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X:\NDPS - Beta\รายงานศัตรูพืชระบาดประจำสัปดาห์\ปี 2568\2. ก.พ 68\19.2.68\"/>
    </mc:Choice>
  </mc:AlternateContent>
  <xr:revisionPtr revIDLastSave="0" documentId="8_{CAF2FA82-4EB4-4558-B693-1D0D46297730}" xr6:coauthVersionLast="36" xr6:coauthVersionMax="36" xr10:uidLastSave="{00000000-0000-0000-0000-000000000000}"/>
  <bookViews>
    <workbookView xWindow="-120" yWindow="-120" windowWidth="20730" windowHeight="11160" tabRatio="772" firstSheet="12" activeTab="12" xr2:uid="{00000000-000D-0000-FFFF-FFFF00000000}"/>
  </bookViews>
  <sheets>
    <sheet name="01.12.64" sheetId="2" state="hidden" r:id="rId1"/>
    <sheet name="08.12.64" sheetId="12" state="hidden" r:id="rId2"/>
    <sheet name="15.12.64" sheetId="14" state="hidden" r:id="rId3"/>
    <sheet name="22.12.64" sheetId="13" state="hidden" r:id="rId4"/>
    <sheet name="29.12.64" sheetId="15" state="hidden" r:id="rId5"/>
    <sheet name="5.1.65" sheetId="16" state="hidden" r:id="rId6"/>
    <sheet name="12.1.65" sheetId="17" state="hidden" r:id="rId7"/>
    <sheet name="19.1.65" sheetId="18" state="hidden" r:id="rId8"/>
    <sheet name="26.1.65" sheetId="19" state="hidden" r:id="rId9"/>
    <sheet name="9.2.65" sheetId="21" state="hidden" r:id="rId10"/>
    <sheet name="2.2.65" sheetId="20" state="hidden" r:id="rId11"/>
    <sheet name="16.2.65" sheetId="22" state="hidden" r:id="rId12"/>
    <sheet name="ทดสอบ" sheetId="24" r:id="rId13"/>
    <sheet name="สำเนา" sheetId="11" r:id="rId14"/>
    <sheet name="หนอนกระทู้กล้า" sheetId="86" state="hidden" r:id="rId15"/>
    <sheet name="หนอนห่อใบข้าว" sheetId="25" r:id="rId16"/>
    <sheet name="เพลี้ยกระโดดหลังขาว" sheetId="27" r:id="rId17"/>
    <sheet name="เพลี้ยไฟ" sheetId="83" state="hidden" r:id="rId18"/>
    <sheet name="เพลี้ยจั๊กจั่นสีเขียว" sheetId="96" r:id="rId19"/>
    <sheet name="เพลี้ยกระโดดสีน้ำตาล" sheetId="9" r:id="rId20"/>
    <sheet name="แมลงบั่ว" sheetId="28" r:id="rId21"/>
    <sheet name="โรคไหม้ข้าว" sheetId="29" r:id="rId22"/>
    <sheet name="แมลงสิง" sheetId="82" state="hidden" r:id="rId23"/>
    <sheet name="แมลงดำหนาม1" sheetId="84" state="hidden" r:id="rId24"/>
    <sheet name="โรคขอบใบแห้ง" sheetId="31" r:id="rId25"/>
    <sheet name="โรคกาบใบแห้ง" sheetId="85" state="hidden" r:id="rId26"/>
    <sheet name="โรคใบจุดสีน้ำตาล" sheetId="30" state="hidden" r:id="rId27"/>
    <sheet name="โรคใบขีดโปร่งแสง" sheetId="87" state="hidden" r:id="rId28"/>
    <sheet name="โรคใบสีส้ม" sheetId="99" r:id="rId29"/>
    <sheet name="โรคใบขีดสีน้ำตาล" sheetId="88" r:id="rId30"/>
    <sheet name="หนอนกัดใบข้าว" sheetId="89" state="hidden" r:id="rId31"/>
    <sheet name="แมลงหล่า" sheetId="90" state="hidden" r:id="rId32"/>
    <sheet name="โรคเมล็ดด่าง" sheetId="91" state="hidden" r:id="rId33"/>
    <sheet name="ด้วงดำ" sheetId="92" state="hidden" r:id="rId34"/>
    <sheet name="ตั๊กแตนหนวดสั้น" sheetId="93" state="hidden" r:id="rId35"/>
    <sheet name="หนอนกอข้าว" sheetId="26" state="hidden" r:id="rId36"/>
    <sheet name="23.2.65" sheetId="23" state="hidden" r:id="rId37"/>
    <sheet name="หนอนกระทู้ข้าว" sheetId="94" state="hidden" r:id="rId38"/>
    <sheet name="โรคกาบใบเน่า" sheetId="95" state="hidden" r:id="rId39"/>
    <sheet name="หอยเชอรี่" sheetId="97" state="hidden" r:id="rId40"/>
    <sheet name="แมลงหวี่ขาว" sheetId="111" state="hidden" r:id="rId41"/>
    <sheet name="หนอนหัวดำ" sheetId="32" r:id="rId42"/>
    <sheet name="แมลงดำหนาม" sheetId="33" r:id="rId43"/>
    <sheet name="ด้วงแรด มะพร้าว" sheetId="34" r:id="rId44"/>
    <sheet name="ด้วงงวง" sheetId="35" r:id="rId45"/>
    <sheet name="ไรสี่ขามะพร้าว" sheetId="39" r:id="rId46"/>
    <sheet name="หนอนพาราซา" sheetId="100" state="hidden" r:id="rId47"/>
    <sheet name="หนอนกินใบมะพร้าว" sheetId="38" state="hidden" r:id="rId48"/>
    <sheet name="มอดเจาะผลกาแฟ" sheetId="102" r:id="rId49"/>
    <sheet name="มอดเจาะเมล็ดกาแฟ" sheetId="113" state="hidden" r:id="rId50"/>
    <sheet name="หนอนกาแฟสีแดง" sheetId="37" r:id="rId51"/>
    <sheet name="โรคราสนิม" sheetId="36" state="hidden" r:id="rId52"/>
    <sheet name="หนอนปลอกเล็ก" sheetId="3" r:id="rId53"/>
    <sheet name="หนอนหัวดำ ปาล์ม" sheetId="114" r:id="rId54"/>
    <sheet name="ด้วงแรด ปาล์ม" sheetId="7" r:id="rId55"/>
    <sheet name="ด้วงกุหลาบ" sheetId="8" r:id="rId56"/>
    <sheet name="หนอนหน้าแมว" sheetId="105" state="hidden" r:id="rId57"/>
    <sheet name="โรคลำต้นเน่า" sheetId="10" r:id="rId58"/>
    <sheet name="โรคทะลายเน่า" sheetId="40" r:id="rId59"/>
    <sheet name="โรคใบจุด ปาล์ม" sheetId="41" r:id="rId60"/>
    <sheet name="โรคใบจุดสาหร่าย ปาล์ม" sheetId="42" r:id="rId61"/>
    <sheet name="โรคก้านทางใบเน่า" sheetId="43" state="hidden" r:id="rId62"/>
    <sheet name="โรครากขาว" sheetId="44" r:id="rId63"/>
    <sheet name="โรคใบร่วงยางพาราชนิดใหม่" sheetId="45" r:id="rId64"/>
    <sheet name="โรคใบร่วงยางพารา" sheetId="46" r:id="rId65"/>
    <sheet name="โรคราแป้ง1" sheetId="47" state="hidden" r:id="rId66"/>
    <sheet name="โรคหน้ายางแห้ง" sheetId="101" r:id="rId67"/>
    <sheet name="โรคใบจุดตากบ" sheetId="103" state="hidden" r:id="rId68"/>
    <sheet name="หนอนเจาะกิ่งลำต้น" sheetId="104" state="hidden" r:id="rId69"/>
    <sheet name="โรคใบด่างมันสำปะหลัง" sheetId="48" r:id="rId70"/>
    <sheet name="เพลี้ยแป้งมัน" sheetId="49" r:id="rId71"/>
    <sheet name="โรคใบไหม้ (มัน)" sheetId="109" r:id="rId72"/>
    <sheet name="ไรแดง" sheetId="50" r:id="rId73"/>
    <sheet name="โรคโคนเน่าหัวเน่า" sheetId="52" r:id="rId74"/>
    <sheet name="โรคพุ่มแจ้" sheetId="51" r:id="rId75"/>
    <sheet name="โรคเหี่ยว" sheetId="53" r:id="rId76"/>
    <sheet name="หนอนกออ้อย" sheetId="54" r:id="rId77"/>
    <sheet name="โรคใบขาว อ้อย" sheetId="55" r:id="rId78"/>
    <sheet name="โรคแส้ดำ อ้อย " sheetId="110" state="hidden" r:id="rId79"/>
    <sheet name="ด้วงหนวดยาว อ้อย" sheetId="106" state="hidden" r:id="rId80"/>
    <sheet name="โรคฝักเน่า" sheetId="112" state="hidden" r:id="rId81"/>
    <sheet name="หนอนกระทู้ข้าวโพดลายจุด (FAW)" sheetId="56" r:id="rId82"/>
    <sheet name="เพลี้ยแป้ง ทุเรียน" sheetId="57" r:id="rId83"/>
    <sheet name="เพลี้ยไฟ ทุเรียน" sheetId="58" r:id="rId84"/>
    <sheet name="เพลี้ยไก่แจ้ทุเรียน" sheetId="59" r:id="rId85"/>
    <sheet name="เพลี้ยหอยเกล็ด" sheetId="60" r:id="rId86"/>
    <sheet name="เพลี้ยจั๊กจั่นฝอย" sheetId="61" r:id="rId87"/>
    <sheet name="หนอนเจาะผล" sheetId="107" r:id="rId88"/>
    <sheet name="หนอนเจาะเมล็ดทุเรียน" sheetId="63" r:id="rId89"/>
    <sheet name="ไรแดงทุเรียน" sheetId="62" r:id="rId90"/>
    <sheet name="โรครากเน่าโคนเน่า" sheetId="64" r:id="rId91"/>
    <sheet name="โรคราดำ ทุเรียน" sheetId="65" r:id="rId92"/>
    <sheet name="โรคราสีชมพู" sheetId="66" r:id="rId93"/>
    <sheet name="โรคใบติดหรือใบไหม้" sheetId="67" r:id="rId94"/>
    <sheet name="โรคใบจุดสาหร่าย (durian)" sheetId="68" r:id="rId95"/>
    <sheet name="เพลี้ยแป้ง (ลำไย)" sheetId="69" r:id="rId96"/>
    <sheet name="หนอนคืบกินใบ (ลำไย)" sheetId="108" r:id="rId97"/>
    <sheet name="โรคพุ่มไม้กวาด" sheetId="70" r:id="rId98"/>
    <sheet name="โรคราดำ (ลำไย)" sheetId="71" r:id="rId99"/>
    <sheet name="โรคใบจุด (mangosteen)" sheetId="72" r:id="rId100"/>
    <sheet name="โรคแอนแทรคโนส" sheetId="73" r:id="rId101"/>
    <sheet name="โรคใบจุดสาหร่าย (mangosteen)" sheetId="74" r:id="rId102"/>
    <sheet name="เพลี้ยไฟ (mangosteen)" sheetId="75" r:id="rId103"/>
    <sheet name="หนอนกินใบ" sheetId="76" r:id="rId104"/>
    <sheet name="หนอนชอนใบ" sheetId="77" r:id="rId105"/>
    <sheet name="เพลี้ยแป้ง (เงาะ)" sheetId="78" r:id="rId106"/>
    <sheet name="หนอนคืบกินใบ" sheetId="79" r:id="rId107"/>
    <sheet name="โรคใบจุดสาหร่าย(เงาะ)" sheetId="80" r:id="rId108"/>
    <sheet name="โรคราแป้ง (เงาะ)" sheetId="81" r:id="rId109"/>
    <sheet name="24.11.64" sheetId="1" state="hidden" r:id="rId110"/>
  </sheets>
  <definedNames>
    <definedName name="_xlnm._FilterDatabase" localSheetId="0" hidden="1">'01.12.64'!$A$6:$EB$90</definedName>
    <definedName name="_xlnm._FilterDatabase" localSheetId="1" hidden="1">'08.12.64'!$A$6:$EB$90</definedName>
    <definedName name="_xlnm._FilterDatabase" localSheetId="6" hidden="1">'12.1.65'!$A$6:$EB$90</definedName>
    <definedName name="_xlnm._FilterDatabase" localSheetId="2" hidden="1">'15.12.64'!$A$6:$EB$90</definedName>
    <definedName name="_xlnm._FilterDatabase" localSheetId="11" hidden="1">'16.2.65'!$A$6:$EB$91</definedName>
    <definedName name="_xlnm._FilterDatabase" localSheetId="7" hidden="1">'19.1.65'!$A$6:$EB$90</definedName>
    <definedName name="_xlnm._FilterDatabase" localSheetId="10" hidden="1">'2.2.65'!$A$6:$EB$91</definedName>
    <definedName name="_xlnm._FilterDatabase" localSheetId="3" hidden="1">'22.12.64'!$A$6:$EB$90</definedName>
    <definedName name="_xlnm._FilterDatabase" localSheetId="36" hidden="1">'23.2.65'!$A$6:$EB$91</definedName>
    <definedName name="_xlnm._FilterDatabase" localSheetId="109" hidden="1">'24.11.64'!$A$6:$EB$90</definedName>
    <definedName name="_xlnm._FilterDatabase" localSheetId="8" hidden="1">'26.1.65'!$A$6:$EB$90</definedName>
    <definedName name="_xlnm._FilterDatabase" localSheetId="4" hidden="1">'29.12.64'!$A$6:$EB$90</definedName>
    <definedName name="_xlnm._FilterDatabase" localSheetId="5" hidden="1">'5.1.65'!$A$6:$EB$90</definedName>
    <definedName name="_xlnm._FilterDatabase" localSheetId="9" hidden="1">'9.2.65'!$A$6:$EB$91</definedName>
    <definedName name="_xlnm._FilterDatabase" localSheetId="12" hidden="1">ทดสอบ!$A$5:$FK$92</definedName>
    <definedName name="_xlnm.Print_Area" localSheetId="0">'01.12.64'!$A$1:$EA$92</definedName>
    <definedName name="_xlnm.Print_Area" localSheetId="1">'08.12.64'!$A$1:$EA$92</definedName>
    <definedName name="_xlnm.Print_Area" localSheetId="6">'12.1.65'!$A$1:$EA$92</definedName>
    <definedName name="_xlnm.Print_Area" localSheetId="2">'15.12.64'!$A$1:$EA$92</definedName>
    <definedName name="_xlnm.Print_Area" localSheetId="11">'16.2.65'!$A$1:$EA$93</definedName>
    <definedName name="_xlnm.Print_Area" localSheetId="7">'19.1.65'!$A$1:$EA$92</definedName>
    <definedName name="_xlnm.Print_Area" localSheetId="10">'2.2.65'!$A$1:$EA$93</definedName>
    <definedName name="_xlnm.Print_Area" localSheetId="3">'22.12.64'!$A$1:$EA$92</definedName>
    <definedName name="_xlnm.Print_Area" localSheetId="36">'23.2.65'!$A$1:$EA$93</definedName>
    <definedName name="_xlnm.Print_Area" localSheetId="109">'24.11.64'!$A$1:$EA$92</definedName>
    <definedName name="_xlnm.Print_Area" localSheetId="8">'26.1.65'!$A$1:$EA$92</definedName>
    <definedName name="_xlnm.Print_Area" localSheetId="4">'29.12.64'!$A$1:$EA$92</definedName>
    <definedName name="_xlnm.Print_Area" localSheetId="5">'5.1.65'!$A$1:$EA$92</definedName>
    <definedName name="_xlnm.Print_Area" localSheetId="9">'9.2.65'!$A$1:$EA$93</definedName>
    <definedName name="_xlnm.Print_Area" localSheetId="12">ทดสอบ!$D$1:$FI$91</definedName>
    <definedName name="_xlnm.Print_Titles" localSheetId="0">'01.12.64'!$A:$B</definedName>
    <definedName name="_xlnm.Print_Titles" localSheetId="1">'08.12.64'!$A:$B</definedName>
    <definedName name="_xlnm.Print_Titles" localSheetId="6">'12.1.65'!$A:$B</definedName>
    <definedName name="_xlnm.Print_Titles" localSheetId="2">'15.12.64'!$A:$B</definedName>
    <definedName name="_xlnm.Print_Titles" localSheetId="11">'16.2.65'!$A:$B</definedName>
    <definedName name="_xlnm.Print_Titles" localSheetId="7">'19.1.65'!$A:$B</definedName>
    <definedName name="_xlnm.Print_Titles" localSheetId="10">'2.2.65'!$A:$B</definedName>
    <definedName name="_xlnm.Print_Titles" localSheetId="3">'22.12.64'!$A:$B</definedName>
    <definedName name="_xlnm.Print_Titles" localSheetId="36">'23.2.65'!$A:$B</definedName>
    <definedName name="_xlnm.Print_Titles" localSheetId="109">'24.11.64'!$A:$B</definedName>
    <definedName name="_xlnm.Print_Titles" localSheetId="8">'26.1.65'!$A:$B</definedName>
    <definedName name="_xlnm.Print_Titles" localSheetId="4">'29.12.64'!$A:$B</definedName>
    <definedName name="_xlnm.Print_Titles" localSheetId="5">'5.1.65'!$A:$B</definedName>
    <definedName name="_xlnm.Print_Titles" localSheetId="9">'9.2.65'!$A:$B</definedName>
    <definedName name="_xlnm.Print_Titles" localSheetId="12">ทดสอบ!$D:$J,ทดสอบ!$4:$7</definedName>
  </definedNames>
  <calcPr calcId="181029"/>
  <fileRecoveryPr autoRecover="0"/>
</workbook>
</file>

<file path=xl/calcChain.xml><?xml version="1.0" encoding="utf-8"?>
<calcChain xmlns="http://schemas.openxmlformats.org/spreadsheetml/2006/main">
  <c r="G4" i="37" l="1"/>
  <c r="G4" i="102"/>
  <c r="G4" i="81" l="1"/>
  <c r="F4" i="80"/>
  <c r="F4" i="79"/>
  <c r="I4" i="78"/>
  <c r="F4" i="78"/>
  <c r="G4" i="77" l="1"/>
  <c r="G4" i="76"/>
  <c r="G4" i="75"/>
  <c r="F4" i="74"/>
  <c r="G4" i="73"/>
  <c r="F4" i="72"/>
  <c r="F4" i="71" l="1"/>
  <c r="G4" i="70"/>
  <c r="C4" i="70"/>
  <c r="F4" i="108"/>
  <c r="C4" i="108"/>
  <c r="F4" i="69"/>
  <c r="G4" i="68" l="1"/>
  <c r="I4" i="68"/>
  <c r="C4" i="68"/>
  <c r="I4" i="67"/>
  <c r="C4" i="67"/>
  <c r="I4" i="66"/>
  <c r="C4" i="66"/>
  <c r="I4" i="65"/>
  <c r="C4" i="65"/>
  <c r="I4" i="64"/>
  <c r="C4" i="64"/>
  <c r="I4" i="62"/>
  <c r="C4" i="62"/>
  <c r="G6" i="63"/>
  <c r="G7" i="63"/>
  <c r="G8" i="63"/>
  <c r="G9" i="63"/>
  <c r="G10" i="63"/>
  <c r="G11" i="63"/>
  <c r="G12" i="63"/>
  <c r="G13" i="63"/>
  <c r="G14" i="63"/>
  <c r="G15" i="63"/>
  <c r="G16" i="63"/>
  <c r="G17" i="63"/>
  <c r="G18" i="63"/>
  <c r="G19" i="63"/>
  <c r="G20" i="63"/>
  <c r="G21" i="63"/>
  <c r="G22" i="63"/>
  <c r="G23" i="63"/>
  <c r="G24" i="63"/>
  <c r="G25" i="63"/>
  <c r="G26" i="63"/>
  <c r="G27" i="63"/>
  <c r="G28" i="63"/>
  <c r="G29" i="63"/>
  <c r="G30" i="63"/>
  <c r="G31" i="63"/>
  <c r="G32" i="63"/>
  <c r="G33" i="63"/>
  <c r="G34" i="63"/>
  <c r="G35" i="63"/>
  <c r="G36" i="63"/>
  <c r="G37" i="63"/>
  <c r="G38" i="63"/>
  <c r="G39" i="63"/>
  <c r="G40" i="63"/>
  <c r="G41" i="63"/>
  <c r="G42" i="63"/>
  <c r="G43" i="63"/>
  <c r="G44" i="63"/>
  <c r="G45" i="63"/>
  <c r="G46" i="63"/>
  <c r="G47" i="63"/>
  <c r="G48" i="63"/>
  <c r="G49" i="63"/>
  <c r="G50" i="63"/>
  <c r="G51" i="63"/>
  <c r="G52" i="63"/>
  <c r="G53" i="63"/>
  <c r="G54" i="63"/>
  <c r="G55" i="63"/>
  <c r="G56" i="63"/>
  <c r="G57" i="63"/>
  <c r="G58" i="63"/>
  <c r="G59" i="63"/>
  <c r="G60" i="63"/>
  <c r="G61" i="63"/>
  <c r="G62" i="63"/>
  <c r="G63" i="63"/>
  <c r="G64" i="63"/>
  <c r="G65" i="63"/>
  <c r="G66" i="63"/>
  <c r="G67" i="63"/>
  <c r="G68" i="63"/>
  <c r="G69" i="63"/>
  <c r="G70" i="63"/>
  <c r="G71" i="63"/>
  <c r="G72" i="63"/>
  <c r="G73" i="63"/>
  <c r="G74" i="63"/>
  <c r="G75" i="63"/>
  <c r="G76" i="63"/>
  <c r="G77" i="63"/>
  <c r="G78" i="63"/>
  <c r="G79" i="63"/>
  <c r="G80" i="63"/>
  <c r="G81" i="63"/>
  <c r="G5" i="63"/>
  <c r="G4" i="63"/>
  <c r="I4" i="63"/>
  <c r="C4" i="63"/>
  <c r="I4" i="107"/>
  <c r="C4" i="107"/>
  <c r="I4" i="61"/>
  <c r="C4" i="61"/>
  <c r="I4" i="60"/>
  <c r="C4" i="60"/>
  <c r="I4" i="59"/>
  <c r="C4" i="59"/>
  <c r="I4" i="58"/>
  <c r="C4" i="58"/>
  <c r="I4" i="57"/>
  <c r="C4" i="57"/>
  <c r="J4" i="56" l="1"/>
  <c r="C4" i="56"/>
  <c r="I4" i="55" l="1"/>
  <c r="C4" i="55"/>
  <c r="C4" i="54"/>
  <c r="K4" i="54"/>
  <c r="C4" i="53" l="1"/>
  <c r="D4" i="53"/>
  <c r="I4" i="109" l="1"/>
  <c r="L4" i="109"/>
  <c r="C4" i="109"/>
  <c r="C4" i="52"/>
  <c r="L4" i="51"/>
  <c r="C4" i="51"/>
  <c r="L4" i="50"/>
  <c r="C4" i="50"/>
  <c r="J4" i="49"/>
  <c r="L4" i="49"/>
  <c r="C4" i="49"/>
  <c r="L4" i="48"/>
  <c r="C4" i="48" l="1"/>
  <c r="J4" i="101" l="1"/>
  <c r="D4" i="101"/>
  <c r="J4" i="46"/>
  <c r="D4" i="46"/>
  <c r="H4" i="45"/>
  <c r="J4" i="45"/>
  <c r="D4" i="45"/>
  <c r="J4" i="44"/>
  <c r="D4" i="44"/>
  <c r="D4" i="41" l="1"/>
  <c r="J4" i="40"/>
  <c r="D4" i="40"/>
  <c r="J4" i="10"/>
  <c r="D4" i="10"/>
  <c r="F4" i="8"/>
  <c r="J4" i="8"/>
  <c r="E4" i="8"/>
  <c r="G4" i="8"/>
  <c r="H4" i="8"/>
  <c r="D4" i="8"/>
  <c r="J4" i="7"/>
  <c r="D4" i="7"/>
  <c r="J4" i="114"/>
  <c r="D4" i="114"/>
  <c r="J4" i="3"/>
  <c r="D4" i="3"/>
  <c r="D4" i="37" l="1"/>
  <c r="E4" i="102"/>
  <c r="F4" i="102"/>
  <c r="D4" i="102"/>
  <c r="D5" i="39" l="1"/>
  <c r="D5" i="35"/>
  <c r="M5" i="34"/>
  <c r="D5" i="34"/>
  <c r="Q5" i="33"/>
  <c r="D5" i="33"/>
  <c r="Q5" i="32"/>
  <c r="E5" i="32"/>
  <c r="F5" i="32"/>
  <c r="G5" i="32"/>
  <c r="H5" i="32"/>
  <c r="I5" i="32"/>
  <c r="J5" i="32"/>
  <c r="K5" i="32"/>
  <c r="L5" i="32"/>
  <c r="M5" i="32"/>
  <c r="N5" i="32"/>
  <c r="O5" i="32"/>
  <c r="D5" i="32"/>
  <c r="K4" i="88" l="1"/>
  <c r="K4" i="99"/>
  <c r="C4" i="99"/>
  <c r="K4" i="31"/>
  <c r="C4" i="31"/>
  <c r="K4" i="29"/>
  <c r="C4" i="29"/>
  <c r="I4" i="28"/>
  <c r="K4" i="28"/>
  <c r="C4" i="28"/>
  <c r="K4" i="9"/>
  <c r="C4" i="9"/>
  <c r="K4" i="96"/>
  <c r="C4" i="96"/>
  <c r="E4" i="27"/>
  <c r="K4" i="27"/>
  <c r="C4" i="27"/>
  <c r="C4" i="25"/>
  <c r="K4" i="25"/>
  <c r="D4" i="25"/>
  <c r="E4" i="25"/>
  <c r="F4" i="25"/>
  <c r="G4" i="25"/>
  <c r="H4" i="25"/>
  <c r="I4" i="25"/>
  <c r="I76" i="81" l="1"/>
  <c r="G76" i="81"/>
  <c r="I75" i="81"/>
  <c r="G75" i="81"/>
  <c r="I74" i="81"/>
  <c r="G74" i="81"/>
  <c r="I73" i="81"/>
  <c r="G73" i="81"/>
  <c r="I72" i="81"/>
  <c r="G72" i="81"/>
  <c r="I71" i="81"/>
  <c r="G71" i="81"/>
  <c r="I70" i="81"/>
  <c r="G70" i="81"/>
  <c r="I69" i="81"/>
  <c r="G69" i="81"/>
  <c r="I68" i="81"/>
  <c r="G68" i="81"/>
  <c r="I67" i="81"/>
  <c r="G67" i="81"/>
  <c r="I66" i="81"/>
  <c r="G66" i="81"/>
  <c r="I65" i="81"/>
  <c r="G65" i="81"/>
  <c r="I64" i="81"/>
  <c r="G64" i="81"/>
  <c r="I63" i="81"/>
  <c r="G63" i="81"/>
  <c r="I62" i="81"/>
  <c r="G62" i="81"/>
  <c r="I61" i="81"/>
  <c r="G61" i="81"/>
  <c r="I60" i="81"/>
  <c r="G60" i="81"/>
  <c r="I59" i="81"/>
  <c r="G59" i="81"/>
  <c r="I58" i="81"/>
  <c r="G58" i="81"/>
  <c r="I57" i="81"/>
  <c r="G57" i="81"/>
  <c r="I56" i="81"/>
  <c r="G56" i="81"/>
  <c r="I55" i="81"/>
  <c r="G55" i="81"/>
  <c r="I54" i="81"/>
  <c r="G54" i="81"/>
  <c r="I53" i="81"/>
  <c r="G53" i="81"/>
  <c r="I52" i="81"/>
  <c r="G52" i="81"/>
  <c r="I51" i="81"/>
  <c r="G51" i="81"/>
  <c r="I50" i="81"/>
  <c r="G50" i="81"/>
  <c r="I49" i="81"/>
  <c r="G49" i="81"/>
  <c r="I48" i="81"/>
  <c r="G48" i="81"/>
  <c r="I47" i="81"/>
  <c r="G47" i="81"/>
  <c r="I46" i="81"/>
  <c r="G46" i="81"/>
  <c r="I45" i="81"/>
  <c r="G45" i="81"/>
  <c r="I44" i="81"/>
  <c r="G44" i="81"/>
  <c r="I43" i="81"/>
  <c r="G43" i="81"/>
  <c r="I42" i="81"/>
  <c r="G42" i="81"/>
  <c r="I41" i="81"/>
  <c r="G41" i="81"/>
  <c r="I40" i="81"/>
  <c r="G40" i="81"/>
  <c r="I39" i="81"/>
  <c r="G39" i="81"/>
  <c r="I38" i="81"/>
  <c r="G38" i="81"/>
  <c r="I37" i="81"/>
  <c r="G37" i="81"/>
  <c r="I36" i="81"/>
  <c r="G36" i="81"/>
  <c r="I35" i="81"/>
  <c r="G35" i="81"/>
  <c r="I34" i="81"/>
  <c r="G34" i="81"/>
  <c r="I33" i="81"/>
  <c r="G33" i="81"/>
  <c r="I32" i="81"/>
  <c r="G32" i="81"/>
  <c r="I31" i="81"/>
  <c r="G31" i="81"/>
  <c r="I30" i="81"/>
  <c r="G30" i="81"/>
  <c r="I29" i="81"/>
  <c r="G29" i="81"/>
  <c r="I28" i="81"/>
  <c r="G28" i="81"/>
  <c r="I27" i="81"/>
  <c r="G27" i="81"/>
  <c r="I26" i="81"/>
  <c r="G26" i="81"/>
  <c r="I25" i="81"/>
  <c r="G25" i="81"/>
  <c r="I24" i="81"/>
  <c r="G24" i="81"/>
  <c r="I23" i="81"/>
  <c r="G23" i="81"/>
  <c r="I22" i="81"/>
  <c r="G22" i="81"/>
  <c r="I21" i="81"/>
  <c r="G21" i="81"/>
  <c r="I20" i="81"/>
  <c r="G20" i="81"/>
  <c r="I19" i="81"/>
  <c r="G19" i="81"/>
  <c r="I18" i="81"/>
  <c r="G18" i="81"/>
  <c r="I17" i="81"/>
  <c r="G17" i="81"/>
  <c r="I16" i="81"/>
  <c r="G16" i="81"/>
  <c r="I15" i="81"/>
  <c r="G15" i="81"/>
  <c r="I14" i="81"/>
  <c r="G14" i="81"/>
  <c r="I13" i="81"/>
  <c r="G13" i="81"/>
  <c r="I12" i="81"/>
  <c r="G12" i="81"/>
  <c r="I11" i="81"/>
  <c r="G11" i="81"/>
  <c r="I10" i="81"/>
  <c r="G10" i="81"/>
  <c r="I9" i="81"/>
  <c r="G9" i="81"/>
  <c r="I8" i="81"/>
  <c r="G8" i="81"/>
  <c r="I7" i="81"/>
  <c r="G7" i="81"/>
  <c r="I6" i="81"/>
  <c r="G6" i="81"/>
  <c r="I5" i="81"/>
  <c r="I4" i="81" s="1"/>
  <c r="G5" i="81"/>
  <c r="F4" i="81"/>
  <c r="E4" i="81"/>
  <c r="D4" i="81"/>
  <c r="C4" i="81"/>
  <c r="C4" i="80" l="1"/>
  <c r="C4" i="79"/>
  <c r="C4" i="78"/>
  <c r="C4" i="77" l="1"/>
  <c r="C4" i="76"/>
  <c r="C4" i="75"/>
  <c r="E4" i="74"/>
  <c r="C4" i="73"/>
  <c r="C4" i="72"/>
  <c r="C4" i="71" l="1"/>
  <c r="C4" i="69"/>
  <c r="D4" i="67" l="1"/>
  <c r="D4" i="66"/>
  <c r="F4" i="65"/>
  <c r="E4" i="62"/>
  <c r="D4" i="63"/>
  <c r="D4" i="55" l="1"/>
  <c r="E4" i="48" l="1"/>
  <c r="E4" i="101" l="1"/>
  <c r="E4" i="44"/>
  <c r="E4" i="42" l="1"/>
  <c r="F4" i="41"/>
  <c r="J71" i="8"/>
  <c r="H71" i="8"/>
  <c r="E4" i="7"/>
  <c r="BN3" i="24" l="1"/>
  <c r="E5" i="34" l="1"/>
  <c r="G5" i="33"/>
  <c r="C4" i="88" l="1"/>
  <c r="G4" i="31"/>
  <c r="H4" i="27"/>
  <c r="V3" i="24"/>
  <c r="D4" i="75" l="1"/>
  <c r="D4" i="73"/>
  <c r="E4" i="72"/>
  <c r="D4" i="70" l="1"/>
  <c r="E4" i="108"/>
  <c r="D4" i="69"/>
  <c r="D4" i="65" l="1"/>
  <c r="F4" i="107"/>
  <c r="D4" i="61"/>
  <c r="E4" i="58"/>
  <c r="D4" i="57"/>
  <c r="J59" i="56" l="1"/>
  <c r="F4" i="53" l="1"/>
  <c r="H4" i="52" l="1"/>
  <c r="I4" i="51"/>
  <c r="E4" i="50"/>
  <c r="F4" i="50"/>
  <c r="E4" i="49"/>
  <c r="G4" i="46" l="1"/>
  <c r="D4" i="113" l="1"/>
  <c r="F4" i="42" l="1"/>
  <c r="E4" i="10"/>
  <c r="F4" i="7"/>
  <c r="E4" i="114"/>
  <c r="E4" i="3"/>
  <c r="H5" i="39" l="1"/>
  <c r="G5" i="35"/>
  <c r="F5" i="34"/>
  <c r="F5" i="33"/>
  <c r="E4" i="88" l="1"/>
  <c r="D4" i="88"/>
  <c r="F4" i="88"/>
  <c r="G4" i="88"/>
  <c r="H4" i="88"/>
  <c r="D4" i="99"/>
  <c r="E4" i="99"/>
  <c r="F4" i="99"/>
  <c r="G4" i="99"/>
  <c r="H4" i="99"/>
  <c r="D4" i="31"/>
  <c r="E4" i="31"/>
  <c r="F4" i="31"/>
  <c r="H4" i="31"/>
  <c r="F4" i="29"/>
  <c r="D4" i="29"/>
  <c r="E4" i="29"/>
  <c r="G4" i="29"/>
  <c r="H4" i="29"/>
  <c r="G4" i="28"/>
  <c r="D4" i="28"/>
  <c r="E4" i="28"/>
  <c r="F4" i="28"/>
  <c r="H4" i="28"/>
  <c r="G4" i="9"/>
  <c r="D4" i="9"/>
  <c r="E4" i="9"/>
  <c r="F4" i="9"/>
  <c r="H4" i="9"/>
  <c r="D4" i="96"/>
  <c r="E4" i="96"/>
  <c r="F4" i="96"/>
  <c r="G4" i="96"/>
  <c r="H4" i="96"/>
  <c r="G4" i="27"/>
  <c r="D4" i="27"/>
  <c r="F4" i="27"/>
  <c r="D4" i="83" l="1"/>
  <c r="E4" i="83"/>
  <c r="F4" i="83"/>
  <c r="G4" i="83"/>
  <c r="H4" i="83"/>
  <c r="C4" i="83"/>
  <c r="C4" i="74" l="1"/>
  <c r="FC69" i="24" l="1"/>
  <c r="CB79" i="24" l="1"/>
  <c r="CB80" i="24"/>
  <c r="CB81" i="24"/>
  <c r="CB82" i="24"/>
  <c r="CB83" i="24"/>
  <c r="CB84" i="24"/>
  <c r="CB85" i="24"/>
  <c r="CB86" i="24"/>
  <c r="CB87" i="24"/>
  <c r="CB88" i="24"/>
  <c r="CB89" i="24"/>
  <c r="CB90" i="24"/>
  <c r="CB91" i="24"/>
  <c r="CB78" i="24"/>
  <c r="CB70" i="24"/>
  <c r="CB71" i="24"/>
  <c r="CB72" i="24"/>
  <c r="CB73" i="24"/>
  <c r="CB74" i="24"/>
  <c r="CB75" i="24"/>
  <c r="CB76" i="24"/>
  <c r="CB69" i="24"/>
  <c r="CB60" i="24"/>
  <c r="CB61" i="24"/>
  <c r="CB62" i="24"/>
  <c r="CB63" i="24"/>
  <c r="CB64" i="24"/>
  <c r="CB65" i="24"/>
  <c r="CB66" i="24"/>
  <c r="CB67" i="24"/>
  <c r="CB59" i="24"/>
  <c r="CB50" i="24"/>
  <c r="CB51" i="24"/>
  <c r="CB52" i="24"/>
  <c r="CB53" i="24"/>
  <c r="CB54" i="24"/>
  <c r="CB55" i="24"/>
  <c r="CB56" i="24"/>
  <c r="CB57" i="24"/>
  <c r="CB49" i="24"/>
  <c r="CB29" i="24"/>
  <c r="CB30" i="24"/>
  <c r="CB31" i="24"/>
  <c r="CB32" i="24"/>
  <c r="CB33" i="24"/>
  <c r="CB34" i="24"/>
  <c r="CB35" i="24"/>
  <c r="CB36" i="24"/>
  <c r="CB37" i="24"/>
  <c r="CB38" i="24"/>
  <c r="CB39" i="24"/>
  <c r="CB40" i="24"/>
  <c r="CB41" i="24"/>
  <c r="CB42" i="24"/>
  <c r="CB43" i="24"/>
  <c r="CB44" i="24"/>
  <c r="CB45" i="24"/>
  <c r="CB46" i="24"/>
  <c r="CB47" i="24"/>
  <c r="CB28" i="24"/>
  <c r="CB11" i="24"/>
  <c r="CB12" i="24"/>
  <c r="CB13" i="24"/>
  <c r="CB14" i="24"/>
  <c r="CB15" i="24"/>
  <c r="CB16" i="24"/>
  <c r="CB17" i="24"/>
  <c r="CB18" i="24"/>
  <c r="CB19" i="24"/>
  <c r="CB20" i="24"/>
  <c r="CB21" i="24"/>
  <c r="CB22" i="24"/>
  <c r="CB23" i="24"/>
  <c r="CB24" i="24"/>
  <c r="CB25" i="24"/>
  <c r="CB26" i="24"/>
  <c r="CB10" i="24"/>
  <c r="BS79" i="24"/>
  <c r="BS80" i="24"/>
  <c r="BS81" i="24"/>
  <c r="BS82" i="24"/>
  <c r="BS83" i="24"/>
  <c r="BS84" i="24"/>
  <c r="BS85" i="24"/>
  <c r="BS86" i="24"/>
  <c r="BS87" i="24"/>
  <c r="BS88" i="24"/>
  <c r="BS89" i="24"/>
  <c r="BS90" i="24"/>
  <c r="BS91" i="24"/>
  <c r="BS78" i="24"/>
  <c r="BS70" i="24"/>
  <c r="BS71" i="24"/>
  <c r="BS72" i="24"/>
  <c r="BS73" i="24"/>
  <c r="BS74" i="24"/>
  <c r="BS75" i="24"/>
  <c r="BS76" i="24"/>
  <c r="BS69" i="24"/>
  <c r="BS60" i="24"/>
  <c r="BS61" i="24"/>
  <c r="BS62" i="24"/>
  <c r="BS63" i="24"/>
  <c r="BS64" i="24"/>
  <c r="BS65" i="24"/>
  <c r="BS66" i="24"/>
  <c r="BS67" i="24"/>
  <c r="BS59" i="24"/>
  <c r="BS50" i="24"/>
  <c r="BS51" i="24"/>
  <c r="BS52" i="24"/>
  <c r="BS53" i="24"/>
  <c r="BS54" i="24"/>
  <c r="BS55" i="24"/>
  <c r="BS56" i="24"/>
  <c r="BS57" i="24"/>
  <c r="BS49" i="24"/>
  <c r="BS29" i="24"/>
  <c r="BS30" i="24"/>
  <c r="BS31" i="24"/>
  <c r="BS32" i="24"/>
  <c r="BS33" i="24"/>
  <c r="BS34" i="24"/>
  <c r="BS35" i="24"/>
  <c r="BS36" i="24"/>
  <c r="BS37" i="24"/>
  <c r="BS38" i="24"/>
  <c r="BS39" i="24"/>
  <c r="BS40" i="24"/>
  <c r="BS41" i="24"/>
  <c r="BS42" i="24"/>
  <c r="BS43" i="24"/>
  <c r="BS44" i="24"/>
  <c r="BS45" i="24"/>
  <c r="BS46" i="24"/>
  <c r="BS47" i="24"/>
  <c r="BS28" i="24"/>
  <c r="BS11" i="24"/>
  <c r="BS12" i="24"/>
  <c r="BS13" i="24"/>
  <c r="BS14" i="24"/>
  <c r="BS15" i="24"/>
  <c r="BS16" i="24"/>
  <c r="BS17" i="24"/>
  <c r="BS18" i="24"/>
  <c r="BS19" i="24"/>
  <c r="BS20" i="24"/>
  <c r="BS21" i="24"/>
  <c r="BS22" i="24"/>
  <c r="BS23" i="24"/>
  <c r="BS24" i="24"/>
  <c r="BS25" i="24"/>
  <c r="BS26" i="24"/>
  <c r="BS10" i="24"/>
  <c r="BS9" i="24" l="1"/>
  <c r="E4" i="80" l="1"/>
  <c r="E4" i="79"/>
  <c r="E4" i="78"/>
  <c r="D4" i="77" l="1"/>
  <c r="D4" i="76"/>
  <c r="D4" i="74"/>
  <c r="D4" i="71" l="1"/>
  <c r="D4" i="108"/>
  <c r="E4" i="69"/>
  <c r="D4" i="68" l="1"/>
  <c r="D4" i="64"/>
  <c r="D4" i="107"/>
  <c r="D4" i="60"/>
  <c r="D4" i="58"/>
  <c r="H59" i="56" l="1"/>
  <c r="D4" i="56"/>
  <c r="E4" i="56"/>
  <c r="F4" i="56"/>
  <c r="G4" i="56"/>
  <c r="CV7" i="24" s="1"/>
  <c r="G4" i="110" l="1"/>
  <c r="C4" i="110"/>
  <c r="E4" i="109" l="1"/>
  <c r="F4" i="109"/>
  <c r="I4" i="52"/>
  <c r="CB7" i="24"/>
  <c r="CB99" i="24"/>
  <c r="I4" i="49"/>
  <c r="D4" i="48" l="1"/>
  <c r="G4" i="101" l="1"/>
  <c r="F4" i="46"/>
  <c r="F4" i="45"/>
  <c r="F4" i="44"/>
  <c r="G4" i="42" l="1"/>
  <c r="G4" i="40"/>
  <c r="E4" i="36" l="1"/>
  <c r="J5" i="39" l="1"/>
  <c r="E5" i="35"/>
  <c r="F5" i="35"/>
  <c r="H5" i="35"/>
  <c r="I5" i="35"/>
  <c r="J5" i="35"/>
  <c r="G5" i="34"/>
  <c r="H5" i="34"/>
  <c r="I5" i="34"/>
  <c r="J5" i="34"/>
  <c r="H5" i="33"/>
  <c r="CG7" i="24" l="1"/>
  <c r="CI7" i="24"/>
  <c r="CJ7" i="24"/>
  <c r="CK7" i="24"/>
  <c r="CL7" i="24"/>
  <c r="CM7" i="24"/>
  <c r="CN7" i="24"/>
  <c r="CO7" i="24"/>
  <c r="CP7" i="24"/>
  <c r="BU9" i="24"/>
  <c r="BU27" i="24"/>
  <c r="BU48" i="24"/>
  <c r="BU58" i="24"/>
  <c r="BU68" i="24"/>
  <c r="BU77" i="24"/>
  <c r="L58" i="109"/>
  <c r="J58" i="109"/>
  <c r="L57" i="109"/>
  <c r="J57" i="109"/>
  <c r="L56" i="109"/>
  <c r="J56" i="109"/>
  <c r="L55" i="109"/>
  <c r="J55" i="109"/>
  <c r="L54" i="109"/>
  <c r="J54" i="109"/>
  <c r="L53" i="109"/>
  <c r="J53" i="109"/>
  <c r="L52" i="109"/>
  <c r="J52" i="109"/>
  <c r="L51" i="109"/>
  <c r="J51" i="109"/>
  <c r="L50" i="109"/>
  <c r="J50" i="109"/>
  <c r="L49" i="109"/>
  <c r="J49" i="109"/>
  <c r="L48" i="109"/>
  <c r="J48" i="109"/>
  <c r="L47" i="109"/>
  <c r="J47" i="109"/>
  <c r="L46" i="109"/>
  <c r="J46" i="109"/>
  <c r="L45" i="109"/>
  <c r="J45" i="109"/>
  <c r="L44" i="109"/>
  <c r="J44" i="109"/>
  <c r="L43" i="109"/>
  <c r="J43" i="109"/>
  <c r="L42" i="109"/>
  <c r="J42" i="109"/>
  <c r="L41" i="109"/>
  <c r="J41" i="109"/>
  <c r="L40" i="109"/>
  <c r="J40" i="109"/>
  <c r="L39" i="109"/>
  <c r="J39" i="109"/>
  <c r="L38" i="109"/>
  <c r="J38" i="109"/>
  <c r="L37" i="109"/>
  <c r="J37" i="109"/>
  <c r="L36" i="109"/>
  <c r="J36" i="109"/>
  <c r="L35" i="109"/>
  <c r="J35" i="109"/>
  <c r="L34" i="109"/>
  <c r="J34" i="109"/>
  <c r="L33" i="109"/>
  <c r="J33" i="109"/>
  <c r="L32" i="109"/>
  <c r="J32" i="109"/>
  <c r="L31" i="109"/>
  <c r="J31" i="109"/>
  <c r="L30" i="109"/>
  <c r="J30" i="109"/>
  <c r="L29" i="109"/>
  <c r="J29" i="109"/>
  <c r="L28" i="109"/>
  <c r="J28" i="109"/>
  <c r="L27" i="109"/>
  <c r="J27" i="109"/>
  <c r="L26" i="109"/>
  <c r="J26" i="109"/>
  <c r="L25" i="109"/>
  <c r="J25" i="109"/>
  <c r="L24" i="109"/>
  <c r="J24" i="109"/>
  <c r="L23" i="109"/>
  <c r="J23" i="109"/>
  <c r="L22" i="109"/>
  <c r="J22" i="109"/>
  <c r="L21" i="109"/>
  <c r="J21" i="109"/>
  <c r="L20" i="109"/>
  <c r="J20" i="109"/>
  <c r="L19" i="109"/>
  <c r="J19" i="109"/>
  <c r="L18" i="109"/>
  <c r="J18" i="109"/>
  <c r="L17" i="109"/>
  <c r="J17" i="109"/>
  <c r="L16" i="109"/>
  <c r="J16" i="109"/>
  <c r="L15" i="109"/>
  <c r="J15" i="109"/>
  <c r="L14" i="109"/>
  <c r="J14" i="109"/>
  <c r="L13" i="109"/>
  <c r="J13" i="109"/>
  <c r="L12" i="109"/>
  <c r="J12" i="109"/>
  <c r="L11" i="109"/>
  <c r="J11" i="109"/>
  <c r="L10" i="109"/>
  <c r="J10" i="109"/>
  <c r="L9" i="109"/>
  <c r="J9" i="109"/>
  <c r="L8" i="109"/>
  <c r="J8" i="109"/>
  <c r="L7" i="109"/>
  <c r="J7" i="109"/>
  <c r="L6" i="109"/>
  <c r="J6" i="109"/>
  <c r="L5" i="109"/>
  <c r="J5" i="109"/>
  <c r="BS7" i="24"/>
  <c r="H4" i="109"/>
  <c r="G4" i="109"/>
  <c r="D4" i="109"/>
  <c r="J4" i="109" l="1"/>
  <c r="BU8" i="24"/>
  <c r="BU6" i="24" s="1"/>
  <c r="BS27" i="24"/>
  <c r="BS77" i="24"/>
  <c r="BS48" i="24"/>
  <c r="BS58" i="24"/>
  <c r="BS68" i="24"/>
  <c r="E4" i="107"/>
  <c r="BS8" i="24" l="1"/>
  <c r="BS6" i="24" s="1"/>
  <c r="BC79" i="24"/>
  <c r="F4" i="70" l="1"/>
  <c r="D4" i="36" l="1"/>
  <c r="I6" i="31" l="1"/>
  <c r="I7" i="31"/>
  <c r="I8" i="31"/>
  <c r="I9" i="31"/>
  <c r="I10" i="31"/>
  <c r="I11" i="31"/>
  <c r="I12" i="31"/>
  <c r="I13" i="31"/>
  <c r="I14" i="31"/>
  <c r="I15" i="31"/>
  <c r="I16" i="31"/>
  <c r="I17" i="31"/>
  <c r="I18" i="31"/>
  <c r="I19" i="31"/>
  <c r="I20" i="31"/>
  <c r="I21" i="31"/>
  <c r="I22" i="31"/>
  <c r="I23" i="31"/>
  <c r="I24" i="31"/>
  <c r="I25" i="31"/>
  <c r="I26" i="31"/>
  <c r="I27" i="31"/>
  <c r="I28" i="31"/>
  <c r="I29" i="31"/>
  <c r="I30" i="31"/>
  <c r="I31" i="31"/>
  <c r="I32" i="31"/>
  <c r="I33" i="31"/>
  <c r="I34" i="31"/>
  <c r="I35" i="31"/>
  <c r="I36" i="31"/>
  <c r="I37" i="31"/>
  <c r="I38" i="31"/>
  <c r="I39" i="31"/>
  <c r="I40" i="31"/>
  <c r="I41" i="31"/>
  <c r="I42" i="31"/>
  <c r="I43" i="31"/>
  <c r="I44" i="31"/>
  <c r="I45" i="31"/>
  <c r="I46" i="31"/>
  <c r="I47" i="31"/>
  <c r="I48" i="31"/>
  <c r="I49" i="31"/>
  <c r="I50" i="31"/>
  <c r="I51" i="31"/>
  <c r="I52" i="31"/>
  <c r="I53" i="31"/>
  <c r="I54" i="31"/>
  <c r="I55" i="31"/>
  <c r="I56" i="31"/>
  <c r="I57" i="31"/>
  <c r="I58" i="31"/>
  <c r="I59" i="31"/>
  <c r="I60" i="31"/>
  <c r="I61" i="31"/>
  <c r="I62" i="31"/>
  <c r="I63" i="31"/>
  <c r="I64" i="31"/>
  <c r="I65" i="31"/>
  <c r="I66" i="31"/>
  <c r="I67" i="31"/>
  <c r="I68" i="31"/>
  <c r="I69" i="31"/>
  <c r="I70" i="31"/>
  <c r="I71" i="31"/>
  <c r="I72" i="31"/>
  <c r="I73" i="31"/>
  <c r="I74" i="31"/>
  <c r="I75" i="31"/>
  <c r="I76" i="31"/>
  <c r="I77" i="31"/>
  <c r="I78" i="31"/>
  <c r="I79" i="31"/>
  <c r="I80" i="31"/>
  <c r="V10" i="24" l="1"/>
  <c r="V11" i="24"/>
  <c r="V12" i="24"/>
  <c r="V13" i="24"/>
  <c r="V14" i="24"/>
  <c r="V15" i="24"/>
  <c r="V16" i="24"/>
  <c r="V17" i="24"/>
  <c r="V18" i="24"/>
  <c r="V19" i="24"/>
  <c r="V20" i="24"/>
  <c r="V21" i="24"/>
  <c r="V22" i="24"/>
  <c r="V23" i="24"/>
  <c r="V24" i="24"/>
  <c r="V25" i="24"/>
  <c r="V26" i="24"/>
  <c r="V28" i="24"/>
  <c r="V29" i="24"/>
  <c r="V30" i="24"/>
  <c r="V31" i="24"/>
  <c r="V32" i="24"/>
  <c r="V33" i="24"/>
  <c r="V34" i="24"/>
  <c r="V35" i="24"/>
  <c r="V36" i="24"/>
  <c r="V37" i="24"/>
  <c r="V38" i="24"/>
  <c r="V39" i="24"/>
  <c r="V40" i="24"/>
  <c r="V41" i="24"/>
  <c r="V42" i="24"/>
  <c r="V43" i="24"/>
  <c r="V44" i="24"/>
  <c r="V45" i="24"/>
  <c r="V46" i="24"/>
  <c r="V47" i="24"/>
  <c r="V49" i="24"/>
  <c r="V50" i="24"/>
  <c r="V51" i="24"/>
  <c r="V52" i="24"/>
  <c r="V53" i="24"/>
  <c r="V54" i="24"/>
  <c r="V55" i="24"/>
  <c r="V56" i="24"/>
  <c r="V57" i="24"/>
  <c r="V59" i="24"/>
  <c r="V60" i="24"/>
  <c r="V61" i="24"/>
  <c r="V62" i="24"/>
  <c r="V63" i="24"/>
  <c r="V64" i="24"/>
  <c r="V65" i="24"/>
  <c r="V66" i="24"/>
  <c r="V67" i="24"/>
  <c r="V69" i="24"/>
  <c r="V70" i="24"/>
  <c r="V71" i="24"/>
  <c r="V72" i="24"/>
  <c r="V73" i="24"/>
  <c r="V74" i="24"/>
  <c r="V75" i="24"/>
  <c r="V76" i="24"/>
  <c r="V78" i="24"/>
  <c r="V79" i="24"/>
  <c r="V80" i="24"/>
  <c r="V81" i="24"/>
  <c r="V82" i="24"/>
  <c r="V83" i="24"/>
  <c r="V84" i="24"/>
  <c r="V85" i="24"/>
  <c r="V86" i="24"/>
  <c r="V87" i="24"/>
  <c r="V88" i="24"/>
  <c r="V89" i="24"/>
  <c r="V90" i="24"/>
  <c r="V91" i="24"/>
  <c r="E4" i="45"/>
  <c r="V95" i="24" l="1"/>
  <c r="V48" i="24"/>
  <c r="V9" i="24"/>
  <c r="V27" i="24"/>
  <c r="V77" i="24"/>
  <c r="V68" i="24"/>
  <c r="V58" i="24"/>
  <c r="V8" i="24" l="1"/>
  <c r="O6" i="33" l="1"/>
  <c r="Q6" i="33"/>
  <c r="O7" i="33"/>
  <c r="Q7" i="33"/>
  <c r="O8" i="33"/>
  <c r="Q8" i="33"/>
  <c r="O9" i="33"/>
  <c r="Q9" i="33"/>
  <c r="O10" i="33"/>
  <c r="Q10" i="33"/>
  <c r="O11" i="33"/>
  <c r="Q11" i="33"/>
  <c r="O12" i="33"/>
  <c r="Q12" i="33"/>
  <c r="O13" i="33"/>
  <c r="Q13" i="33"/>
  <c r="O14" i="33"/>
  <c r="Q14" i="33"/>
  <c r="O15" i="33"/>
  <c r="Q15" i="33"/>
  <c r="O16" i="33"/>
  <c r="Q16" i="33"/>
  <c r="O17" i="33"/>
  <c r="Q17" i="33"/>
  <c r="O18" i="33"/>
  <c r="Q18" i="33"/>
  <c r="O19" i="33"/>
  <c r="Q19" i="33"/>
  <c r="O20" i="33"/>
  <c r="Q20" i="33"/>
  <c r="O21" i="33"/>
  <c r="Q21" i="33"/>
  <c r="O22" i="33"/>
  <c r="Q22" i="33"/>
  <c r="O23" i="33"/>
  <c r="Q23" i="33"/>
  <c r="O24" i="33"/>
  <c r="Q24" i="33"/>
  <c r="O25" i="33"/>
  <c r="Q25" i="33"/>
  <c r="O26" i="33"/>
  <c r="Q26" i="33"/>
  <c r="O27" i="33"/>
  <c r="Q27" i="33"/>
  <c r="O28" i="33"/>
  <c r="Q28" i="33"/>
  <c r="O29" i="33"/>
  <c r="Q29" i="33"/>
  <c r="O30" i="33"/>
  <c r="Q30" i="33"/>
  <c r="O31" i="33"/>
  <c r="Q31" i="33"/>
  <c r="O32" i="33"/>
  <c r="Q32" i="33"/>
  <c r="O33" i="33"/>
  <c r="Q33" i="33"/>
  <c r="O34" i="33"/>
  <c r="Q34" i="33"/>
  <c r="O35" i="33"/>
  <c r="Q35" i="33"/>
  <c r="O36" i="33"/>
  <c r="Q36" i="33"/>
  <c r="O37" i="33"/>
  <c r="Q37" i="33"/>
  <c r="O38" i="33"/>
  <c r="Q38" i="33"/>
  <c r="O39" i="33"/>
  <c r="Q39" i="33"/>
  <c r="O40" i="33"/>
  <c r="Q40" i="33"/>
  <c r="O41" i="33"/>
  <c r="Q41" i="33"/>
  <c r="O42" i="33"/>
  <c r="Q42" i="33"/>
  <c r="O43" i="33"/>
  <c r="Q43" i="33"/>
  <c r="O44" i="33"/>
  <c r="Q44" i="33"/>
  <c r="O45" i="33"/>
  <c r="Q45" i="33"/>
  <c r="O46" i="33"/>
  <c r="Q46" i="33"/>
  <c r="O47" i="33"/>
  <c r="Q47" i="33"/>
  <c r="O48" i="33"/>
  <c r="Q48" i="33"/>
  <c r="O49" i="33"/>
  <c r="Q49" i="33"/>
  <c r="O50" i="33"/>
  <c r="Q50" i="33"/>
  <c r="O51" i="33"/>
  <c r="Q51" i="33"/>
  <c r="O52" i="33"/>
  <c r="Q52" i="33"/>
  <c r="O53" i="33"/>
  <c r="Q53" i="33"/>
  <c r="O54" i="33"/>
  <c r="Q54" i="33"/>
  <c r="O55" i="33"/>
  <c r="Q55" i="33"/>
  <c r="O56" i="33"/>
  <c r="Q56" i="33"/>
  <c r="O57" i="33"/>
  <c r="Q57" i="33"/>
  <c r="O58" i="33"/>
  <c r="Q58" i="33"/>
  <c r="O59" i="33"/>
  <c r="Q59" i="33"/>
  <c r="O60" i="33"/>
  <c r="Q60" i="33"/>
  <c r="O61" i="33"/>
  <c r="Q61" i="33"/>
  <c r="O62" i="33"/>
  <c r="Q62" i="33"/>
  <c r="O63" i="33"/>
  <c r="Q63" i="33"/>
  <c r="O64" i="33"/>
  <c r="Q64" i="33"/>
  <c r="O65" i="33"/>
  <c r="Q65" i="33"/>
  <c r="O66" i="33"/>
  <c r="Q66" i="33"/>
  <c r="O67" i="33"/>
  <c r="Q67" i="33"/>
  <c r="O68" i="33"/>
  <c r="Q68" i="33"/>
  <c r="O69" i="33"/>
  <c r="Q69" i="33"/>
  <c r="O70" i="33"/>
  <c r="Q70" i="33"/>
  <c r="O5" i="33" l="1"/>
  <c r="H5" i="37"/>
  <c r="H6" i="37"/>
  <c r="H7" i="37"/>
  <c r="H8" i="37"/>
  <c r="H9" i="37"/>
  <c r="H10" i="37"/>
  <c r="H11" i="37"/>
  <c r="H12" i="37"/>
  <c r="H13" i="37"/>
  <c r="H14" i="37"/>
  <c r="H15" i="37"/>
  <c r="H16" i="37"/>
  <c r="H17" i="37"/>
  <c r="H18" i="37"/>
  <c r="H19" i="37"/>
  <c r="H20" i="37"/>
  <c r="H21" i="37"/>
  <c r="H22" i="37"/>
  <c r="H23" i="37"/>
  <c r="H24" i="37"/>
  <c r="H25" i="37"/>
  <c r="H26" i="37"/>
  <c r="H27" i="37"/>
  <c r="H28" i="37"/>
  <c r="H29" i="37"/>
  <c r="H30" i="37"/>
  <c r="H31" i="37"/>
  <c r="H32" i="37"/>
  <c r="H33" i="37"/>
  <c r="H34" i="37"/>
  <c r="H35" i="37"/>
  <c r="H36" i="37"/>
  <c r="H37" i="37"/>
  <c r="H38" i="37"/>
  <c r="H39" i="37"/>
  <c r="H40" i="37"/>
  <c r="H41" i="37"/>
  <c r="H42" i="37"/>
  <c r="H43" i="37"/>
  <c r="H44" i="37"/>
  <c r="H45" i="37"/>
  <c r="H46" i="37"/>
  <c r="H47" i="37"/>
  <c r="H48" i="37"/>
  <c r="H49" i="37"/>
  <c r="H50" i="37"/>
  <c r="H51" i="37"/>
  <c r="H52" i="37"/>
  <c r="H53" i="37"/>
  <c r="H54" i="37"/>
  <c r="H55" i="37"/>
  <c r="H56" i="37"/>
  <c r="H57" i="37"/>
  <c r="H58" i="37"/>
  <c r="H59" i="37"/>
  <c r="H60" i="37"/>
  <c r="H61" i="37"/>
  <c r="H62" i="37"/>
  <c r="H63" i="37"/>
  <c r="H64" i="37"/>
  <c r="H4" i="37" l="1"/>
  <c r="FF3" i="24" l="1"/>
  <c r="I4" i="50" l="1"/>
  <c r="D4" i="42" l="1"/>
  <c r="E4" i="113" l="1"/>
  <c r="F4" i="113"/>
  <c r="G4" i="113"/>
  <c r="F5" i="39" l="1"/>
  <c r="G5" i="39"/>
  <c r="I5" i="39"/>
  <c r="E5" i="39"/>
  <c r="M70" i="35"/>
  <c r="K70" i="35"/>
  <c r="M70" i="34"/>
  <c r="Q70" i="32"/>
  <c r="O70" i="32"/>
  <c r="K4" i="24" l="1"/>
  <c r="M70" i="39" l="1"/>
  <c r="K70" i="39"/>
  <c r="K70" i="34"/>
  <c r="E5" i="33"/>
  <c r="I5" i="33"/>
  <c r="J5" i="33"/>
  <c r="K5" i="33"/>
  <c r="L5" i="33"/>
  <c r="M5" i="33"/>
  <c r="N5" i="33"/>
  <c r="F4" i="75" l="1"/>
  <c r="D4" i="72"/>
  <c r="E4" i="68" l="1"/>
  <c r="F4" i="67"/>
  <c r="E4" i="66"/>
  <c r="E4" i="59"/>
  <c r="E4" i="51" l="1"/>
  <c r="D4" i="49"/>
  <c r="E4" i="46" l="1"/>
  <c r="K80" i="99" l="1"/>
  <c r="I80" i="99"/>
  <c r="H4" i="86"/>
  <c r="V7" i="24" s="1"/>
  <c r="V6" i="24" s="1"/>
  <c r="K81" i="86"/>
  <c r="I81" i="86"/>
  <c r="O69" i="32" l="1"/>
  <c r="O67" i="32"/>
  <c r="O65" i="32"/>
  <c r="O63" i="32"/>
  <c r="O61" i="32"/>
  <c r="O59" i="32"/>
  <c r="O57" i="32"/>
  <c r="O55" i="32"/>
  <c r="O53" i="32"/>
  <c r="O51" i="32"/>
  <c r="O49" i="32"/>
  <c r="O47" i="32"/>
  <c r="O45" i="32"/>
  <c r="O43" i="32"/>
  <c r="O41" i="32"/>
  <c r="O39" i="32"/>
  <c r="O37" i="32"/>
  <c r="O35" i="32"/>
  <c r="O33" i="32"/>
  <c r="O31" i="32"/>
  <c r="O29" i="32"/>
  <c r="O27" i="32"/>
  <c r="O25" i="32"/>
  <c r="O23" i="32"/>
  <c r="O21" i="32"/>
  <c r="O19" i="32"/>
  <c r="O17" i="32"/>
  <c r="O15" i="32"/>
  <c r="O13" i="32"/>
  <c r="O11" i="32"/>
  <c r="Q8" i="32"/>
  <c r="O7" i="32"/>
  <c r="Q6" i="32"/>
  <c r="Q69" i="32"/>
  <c r="Q68" i="32"/>
  <c r="O68" i="32"/>
  <c r="Q67" i="32"/>
  <c r="Q66" i="32"/>
  <c r="O66" i="32"/>
  <c r="Q65" i="32"/>
  <c r="Q64" i="32"/>
  <c r="O64" i="32"/>
  <c r="Q63" i="32"/>
  <c r="Q62" i="32"/>
  <c r="O62" i="32"/>
  <c r="Q61" i="32"/>
  <c r="Q60" i="32"/>
  <c r="O60" i="32"/>
  <c r="Q59" i="32"/>
  <c r="Q58" i="32"/>
  <c r="O58" i="32"/>
  <c r="Q57" i="32"/>
  <c r="Q56" i="32"/>
  <c r="O56" i="32"/>
  <c r="Q55" i="32"/>
  <c r="Q54" i="32"/>
  <c r="O54" i="32"/>
  <c r="Q53" i="32"/>
  <c r="Q52" i="32"/>
  <c r="O52" i="32"/>
  <c r="Q51" i="32"/>
  <c r="Q50" i="32"/>
  <c r="O50" i="32"/>
  <c r="Q49" i="32"/>
  <c r="Q48" i="32"/>
  <c r="O48" i="32"/>
  <c r="Q47" i="32"/>
  <c r="Q46" i="32"/>
  <c r="O46" i="32"/>
  <c r="Q45" i="32"/>
  <c r="Q44" i="32"/>
  <c r="O44" i="32"/>
  <c r="Q43" i="32"/>
  <c r="Q42" i="32"/>
  <c r="O42" i="32"/>
  <c r="Q41" i="32"/>
  <c r="Q40" i="32"/>
  <c r="O40" i="32"/>
  <c r="Q39" i="32"/>
  <c r="Q38" i="32"/>
  <c r="O38" i="32"/>
  <c r="Q37" i="32"/>
  <c r="Q36" i="32"/>
  <c r="O36" i="32"/>
  <c r="Q35" i="32"/>
  <c r="Q34" i="32"/>
  <c r="O34" i="32"/>
  <c r="Q33" i="32"/>
  <c r="Q32" i="32"/>
  <c r="O32" i="32"/>
  <c r="Q31" i="32"/>
  <c r="Q30" i="32"/>
  <c r="O30" i="32"/>
  <c r="Q29" i="32"/>
  <c r="Q28" i="32"/>
  <c r="O28" i="32"/>
  <c r="Q27" i="32"/>
  <c r="Q26" i="32"/>
  <c r="O26" i="32"/>
  <c r="Q25" i="32"/>
  <c r="Q24" i="32"/>
  <c r="O24" i="32"/>
  <c r="Q23" i="32"/>
  <c r="Q22" i="32"/>
  <c r="O22" i="32"/>
  <c r="Q21" i="32"/>
  <c r="Q20" i="32"/>
  <c r="O20" i="32"/>
  <c r="Q19" i="32"/>
  <c r="Q18" i="32"/>
  <c r="O18" i="32"/>
  <c r="Q17" i="32"/>
  <c r="Q16" i="32"/>
  <c r="O16" i="32"/>
  <c r="Q15" i="32"/>
  <c r="Q14" i="32"/>
  <c r="O14" i="32"/>
  <c r="Q13" i="32"/>
  <c r="Q12" i="32"/>
  <c r="O12" i="32"/>
  <c r="Q11" i="32"/>
  <c r="Q10" i="32"/>
  <c r="O10" i="32"/>
  <c r="Q9" i="32"/>
  <c r="O9" i="32"/>
  <c r="Q7" i="32"/>
  <c r="O8" i="32" l="1"/>
  <c r="O6" i="32"/>
  <c r="D4" i="86" l="1"/>
  <c r="E4" i="86"/>
  <c r="F4" i="86"/>
  <c r="G4" i="86"/>
  <c r="C4" i="86"/>
  <c r="V99" i="24" s="1"/>
  <c r="V100" i="24" s="1"/>
  <c r="V98" i="24" l="1"/>
  <c r="V97" i="24"/>
  <c r="DX26" i="24"/>
  <c r="F4" i="66" l="1"/>
  <c r="F4" i="60"/>
  <c r="F4" i="59"/>
  <c r="G6" i="59"/>
  <c r="G7" i="59"/>
  <c r="G8" i="59"/>
  <c r="G9" i="59"/>
  <c r="G10" i="59"/>
  <c r="G11" i="59"/>
  <c r="G12" i="59"/>
  <c r="G13" i="59"/>
  <c r="G14" i="59"/>
  <c r="G15" i="59"/>
  <c r="G16" i="59"/>
  <c r="G17" i="59"/>
  <c r="G18" i="59"/>
  <c r="G19" i="59"/>
  <c r="G20" i="59"/>
  <c r="G21" i="59"/>
  <c r="G22" i="59"/>
  <c r="G23" i="59"/>
  <c r="G24" i="59"/>
  <c r="G25" i="59"/>
  <c r="G26" i="59"/>
  <c r="G27" i="59"/>
  <c r="G28" i="59"/>
  <c r="G29" i="59"/>
  <c r="G30" i="59"/>
  <c r="G31" i="59"/>
  <c r="G32" i="59"/>
  <c r="G33" i="59"/>
  <c r="G34" i="59"/>
  <c r="G35" i="59"/>
  <c r="G36" i="59"/>
  <c r="G37" i="59"/>
  <c r="G38" i="59"/>
  <c r="G39" i="59"/>
  <c r="G40" i="59"/>
  <c r="G41" i="59"/>
  <c r="G42" i="59"/>
  <c r="G43" i="59"/>
  <c r="G44" i="59"/>
  <c r="G45" i="59"/>
  <c r="G46" i="59"/>
  <c r="G47" i="59"/>
  <c r="G48" i="59"/>
  <c r="G49" i="59"/>
  <c r="G50" i="59"/>
  <c r="G51" i="59"/>
  <c r="G52" i="59"/>
  <c r="G53" i="59"/>
  <c r="G54" i="59"/>
  <c r="G55" i="59"/>
  <c r="G56" i="59"/>
  <c r="G57" i="59"/>
  <c r="G58" i="59"/>
  <c r="G59" i="59"/>
  <c r="G60" i="59"/>
  <c r="G61" i="59"/>
  <c r="G62" i="59"/>
  <c r="G63" i="59"/>
  <c r="G64" i="59"/>
  <c r="G65" i="59"/>
  <c r="G66" i="59"/>
  <c r="G67" i="59"/>
  <c r="G68" i="59"/>
  <c r="G69" i="59"/>
  <c r="G70" i="59"/>
  <c r="G71" i="59"/>
  <c r="G72" i="59"/>
  <c r="G73" i="59"/>
  <c r="G74" i="59"/>
  <c r="G75" i="59"/>
  <c r="G76" i="59"/>
  <c r="G77" i="59"/>
  <c r="G78" i="59"/>
  <c r="G79" i="59"/>
  <c r="G80" i="59"/>
  <c r="G81" i="59"/>
  <c r="G5" i="59"/>
  <c r="G4" i="59" l="1"/>
  <c r="J58" i="56"/>
  <c r="H45" i="56"/>
  <c r="H46" i="56"/>
  <c r="H47" i="56"/>
  <c r="H48" i="56"/>
  <c r="H49" i="56"/>
  <c r="H50" i="56"/>
  <c r="H51" i="56"/>
  <c r="H52" i="56"/>
  <c r="H53" i="56"/>
  <c r="H54" i="56"/>
  <c r="H55" i="56"/>
  <c r="H56" i="56"/>
  <c r="H57" i="56"/>
  <c r="H58" i="56"/>
  <c r="BB11" i="24" l="1"/>
  <c r="BB12" i="24"/>
  <c r="BB13" i="24"/>
  <c r="BB14" i="24"/>
  <c r="BB15" i="24"/>
  <c r="BB16" i="24"/>
  <c r="BB17" i="24"/>
  <c r="BB18" i="24"/>
  <c r="BB19" i="24"/>
  <c r="BB20" i="24"/>
  <c r="BB21" i="24"/>
  <c r="BB22" i="24"/>
  <c r="BB23" i="24"/>
  <c r="BB24" i="24"/>
  <c r="BB25" i="24"/>
  <c r="BB26" i="24"/>
  <c r="BB28" i="24"/>
  <c r="BB29" i="24"/>
  <c r="BB30" i="24"/>
  <c r="BB31" i="24"/>
  <c r="BB32" i="24"/>
  <c r="BB33" i="24"/>
  <c r="BB34" i="24"/>
  <c r="BB35" i="24"/>
  <c r="BB36" i="24"/>
  <c r="BB37" i="24"/>
  <c r="BB38" i="24"/>
  <c r="BB39" i="24"/>
  <c r="BB40" i="24"/>
  <c r="BB41" i="24"/>
  <c r="BB42" i="24"/>
  <c r="BB43" i="24"/>
  <c r="BB44" i="24"/>
  <c r="BB45" i="24"/>
  <c r="BB46" i="24"/>
  <c r="BB47" i="24"/>
  <c r="BB49" i="24"/>
  <c r="BB50" i="24"/>
  <c r="BB51" i="24"/>
  <c r="BB52" i="24"/>
  <c r="BB53" i="24"/>
  <c r="BB54" i="24"/>
  <c r="BB55" i="24"/>
  <c r="BB56" i="24"/>
  <c r="BB57" i="24"/>
  <c r="BB59" i="24"/>
  <c r="BB60" i="24"/>
  <c r="BB61" i="24"/>
  <c r="BB62" i="24"/>
  <c r="BB63" i="24"/>
  <c r="BB64" i="24"/>
  <c r="BB65" i="24"/>
  <c r="BB66" i="24"/>
  <c r="BB67" i="24"/>
  <c r="BB69" i="24"/>
  <c r="BB70" i="24"/>
  <c r="BB71" i="24"/>
  <c r="BB72" i="24"/>
  <c r="BB73" i="24"/>
  <c r="BB74" i="24"/>
  <c r="BB75" i="24"/>
  <c r="BB76" i="24"/>
  <c r="BB78" i="24"/>
  <c r="BB79" i="24"/>
  <c r="BB80" i="24"/>
  <c r="BB81" i="24"/>
  <c r="BB82" i="24"/>
  <c r="BB83" i="24"/>
  <c r="BB84" i="24"/>
  <c r="BB85" i="24"/>
  <c r="BB86" i="24"/>
  <c r="BB87" i="24"/>
  <c r="BB88" i="24"/>
  <c r="BB89" i="24"/>
  <c r="BB90" i="24"/>
  <c r="BB91" i="24"/>
  <c r="BB10" i="24"/>
  <c r="BA99" i="24"/>
  <c r="J71" i="114"/>
  <c r="H71" i="114"/>
  <c r="J70" i="114"/>
  <c r="H70" i="114"/>
  <c r="J69" i="114"/>
  <c r="H69" i="114"/>
  <c r="J68" i="114"/>
  <c r="H68" i="114"/>
  <c r="J67" i="114"/>
  <c r="H67" i="114"/>
  <c r="J66" i="114"/>
  <c r="H66" i="114"/>
  <c r="J65" i="114"/>
  <c r="H65" i="114"/>
  <c r="J64" i="114"/>
  <c r="H64" i="114"/>
  <c r="J63" i="114"/>
  <c r="H63" i="114"/>
  <c r="J62" i="114"/>
  <c r="H62" i="114"/>
  <c r="J61" i="114"/>
  <c r="H61" i="114"/>
  <c r="J60" i="114"/>
  <c r="H60" i="114"/>
  <c r="J59" i="114"/>
  <c r="H59" i="114"/>
  <c r="J58" i="114"/>
  <c r="H58" i="114"/>
  <c r="J57" i="114"/>
  <c r="H57" i="114"/>
  <c r="J56" i="114"/>
  <c r="H56" i="114"/>
  <c r="J55" i="114"/>
  <c r="H55" i="114"/>
  <c r="J54" i="114"/>
  <c r="H54" i="114"/>
  <c r="J53" i="114"/>
  <c r="H53" i="114"/>
  <c r="J52" i="114"/>
  <c r="H52" i="114"/>
  <c r="J51" i="114"/>
  <c r="H51" i="114"/>
  <c r="J50" i="114"/>
  <c r="H50" i="114"/>
  <c r="J49" i="114"/>
  <c r="H49" i="114"/>
  <c r="J48" i="114"/>
  <c r="H48" i="114"/>
  <c r="J47" i="114"/>
  <c r="H47" i="114"/>
  <c r="J46" i="114"/>
  <c r="H46" i="114"/>
  <c r="J45" i="114"/>
  <c r="H45" i="114"/>
  <c r="J44" i="114"/>
  <c r="H44" i="114"/>
  <c r="J43" i="114"/>
  <c r="H43" i="114"/>
  <c r="J42" i="114"/>
  <c r="H42" i="114"/>
  <c r="J41" i="114"/>
  <c r="H41" i="114"/>
  <c r="J40" i="114"/>
  <c r="H40" i="114"/>
  <c r="J39" i="114"/>
  <c r="H39" i="114"/>
  <c r="J38" i="114"/>
  <c r="H38" i="114"/>
  <c r="J37" i="114"/>
  <c r="H37" i="114"/>
  <c r="J36" i="114"/>
  <c r="H36" i="114"/>
  <c r="J35" i="114"/>
  <c r="H35" i="114"/>
  <c r="J34" i="114"/>
  <c r="H34" i="114"/>
  <c r="J33" i="114"/>
  <c r="H33" i="114"/>
  <c r="J32" i="114"/>
  <c r="H32" i="114"/>
  <c r="J31" i="114"/>
  <c r="H31" i="114"/>
  <c r="J30" i="114"/>
  <c r="H30" i="114"/>
  <c r="J29" i="114"/>
  <c r="H29" i="114"/>
  <c r="J28" i="114"/>
  <c r="H28" i="114"/>
  <c r="J27" i="114"/>
  <c r="H27" i="114"/>
  <c r="J26" i="114"/>
  <c r="H26" i="114"/>
  <c r="J25" i="114"/>
  <c r="H25" i="114"/>
  <c r="J24" i="114"/>
  <c r="H24" i="114"/>
  <c r="J23" i="114"/>
  <c r="H23" i="114"/>
  <c r="J22" i="114"/>
  <c r="H22" i="114"/>
  <c r="J21" i="114"/>
  <c r="H21" i="114"/>
  <c r="J20" i="114"/>
  <c r="H20" i="114"/>
  <c r="J19" i="114"/>
  <c r="H19" i="114"/>
  <c r="J18" i="114"/>
  <c r="H18" i="114"/>
  <c r="J17" i="114"/>
  <c r="H17" i="114"/>
  <c r="J16" i="114"/>
  <c r="H16" i="114"/>
  <c r="J15" i="114"/>
  <c r="H15" i="114"/>
  <c r="J14" i="114"/>
  <c r="H14" i="114"/>
  <c r="J13" i="114"/>
  <c r="H13" i="114"/>
  <c r="J12" i="114"/>
  <c r="H12" i="114"/>
  <c r="J11" i="114"/>
  <c r="H11" i="114"/>
  <c r="J10" i="114"/>
  <c r="H10" i="114"/>
  <c r="J9" i="114"/>
  <c r="H9" i="114"/>
  <c r="J8" i="114"/>
  <c r="H8" i="114"/>
  <c r="J7" i="114"/>
  <c r="H7" i="114"/>
  <c r="J6" i="114"/>
  <c r="H6" i="114"/>
  <c r="J5" i="114"/>
  <c r="H5" i="114"/>
  <c r="G4" i="114"/>
  <c r="F4" i="114"/>
  <c r="BB7" i="24" s="1"/>
  <c r="BB101" i="24" l="1"/>
  <c r="H4" i="114"/>
  <c r="BB98" i="24"/>
  <c r="BB99" i="24"/>
  <c r="BB95" i="24"/>
  <c r="BB27" i="24"/>
  <c r="BB77" i="24"/>
  <c r="BB68" i="24"/>
  <c r="BB48" i="24"/>
  <c r="BB58" i="24"/>
  <c r="BB9" i="24"/>
  <c r="BB8" i="24" l="1"/>
  <c r="BB6" i="24" s="1"/>
  <c r="BO99" i="24"/>
  <c r="BO79" i="24"/>
  <c r="BO80" i="24"/>
  <c r="BO81" i="24"/>
  <c r="BO82" i="24"/>
  <c r="BO83" i="24"/>
  <c r="BO84" i="24"/>
  <c r="BO85" i="24"/>
  <c r="BO86" i="24"/>
  <c r="BO87" i="24"/>
  <c r="BO88" i="24"/>
  <c r="BO89" i="24"/>
  <c r="BO90" i="24"/>
  <c r="BO91" i="24"/>
  <c r="BO78" i="24"/>
  <c r="BO70" i="24"/>
  <c r="BO71" i="24"/>
  <c r="BO72" i="24"/>
  <c r="BO73" i="24"/>
  <c r="BO74" i="24"/>
  <c r="BO75" i="24"/>
  <c r="BO76" i="24"/>
  <c r="BO69" i="24"/>
  <c r="BO60" i="24"/>
  <c r="BO61" i="24"/>
  <c r="BO62" i="24"/>
  <c r="BO63" i="24"/>
  <c r="BO64" i="24"/>
  <c r="BO65" i="24"/>
  <c r="BO66" i="24"/>
  <c r="BO67" i="24"/>
  <c r="BO59" i="24"/>
  <c r="BO50" i="24"/>
  <c r="BO51" i="24"/>
  <c r="BO52" i="24"/>
  <c r="BO53" i="24"/>
  <c r="BO54" i="24"/>
  <c r="BO55" i="24"/>
  <c r="BO56" i="24"/>
  <c r="BO57" i="24"/>
  <c r="BO49" i="24"/>
  <c r="BO29" i="24"/>
  <c r="BO30" i="24"/>
  <c r="BO31" i="24"/>
  <c r="BO32" i="24"/>
  <c r="BO33" i="24"/>
  <c r="BO34" i="24"/>
  <c r="BO35" i="24"/>
  <c r="BO36" i="24"/>
  <c r="BO37" i="24"/>
  <c r="BO38" i="24"/>
  <c r="BO39" i="24"/>
  <c r="BO40" i="24"/>
  <c r="BO41" i="24"/>
  <c r="BO42" i="24"/>
  <c r="BO43" i="24"/>
  <c r="BO44" i="24"/>
  <c r="BO45" i="24"/>
  <c r="BO46" i="24"/>
  <c r="BO47" i="24"/>
  <c r="BO28" i="24"/>
  <c r="BO11" i="24"/>
  <c r="BO12" i="24"/>
  <c r="BO13" i="24"/>
  <c r="BO14" i="24"/>
  <c r="BO15" i="24"/>
  <c r="BO16" i="24"/>
  <c r="BO17" i="24"/>
  <c r="BO18" i="24"/>
  <c r="BO19" i="24"/>
  <c r="BO20" i="24"/>
  <c r="BO21" i="24"/>
  <c r="BO22" i="24"/>
  <c r="BO23" i="24"/>
  <c r="BO24" i="24"/>
  <c r="BO25" i="24"/>
  <c r="BO26" i="24"/>
  <c r="BO10" i="24"/>
  <c r="J64" i="113"/>
  <c r="H64" i="113"/>
  <c r="J63" i="113"/>
  <c r="H63" i="113"/>
  <c r="H62" i="113"/>
  <c r="J62" i="113"/>
  <c r="J61" i="113"/>
  <c r="J60" i="113"/>
  <c r="H60" i="113"/>
  <c r="J59" i="113"/>
  <c r="H59" i="113"/>
  <c r="H58" i="113"/>
  <c r="J58" i="113"/>
  <c r="J57" i="113"/>
  <c r="J56" i="113"/>
  <c r="H56" i="113"/>
  <c r="J55" i="113"/>
  <c r="H55" i="113"/>
  <c r="H54" i="113"/>
  <c r="J54" i="113"/>
  <c r="J53" i="113"/>
  <c r="J52" i="113"/>
  <c r="H52" i="113"/>
  <c r="J51" i="113"/>
  <c r="H51" i="113"/>
  <c r="H50" i="113"/>
  <c r="J50" i="113"/>
  <c r="J49" i="113"/>
  <c r="J48" i="113"/>
  <c r="H48" i="113"/>
  <c r="J47" i="113"/>
  <c r="H47" i="113"/>
  <c r="H46" i="113"/>
  <c r="J46" i="113"/>
  <c r="J45" i="113"/>
  <c r="J44" i="113"/>
  <c r="H44" i="113"/>
  <c r="J43" i="113"/>
  <c r="H43" i="113"/>
  <c r="H42" i="113"/>
  <c r="J42" i="113"/>
  <c r="J41" i="113"/>
  <c r="J40" i="113"/>
  <c r="H40" i="113"/>
  <c r="J39" i="113"/>
  <c r="H39" i="113"/>
  <c r="H38" i="113"/>
  <c r="J38" i="113"/>
  <c r="J37" i="113"/>
  <c r="J36" i="113"/>
  <c r="H36" i="113"/>
  <c r="J35" i="113"/>
  <c r="H35" i="113"/>
  <c r="H34" i="113"/>
  <c r="J34" i="113"/>
  <c r="J33" i="113"/>
  <c r="J32" i="113"/>
  <c r="H32" i="113"/>
  <c r="J31" i="113"/>
  <c r="H31" i="113"/>
  <c r="H30" i="113"/>
  <c r="J30" i="113"/>
  <c r="J29" i="113"/>
  <c r="J28" i="113"/>
  <c r="H28" i="113"/>
  <c r="J27" i="113"/>
  <c r="H27" i="113"/>
  <c r="H26" i="113"/>
  <c r="J26" i="113"/>
  <c r="J25" i="113"/>
  <c r="H25" i="113"/>
  <c r="J24" i="113"/>
  <c r="H24" i="113"/>
  <c r="J23" i="113"/>
  <c r="H23" i="113"/>
  <c r="J22" i="113"/>
  <c r="H22" i="113"/>
  <c r="J21" i="113"/>
  <c r="H21" i="113"/>
  <c r="J20" i="113"/>
  <c r="H20" i="113"/>
  <c r="H19" i="113"/>
  <c r="J19" i="113"/>
  <c r="J18" i="113"/>
  <c r="J17" i="113"/>
  <c r="H17" i="113"/>
  <c r="J16" i="113"/>
  <c r="H16" i="113"/>
  <c r="H15" i="113"/>
  <c r="J15" i="113"/>
  <c r="J14" i="113"/>
  <c r="J13" i="113"/>
  <c r="H13" i="113"/>
  <c r="J12" i="113"/>
  <c r="H12" i="113"/>
  <c r="H11" i="113"/>
  <c r="J11" i="113"/>
  <c r="J10" i="113"/>
  <c r="J9" i="113"/>
  <c r="H9" i="113"/>
  <c r="J8" i="113"/>
  <c r="H8" i="113"/>
  <c r="J7" i="113"/>
  <c r="H7" i="113"/>
  <c r="J6" i="113"/>
  <c r="H6" i="113"/>
  <c r="J5" i="113"/>
  <c r="BO7" i="24"/>
  <c r="J4" i="113" l="1"/>
  <c r="BO101" i="24" s="1"/>
  <c r="BB97" i="24"/>
  <c r="BO95" i="24"/>
  <c r="BO77" i="24"/>
  <c r="BO68" i="24"/>
  <c r="BO58" i="24"/>
  <c r="BO48" i="24"/>
  <c r="BO27" i="24"/>
  <c r="BO9" i="24"/>
  <c r="BO98" i="24"/>
  <c r="H5" i="113"/>
  <c r="H10" i="113"/>
  <c r="H14" i="113"/>
  <c r="H18" i="113"/>
  <c r="H29" i="113"/>
  <c r="H33" i="113"/>
  <c r="H37" i="113"/>
  <c r="H41" i="113"/>
  <c r="H45" i="113"/>
  <c r="H49" i="113"/>
  <c r="H53" i="113"/>
  <c r="H57" i="113"/>
  <c r="H61" i="113"/>
  <c r="H4" i="113" l="1"/>
  <c r="BO8" i="24"/>
  <c r="BO6" i="24" s="1"/>
  <c r="BO97" i="24" l="1"/>
  <c r="M69" i="39" l="1"/>
  <c r="K69" i="39"/>
  <c r="M69" i="35"/>
  <c r="K69" i="35"/>
  <c r="M69" i="34"/>
  <c r="K69" i="34"/>
  <c r="I5" i="96" l="1"/>
  <c r="K5" i="96"/>
  <c r="I5" i="25"/>
  <c r="D4" i="59" l="1"/>
  <c r="I81" i="59"/>
  <c r="I80" i="59"/>
  <c r="I79" i="59"/>
  <c r="I77" i="59"/>
  <c r="I76" i="59"/>
  <c r="I75" i="59"/>
  <c r="I74" i="59"/>
  <c r="I73" i="59"/>
  <c r="I72" i="59"/>
  <c r="I71" i="59"/>
  <c r="I69" i="59"/>
  <c r="I68" i="59"/>
  <c r="I67" i="59"/>
  <c r="I66" i="59"/>
  <c r="I65" i="59"/>
  <c r="I64" i="59"/>
  <c r="I63" i="59"/>
  <c r="I61" i="59"/>
  <c r="I60" i="59"/>
  <c r="I59" i="59"/>
  <c r="I58" i="59"/>
  <c r="I57" i="59"/>
  <c r="I56" i="59"/>
  <c r="I55" i="59"/>
  <c r="I53" i="59"/>
  <c r="I52" i="59"/>
  <c r="I51" i="59"/>
  <c r="I50" i="59"/>
  <c r="I49" i="59"/>
  <c r="I48" i="59"/>
  <c r="I47" i="59"/>
  <c r="I45" i="59"/>
  <c r="I44" i="59"/>
  <c r="I43" i="59"/>
  <c r="I42" i="59"/>
  <c r="I41" i="59"/>
  <c r="I40" i="59"/>
  <c r="I39" i="59"/>
  <c r="I37" i="59"/>
  <c r="I36" i="59"/>
  <c r="I35" i="59"/>
  <c r="I34" i="59"/>
  <c r="I33" i="59"/>
  <c r="I32" i="59"/>
  <c r="I31" i="59"/>
  <c r="I29" i="59"/>
  <c r="I28" i="59"/>
  <c r="I27" i="59"/>
  <c r="I26" i="59"/>
  <c r="I25" i="59"/>
  <c r="I24" i="59"/>
  <c r="I23" i="59"/>
  <c r="I21" i="59"/>
  <c r="I20" i="59"/>
  <c r="I19" i="59"/>
  <c r="I18" i="59"/>
  <c r="I17" i="59"/>
  <c r="I16" i="59"/>
  <c r="I15" i="59"/>
  <c r="I13" i="59"/>
  <c r="I12" i="59"/>
  <c r="I11" i="59"/>
  <c r="I9" i="59"/>
  <c r="I8" i="59"/>
  <c r="I7" i="59"/>
  <c r="I5" i="59"/>
  <c r="I6" i="59" l="1"/>
  <c r="I10" i="59"/>
  <c r="I14" i="59"/>
  <c r="I22" i="59"/>
  <c r="I30" i="59"/>
  <c r="I38" i="59"/>
  <c r="I46" i="59"/>
  <c r="I54" i="59"/>
  <c r="I62" i="59"/>
  <c r="I70" i="59"/>
  <c r="I78" i="59"/>
  <c r="D4" i="110" l="1"/>
  <c r="E4" i="110"/>
  <c r="F4" i="110"/>
  <c r="H4" i="110"/>
  <c r="E4" i="55"/>
  <c r="F4" i="55"/>
  <c r="G4" i="55"/>
  <c r="H4" i="55"/>
  <c r="D4" i="54"/>
  <c r="E4" i="54"/>
  <c r="F4" i="54"/>
  <c r="G4" i="54"/>
  <c r="H4" i="54"/>
  <c r="AH32" i="24" l="1"/>
  <c r="DK4" i="24" l="1"/>
  <c r="EN3" i="24" l="1"/>
  <c r="EK4" i="24" s="1"/>
  <c r="EX3" i="24" l="1"/>
  <c r="EU4" i="24" s="1"/>
  <c r="FC4" i="24" l="1"/>
  <c r="DT3" i="24"/>
  <c r="DQ4" i="24" s="1"/>
  <c r="CX3" i="24" l="1"/>
  <c r="CU4" i="24" s="1"/>
  <c r="CH3" i="24" l="1"/>
  <c r="CE4" i="24" s="1"/>
  <c r="DH3" i="24" l="1"/>
  <c r="DE4" i="24" l="1"/>
  <c r="BU3" i="24"/>
  <c r="BR4" i="24" l="1"/>
  <c r="CB100" i="24"/>
  <c r="BH3" i="24"/>
  <c r="BE4" i="24" s="1"/>
  <c r="BK4" i="24" l="1"/>
  <c r="BO100" i="24"/>
  <c r="AW3" i="24"/>
  <c r="AT4" i="24" s="1"/>
  <c r="BB100" i="24" l="1"/>
  <c r="BA100" i="24"/>
  <c r="K79" i="28"/>
  <c r="K80" i="28"/>
  <c r="I78" i="28"/>
  <c r="I79" i="28"/>
  <c r="I80" i="28"/>
  <c r="I81" i="58" l="1"/>
  <c r="G81" i="58"/>
  <c r="I80" i="58"/>
  <c r="G80" i="58"/>
  <c r="I79" i="58"/>
  <c r="G79" i="58"/>
  <c r="I78" i="58"/>
  <c r="G78" i="58"/>
  <c r="I77" i="58"/>
  <c r="G77" i="58"/>
  <c r="I76" i="58"/>
  <c r="G76" i="58"/>
  <c r="I75" i="58"/>
  <c r="G75" i="58"/>
  <c r="I74" i="58"/>
  <c r="G74" i="58"/>
  <c r="I73" i="58"/>
  <c r="G73" i="58"/>
  <c r="I72" i="58"/>
  <c r="G72" i="58"/>
  <c r="I71" i="58"/>
  <c r="G71" i="58"/>
  <c r="I70" i="58"/>
  <c r="G70" i="58"/>
  <c r="I69" i="58"/>
  <c r="G69" i="58"/>
  <c r="I68" i="58"/>
  <c r="G68" i="58"/>
  <c r="I67" i="58"/>
  <c r="G67" i="58"/>
  <c r="I66" i="58"/>
  <c r="G66" i="58"/>
  <c r="I65" i="58"/>
  <c r="G65" i="58"/>
  <c r="I64" i="58"/>
  <c r="G64" i="58"/>
  <c r="I63" i="58"/>
  <c r="G63" i="58"/>
  <c r="I62" i="58"/>
  <c r="G62" i="58"/>
  <c r="I61" i="58"/>
  <c r="G61" i="58"/>
  <c r="I60" i="58"/>
  <c r="G60" i="58"/>
  <c r="I59" i="58"/>
  <c r="G59" i="58"/>
  <c r="I58" i="58"/>
  <c r="G58" i="58"/>
  <c r="I57" i="58"/>
  <c r="G57" i="58"/>
  <c r="I56" i="58"/>
  <c r="G56" i="58"/>
  <c r="I55" i="58"/>
  <c r="G55" i="58"/>
  <c r="I54" i="58"/>
  <c r="G54" i="58"/>
  <c r="I53" i="58"/>
  <c r="G53" i="58"/>
  <c r="I52" i="58"/>
  <c r="G52" i="58"/>
  <c r="I51" i="58"/>
  <c r="G51" i="58"/>
  <c r="I50" i="58"/>
  <c r="G50" i="58"/>
  <c r="I49" i="58"/>
  <c r="G49" i="58"/>
  <c r="I48" i="58"/>
  <c r="G48" i="58"/>
  <c r="I47" i="58"/>
  <c r="G47" i="58"/>
  <c r="I46" i="58"/>
  <c r="G46" i="58"/>
  <c r="I45" i="58"/>
  <c r="G45" i="58"/>
  <c r="I44" i="58"/>
  <c r="G44" i="58"/>
  <c r="I43" i="58"/>
  <c r="G43" i="58"/>
  <c r="I42" i="58"/>
  <c r="G42" i="58"/>
  <c r="I41" i="58"/>
  <c r="G41" i="58"/>
  <c r="I40" i="58"/>
  <c r="G40" i="58"/>
  <c r="I39" i="58"/>
  <c r="G39" i="58"/>
  <c r="I38" i="58"/>
  <c r="G38" i="58"/>
  <c r="I37" i="58"/>
  <c r="G37" i="58"/>
  <c r="I36" i="58"/>
  <c r="G36" i="58"/>
  <c r="I35" i="58"/>
  <c r="G35" i="58"/>
  <c r="I34" i="58"/>
  <c r="G34" i="58"/>
  <c r="I33" i="58"/>
  <c r="G33" i="58"/>
  <c r="I32" i="58"/>
  <c r="G32" i="58"/>
  <c r="I31" i="58"/>
  <c r="G31" i="58"/>
  <c r="I30" i="58"/>
  <c r="G30" i="58"/>
  <c r="I29" i="58"/>
  <c r="G29" i="58"/>
  <c r="I28" i="58"/>
  <c r="G28" i="58"/>
  <c r="I27" i="58"/>
  <c r="G27" i="58"/>
  <c r="I26" i="58"/>
  <c r="G26" i="58"/>
  <c r="I25" i="58"/>
  <c r="G25" i="58"/>
  <c r="I24" i="58"/>
  <c r="G24" i="58"/>
  <c r="I23" i="58"/>
  <c r="G23" i="58"/>
  <c r="I22" i="58"/>
  <c r="G22" i="58"/>
  <c r="I21" i="58"/>
  <c r="G21" i="58"/>
  <c r="I20" i="58"/>
  <c r="G20" i="58"/>
  <c r="I19" i="58"/>
  <c r="G19" i="58"/>
  <c r="I18" i="58"/>
  <c r="G18" i="58"/>
  <c r="I17" i="58"/>
  <c r="G17" i="58"/>
  <c r="I16" i="58"/>
  <c r="G16" i="58"/>
  <c r="I15" i="58"/>
  <c r="G15" i="58"/>
  <c r="I14" i="58"/>
  <c r="G14" i="58"/>
  <c r="I13" i="58"/>
  <c r="G13" i="58"/>
  <c r="I12" i="58"/>
  <c r="G12" i="58"/>
  <c r="I11" i="58"/>
  <c r="G11" i="58"/>
  <c r="I10" i="58"/>
  <c r="G10" i="58"/>
  <c r="I9" i="58"/>
  <c r="G9" i="58"/>
  <c r="I8" i="58"/>
  <c r="G8" i="58"/>
  <c r="I7" i="58"/>
  <c r="G7" i="58"/>
  <c r="I6" i="58"/>
  <c r="G6" i="58"/>
  <c r="I5" i="58"/>
  <c r="G5" i="58"/>
  <c r="F4" i="58"/>
  <c r="G4" i="58" l="1"/>
  <c r="CW79" i="24"/>
  <c r="CW80" i="24"/>
  <c r="CW81" i="24"/>
  <c r="CW82" i="24"/>
  <c r="CW83" i="24"/>
  <c r="CW84" i="24"/>
  <c r="CW85" i="24"/>
  <c r="CW86" i="24"/>
  <c r="CW87" i="24"/>
  <c r="CW88" i="24"/>
  <c r="CW89" i="24"/>
  <c r="CW90" i="24"/>
  <c r="CW91" i="24"/>
  <c r="CW78" i="24"/>
  <c r="CW70" i="24"/>
  <c r="CW71" i="24"/>
  <c r="CW74" i="24"/>
  <c r="CW75" i="24"/>
  <c r="CW76" i="24"/>
  <c r="CW60" i="24"/>
  <c r="CW62" i="24"/>
  <c r="CW63" i="24"/>
  <c r="CW66" i="24"/>
  <c r="CW67" i="24"/>
  <c r="CW59" i="24"/>
  <c r="CW51" i="24"/>
  <c r="CW53" i="24"/>
  <c r="CW56" i="24"/>
  <c r="CW57" i="24"/>
  <c r="CW49" i="24"/>
  <c r="CW30" i="24"/>
  <c r="CW31" i="24"/>
  <c r="CW32" i="24"/>
  <c r="CW33" i="24"/>
  <c r="CW34" i="24"/>
  <c r="CW35" i="24"/>
  <c r="CW36" i="24"/>
  <c r="CW37" i="24"/>
  <c r="CW38" i="24"/>
  <c r="CW39" i="24"/>
  <c r="CW40" i="24"/>
  <c r="CW41" i="24"/>
  <c r="CW42" i="24"/>
  <c r="CW43" i="24"/>
  <c r="CW44" i="24"/>
  <c r="CW45" i="24"/>
  <c r="CW46" i="24"/>
  <c r="CW47" i="24"/>
  <c r="CW28" i="24"/>
  <c r="CW11" i="24"/>
  <c r="CW12" i="24"/>
  <c r="CW13" i="24"/>
  <c r="CW14" i="24"/>
  <c r="CW15" i="24"/>
  <c r="CW16" i="24"/>
  <c r="CW17" i="24"/>
  <c r="CW18" i="24"/>
  <c r="CW19" i="24"/>
  <c r="CW20" i="24"/>
  <c r="CW21" i="24"/>
  <c r="CW22" i="24"/>
  <c r="CW24" i="24"/>
  <c r="CW25" i="24"/>
  <c r="CW26" i="24"/>
  <c r="CW10" i="24"/>
  <c r="K6" i="112"/>
  <c r="K8" i="112"/>
  <c r="K10" i="112"/>
  <c r="K12" i="112"/>
  <c r="K14" i="112"/>
  <c r="K16" i="112"/>
  <c r="K18" i="112"/>
  <c r="K20" i="112"/>
  <c r="K22" i="112"/>
  <c r="K24" i="112"/>
  <c r="K26" i="112"/>
  <c r="K28" i="112"/>
  <c r="K30" i="112"/>
  <c r="K32" i="112"/>
  <c r="K34" i="112"/>
  <c r="K35" i="112"/>
  <c r="K37" i="112"/>
  <c r="K41" i="112"/>
  <c r="K45" i="112"/>
  <c r="K49" i="112"/>
  <c r="K53" i="112"/>
  <c r="K57" i="112"/>
  <c r="K56" i="112"/>
  <c r="K55" i="112"/>
  <c r="CW23" i="24"/>
  <c r="K52" i="112"/>
  <c r="K51" i="112"/>
  <c r="K50" i="112"/>
  <c r="K48" i="112"/>
  <c r="K47" i="112"/>
  <c r="K46" i="112"/>
  <c r="K44" i="112"/>
  <c r="K43" i="112"/>
  <c r="K42" i="112"/>
  <c r="K40" i="112"/>
  <c r="K39" i="112"/>
  <c r="K38" i="112"/>
  <c r="K36" i="112"/>
  <c r="K33" i="112"/>
  <c r="K31" i="112"/>
  <c r="K29" i="112"/>
  <c r="K27" i="112"/>
  <c r="K25" i="112"/>
  <c r="K23" i="112"/>
  <c r="CW29" i="24"/>
  <c r="K19" i="112"/>
  <c r="CW65" i="24"/>
  <c r="K17" i="112"/>
  <c r="CW61" i="24"/>
  <c r="K15" i="112"/>
  <c r="CW73" i="24"/>
  <c r="CW72" i="24"/>
  <c r="K11" i="112"/>
  <c r="CW69" i="24"/>
  <c r="CW55" i="24"/>
  <c r="CW54" i="24"/>
  <c r="K7" i="112"/>
  <c r="CW52" i="24"/>
  <c r="G4" i="112"/>
  <c r="H4" i="112"/>
  <c r="CW7" i="24" s="1"/>
  <c r="F4" i="112"/>
  <c r="E4" i="112"/>
  <c r="CW99" i="24"/>
  <c r="CW98" i="24" l="1"/>
  <c r="CW50" i="24"/>
  <c r="CW64" i="24"/>
  <c r="K21" i="112"/>
  <c r="K13" i="112"/>
  <c r="K9" i="112"/>
  <c r="K5" i="112"/>
  <c r="K54" i="112"/>
  <c r="J5" i="56"/>
  <c r="K4" i="112" l="1"/>
  <c r="CW101" i="24" s="1"/>
  <c r="I80" i="88"/>
  <c r="K80" i="31"/>
  <c r="K80" i="29"/>
  <c r="I80" i="9"/>
  <c r="I5" i="9"/>
  <c r="K80" i="96"/>
  <c r="K80" i="83"/>
  <c r="K47" i="83"/>
  <c r="K46" i="83"/>
  <c r="K45" i="83"/>
  <c r="K44" i="83"/>
  <c r="K43" i="83"/>
  <c r="K42" i="83"/>
  <c r="K41" i="83"/>
  <c r="K40" i="83"/>
  <c r="K39" i="83"/>
  <c r="K38" i="83"/>
  <c r="K37" i="83"/>
  <c r="K36" i="83"/>
  <c r="K35" i="83"/>
  <c r="K34" i="83"/>
  <c r="K33" i="83"/>
  <c r="K32" i="83"/>
  <c r="K31" i="83"/>
  <c r="K30" i="83"/>
  <c r="K29" i="83"/>
  <c r="K28" i="83"/>
  <c r="K27" i="83"/>
  <c r="K26" i="83"/>
  <c r="K25" i="83"/>
  <c r="K24" i="83"/>
  <c r="K23" i="83"/>
  <c r="K22" i="83"/>
  <c r="K21" i="83"/>
  <c r="K20" i="83"/>
  <c r="K19" i="83"/>
  <c r="K18" i="83"/>
  <c r="K17" i="83"/>
  <c r="K16" i="83"/>
  <c r="K15" i="83"/>
  <c r="K14" i="83"/>
  <c r="K13" i="83"/>
  <c r="K12" i="83"/>
  <c r="K11" i="83"/>
  <c r="K10" i="83"/>
  <c r="K9" i="83"/>
  <c r="K8" i="83"/>
  <c r="K7" i="83"/>
  <c r="K6" i="83"/>
  <c r="K80" i="27"/>
  <c r="K80" i="25"/>
  <c r="K80" i="86"/>
  <c r="I80" i="86"/>
  <c r="K5" i="83" l="1"/>
  <c r="I80" i="96"/>
  <c r="K80" i="9"/>
  <c r="I80" i="29"/>
  <c r="I80" i="27"/>
  <c r="I80" i="25"/>
  <c r="I80" i="83"/>
  <c r="D4" i="52" l="1"/>
  <c r="E4" i="52"/>
  <c r="F4" i="52"/>
  <c r="G4" i="52"/>
  <c r="J5" i="52"/>
  <c r="J6" i="52"/>
  <c r="J7" i="52"/>
  <c r="J8" i="52"/>
  <c r="J9" i="52"/>
  <c r="J10" i="52"/>
  <c r="J11" i="52"/>
  <c r="J12" i="52"/>
  <c r="J13" i="52"/>
  <c r="J14" i="52"/>
  <c r="J15" i="52"/>
  <c r="J16" i="52"/>
  <c r="J17" i="52"/>
  <c r="J18" i="52"/>
  <c r="J19" i="52"/>
  <c r="J20" i="52"/>
  <c r="J21" i="52"/>
  <c r="J22" i="52"/>
  <c r="J23" i="52"/>
  <c r="J24" i="52"/>
  <c r="J25" i="52"/>
  <c r="J26" i="52"/>
  <c r="J27" i="52"/>
  <c r="J28" i="52"/>
  <c r="J29" i="52"/>
  <c r="J30" i="52"/>
  <c r="J31" i="52"/>
  <c r="J32" i="52"/>
  <c r="J33" i="52"/>
  <c r="J34" i="52"/>
  <c r="J35" i="52"/>
  <c r="J36" i="52"/>
  <c r="J37" i="52"/>
  <c r="J38" i="52"/>
  <c r="J39" i="52"/>
  <c r="J40" i="52"/>
  <c r="J41" i="52"/>
  <c r="J42" i="52"/>
  <c r="J43" i="52"/>
  <c r="J44" i="52"/>
  <c r="J45" i="52"/>
  <c r="J46" i="52"/>
  <c r="J47" i="52"/>
  <c r="J48" i="52"/>
  <c r="J49" i="52"/>
  <c r="J50" i="52"/>
  <c r="J51" i="52"/>
  <c r="J52" i="52"/>
  <c r="J53" i="52"/>
  <c r="J54" i="52"/>
  <c r="J55" i="52"/>
  <c r="J56" i="52"/>
  <c r="J57" i="52"/>
  <c r="F4" i="49"/>
  <c r="G4" i="49"/>
  <c r="H4" i="49"/>
  <c r="BR7" i="24"/>
  <c r="F4" i="101"/>
  <c r="AO3" i="24"/>
  <c r="I6" i="25"/>
  <c r="I8" i="25"/>
  <c r="I12" i="25"/>
  <c r="I14" i="25"/>
  <c r="I16" i="25"/>
  <c r="I18" i="25"/>
  <c r="I20" i="25"/>
  <c r="I22" i="25"/>
  <c r="I24" i="25"/>
  <c r="I26" i="25"/>
  <c r="I28" i="25"/>
  <c r="I30" i="25"/>
  <c r="I32" i="25"/>
  <c r="I34" i="25"/>
  <c r="I36" i="25"/>
  <c r="I38" i="25"/>
  <c r="I40" i="25"/>
  <c r="I42" i="25"/>
  <c r="I44" i="25"/>
  <c r="I46" i="25"/>
  <c r="I48" i="25"/>
  <c r="I50" i="25"/>
  <c r="I52" i="25"/>
  <c r="I54" i="25"/>
  <c r="I56" i="25"/>
  <c r="I58" i="25"/>
  <c r="I60" i="25"/>
  <c r="I62" i="25"/>
  <c r="I64" i="25"/>
  <c r="I66" i="25"/>
  <c r="I68" i="25"/>
  <c r="I70" i="25"/>
  <c r="I72" i="25"/>
  <c r="I74" i="25"/>
  <c r="I76" i="25"/>
  <c r="I78" i="25"/>
  <c r="I7" i="25"/>
  <c r="I9" i="25"/>
  <c r="I10" i="25"/>
  <c r="I11" i="25"/>
  <c r="I13" i="25"/>
  <c r="I15" i="25"/>
  <c r="I17" i="25"/>
  <c r="I19" i="25"/>
  <c r="I21" i="25"/>
  <c r="I23" i="25"/>
  <c r="I25" i="25"/>
  <c r="I27" i="25"/>
  <c r="I29" i="25"/>
  <c r="I31" i="25"/>
  <c r="I33" i="25"/>
  <c r="I35" i="25"/>
  <c r="I37" i="25"/>
  <c r="I39" i="25"/>
  <c r="I41" i="25"/>
  <c r="I43" i="25"/>
  <c r="I45" i="25"/>
  <c r="I47" i="25"/>
  <c r="I49" i="25"/>
  <c r="I51" i="25"/>
  <c r="I53" i="25"/>
  <c r="I55" i="25"/>
  <c r="I57" i="25"/>
  <c r="I59" i="25"/>
  <c r="I61" i="25"/>
  <c r="I63" i="25"/>
  <c r="I65" i="25"/>
  <c r="I67" i="25"/>
  <c r="I69" i="25"/>
  <c r="I71" i="25"/>
  <c r="I73" i="25"/>
  <c r="I75" i="25"/>
  <c r="I77" i="25"/>
  <c r="I79" i="25"/>
  <c r="FJ3" i="24" l="1"/>
  <c r="AL4" i="24"/>
  <c r="G4" i="44"/>
  <c r="DD7" i="24"/>
  <c r="E4" i="70"/>
  <c r="E4" i="64"/>
  <c r="E4" i="63"/>
  <c r="E4" i="60"/>
  <c r="E4" i="57"/>
  <c r="D4" i="106"/>
  <c r="E4" i="106"/>
  <c r="F4" i="106"/>
  <c r="G4" i="106"/>
  <c r="H4" i="106"/>
  <c r="D4" i="51"/>
  <c r="F4" i="51"/>
  <c r="G4" i="51"/>
  <c r="H4" i="51"/>
  <c r="CB98" i="24" s="1"/>
  <c r="D4" i="50"/>
  <c r="G4" i="50"/>
  <c r="H4" i="50"/>
  <c r="F4" i="48"/>
  <c r="G4" i="48"/>
  <c r="H4" i="48"/>
  <c r="I4" i="48"/>
  <c r="E4" i="41"/>
  <c r="E4" i="40"/>
  <c r="F4" i="40"/>
  <c r="F4" i="10"/>
  <c r="F4" i="3"/>
  <c r="F4" i="36"/>
  <c r="G4" i="36"/>
  <c r="E4" i="37"/>
  <c r="F4" i="37"/>
  <c r="G4" i="3" l="1"/>
  <c r="G4" i="7"/>
  <c r="D4" i="80" l="1"/>
  <c r="D4" i="79"/>
  <c r="D4" i="78"/>
  <c r="E4" i="77" l="1"/>
  <c r="E4" i="76"/>
  <c r="E4" i="75"/>
  <c r="E4" i="73"/>
  <c r="E4" i="71" l="1"/>
  <c r="E4" i="67" l="1"/>
  <c r="E4" i="65"/>
  <c r="D4" i="62"/>
  <c r="E4" i="61"/>
  <c r="C4" i="106" l="1"/>
  <c r="E4" i="53" l="1"/>
  <c r="AL31" i="24" l="1"/>
  <c r="AL32" i="24"/>
  <c r="K79" i="31" l="1"/>
  <c r="I79" i="29"/>
  <c r="K79" i="9"/>
  <c r="I79" i="9"/>
  <c r="K79" i="83"/>
  <c r="I79" i="27"/>
  <c r="K78" i="27"/>
  <c r="D4" i="111"/>
  <c r="E4" i="111"/>
  <c r="F4" i="111"/>
  <c r="H4" i="111"/>
  <c r="C4" i="111"/>
  <c r="I79" i="111"/>
  <c r="G4" i="111"/>
  <c r="I79" i="86"/>
  <c r="K79" i="111" l="1"/>
  <c r="I79" i="83"/>
  <c r="K79" i="25"/>
  <c r="K79" i="29"/>
  <c r="K79" i="27"/>
  <c r="K79" i="86"/>
  <c r="I5" i="75" l="1"/>
  <c r="F4" i="73"/>
  <c r="F4" i="76"/>
  <c r="F4" i="77"/>
  <c r="F4" i="57" l="1"/>
  <c r="F4" i="63" l="1"/>
  <c r="F4" i="68"/>
  <c r="F4" i="64"/>
  <c r="F4" i="61"/>
  <c r="F4" i="62"/>
  <c r="G4" i="45" l="1"/>
  <c r="G4" i="10" l="1"/>
  <c r="G4" i="41"/>
  <c r="K78" i="29" l="1"/>
  <c r="K78" i="9"/>
  <c r="K78" i="83"/>
  <c r="K78" i="111"/>
  <c r="N12" i="24"/>
  <c r="K78" i="25"/>
  <c r="I78" i="111" l="1"/>
  <c r="I78" i="83"/>
  <c r="I78" i="29"/>
  <c r="I78" i="9"/>
  <c r="I78" i="27"/>
  <c r="K78" i="86" l="1"/>
  <c r="I78" i="86"/>
  <c r="J71" i="101" l="1"/>
  <c r="H71" i="101"/>
  <c r="H71" i="46"/>
  <c r="J71" i="46"/>
  <c r="J71" i="45"/>
  <c r="H71" i="45"/>
  <c r="H71" i="44"/>
  <c r="J71" i="44"/>
  <c r="J5" i="44" l="1"/>
  <c r="I77" i="29" l="1"/>
  <c r="K77" i="29"/>
  <c r="K77" i="83"/>
  <c r="I77" i="83"/>
  <c r="K77" i="27"/>
  <c r="I77" i="27"/>
  <c r="K77" i="111"/>
  <c r="I77" i="111"/>
  <c r="K77" i="25"/>
  <c r="I77" i="86"/>
  <c r="K77" i="86"/>
  <c r="L5" i="48" l="1"/>
  <c r="J58" i="49" l="1"/>
  <c r="J70" i="44" l="1"/>
  <c r="H70" i="44"/>
  <c r="J70" i="45"/>
  <c r="H70" i="45"/>
  <c r="N79" i="24" l="1"/>
  <c r="N80" i="24"/>
  <c r="N81" i="24"/>
  <c r="N82" i="24"/>
  <c r="N83" i="24"/>
  <c r="N84" i="24"/>
  <c r="N85" i="24"/>
  <c r="N86" i="24"/>
  <c r="N87" i="24"/>
  <c r="N88" i="24"/>
  <c r="N89" i="24"/>
  <c r="N90" i="24"/>
  <c r="N91" i="24"/>
  <c r="N78" i="24"/>
  <c r="N70" i="24"/>
  <c r="N71" i="24"/>
  <c r="N72" i="24"/>
  <c r="N73" i="24"/>
  <c r="N74" i="24"/>
  <c r="N75" i="24"/>
  <c r="N76" i="24"/>
  <c r="N69" i="24"/>
  <c r="N60" i="24"/>
  <c r="N61" i="24"/>
  <c r="N62" i="24"/>
  <c r="N63" i="24"/>
  <c r="N64" i="24"/>
  <c r="N65" i="24"/>
  <c r="N66" i="24"/>
  <c r="N67" i="24"/>
  <c r="N59" i="24"/>
  <c r="N50" i="24"/>
  <c r="N51" i="24"/>
  <c r="N52" i="24"/>
  <c r="N53" i="24"/>
  <c r="N54" i="24"/>
  <c r="N55" i="24"/>
  <c r="N56" i="24"/>
  <c r="N57" i="24"/>
  <c r="N49" i="24"/>
  <c r="N29" i="24"/>
  <c r="N30" i="24"/>
  <c r="N31" i="24"/>
  <c r="N32" i="24"/>
  <c r="N33" i="24"/>
  <c r="N34" i="24"/>
  <c r="N35" i="24"/>
  <c r="N36" i="24"/>
  <c r="N37" i="24"/>
  <c r="N38" i="24"/>
  <c r="N39" i="24"/>
  <c r="N40" i="24"/>
  <c r="N41" i="24"/>
  <c r="N42" i="24"/>
  <c r="N43" i="24"/>
  <c r="N44" i="24"/>
  <c r="N45" i="24"/>
  <c r="N46" i="24"/>
  <c r="N47" i="24"/>
  <c r="N28" i="24"/>
  <c r="N11" i="24"/>
  <c r="N13" i="24"/>
  <c r="N14" i="24"/>
  <c r="N15" i="24"/>
  <c r="N16" i="24"/>
  <c r="N17" i="24"/>
  <c r="N18" i="24"/>
  <c r="N19" i="24"/>
  <c r="N20" i="24"/>
  <c r="N21" i="24"/>
  <c r="N22" i="24"/>
  <c r="N23" i="24"/>
  <c r="N24" i="24"/>
  <c r="N25" i="24"/>
  <c r="N26" i="24"/>
  <c r="N10" i="24"/>
  <c r="N99" i="24"/>
  <c r="N100" i="24" s="1"/>
  <c r="K76" i="111"/>
  <c r="I72" i="111"/>
  <c r="I68" i="111"/>
  <c r="K64" i="111"/>
  <c r="K60" i="111"/>
  <c r="I56" i="111"/>
  <c r="I52" i="111"/>
  <c r="K48" i="111"/>
  <c r="K44" i="111"/>
  <c r="I40" i="111"/>
  <c r="I36" i="111"/>
  <c r="K32" i="111"/>
  <c r="K28" i="111"/>
  <c r="I24" i="111"/>
  <c r="I20" i="111"/>
  <c r="K16" i="111"/>
  <c r="K12" i="111"/>
  <c r="I8" i="111"/>
  <c r="I76" i="111"/>
  <c r="K75" i="111"/>
  <c r="K74" i="111"/>
  <c r="I74" i="111"/>
  <c r="K73" i="111"/>
  <c r="I73" i="111"/>
  <c r="K72" i="111"/>
  <c r="K71" i="111"/>
  <c r="K70" i="111"/>
  <c r="I70" i="111"/>
  <c r="K69" i="111"/>
  <c r="I69" i="111"/>
  <c r="K67" i="111"/>
  <c r="K66" i="111"/>
  <c r="I66" i="111"/>
  <c r="K65" i="111"/>
  <c r="I65" i="111"/>
  <c r="K63" i="111"/>
  <c r="K62" i="111"/>
  <c r="I62" i="111"/>
  <c r="K61" i="111"/>
  <c r="I61" i="111"/>
  <c r="I60" i="111"/>
  <c r="K59" i="111"/>
  <c r="K58" i="111"/>
  <c r="I58" i="111"/>
  <c r="K57" i="111"/>
  <c r="I57" i="111"/>
  <c r="K56" i="111"/>
  <c r="K55" i="111"/>
  <c r="K54" i="111"/>
  <c r="I54" i="111"/>
  <c r="K53" i="111"/>
  <c r="I53" i="111"/>
  <c r="K51" i="111"/>
  <c r="K50" i="111"/>
  <c r="I50" i="111"/>
  <c r="K49" i="111"/>
  <c r="I49" i="111"/>
  <c r="K47" i="111"/>
  <c r="K46" i="111"/>
  <c r="I46" i="111"/>
  <c r="K45" i="111"/>
  <c r="I45" i="111"/>
  <c r="I44" i="111"/>
  <c r="K43" i="111"/>
  <c r="K42" i="111"/>
  <c r="I42" i="111"/>
  <c r="K41" i="111"/>
  <c r="I41" i="111"/>
  <c r="K40" i="111"/>
  <c r="K39" i="111"/>
  <c r="K38" i="111"/>
  <c r="I38" i="111"/>
  <c r="K37" i="111"/>
  <c r="I37" i="111"/>
  <c r="K35" i="111"/>
  <c r="K34" i="111"/>
  <c r="I34" i="111"/>
  <c r="K33" i="111"/>
  <c r="I33" i="111"/>
  <c r="K31" i="111"/>
  <c r="K30" i="111"/>
  <c r="I30" i="111"/>
  <c r="K29" i="111"/>
  <c r="I29" i="111"/>
  <c r="I28" i="111"/>
  <c r="K27" i="111"/>
  <c r="K26" i="111"/>
  <c r="I26" i="111"/>
  <c r="K25" i="111"/>
  <c r="I25" i="111"/>
  <c r="K24" i="111"/>
  <c r="K23" i="111"/>
  <c r="K22" i="111"/>
  <c r="I22" i="111"/>
  <c r="K21" i="111"/>
  <c r="I21" i="111"/>
  <c r="K19" i="111"/>
  <c r="K18" i="111"/>
  <c r="I18" i="111"/>
  <c r="K17" i="111"/>
  <c r="I17" i="111"/>
  <c r="K15" i="111"/>
  <c r="K14" i="111"/>
  <c r="I14" i="111"/>
  <c r="K13" i="111"/>
  <c r="I13" i="111"/>
  <c r="I12" i="111"/>
  <c r="K11" i="111"/>
  <c r="K10" i="111"/>
  <c r="I10" i="111"/>
  <c r="K9" i="111"/>
  <c r="I9" i="111"/>
  <c r="K8" i="111"/>
  <c r="K7" i="111"/>
  <c r="K6" i="111"/>
  <c r="I6" i="111"/>
  <c r="K5" i="111"/>
  <c r="I5" i="111"/>
  <c r="N7" i="24" l="1"/>
  <c r="N77" i="24"/>
  <c r="N68" i="24"/>
  <c r="N58" i="24"/>
  <c r="N48" i="24"/>
  <c r="N27" i="24"/>
  <c r="N95" i="24"/>
  <c r="N9" i="24"/>
  <c r="I16" i="111"/>
  <c r="I32" i="111"/>
  <c r="I48" i="111"/>
  <c r="I64" i="111"/>
  <c r="K20" i="111"/>
  <c r="K36" i="111"/>
  <c r="K52" i="111"/>
  <c r="K68" i="111"/>
  <c r="I7" i="111"/>
  <c r="I11" i="111"/>
  <c r="I15" i="111"/>
  <c r="I19" i="111"/>
  <c r="I23" i="111"/>
  <c r="I27" i="111"/>
  <c r="I31" i="111"/>
  <c r="I35" i="111"/>
  <c r="I39" i="111"/>
  <c r="I43" i="111"/>
  <c r="I47" i="111"/>
  <c r="I51" i="111"/>
  <c r="I55" i="111"/>
  <c r="I59" i="111"/>
  <c r="I63" i="111"/>
  <c r="I67" i="111"/>
  <c r="I71" i="111"/>
  <c r="I75" i="111"/>
  <c r="N98" i="24"/>
  <c r="K4" i="111" l="1"/>
  <c r="N101" i="24" s="1"/>
  <c r="I4" i="111"/>
  <c r="N8" i="24"/>
  <c r="N6" i="24" s="1"/>
  <c r="N97" i="24" l="1"/>
  <c r="I5" i="74"/>
  <c r="C4" i="26" l="1"/>
  <c r="D4" i="26"/>
  <c r="E4" i="26"/>
  <c r="F4" i="26"/>
  <c r="G4" i="26"/>
  <c r="H4" i="26"/>
  <c r="C4" i="30" l="1"/>
  <c r="K50" i="110" l="1"/>
  <c r="I50" i="110"/>
  <c r="K49" i="110"/>
  <c r="I49" i="110"/>
  <c r="K48" i="110"/>
  <c r="I48" i="110"/>
  <c r="K47" i="110"/>
  <c r="I47" i="110"/>
  <c r="K46" i="110"/>
  <c r="I46" i="110"/>
  <c r="K45" i="110"/>
  <c r="I45" i="110"/>
  <c r="K44" i="110"/>
  <c r="I44" i="110"/>
  <c r="K43" i="110"/>
  <c r="I43" i="110"/>
  <c r="K42" i="110"/>
  <c r="I42" i="110"/>
  <c r="K41" i="110"/>
  <c r="I41" i="110"/>
  <c r="K40" i="110"/>
  <c r="I40" i="110"/>
  <c r="K39" i="110"/>
  <c r="I39" i="110"/>
  <c r="K38" i="110"/>
  <c r="I38" i="110"/>
  <c r="K37" i="110"/>
  <c r="I37" i="110"/>
  <c r="K36" i="110"/>
  <c r="I36" i="110"/>
  <c r="K35" i="110"/>
  <c r="I35" i="110"/>
  <c r="K34" i="110"/>
  <c r="I34" i="110"/>
  <c r="K33" i="110"/>
  <c r="I33" i="110"/>
  <c r="K32" i="110"/>
  <c r="I32" i="110"/>
  <c r="K31" i="110"/>
  <c r="I31" i="110"/>
  <c r="K30" i="110"/>
  <c r="I30" i="110"/>
  <c r="K29" i="110"/>
  <c r="I29" i="110"/>
  <c r="K28" i="110"/>
  <c r="I28" i="110"/>
  <c r="K27" i="110"/>
  <c r="I27" i="110"/>
  <c r="K26" i="110"/>
  <c r="I26" i="110"/>
  <c r="K25" i="110"/>
  <c r="I25" i="110"/>
  <c r="K24" i="110"/>
  <c r="I24" i="110"/>
  <c r="K23" i="110"/>
  <c r="I23" i="110"/>
  <c r="K22" i="110"/>
  <c r="I22" i="110"/>
  <c r="K21" i="110"/>
  <c r="I21" i="110"/>
  <c r="K20" i="110"/>
  <c r="I20" i="110"/>
  <c r="K19" i="110"/>
  <c r="I19" i="110"/>
  <c r="K18" i="110"/>
  <c r="I18" i="110"/>
  <c r="K17" i="110"/>
  <c r="I17" i="110"/>
  <c r="K16" i="110"/>
  <c r="I16" i="110"/>
  <c r="K15" i="110"/>
  <c r="I15" i="110"/>
  <c r="K14" i="110"/>
  <c r="I14" i="110"/>
  <c r="K13" i="110"/>
  <c r="I13" i="110"/>
  <c r="K12" i="110"/>
  <c r="I12" i="110"/>
  <c r="K11" i="110"/>
  <c r="I11" i="110"/>
  <c r="K10" i="110"/>
  <c r="I10" i="110"/>
  <c r="K9" i="110"/>
  <c r="I9" i="110"/>
  <c r="K8" i="110"/>
  <c r="I8" i="110"/>
  <c r="K7" i="110"/>
  <c r="I7" i="110"/>
  <c r="K6" i="110"/>
  <c r="I6" i="110"/>
  <c r="K5" i="110"/>
  <c r="I5" i="110"/>
  <c r="I4" i="110" l="1"/>
  <c r="K4" i="110"/>
  <c r="FF79" i="24" l="1"/>
  <c r="FF80" i="24"/>
  <c r="FF81" i="24"/>
  <c r="FF82" i="24"/>
  <c r="FF83" i="24"/>
  <c r="FF84" i="24"/>
  <c r="FF85" i="24"/>
  <c r="FF86" i="24"/>
  <c r="FF87" i="24"/>
  <c r="FF88" i="24"/>
  <c r="FF89" i="24"/>
  <c r="FF90" i="24"/>
  <c r="FF91" i="24"/>
  <c r="FF78" i="24"/>
  <c r="FF70" i="24"/>
  <c r="FF71" i="24"/>
  <c r="FF72" i="24"/>
  <c r="FF73" i="24"/>
  <c r="FF74" i="24"/>
  <c r="FF75" i="24"/>
  <c r="FF76" i="24"/>
  <c r="FF69" i="24"/>
  <c r="FF60" i="24"/>
  <c r="FF61" i="24"/>
  <c r="FF62" i="24"/>
  <c r="FF63" i="24"/>
  <c r="FF64" i="24"/>
  <c r="FF65" i="24"/>
  <c r="FF66" i="24"/>
  <c r="FF67" i="24"/>
  <c r="FF59" i="24"/>
  <c r="FF50" i="24"/>
  <c r="FF51" i="24"/>
  <c r="FF52" i="24"/>
  <c r="FF53" i="24"/>
  <c r="FF54" i="24"/>
  <c r="FF55" i="24"/>
  <c r="FF56" i="24"/>
  <c r="FF57" i="24"/>
  <c r="FF49" i="24"/>
  <c r="FF29" i="24"/>
  <c r="FF30" i="24"/>
  <c r="FF31" i="24"/>
  <c r="FF32" i="24"/>
  <c r="FF33" i="24"/>
  <c r="FF34" i="24"/>
  <c r="FF35" i="24"/>
  <c r="FF36" i="24"/>
  <c r="FF37" i="24"/>
  <c r="FF38" i="24"/>
  <c r="FF39" i="24"/>
  <c r="FF40" i="24"/>
  <c r="FF41" i="24"/>
  <c r="FF42" i="24"/>
  <c r="FF43" i="24"/>
  <c r="FF44" i="24"/>
  <c r="FF45" i="24"/>
  <c r="FF46" i="24"/>
  <c r="FF47" i="24"/>
  <c r="FF28" i="24"/>
  <c r="FF11" i="24"/>
  <c r="FF12" i="24"/>
  <c r="FF13" i="24"/>
  <c r="FF14" i="24"/>
  <c r="FF15" i="24"/>
  <c r="FF16" i="24"/>
  <c r="FF17" i="24"/>
  <c r="FF18" i="24"/>
  <c r="FF19" i="24"/>
  <c r="FF20" i="24"/>
  <c r="FF21" i="24"/>
  <c r="FF22" i="24"/>
  <c r="FF23" i="24"/>
  <c r="FF24" i="24"/>
  <c r="FF25" i="24"/>
  <c r="FF26" i="24"/>
  <c r="FF10" i="24"/>
  <c r="FF99" i="24"/>
  <c r="I80" i="108"/>
  <c r="G79" i="108"/>
  <c r="I78" i="108"/>
  <c r="G78" i="108"/>
  <c r="I77" i="108"/>
  <c r="G77" i="108"/>
  <c r="I76" i="108"/>
  <c r="G75" i="108"/>
  <c r="I74" i="108"/>
  <c r="G74" i="108"/>
  <c r="I73" i="108"/>
  <c r="G73" i="108"/>
  <c r="I72" i="108"/>
  <c r="G71" i="108"/>
  <c r="I70" i="108"/>
  <c r="G70" i="108"/>
  <c r="I69" i="108"/>
  <c r="G69" i="108"/>
  <c r="I68" i="108"/>
  <c r="G67" i="108"/>
  <c r="I66" i="108"/>
  <c r="G66" i="108"/>
  <c r="I65" i="108"/>
  <c r="G65" i="108"/>
  <c r="I64" i="108"/>
  <c r="G63" i="108"/>
  <c r="I62" i="108"/>
  <c r="G62" i="108"/>
  <c r="I61" i="108"/>
  <c r="G61" i="108"/>
  <c r="I60" i="108"/>
  <c r="G59" i="108"/>
  <c r="I58" i="108"/>
  <c r="G58" i="108"/>
  <c r="I57" i="108"/>
  <c r="G57" i="108"/>
  <c r="I56" i="108"/>
  <c r="G55" i="108"/>
  <c r="I54" i="108"/>
  <c r="G54" i="108"/>
  <c r="I53" i="108"/>
  <c r="G53" i="108"/>
  <c r="I52" i="108"/>
  <c r="G51" i="108"/>
  <c r="I50" i="108"/>
  <c r="G50" i="108"/>
  <c r="I49" i="108"/>
  <c r="G49" i="108"/>
  <c r="I48" i="108"/>
  <c r="G47" i="108"/>
  <c r="I46" i="108"/>
  <c r="G46" i="108"/>
  <c r="I45" i="108"/>
  <c r="G45" i="108"/>
  <c r="I44" i="108"/>
  <c r="G43" i="108"/>
  <c r="I42" i="108"/>
  <c r="G42" i="108"/>
  <c r="I41" i="108"/>
  <c r="G41" i="108"/>
  <c r="I40" i="108"/>
  <c r="G39" i="108"/>
  <c r="I38" i="108"/>
  <c r="G38" i="108"/>
  <c r="I37" i="108"/>
  <c r="G37" i="108"/>
  <c r="I36" i="108"/>
  <c r="G35" i="108"/>
  <c r="I34" i="108"/>
  <c r="G34" i="108"/>
  <c r="I33" i="108"/>
  <c r="G33" i="108"/>
  <c r="I32" i="108"/>
  <c r="G31" i="108"/>
  <c r="I30" i="108"/>
  <c r="G30" i="108"/>
  <c r="I29" i="108"/>
  <c r="G29" i="108"/>
  <c r="I28" i="108"/>
  <c r="G27" i="108"/>
  <c r="I26" i="108"/>
  <c r="G26" i="108"/>
  <c r="I25" i="108"/>
  <c r="G25" i="108"/>
  <c r="I24" i="108"/>
  <c r="G23" i="108"/>
  <c r="I22" i="108"/>
  <c r="G22" i="108"/>
  <c r="I21" i="108"/>
  <c r="G21" i="108"/>
  <c r="I20" i="108"/>
  <c r="G19" i="108"/>
  <c r="I18" i="108"/>
  <c r="G18" i="108"/>
  <c r="I17" i="108"/>
  <c r="G17" i="108"/>
  <c r="I16" i="108"/>
  <c r="G15" i="108"/>
  <c r="I14" i="108"/>
  <c r="G14" i="108"/>
  <c r="I13" i="108"/>
  <c r="G13" i="108"/>
  <c r="I12" i="108"/>
  <c r="G11" i="108"/>
  <c r="I10" i="108"/>
  <c r="G10" i="108"/>
  <c r="I9" i="108"/>
  <c r="G9" i="108"/>
  <c r="I8" i="108"/>
  <c r="G7" i="108"/>
  <c r="I6" i="108"/>
  <c r="G6" i="108"/>
  <c r="I5" i="108"/>
  <c r="G5" i="108"/>
  <c r="FF7" i="24"/>
  <c r="FF98" i="24" l="1"/>
  <c r="I7" i="108"/>
  <c r="I11" i="108"/>
  <c r="I15" i="108"/>
  <c r="I19" i="108"/>
  <c r="I23" i="108"/>
  <c r="I27" i="108"/>
  <c r="I31" i="108"/>
  <c r="I35" i="108"/>
  <c r="I39" i="108"/>
  <c r="I43" i="108"/>
  <c r="I47" i="108"/>
  <c r="I51" i="108"/>
  <c r="I55" i="108"/>
  <c r="I59" i="108"/>
  <c r="I63" i="108"/>
  <c r="I67" i="108"/>
  <c r="I71" i="108"/>
  <c r="I75" i="108"/>
  <c r="I79" i="108"/>
  <c r="G8" i="108"/>
  <c r="G12" i="108"/>
  <c r="G16" i="108"/>
  <c r="G20" i="108"/>
  <c r="G24" i="108"/>
  <c r="G28" i="108"/>
  <c r="G32" i="108"/>
  <c r="G36" i="108"/>
  <c r="G40" i="108"/>
  <c r="G44" i="108"/>
  <c r="G48" i="108"/>
  <c r="G52" i="108"/>
  <c r="G56" i="108"/>
  <c r="G60" i="108"/>
  <c r="G64" i="108"/>
  <c r="G68" i="108"/>
  <c r="G72" i="108"/>
  <c r="G76" i="108"/>
  <c r="G80" i="108"/>
  <c r="I4" i="108" l="1"/>
  <c r="FF101" i="24" s="1"/>
  <c r="G4" i="108"/>
  <c r="H40" i="41" l="1"/>
  <c r="H41" i="41"/>
  <c r="H42" i="41"/>
  <c r="H43" i="41"/>
  <c r="H44" i="41"/>
  <c r="H45" i="41"/>
  <c r="H46" i="41"/>
  <c r="H47" i="41"/>
  <c r="H48" i="41"/>
  <c r="H49" i="41"/>
  <c r="H50" i="41"/>
  <c r="H51" i="41"/>
  <c r="H52" i="41"/>
  <c r="H53" i="41"/>
  <c r="H54" i="41"/>
  <c r="H55" i="41"/>
  <c r="H56" i="41"/>
  <c r="H57" i="41"/>
  <c r="H58" i="41"/>
  <c r="H59" i="41"/>
  <c r="H60" i="41"/>
  <c r="H61" i="41"/>
  <c r="H62" i="41"/>
  <c r="H63" i="41"/>
  <c r="H64" i="41"/>
  <c r="H65" i="41"/>
  <c r="D4" i="43" l="1"/>
  <c r="CX100" i="24" l="1"/>
  <c r="CW100" i="24" l="1"/>
  <c r="G9" i="69" l="1"/>
  <c r="G5" i="69"/>
  <c r="G6" i="69"/>
  <c r="I6" i="69"/>
  <c r="G7" i="69"/>
  <c r="I7" i="69"/>
  <c r="G8" i="69"/>
  <c r="I8" i="69"/>
  <c r="I5" i="69" l="1"/>
  <c r="I9" i="69"/>
  <c r="D4" i="105" l="1"/>
  <c r="E4" i="47" l="1"/>
  <c r="H70" i="46"/>
  <c r="K68" i="39" l="1"/>
  <c r="M68" i="39"/>
  <c r="M68" i="35"/>
  <c r="K68" i="35"/>
  <c r="M68" i="34"/>
  <c r="K68" i="34"/>
  <c r="D4" i="47" l="1"/>
  <c r="G70" i="47"/>
  <c r="G69" i="47"/>
  <c r="G68" i="47"/>
  <c r="G67" i="47"/>
  <c r="G66" i="47"/>
  <c r="G65" i="47"/>
  <c r="G64" i="47"/>
  <c r="G63" i="47"/>
  <c r="G62" i="47"/>
  <c r="G61" i="47"/>
  <c r="G60" i="47"/>
  <c r="G59" i="47"/>
  <c r="G58" i="47"/>
  <c r="G57" i="47"/>
  <c r="G56" i="47"/>
  <c r="G55" i="47"/>
  <c r="G54" i="47"/>
  <c r="G53" i="47"/>
  <c r="G52" i="47"/>
  <c r="G51" i="47"/>
  <c r="G50" i="47"/>
  <c r="G49" i="47"/>
  <c r="G48" i="47"/>
  <c r="G47" i="47"/>
  <c r="G46" i="47"/>
  <c r="G45" i="47"/>
  <c r="G44" i="47"/>
  <c r="G43" i="47"/>
  <c r="G42" i="47"/>
  <c r="G41" i="47"/>
  <c r="G40" i="47"/>
  <c r="G39" i="47"/>
  <c r="G38" i="47"/>
  <c r="G37" i="47"/>
  <c r="G36" i="47"/>
  <c r="G35" i="47"/>
  <c r="G33" i="47"/>
  <c r="G32" i="47"/>
  <c r="G31" i="47"/>
  <c r="G30" i="47"/>
  <c r="G29" i="47"/>
  <c r="G28" i="47"/>
  <c r="G27" i="47"/>
  <c r="G26" i="47"/>
  <c r="G25" i="47"/>
  <c r="G24" i="47"/>
  <c r="G23" i="47"/>
  <c r="G22" i="47"/>
  <c r="G21" i="47"/>
  <c r="G20" i="47"/>
  <c r="G19" i="47"/>
  <c r="G18" i="47"/>
  <c r="G17" i="47"/>
  <c r="G16" i="47"/>
  <c r="G15" i="47"/>
  <c r="G14" i="47"/>
  <c r="G13" i="47"/>
  <c r="G12" i="47"/>
  <c r="G11" i="47"/>
  <c r="G10" i="47"/>
  <c r="G9" i="47"/>
  <c r="G8" i="47"/>
  <c r="G7" i="47"/>
  <c r="G6" i="47"/>
  <c r="G5" i="47"/>
  <c r="EI79" i="24" l="1"/>
  <c r="EI80" i="24"/>
  <c r="EI81" i="24"/>
  <c r="EI82" i="24"/>
  <c r="EI83" i="24"/>
  <c r="EI84" i="24"/>
  <c r="EI85" i="24"/>
  <c r="EI86" i="24"/>
  <c r="EI87" i="24"/>
  <c r="EI88" i="24"/>
  <c r="EI89" i="24"/>
  <c r="EI90" i="24"/>
  <c r="EI91" i="24"/>
  <c r="EI78" i="24"/>
  <c r="EI70" i="24"/>
  <c r="EI71" i="24"/>
  <c r="EI72" i="24"/>
  <c r="EI73" i="24"/>
  <c r="EI74" i="24"/>
  <c r="EI75" i="24"/>
  <c r="EI76" i="24"/>
  <c r="EI69" i="24"/>
  <c r="EI60" i="24"/>
  <c r="EI61" i="24"/>
  <c r="EI62" i="24"/>
  <c r="EI63" i="24"/>
  <c r="EI64" i="24"/>
  <c r="EI65" i="24"/>
  <c r="EI66" i="24"/>
  <c r="EI67" i="24"/>
  <c r="EI59" i="24"/>
  <c r="EI50" i="24"/>
  <c r="EI51" i="24"/>
  <c r="EI52" i="24"/>
  <c r="EI53" i="24"/>
  <c r="EI54" i="24"/>
  <c r="EI55" i="24"/>
  <c r="EI56" i="24"/>
  <c r="EI57" i="24"/>
  <c r="EI49" i="24"/>
  <c r="EI28" i="24"/>
  <c r="EI29" i="24"/>
  <c r="EI30" i="24"/>
  <c r="EI31" i="24"/>
  <c r="EI32" i="24"/>
  <c r="EI33" i="24"/>
  <c r="EI34" i="24"/>
  <c r="EI35" i="24"/>
  <c r="EI36" i="24"/>
  <c r="EI37" i="24"/>
  <c r="EI38" i="24"/>
  <c r="EI39" i="24"/>
  <c r="EI40" i="24"/>
  <c r="EI41" i="24"/>
  <c r="EI42" i="24"/>
  <c r="EI43" i="24"/>
  <c r="EI44" i="24"/>
  <c r="EI45" i="24"/>
  <c r="EI46" i="24"/>
  <c r="EI47" i="24"/>
  <c r="EI11" i="24"/>
  <c r="EI12" i="24"/>
  <c r="EI13" i="24"/>
  <c r="EI14" i="24"/>
  <c r="EI15" i="24"/>
  <c r="EI16" i="24"/>
  <c r="EI17" i="24"/>
  <c r="EI18" i="24"/>
  <c r="EI19" i="24"/>
  <c r="EI20" i="24"/>
  <c r="EI21" i="24"/>
  <c r="EI22" i="24"/>
  <c r="EI23" i="24"/>
  <c r="EI24" i="24"/>
  <c r="EI25" i="24"/>
  <c r="EI26" i="24"/>
  <c r="EI10" i="24"/>
  <c r="G80" i="107" l="1"/>
  <c r="I76" i="107"/>
  <c r="I74" i="107"/>
  <c r="G72" i="107"/>
  <c r="I70" i="107"/>
  <c r="I68" i="107"/>
  <c r="I66" i="107"/>
  <c r="G64" i="107"/>
  <c r="I60" i="107"/>
  <c r="I58" i="107"/>
  <c r="G56" i="107"/>
  <c r="I54" i="107"/>
  <c r="I52" i="107"/>
  <c r="I50" i="107"/>
  <c r="I42" i="107"/>
  <c r="I38" i="107"/>
  <c r="I34" i="107"/>
  <c r="I26" i="107"/>
  <c r="I22" i="107"/>
  <c r="I18" i="107"/>
  <c r="I10" i="107"/>
  <c r="I6" i="107"/>
  <c r="I81" i="107"/>
  <c r="G81" i="107"/>
  <c r="I80" i="107"/>
  <c r="G79" i="107"/>
  <c r="I79" i="107"/>
  <c r="I78" i="107"/>
  <c r="I77" i="107"/>
  <c r="G77" i="107"/>
  <c r="G76" i="107"/>
  <c r="G75" i="107"/>
  <c r="I75" i="107"/>
  <c r="I73" i="107"/>
  <c r="G73" i="107"/>
  <c r="I72" i="107"/>
  <c r="G71" i="107"/>
  <c r="I71" i="107"/>
  <c r="I69" i="107"/>
  <c r="G69" i="107"/>
  <c r="G68" i="107"/>
  <c r="G67" i="107"/>
  <c r="I67" i="107"/>
  <c r="I65" i="107"/>
  <c r="G65" i="107"/>
  <c r="I64" i="107"/>
  <c r="G63" i="107"/>
  <c r="I63" i="107"/>
  <c r="I62" i="107"/>
  <c r="I61" i="107"/>
  <c r="G61" i="107"/>
  <c r="G60" i="107"/>
  <c r="G59" i="107"/>
  <c r="I59" i="107"/>
  <c r="I57" i="107"/>
  <c r="G57" i="107"/>
  <c r="I56" i="107"/>
  <c r="G55" i="107"/>
  <c r="I55" i="107"/>
  <c r="I53" i="107"/>
  <c r="G53" i="107"/>
  <c r="G52" i="107"/>
  <c r="G51" i="107"/>
  <c r="I51" i="107"/>
  <c r="I49" i="107"/>
  <c r="G49" i="107"/>
  <c r="I48" i="107"/>
  <c r="G48" i="107"/>
  <c r="G47" i="107"/>
  <c r="I47" i="107"/>
  <c r="I46" i="107"/>
  <c r="I45" i="107"/>
  <c r="G45" i="107"/>
  <c r="I44" i="107"/>
  <c r="G44" i="107"/>
  <c r="G43" i="107"/>
  <c r="I43" i="107"/>
  <c r="I41" i="107"/>
  <c r="G41" i="107"/>
  <c r="I40" i="107"/>
  <c r="G40" i="107"/>
  <c r="G39" i="107"/>
  <c r="I39" i="107"/>
  <c r="I37" i="107"/>
  <c r="G37" i="107"/>
  <c r="I36" i="107"/>
  <c r="G36" i="107"/>
  <c r="G35" i="107"/>
  <c r="I35" i="107"/>
  <c r="I33" i="107"/>
  <c r="G33" i="107"/>
  <c r="I32" i="107"/>
  <c r="G32" i="107"/>
  <c r="G31" i="107"/>
  <c r="I31" i="107"/>
  <c r="I30" i="107"/>
  <c r="I29" i="107"/>
  <c r="G29" i="107"/>
  <c r="I28" i="107"/>
  <c r="G28" i="107"/>
  <c r="G27" i="107"/>
  <c r="I27" i="107"/>
  <c r="I25" i="107"/>
  <c r="G25" i="107"/>
  <c r="I24" i="107"/>
  <c r="G24" i="107"/>
  <c r="G23" i="107"/>
  <c r="I23" i="107"/>
  <c r="I21" i="107"/>
  <c r="G21" i="107"/>
  <c r="I20" i="107"/>
  <c r="G20" i="107"/>
  <c r="G19" i="107"/>
  <c r="I19" i="107"/>
  <c r="I17" i="107"/>
  <c r="G17" i="107"/>
  <c r="I16" i="107"/>
  <c r="G16" i="107"/>
  <c r="G15" i="107"/>
  <c r="I15" i="107"/>
  <c r="I14" i="107"/>
  <c r="I13" i="107"/>
  <c r="G13" i="107"/>
  <c r="I12" i="107"/>
  <c r="G12" i="107"/>
  <c r="G11" i="107"/>
  <c r="I11" i="107"/>
  <c r="I9" i="107"/>
  <c r="G9" i="107"/>
  <c r="I8" i="107"/>
  <c r="G8" i="107"/>
  <c r="G7" i="107"/>
  <c r="I7" i="107"/>
  <c r="I5" i="107"/>
  <c r="G5" i="107"/>
  <c r="EI7" i="24"/>
  <c r="G6" i="107" l="1"/>
  <c r="G10" i="107"/>
  <c r="G14" i="107"/>
  <c r="G18" i="107"/>
  <c r="G22" i="107"/>
  <c r="G26" i="107"/>
  <c r="G30" i="107"/>
  <c r="G34" i="107"/>
  <c r="G38" i="107"/>
  <c r="G42" i="107"/>
  <c r="G46" i="107"/>
  <c r="G50" i="107"/>
  <c r="G54" i="107"/>
  <c r="G58" i="107"/>
  <c r="G62" i="107"/>
  <c r="G66" i="107"/>
  <c r="G70" i="107"/>
  <c r="G74" i="107"/>
  <c r="G78" i="107"/>
  <c r="G4" i="107" l="1"/>
  <c r="H6" i="101"/>
  <c r="H7" i="101"/>
  <c r="H8" i="101"/>
  <c r="H9" i="101"/>
  <c r="H10" i="101"/>
  <c r="H11" i="101"/>
  <c r="H12" i="101"/>
  <c r="H13" i="101"/>
  <c r="H14" i="101"/>
  <c r="H15" i="101"/>
  <c r="H16" i="101"/>
  <c r="H17" i="101"/>
  <c r="H18" i="101"/>
  <c r="H19" i="101"/>
  <c r="H20" i="101"/>
  <c r="H21" i="101"/>
  <c r="H22" i="101"/>
  <c r="H23" i="101"/>
  <c r="H24" i="101"/>
  <c r="H25" i="101"/>
  <c r="H26" i="101"/>
  <c r="H27" i="101"/>
  <c r="H28" i="101"/>
  <c r="H29" i="101"/>
  <c r="H30" i="101"/>
  <c r="H31" i="101"/>
  <c r="H32" i="101"/>
  <c r="H33" i="101"/>
  <c r="H34" i="101"/>
  <c r="H35" i="101"/>
  <c r="H36" i="101"/>
  <c r="H37" i="101"/>
  <c r="H38" i="101"/>
  <c r="H39" i="101"/>
  <c r="H40" i="101"/>
  <c r="H41" i="101"/>
  <c r="H42" i="101"/>
  <c r="H43" i="101"/>
  <c r="H44" i="101"/>
  <c r="H45" i="101"/>
  <c r="H46" i="101"/>
  <c r="H47" i="101"/>
  <c r="H48" i="101"/>
  <c r="H49" i="101"/>
  <c r="H50" i="101"/>
  <c r="H51" i="101"/>
  <c r="H52" i="101"/>
  <c r="H53" i="101"/>
  <c r="H54" i="101"/>
  <c r="H55" i="101"/>
  <c r="H56" i="101"/>
  <c r="H57" i="101"/>
  <c r="H58" i="101"/>
  <c r="H59" i="101"/>
  <c r="H60" i="101"/>
  <c r="H61" i="101"/>
  <c r="H62" i="101"/>
  <c r="H63" i="101"/>
  <c r="H64" i="101"/>
  <c r="H65" i="101"/>
  <c r="H66" i="101"/>
  <c r="H67" i="101"/>
  <c r="H68" i="101"/>
  <c r="H69" i="101"/>
  <c r="H70" i="101"/>
  <c r="H5" i="101"/>
  <c r="H5" i="47"/>
  <c r="H4" i="101" l="1"/>
  <c r="CF79" i="24"/>
  <c r="CF80" i="24"/>
  <c r="CF81" i="24"/>
  <c r="CF82" i="24"/>
  <c r="CF83" i="24"/>
  <c r="CF84" i="24"/>
  <c r="CF85" i="24"/>
  <c r="CF86" i="24"/>
  <c r="CF87" i="24"/>
  <c r="CF88" i="24"/>
  <c r="CF89" i="24"/>
  <c r="CF90" i="24"/>
  <c r="CF91" i="24"/>
  <c r="CF78" i="24"/>
  <c r="CF70" i="24"/>
  <c r="CF71" i="24"/>
  <c r="CF72" i="24"/>
  <c r="CF73" i="24"/>
  <c r="CF74" i="24"/>
  <c r="CF75" i="24"/>
  <c r="CF76" i="24"/>
  <c r="CF69" i="24"/>
  <c r="CF60" i="24"/>
  <c r="CF61" i="24"/>
  <c r="CF62" i="24"/>
  <c r="CF63" i="24"/>
  <c r="CF64" i="24"/>
  <c r="CF65" i="24"/>
  <c r="CF66" i="24"/>
  <c r="CF67" i="24"/>
  <c r="CF59" i="24"/>
  <c r="CF50" i="24"/>
  <c r="CF51" i="24"/>
  <c r="CF52" i="24"/>
  <c r="CF53" i="24"/>
  <c r="CF54" i="24"/>
  <c r="CF55" i="24"/>
  <c r="CF56" i="24"/>
  <c r="CF57" i="24"/>
  <c r="CF49" i="24"/>
  <c r="CF29" i="24"/>
  <c r="CF30" i="24"/>
  <c r="CF31" i="24"/>
  <c r="CF32" i="24"/>
  <c r="CF33" i="24"/>
  <c r="CF34" i="24"/>
  <c r="CF35" i="24"/>
  <c r="CF36" i="24"/>
  <c r="CF37" i="24"/>
  <c r="CF38" i="24"/>
  <c r="CF39" i="24"/>
  <c r="CF40" i="24"/>
  <c r="CF41" i="24"/>
  <c r="CF42" i="24"/>
  <c r="CF43" i="24"/>
  <c r="CF44" i="24"/>
  <c r="CF45" i="24"/>
  <c r="CF46" i="24"/>
  <c r="CF47" i="24"/>
  <c r="CF28" i="24"/>
  <c r="CF11" i="24"/>
  <c r="CF12" i="24"/>
  <c r="CF13" i="24"/>
  <c r="CF14" i="24"/>
  <c r="CF15" i="24"/>
  <c r="CF16" i="24"/>
  <c r="CF17" i="24"/>
  <c r="CF18" i="24"/>
  <c r="CF19" i="24"/>
  <c r="CF20" i="24"/>
  <c r="CF21" i="24"/>
  <c r="CF22" i="24"/>
  <c r="CF23" i="24"/>
  <c r="CF24" i="24"/>
  <c r="CF25" i="24"/>
  <c r="CF26" i="24"/>
  <c r="CF10" i="24"/>
  <c r="CF9" i="24" l="1"/>
  <c r="G5" i="74" l="1"/>
  <c r="CF99" i="24" l="1"/>
  <c r="I48" i="106"/>
  <c r="K45" i="106"/>
  <c r="I44" i="106"/>
  <c r="I40" i="106"/>
  <c r="K37" i="106"/>
  <c r="K36" i="106"/>
  <c r="I32" i="106"/>
  <c r="K29" i="106"/>
  <c r="K28" i="106"/>
  <c r="K24" i="106"/>
  <c r="K19" i="106"/>
  <c r="K16" i="106"/>
  <c r="K15" i="106"/>
  <c r="K11" i="106"/>
  <c r="I10" i="106"/>
  <c r="I6" i="106"/>
  <c r="K50" i="106"/>
  <c r="K49" i="106"/>
  <c r="K48" i="106"/>
  <c r="K47" i="106"/>
  <c r="I47" i="106"/>
  <c r="K46" i="106"/>
  <c r="K43" i="106"/>
  <c r="I43" i="106"/>
  <c r="K42" i="106"/>
  <c r="K41" i="106"/>
  <c r="K40" i="106"/>
  <c r="K39" i="106"/>
  <c r="I39" i="106"/>
  <c r="K38" i="106"/>
  <c r="K35" i="106"/>
  <c r="I35" i="106"/>
  <c r="K34" i="106"/>
  <c r="K33" i="106"/>
  <c r="K32" i="106"/>
  <c r="K31" i="106"/>
  <c r="I31" i="106"/>
  <c r="K30" i="106"/>
  <c r="K27" i="106"/>
  <c r="I27" i="106"/>
  <c r="K26" i="106"/>
  <c r="K25" i="106"/>
  <c r="I25" i="106"/>
  <c r="K23" i="106"/>
  <c r="K22" i="106"/>
  <c r="K21" i="106"/>
  <c r="I21" i="106"/>
  <c r="K20" i="106"/>
  <c r="I20" i="106"/>
  <c r="K18" i="106"/>
  <c r="K17" i="106"/>
  <c r="I17" i="106"/>
  <c r="K14" i="106"/>
  <c r="I14" i="106"/>
  <c r="K13" i="106"/>
  <c r="I13" i="106"/>
  <c r="K12" i="106"/>
  <c r="K9" i="106"/>
  <c r="I9" i="106"/>
  <c r="K8" i="106"/>
  <c r="K7" i="106"/>
  <c r="K5" i="106"/>
  <c r="I5" i="106"/>
  <c r="K6" i="106" l="1"/>
  <c r="I28" i="106"/>
  <c r="I36" i="106"/>
  <c r="K10" i="106"/>
  <c r="I16" i="106"/>
  <c r="I24" i="106"/>
  <c r="K44" i="106"/>
  <c r="I8" i="106"/>
  <c r="I12" i="106"/>
  <c r="I19" i="106"/>
  <c r="I23" i="106"/>
  <c r="I26" i="106"/>
  <c r="I30" i="106"/>
  <c r="I34" i="106"/>
  <c r="I38" i="106"/>
  <c r="I42" i="106"/>
  <c r="I46" i="106"/>
  <c r="I50" i="106"/>
  <c r="I7" i="106"/>
  <c r="I11" i="106"/>
  <c r="I15" i="106"/>
  <c r="I18" i="106"/>
  <c r="I22" i="106"/>
  <c r="I29" i="106"/>
  <c r="I33" i="106"/>
  <c r="I37" i="106"/>
  <c r="I41" i="106"/>
  <c r="I45" i="106"/>
  <c r="I49" i="106"/>
  <c r="CF98" i="24"/>
  <c r="I4" i="106" l="1"/>
  <c r="K4" i="106"/>
  <c r="CF101" i="24" s="1"/>
  <c r="D5" i="38" l="1"/>
  <c r="E5" i="38"/>
  <c r="J67" i="38"/>
  <c r="H67" i="38"/>
  <c r="J66" i="38"/>
  <c r="H66" i="38"/>
  <c r="J65" i="38"/>
  <c r="H65" i="38"/>
  <c r="J64" i="38"/>
  <c r="H64" i="38"/>
  <c r="J63" i="38"/>
  <c r="H63" i="38"/>
  <c r="J62" i="38"/>
  <c r="H62" i="38"/>
  <c r="J61" i="38"/>
  <c r="H61" i="38"/>
  <c r="J60" i="38"/>
  <c r="H60" i="38"/>
  <c r="J59" i="38"/>
  <c r="H59" i="38"/>
  <c r="J58" i="38"/>
  <c r="H58" i="38"/>
  <c r="J57" i="38"/>
  <c r="H57" i="38"/>
  <c r="J56" i="38"/>
  <c r="H56" i="38"/>
  <c r="J55" i="38"/>
  <c r="H55" i="38"/>
  <c r="J54" i="38"/>
  <c r="H54" i="38"/>
  <c r="J53" i="38"/>
  <c r="H53" i="38"/>
  <c r="J52" i="38"/>
  <c r="H52" i="38"/>
  <c r="J51" i="38"/>
  <c r="H51" i="38"/>
  <c r="J50" i="38"/>
  <c r="H50" i="38"/>
  <c r="J49" i="38"/>
  <c r="H49" i="38"/>
  <c r="J48" i="38"/>
  <c r="H48" i="38"/>
  <c r="J47" i="38"/>
  <c r="H47" i="38"/>
  <c r="J46" i="38"/>
  <c r="H46" i="38"/>
  <c r="J45" i="38"/>
  <c r="H45" i="38"/>
  <c r="J44" i="38"/>
  <c r="H44" i="38"/>
  <c r="J43" i="38"/>
  <c r="H43" i="38"/>
  <c r="J42" i="38"/>
  <c r="H42" i="38"/>
  <c r="J41" i="38"/>
  <c r="H41" i="38"/>
  <c r="J40" i="38"/>
  <c r="H40" i="38"/>
  <c r="J39" i="38"/>
  <c r="H39" i="38"/>
  <c r="J38" i="38"/>
  <c r="H38" i="38"/>
  <c r="J37" i="38"/>
  <c r="H37" i="38"/>
  <c r="J36" i="38"/>
  <c r="H36" i="38"/>
  <c r="J35" i="38"/>
  <c r="H35" i="38"/>
  <c r="J34" i="38"/>
  <c r="H34" i="38"/>
  <c r="J33" i="38"/>
  <c r="H33" i="38"/>
  <c r="J32" i="38"/>
  <c r="H32" i="38"/>
  <c r="J31" i="38"/>
  <c r="H31" i="38"/>
  <c r="J30" i="38"/>
  <c r="H30" i="38"/>
  <c r="J29" i="38"/>
  <c r="H29" i="38"/>
  <c r="J28" i="38"/>
  <c r="H28" i="38"/>
  <c r="J27" i="38"/>
  <c r="H27" i="38"/>
  <c r="J26" i="38"/>
  <c r="H26" i="38"/>
  <c r="J25" i="38"/>
  <c r="H25" i="38"/>
  <c r="J24" i="38"/>
  <c r="H24" i="38"/>
  <c r="J23" i="38"/>
  <c r="H23" i="38"/>
  <c r="J22" i="38"/>
  <c r="H22" i="38"/>
  <c r="J21" i="38"/>
  <c r="H21" i="38"/>
  <c r="J20" i="38"/>
  <c r="H20" i="38"/>
  <c r="J19" i="38"/>
  <c r="H19" i="38"/>
  <c r="J18" i="38"/>
  <c r="H18" i="38"/>
  <c r="J17" i="38"/>
  <c r="H17" i="38"/>
  <c r="J16" i="38"/>
  <c r="H16" i="38"/>
  <c r="J15" i="38"/>
  <c r="H15" i="38"/>
  <c r="J14" i="38"/>
  <c r="H14" i="38"/>
  <c r="J13" i="38"/>
  <c r="H13" i="38"/>
  <c r="J12" i="38"/>
  <c r="H12" i="38"/>
  <c r="J11" i="38"/>
  <c r="H11" i="38"/>
  <c r="J10" i="38"/>
  <c r="H10" i="38"/>
  <c r="J9" i="38"/>
  <c r="H9" i="38"/>
  <c r="J8" i="38"/>
  <c r="H8" i="38"/>
  <c r="J7" i="38"/>
  <c r="H7" i="38"/>
  <c r="J6" i="38"/>
  <c r="H6" i="38"/>
  <c r="BA79" i="24" l="1"/>
  <c r="BA80" i="24"/>
  <c r="BA81" i="24"/>
  <c r="BA82" i="24"/>
  <c r="BA83" i="24"/>
  <c r="BA84" i="24"/>
  <c r="BA85" i="24"/>
  <c r="BA86" i="24"/>
  <c r="BA87" i="24"/>
  <c r="BA88" i="24"/>
  <c r="BA89" i="24"/>
  <c r="BA90" i="24"/>
  <c r="BA91" i="24"/>
  <c r="BA78" i="24"/>
  <c r="BA70" i="24"/>
  <c r="BA71" i="24"/>
  <c r="BA72" i="24"/>
  <c r="BA73" i="24"/>
  <c r="BA74" i="24"/>
  <c r="BA75" i="24"/>
  <c r="BA76" i="24"/>
  <c r="BA69" i="24"/>
  <c r="BA60" i="24"/>
  <c r="BA61" i="24"/>
  <c r="BA62" i="24"/>
  <c r="BA63" i="24"/>
  <c r="BA64" i="24"/>
  <c r="BA65" i="24"/>
  <c r="BA66" i="24"/>
  <c r="BA67" i="24"/>
  <c r="BA59" i="24"/>
  <c r="BA50" i="24"/>
  <c r="BA51" i="24"/>
  <c r="BA52" i="24"/>
  <c r="BA53" i="24"/>
  <c r="BA54" i="24"/>
  <c r="BA55" i="24"/>
  <c r="BA56" i="24"/>
  <c r="BA57" i="24"/>
  <c r="BA49" i="24"/>
  <c r="BA29" i="24"/>
  <c r="BA30" i="24"/>
  <c r="BA31" i="24"/>
  <c r="BA32" i="24"/>
  <c r="BA33" i="24"/>
  <c r="BA34" i="24"/>
  <c r="BA35" i="24"/>
  <c r="BA36" i="24"/>
  <c r="BA37" i="24"/>
  <c r="BA38" i="24"/>
  <c r="BA39" i="24"/>
  <c r="BA40" i="24"/>
  <c r="BA41" i="24"/>
  <c r="BA42" i="24"/>
  <c r="BA43" i="24"/>
  <c r="BA44" i="24"/>
  <c r="BA45" i="24"/>
  <c r="BA46" i="24"/>
  <c r="BA47" i="24"/>
  <c r="BA28" i="24"/>
  <c r="BA26" i="24"/>
  <c r="BA11" i="24"/>
  <c r="BA12" i="24"/>
  <c r="BA13" i="24"/>
  <c r="BA14" i="24"/>
  <c r="BA15" i="24"/>
  <c r="BA16" i="24"/>
  <c r="BA17" i="24"/>
  <c r="BA18" i="24"/>
  <c r="BA19" i="24"/>
  <c r="BA20" i="24"/>
  <c r="BA21" i="24"/>
  <c r="BA22" i="24"/>
  <c r="BA23" i="24"/>
  <c r="BA24" i="24"/>
  <c r="BA25" i="24"/>
  <c r="BA10" i="24"/>
  <c r="AZ10" i="24"/>
  <c r="H69" i="105"/>
  <c r="J68" i="105"/>
  <c r="J65" i="105"/>
  <c r="H64" i="105"/>
  <c r="H61" i="105"/>
  <c r="J60" i="105"/>
  <c r="J57" i="105"/>
  <c r="H56" i="105"/>
  <c r="H53" i="105"/>
  <c r="J52" i="105"/>
  <c r="J49" i="105"/>
  <c r="H48" i="105"/>
  <c r="H45" i="105"/>
  <c r="J44" i="105"/>
  <c r="J41" i="105"/>
  <c r="H37" i="105"/>
  <c r="J33" i="105"/>
  <c r="H29" i="105"/>
  <c r="J25" i="105"/>
  <c r="H21" i="105"/>
  <c r="J17" i="105"/>
  <c r="H13" i="105"/>
  <c r="J9" i="105"/>
  <c r="H5" i="105"/>
  <c r="J71" i="105"/>
  <c r="H70" i="105"/>
  <c r="H68" i="105"/>
  <c r="J67" i="105"/>
  <c r="H66" i="105"/>
  <c r="H65" i="105"/>
  <c r="J64" i="105"/>
  <c r="J63" i="105"/>
  <c r="H62" i="105"/>
  <c r="H60" i="105"/>
  <c r="J59" i="105"/>
  <c r="H58" i="105"/>
  <c r="H57" i="105"/>
  <c r="J56" i="105"/>
  <c r="J55" i="105"/>
  <c r="H54" i="105"/>
  <c r="H52" i="105"/>
  <c r="J51" i="105"/>
  <c r="H50" i="105"/>
  <c r="H49" i="105"/>
  <c r="J48" i="105"/>
  <c r="J47" i="105"/>
  <c r="H46" i="105"/>
  <c r="H44" i="105"/>
  <c r="J43" i="105"/>
  <c r="H42" i="105"/>
  <c r="H41" i="105"/>
  <c r="J40" i="105"/>
  <c r="H40" i="105"/>
  <c r="J39" i="105"/>
  <c r="H38" i="105"/>
  <c r="J36" i="105"/>
  <c r="H36" i="105"/>
  <c r="J35" i="105"/>
  <c r="H34" i="105"/>
  <c r="H33" i="105"/>
  <c r="J32" i="105"/>
  <c r="H32" i="105"/>
  <c r="J31" i="105"/>
  <c r="H30" i="105"/>
  <c r="J28" i="105"/>
  <c r="H28" i="105"/>
  <c r="J27" i="105"/>
  <c r="H26" i="105"/>
  <c r="H25" i="105"/>
  <c r="J24" i="105"/>
  <c r="H24" i="105"/>
  <c r="J23" i="105"/>
  <c r="H22" i="105"/>
  <c r="J20" i="105"/>
  <c r="H20" i="105"/>
  <c r="J19" i="105"/>
  <c r="H18" i="105"/>
  <c r="H17" i="105"/>
  <c r="J16" i="105"/>
  <c r="H16" i="105"/>
  <c r="J15" i="105"/>
  <c r="H14" i="105"/>
  <c r="J12" i="105"/>
  <c r="H12" i="105"/>
  <c r="J11" i="105"/>
  <c r="H10" i="105"/>
  <c r="H9" i="105"/>
  <c r="J8" i="105"/>
  <c r="H8" i="105"/>
  <c r="H7" i="105"/>
  <c r="H6" i="105"/>
  <c r="F4" i="105"/>
  <c r="BA7" i="24" s="1"/>
  <c r="E4" i="105"/>
  <c r="BA95" i="24" l="1"/>
  <c r="BA77" i="24"/>
  <c r="BA68" i="24"/>
  <c r="BA58" i="24"/>
  <c r="BA48" i="24"/>
  <c r="BA27" i="24"/>
  <c r="BA9" i="24"/>
  <c r="J5" i="105"/>
  <c r="J13" i="105"/>
  <c r="J21" i="105"/>
  <c r="J29" i="105"/>
  <c r="J37" i="105"/>
  <c r="J45" i="105"/>
  <c r="J53" i="105"/>
  <c r="J61" i="105"/>
  <c r="J69" i="105"/>
  <c r="J7" i="105"/>
  <c r="G4" i="105"/>
  <c r="J6" i="105"/>
  <c r="J10" i="105"/>
  <c r="J14" i="105"/>
  <c r="J18" i="105"/>
  <c r="J22" i="105"/>
  <c r="J26" i="105"/>
  <c r="J30" i="105"/>
  <c r="J34" i="105"/>
  <c r="J38" i="105"/>
  <c r="J42" i="105"/>
  <c r="J46" i="105"/>
  <c r="J50" i="105"/>
  <c r="J54" i="105"/>
  <c r="J58" i="105"/>
  <c r="J62" i="105"/>
  <c r="J66" i="105"/>
  <c r="J70" i="105"/>
  <c r="H11" i="105"/>
  <c r="H15" i="105"/>
  <c r="H19" i="105"/>
  <c r="H23" i="105"/>
  <c r="H27" i="105"/>
  <c r="H31" i="105"/>
  <c r="H35" i="105"/>
  <c r="H39" i="105"/>
  <c r="H43" i="105"/>
  <c r="H47" i="105"/>
  <c r="H51" i="105"/>
  <c r="H55" i="105"/>
  <c r="H59" i="105"/>
  <c r="H63" i="105"/>
  <c r="H67" i="105"/>
  <c r="H71" i="105"/>
  <c r="J4" i="105" l="1"/>
  <c r="BA101" i="24" s="1"/>
  <c r="BA98" i="24"/>
  <c r="BA8" i="24"/>
  <c r="BA6" i="24" s="1"/>
  <c r="H4" i="105"/>
  <c r="BA97" i="24" l="1"/>
  <c r="D4" i="30"/>
  <c r="E4" i="30"/>
  <c r="F4" i="30"/>
  <c r="G4" i="30"/>
  <c r="H4" i="30"/>
  <c r="H5" i="38" l="1"/>
  <c r="G76" i="78" l="1"/>
  <c r="I76" i="78"/>
  <c r="I59" i="53" l="1"/>
  <c r="I60" i="53"/>
  <c r="I61" i="53"/>
  <c r="I62" i="53"/>
  <c r="I63" i="53"/>
  <c r="I64" i="53"/>
  <c r="I65" i="53"/>
  <c r="I56" i="53"/>
  <c r="I58" i="53"/>
  <c r="J70" i="101" l="1"/>
  <c r="J70" i="47"/>
  <c r="F4" i="47"/>
  <c r="G4" i="47"/>
  <c r="J70" i="46"/>
  <c r="H5" i="3" l="1"/>
  <c r="E4" i="43"/>
  <c r="F4" i="43"/>
  <c r="G4" i="43"/>
  <c r="F5" i="38" l="1"/>
  <c r="G5" i="38"/>
  <c r="I5" i="38"/>
  <c r="J5" i="38"/>
  <c r="I5" i="30" l="1"/>
  <c r="CE91" i="24" l="1"/>
  <c r="CR91" i="24"/>
  <c r="DE91" i="24"/>
  <c r="DJ91" i="24" s="1"/>
  <c r="CV91" i="24"/>
  <c r="DD91" i="24" s="1"/>
  <c r="DS91" i="24"/>
  <c r="DT91" i="24"/>
  <c r="DU91" i="24"/>
  <c r="DV91" i="24"/>
  <c r="DW91" i="24"/>
  <c r="DX91" i="24"/>
  <c r="DY91" i="24"/>
  <c r="EA91" i="24"/>
  <c r="EB91" i="24"/>
  <c r="EE91" i="24"/>
  <c r="EF91" i="24"/>
  <c r="EH91" i="24"/>
  <c r="EL91" i="24"/>
  <c r="EN91" i="24"/>
  <c r="EO91" i="24"/>
  <c r="ES91" i="24"/>
  <c r="EU91" i="24"/>
  <c r="EV91" i="24"/>
  <c r="EW91" i="24"/>
  <c r="EY91" i="24"/>
  <c r="EZ91" i="24"/>
  <c r="FA91" i="24"/>
  <c r="FC91" i="24"/>
  <c r="FD91" i="24"/>
  <c r="FE91" i="24"/>
  <c r="BR91" i="24"/>
  <c r="BT91" i="24"/>
  <c r="BZ91" i="24"/>
  <c r="CC91" i="24"/>
  <c r="BK91" i="24"/>
  <c r="BL91" i="24"/>
  <c r="BM91" i="24"/>
  <c r="BN91" i="24"/>
  <c r="BP91" i="24"/>
  <c r="BE91" i="24"/>
  <c r="BF91" i="24"/>
  <c r="BG91" i="24"/>
  <c r="BH91" i="24"/>
  <c r="BI91" i="24"/>
  <c r="AT91" i="24"/>
  <c r="AU91" i="24"/>
  <c r="AV91" i="24"/>
  <c r="AW91" i="24"/>
  <c r="AX91" i="24"/>
  <c r="AY91" i="24"/>
  <c r="AZ91" i="24"/>
  <c r="BC91" i="24"/>
  <c r="AL91" i="24"/>
  <c r="AM91" i="24"/>
  <c r="AN91" i="24"/>
  <c r="AO91" i="24"/>
  <c r="AP91" i="24"/>
  <c r="AQ91" i="24"/>
  <c r="AR91" i="24"/>
  <c r="Q91" i="24"/>
  <c r="R91" i="24"/>
  <c r="T91" i="24"/>
  <c r="U91" i="24"/>
  <c r="W91" i="24"/>
  <c r="X91" i="24"/>
  <c r="Y91" i="24"/>
  <c r="Z91" i="24"/>
  <c r="AA91" i="24"/>
  <c r="AB91" i="24"/>
  <c r="AC91" i="24"/>
  <c r="AD91" i="24"/>
  <c r="AE91" i="24"/>
  <c r="AF91" i="24"/>
  <c r="AG91" i="24"/>
  <c r="AH91" i="24"/>
  <c r="AI91" i="24"/>
  <c r="AJ91" i="24"/>
  <c r="P91" i="24"/>
  <c r="DP91" i="24"/>
  <c r="O91" i="24"/>
  <c r="M91" i="24"/>
  <c r="L91" i="24"/>
  <c r="K91" i="24"/>
  <c r="BJ91" i="24" l="1"/>
  <c r="CT91" i="24"/>
  <c r="FB91" i="24"/>
  <c r="CD91" i="24"/>
  <c r="BD91" i="24"/>
  <c r="FH91" i="24"/>
  <c r="EJ91" i="24"/>
  <c r="AS91" i="24"/>
  <c r="ET91" i="24"/>
  <c r="BQ91" i="24"/>
  <c r="H68" i="45" l="1"/>
  <c r="H64" i="45"/>
  <c r="H60" i="45"/>
  <c r="H56" i="45"/>
  <c r="H52" i="45"/>
  <c r="H48" i="45"/>
  <c r="H44" i="45"/>
  <c r="H40" i="45"/>
  <c r="H36" i="45"/>
  <c r="H32" i="45"/>
  <c r="H28" i="45"/>
  <c r="H24" i="45"/>
  <c r="H20" i="45"/>
  <c r="H16" i="45"/>
  <c r="H12" i="45"/>
  <c r="H8" i="45"/>
  <c r="H5" i="45"/>
  <c r="H6" i="45"/>
  <c r="H7" i="45"/>
  <c r="H9" i="45"/>
  <c r="H10" i="45"/>
  <c r="H11" i="45"/>
  <c r="H13" i="45"/>
  <c r="H14" i="45"/>
  <c r="H15" i="45"/>
  <c r="H17" i="45"/>
  <c r="H18" i="45"/>
  <c r="H19" i="45"/>
  <c r="H21" i="45"/>
  <c r="H22" i="45"/>
  <c r="H23" i="45"/>
  <c r="H25" i="45"/>
  <c r="H26" i="45"/>
  <c r="H27" i="45"/>
  <c r="H29" i="45"/>
  <c r="H30" i="45"/>
  <c r="H31" i="45"/>
  <c r="H33" i="45"/>
  <c r="H34" i="45"/>
  <c r="H35" i="45"/>
  <c r="H37" i="45"/>
  <c r="H38" i="45"/>
  <c r="H39" i="45"/>
  <c r="H41" i="45"/>
  <c r="H42" i="45"/>
  <c r="H43" i="45"/>
  <c r="H45" i="45"/>
  <c r="H46" i="45"/>
  <c r="H47" i="45"/>
  <c r="H49" i="45"/>
  <c r="H50" i="45"/>
  <c r="H51" i="45"/>
  <c r="H53" i="45"/>
  <c r="H54" i="45"/>
  <c r="H55" i="45"/>
  <c r="H57" i="45"/>
  <c r="H58" i="45"/>
  <c r="H59" i="45"/>
  <c r="H61" i="45"/>
  <c r="H62" i="45"/>
  <c r="H63" i="45"/>
  <c r="H65" i="45"/>
  <c r="H66" i="45"/>
  <c r="H67" i="45"/>
  <c r="H69" i="45"/>
  <c r="H5" i="56" l="1"/>
  <c r="H9" i="40" l="1"/>
  <c r="H10" i="40"/>
  <c r="H12" i="40"/>
  <c r="H18" i="40"/>
  <c r="H20" i="40"/>
  <c r="H26" i="40"/>
  <c r="H27" i="40"/>
  <c r="H28" i="40"/>
  <c r="H34" i="40"/>
  <c r="H35" i="40"/>
  <c r="H36" i="40"/>
  <c r="H42" i="40"/>
  <c r="H43" i="40"/>
  <c r="H44" i="40"/>
  <c r="H50" i="40"/>
  <c r="H51" i="40"/>
  <c r="H52" i="40"/>
  <c r="H58" i="40"/>
  <c r="H59" i="40"/>
  <c r="H60" i="40"/>
  <c r="H66" i="40"/>
  <c r="H67" i="40"/>
  <c r="H68" i="40"/>
  <c r="J5" i="40"/>
  <c r="H71" i="40"/>
  <c r="H70" i="40"/>
  <c r="H69" i="40"/>
  <c r="H65" i="40"/>
  <c r="H64" i="40"/>
  <c r="H63" i="40"/>
  <c r="H62" i="40"/>
  <c r="H61" i="40"/>
  <c r="H57" i="40"/>
  <c r="H56" i="40"/>
  <c r="H55" i="40"/>
  <c r="H54" i="40"/>
  <c r="H53" i="40"/>
  <c r="H49" i="40"/>
  <c r="H48" i="40"/>
  <c r="H47" i="40"/>
  <c r="H46" i="40"/>
  <c r="H45" i="40"/>
  <c r="H41" i="40"/>
  <c r="H40" i="40"/>
  <c r="H39" i="40"/>
  <c r="H38" i="40"/>
  <c r="H37" i="40"/>
  <c r="H33" i="40"/>
  <c r="H32" i="40"/>
  <c r="H31" i="40"/>
  <c r="H30" i="40"/>
  <c r="H29" i="40"/>
  <c r="H25" i="40"/>
  <c r="H24" i="40"/>
  <c r="H23" i="40"/>
  <c r="H22" i="40"/>
  <c r="H21" i="40"/>
  <c r="H19" i="40"/>
  <c r="H17" i="40"/>
  <c r="H16" i="40"/>
  <c r="H15" i="40"/>
  <c r="H14" i="40"/>
  <c r="H13" i="40"/>
  <c r="H11" i="40"/>
  <c r="H8" i="40"/>
  <c r="H7" i="40"/>
  <c r="H6" i="40"/>
  <c r="H5" i="40"/>
  <c r="H4" i="40" l="1"/>
  <c r="J5" i="10"/>
  <c r="H5" i="10"/>
  <c r="O85" i="24" l="1"/>
  <c r="CV79" i="24" l="1"/>
  <c r="CV80" i="24"/>
  <c r="CV81" i="24"/>
  <c r="CV82" i="24"/>
  <c r="CV83" i="24"/>
  <c r="CV84" i="24"/>
  <c r="CV85" i="24"/>
  <c r="CV86" i="24"/>
  <c r="CV87" i="24"/>
  <c r="CV88" i="24"/>
  <c r="CV89" i="24"/>
  <c r="CV90" i="24"/>
  <c r="CV78" i="24"/>
  <c r="CV70" i="24"/>
  <c r="CV71" i="24"/>
  <c r="CV72" i="24"/>
  <c r="CV73" i="24"/>
  <c r="CV74" i="24"/>
  <c r="CV75" i="24"/>
  <c r="CV76" i="24"/>
  <c r="CV69" i="24"/>
  <c r="CV60" i="24"/>
  <c r="CV61" i="24"/>
  <c r="CV62" i="24"/>
  <c r="CV63" i="24"/>
  <c r="CV64" i="24"/>
  <c r="CV65" i="24"/>
  <c r="CV66" i="24"/>
  <c r="CV67" i="24"/>
  <c r="CV59" i="24"/>
  <c r="CV50" i="24"/>
  <c r="CV51" i="24"/>
  <c r="CV52" i="24"/>
  <c r="CV53" i="24"/>
  <c r="CV54" i="24"/>
  <c r="CV55" i="24"/>
  <c r="CV56" i="24"/>
  <c r="CV57" i="24"/>
  <c r="CV49" i="24"/>
  <c r="CV29" i="24"/>
  <c r="CV30" i="24"/>
  <c r="CV31" i="24"/>
  <c r="CV32" i="24"/>
  <c r="CV33" i="24"/>
  <c r="CV34" i="24"/>
  <c r="CV35" i="24"/>
  <c r="CV36" i="24"/>
  <c r="CV37" i="24"/>
  <c r="CV38" i="24"/>
  <c r="CV39" i="24"/>
  <c r="CV40" i="24"/>
  <c r="CV41" i="24"/>
  <c r="CV42" i="24"/>
  <c r="CV43" i="24"/>
  <c r="CV44" i="24"/>
  <c r="CV45" i="24"/>
  <c r="CV46" i="24"/>
  <c r="CV47" i="24"/>
  <c r="CV28" i="24"/>
  <c r="CV11" i="24"/>
  <c r="CV12" i="24"/>
  <c r="CV13" i="24"/>
  <c r="CV14" i="24"/>
  <c r="CV15" i="24"/>
  <c r="CV16" i="24"/>
  <c r="CV17" i="24"/>
  <c r="CV18" i="24"/>
  <c r="CV19" i="24"/>
  <c r="CV20" i="24"/>
  <c r="CV21" i="24"/>
  <c r="CV22" i="24"/>
  <c r="CV23" i="24"/>
  <c r="CV24" i="24"/>
  <c r="CV25" i="24"/>
  <c r="CV26" i="24"/>
  <c r="CV10" i="24"/>
  <c r="CV9" i="24" l="1"/>
  <c r="K6" i="9"/>
  <c r="K5" i="9"/>
  <c r="BP79" i="24" l="1"/>
  <c r="BP80" i="24"/>
  <c r="BP81" i="24"/>
  <c r="BP82" i="24"/>
  <c r="BP83" i="24"/>
  <c r="BP84" i="24"/>
  <c r="BP85" i="24"/>
  <c r="BP86" i="24"/>
  <c r="BP87" i="24"/>
  <c r="BP88" i="24"/>
  <c r="BP89" i="24"/>
  <c r="BP90" i="24"/>
  <c r="BN79" i="24"/>
  <c r="BN80" i="24"/>
  <c r="BN81" i="24"/>
  <c r="BN82" i="24"/>
  <c r="BN83" i="24"/>
  <c r="BN84" i="24"/>
  <c r="BN85" i="24"/>
  <c r="BN86" i="24"/>
  <c r="BN87" i="24"/>
  <c r="BN88" i="24"/>
  <c r="BN89" i="24"/>
  <c r="BN90" i="24"/>
  <c r="BP78" i="24"/>
  <c r="BN78" i="24"/>
  <c r="BP70" i="24"/>
  <c r="BP71" i="24"/>
  <c r="BP72" i="24"/>
  <c r="BP73" i="24"/>
  <c r="BP74" i="24"/>
  <c r="BP75" i="24"/>
  <c r="BP76" i="24"/>
  <c r="BN70" i="24"/>
  <c r="BN71" i="24"/>
  <c r="BN72" i="24"/>
  <c r="BN73" i="24"/>
  <c r="BN74" i="24"/>
  <c r="BN75" i="24"/>
  <c r="BN76" i="24"/>
  <c r="BP69" i="24"/>
  <c r="BN69" i="24"/>
  <c r="BP60" i="24"/>
  <c r="BP61" i="24"/>
  <c r="BP62" i="24"/>
  <c r="BP63" i="24"/>
  <c r="BP64" i="24"/>
  <c r="BP65" i="24"/>
  <c r="BP66" i="24"/>
  <c r="BP67" i="24"/>
  <c r="BN60" i="24"/>
  <c r="BN61" i="24"/>
  <c r="BN62" i="24"/>
  <c r="BN63" i="24"/>
  <c r="BN64" i="24"/>
  <c r="BN65" i="24"/>
  <c r="BN66" i="24"/>
  <c r="BN67" i="24"/>
  <c r="BP59" i="24"/>
  <c r="BN59" i="24"/>
  <c r="BP50" i="24"/>
  <c r="BP51" i="24"/>
  <c r="BP52" i="24"/>
  <c r="BP53" i="24"/>
  <c r="BP54" i="24"/>
  <c r="BP55" i="24"/>
  <c r="BP56" i="24"/>
  <c r="BP57" i="24"/>
  <c r="BN50" i="24"/>
  <c r="BN51" i="24"/>
  <c r="BN52" i="24"/>
  <c r="BN53" i="24"/>
  <c r="BN54" i="24"/>
  <c r="BN55" i="24"/>
  <c r="BN56" i="24"/>
  <c r="BN57" i="24"/>
  <c r="BP49" i="24"/>
  <c r="BN49" i="24"/>
  <c r="BP29" i="24"/>
  <c r="BP30" i="24"/>
  <c r="BP31" i="24"/>
  <c r="BP32" i="24"/>
  <c r="BP33" i="24"/>
  <c r="BP34" i="24"/>
  <c r="BP35" i="24"/>
  <c r="BP36" i="24"/>
  <c r="BP37" i="24"/>
  <c r="BP38" i="24"/>
  <c r="BP39" i="24"/>
  <c r="BP40" i="24"/>
  <c r="BP41" i="24"/>
  <c r="BP42" i="24"/>
  <c r="BP43" i="24"/>
  <c r="BP44" i="24"/>
  <c r="BP45" i="24"/>
  <c r="BP46" i="24"/>
  <c r="BP47" i="24"/>
  <c r="BN29" i="24"/>
  <c r="BN30" i="24"/>
  <c r="BN31" i="24"/>
  <c r="BN32" i="24"/>
  <c r="BN33" i="24"/>
  <c r="BN34" i="24"/>
  <c r="BN35" i="24"/>
  <c r="BN36" i="24"/>
  <c r="BN37" i="24"/>
  <c r="BN38" i="24"/>
  <c r="BN39" i="24"/>
  <c r="BN40" i="24"/>
  <c r="BN41" i="24"/>
  <c r="BN42" i="24"/>
  <c r="BN43" i="24"/>
  <c r="BN44" i="24"/>
  <c r="BN45" i="24"/>
  <c r="BN46" i="24"/>
  <c r="BN47" i="24"/>
  <c r="BP28" i="24"/>
  <c r="BN28" i="24"/>
  <c r="BP26" i="24"/>
  <c r="BN26" i="24"/>
  <c r="BP11" i="24"/>
  <c r="BP12" i="24"/>
  <c r="BP13" i="24"/>
  <c r="BP14" i="24"/>
  <c r="BP15" i="24"/>
  <c r="BP16" i="24"/>
  <c r="BP17" i="24"/>
  <c r="BP18" i="24"/>
  <c r="BP19" i="24"/>
  <c r="BP20" i="24"/>
  <c r="BP21" i="24"/>
  <c r="BP22" i="24"/>
  <c r="BP23" i="24"/>
  <c r="BP24" i="24"/>
  <c r="BP25" i="24"/>
  <c r="BN11" i="24"/>
  <c r="BN12" i="24"/>
  <c r="BN13" i="24"/>
  <c r="BN14" i="24"/>
  <c r="BN15" i="24"/>
  <c r="BN16" i="24"/>
  <c r="BN17" i="24"/>
  <c r="BN18" i="24"/>
  <c r="BN19" i="24"/>
  <c r="BN20" i="24"/>
  <c r="BN21" i="24"/>
  <c r="BN22" i="24"/>
  <c r="BN23" i="24"/>
  <c r="BN24" i="24"/>
  <c r="BN25" i="24"/>
  <c r="BM79" i="24"/>
  <c r="BM80" i="24"/>
  <c r="BM81" i="24"/>
  <c r="BM82" i="24"/>
  <c r="BM83" i="24"/>
  <c r="BM84" i="24"/>
  <c r="BM85" i="24"/>
  <c r="BM86" i="24"/>
  <c r="BM87" i="24"/>
  <c r="BM88" i="24"/>
  <c r="BM89" i="24"/>
  <c r="BM90" i="24"/>
  <c r="BM78" i="24"/>
  <c r="BM70" i="24"/>
  <c r="BM71" i="24"/>
  <c r="BM72" i="24"/>
  <c r="BM73" i="24"/>
  <c r="BM74" i="24"/>
  <c r="BM75" i="24"/>
  <c r="BM76" i="24"/>
  <c r="BM69" i="24"/>
  <c r="BM60" i="24"/>
  <c r="BM61" i="24"/>
  <c r="BM62" i="24"/>
  <c r="BM63" i="24"/>
  <c r="BM64" i="24"/>
  <c r="BM65" i="24"/>
  <c r="BM66" i="24"/>
  <c r="BM67" i="24"/>
  <c r="BM59" i="24"/>
  <c r="BM50" i="24"/>
  <c r="BM51" i="24"/>
  <c r="BM52" i="24"/>
  <c r="BM53" i="24"/>
  <c r="BM54" i="24"/>
  <c r="BM55" i="24"/>
  <c r="BM56" i="24"/>
  <c r="BM57" i="24"/>
  <c r="BM49" i="24"/>
  <c r="BM29" i="24"/>
  <c r="BM30" i="24"/>
  <c r="BM31" i="24"/>
  <c r="BM32" i="24"/>
  <c r="BM33" i="24"/>
  <c r="BM34" i="24"/>
  <c r="BM35" i="24"/>
  <c r="BM36" i="24"/>
  <c r="BM37" i="24"/>
  <c r="BM38" i="24"/>
  <c r="BM39" i="24"/>
  <c r="BM40" i="24"/>
  <c r="BM41" i="24"/>
  <c r="BM42" i="24"/>
  <c r="BM43" i="24"/>
  <c r="BM44" i="24"/>
  <c r="BM45" i="24"/>
  <c r="BM46" i="24"/>
  <c r="BM47" i="24"/>
  <c r="BM28" i="24"/>
  <c r="BM11" i="24"/>
  <c r="BM12" i="24"/>
  <c r="BM13" i="24"/>
  <c r="BM14" i="24"/>
  <c r="BM15" i="24"/>
  <c r="BM16" i="24"/>
  <c r="BM17" i="24"/>
  <c r="BM18" i="24"/>
  <c r="BM19" i="24"/>
  <c r="BM20" i="24"/>
  <c r="BM21" i="24"/>
  <c r="BM22" i="24"/>
  <c r="BM23" i="24"/>
  <c r="BM24" i="24"/>
  <c r="BM25" i="24"/>
  <c r="BM26" i="24"/>
  <c r="BP10" i="24"/>
  <c r="BN10" i="24"/>
  <c r="BM10" i="24"/>
  <c r="H6" i="103"/>
  <c r="H7" i="103"/>
  <c r="H8" i="103"/>
  <c r="H9" i="103"/>
  <c r="H10" i="103"/>
  <c r="H11" i="103"/>
  <c r="H12" i="103"/>
  <c r="H13" i="103"/>
  <c r="H14" i="103"/>
  <c r="H15" i="103"/>
  <c r="H16" i="103"/>
  <c r="H17" i="103"/>
  <c r="H18" i="103"/>
  <c r="H19" i="103"/>
  <c r="H20" i="103"/>
  <c r="H21" i="103"/>
  <c r="H22" i="103"/>
  <c r="H23" i="103"/>
  <c r="H24" i="103"/>
  <c r="H25" i="103"/>
  <c r="H26" i="103"/>
  <c r="H27" i="103"/>
  <c r="H28" i="103"/>
  <c r="H29" i="103"/>
  <c r="H30" i="103"/>
  <c r="H31" i="103"/>
  <c r="H32" i="103"/>
  <c r="H33" i="103"/>
  <c r="H34" i="103"/>
  <c r="H35" i="103"/>
  <c r="H36" i="103"/>
  <c r="H37" i="103"/>
  <c r="H38" i="103"/>
  <c r="H39" i="103"/>
  <c r="H40" i="103"/>
  <c r="H41" i="103"/>
  <c r="H42" i="103"/>
  <c r="H43" i="103"/>
  <c r="H44" i="103"/>
  <c r="H45" i="103"/>
  <c r="H46" i="103"/>
  <c r="H47" i="103"/>
  <c r="H48" i="103"/>
  <c r="H49" i="103"/>
  <c r="H50" i="103"/>
  <c r="H51" i="103"/>
  <c r="H52" i="103"/>
  <c r="H53" i="103"/>
  <c r="H54" i="103"/>
  <c r="H55" i="103"/>
  <c r="H56" i="103"/>
  <c r="H57" i="103"/>
  <c r="H58" i="103"/>
  <c r="H59" i="103"/>
  <c r="H60" i="103"/>
  <c r="H61" i="103"/>
  <c r="H62" i="103"/>
  <c r="H63" i="103"/>
  <c r="H64" i="103"/>
  <c r="H5" i="103"/>
  <c r="J64" i="104"/>
  <c r="H63" i="104"/>
  <c r="J62" i="104"/>
  <c r="H62" i="104"/>
  <c r="J61" i="104"/>
  <c r="H61" i="104"/>
  <c r="J60" i="104"/>
  <c r="H59" i="104"/>
  <c r="J58" i="104"/>
  <c r="H58" i="104"/>
  <c r="J57" i="104"/>
  <c r="H57" i="104"/>
  <c r="J56" i="104"/>
  <c r="H55" i="104"/>
  <c r="J54" i="104"/>
  <c r="H54" i="104"/>
  <c r="J53" i="104"/>
  <c r="H53" i="104"/>
  <c r="J52" i="104"/>
  <c r="H51" i="104"/>
  <c r="J50" i="104"/>
  <c r="H50" i="104"/>
  <c r="J49" i="104"/>
  <c r="H49" i="104"/>
  <c r="J48" i="104"/>
  <c r="H47" i="104"/>
  <c r="J46" i="104"/>
  <c r="H46" i="104"/>
  <c r="J45" i="104"/>
  <c r="H45" i="104"/>
  <c r="J44" i="104"/>
  <c r="H43" i="104"/>
  <c r="J42" i="104"/>
  <c r="H42" i="104"/>
  <c r="J41" i="104"/>
  <c r="H41" i="104"/>
  <c r="J40" i="104"/>
  <c r="H39" i="104"/>
  <c r="J38" i="104"/>
  <c r="H38" i="104"/>
  <c r="J37" i="104"/>
  <c r="H37" i="104"/>
  <c r="J36" i="104"/>
  <c r="H35" i="104"/>
  <c r="J34" i="104"/>
  <c r="H34" i="104"/>
  <c r="J33" i="104"/>
  <c r="H33" i="104"/>
  <c r="J32" i="104"/>
  <c r="H31" i="104"/>
  <c r="J30" i="104"/>
  <c r="H30" i="104"/>
  <c r="J29" i="104"/>
  <c r="H29" i="104"/>
  <c r="J28" i="104"/>
  <c r="H27" i="104"/>
  <c r="J26" i="104"/>
  <c r="H26" i="104"/>
  <c r="J25" i="104"/>
  <c r="H25" i="104"/>
  <c r="J24" i="104"/>
  <c r="H24" i="104"/>
  <c r="J23" i="104"/>
  <c r="H23" i="104"/>
  <c r="J22" i="104"/>
  <c r="H22" i="104"/>
  <c r="J21" i="104"/>
  <c r="H21" i="104"/>
  <c r="H20" i="104"/>
  <c r="J19" i="104"/>
  <c r="H19" i="104"/>
  <c r="J18" i="104"/>
  <c r="H18" i="104"/>
  <c r="J17" i="104"/>
  <c r="H16" i="104"/>
  <c r="J15" i="104"/>
  <c r="H15" i="104"/>
  <c r="J14" i="104"/>
  <c r="H14" i="104"/>
  <c r="J13" i="104"/>
  <c r="H12" i="104"/>
  <c r="J11" i="104"/>
  <c r="H11" i="104"/>
  <c r="J10" i="104"/>
  <c r="H10" i="104"/>
  <c r="J9" i="104"/>
  <c r="J8" i="104"/>
  <c r="H8" i="104"/>
  <c r="J7" i="104"/>
  <c r="H7" i="104"/>
  <c r="J6" i="104"/>
  <c r="H6" i="104"/>
  <c r="J5" i="104"/>
  <c r="H5" i="104"/>
  <c r="G4" i="104"/>
  <c r="F4" i="104"/>
  <c r="BN7" i="24" s="1"/>
  <c r="E4" i="104"/>
  <c r="D4" i="104"/>
  <c r="BN99" i="24" s="1"/>
  <c r="BN100" i="24" s="1"/>
  <c r="J64" i="103"/>
  <c r="J63" i="103"/>
  <c r="J62" i="103"/>
  <c r="J61" i="103"/>
  <c r="J60" i="103"/>
  <c r="J59" i="103"/>
  <c r="J58" i="103"/>
  <c r="J57" i="103"/>
  <c r="J56" i="103"/>
  <c r="J55" i="103"/>
  <c r="J54" i="103"/>
  <c r="J53" i="103"/>
  <c r="J52" i="103"/>
  <c r="J51" i="103"/>
  <c r="J50" i="103"/>
  <c r="J49" i="103"/>
  <c r="J48" i="103"/>
  <c r="J47" i="103"/>
  <c r="J46" i="103"/>
  <c r="J45" i="103"/>
  <c r="J44" i="103"/>
  <c r="J43" i="103"/>
  <c r="J42" i="103"/>
  <c r="J41" i="103"/>
  <c r="J40" i="103"/>
  <c r="J39" i="103"/>
  <c r="J38" i="103"/>
  <c r="J37" i="103"/>
  <c r="J36" i="103"/>
  <c r="J35" i="103"/>
  <c r="J34" i="103"/>
  <c r="J33" i="103"/>
  <c r="J32" i="103"/>
  <c r="J31" i="103"/>
  <c r="J30" i="103"/>
  <c r="J29" i="103"/>
  <c r="J28" i="103"/>
  <c r="J27" i="103"/>
  <c r="J26" i="103"/>
  <c r="J25" i="103"/>
  <c r="J24" i="103"/>
  <c r="J23" i="103"/>
  <c r="J22" i="103"/>
  <c r="J21" i="103"/>
  <c r="J20" i="103"/>
  <c r="J19" i="103"/>
  <c r="J18" i="103"/>
  <c r="J17" i="103"/>
  <c r="J16" i="103"/>
  <c r="J15" i="103"/>
  <c r="J14" i="103"/>
  <c r="J13" i="103"/>
  <c r="J12" i="103"/>
  <c r="J11" i="103"/>
  <c r="J10" i="103"/>
  <c r="J9" i="103"/>
  <c r="J8" i="103"/>
  <c r="J7" i="103"/>
  <c r="J6" i="103"/>
  <c r="J5" i="103"/>
  <c r="F4" i="103"/>
  <c r="BM7" i="24" s="1"/>
  <c r="E4" i="103"/>
  <c r="D4" i="103"/>
  <c r="BM99" i="24" s="1"/>
  <c r="H64" i="102"/>
  <c r="J64" i="102"/>
  <c r="J63" i="102"/>
  <c r="J62" i="102"/>
  <c r="J61" i="102"/>
  <c r="H61" i="102"/>
  <c r="J60" i="102"/>
  <c r="H60" i="102"/>
  <c r="J59" i="102"/>
  <c r="J58" i="102"/>
  <c r="J57" i="102"/>
  <c r="H57" i="102"/>
  <c r="J56" i="102"/>
  <c r="H56" i="102"/>
  <c r="J55" i="102"/>
  <c r="J54" i="102"/>
  <c r="J53" i="102"/>
  <c r="H53" i="102"/>
  <c r="J52" i="102"/>
  <c r="H52" i="102"/>
  <c r="J51" i="102"/>
  <c r="J50" i="102"/>
  <c r="J49" i="102"/>
  <c r="H49" i="102"/>
  <c r="J48" i="102"/>
  <c r="H48" i="102"/>
  <c r="J47" i="102"/>
  <c r="J46" i="102"/>
  <c r="J45" i="102"/>
  <c r="H45" i="102"/>
  <c r="J44" i="102"/>
  <c r="H44" i="102"/>
  <c r="J43" i="102"/>
  <c r="J42" i="102"/>
  <c r="J41" i="102"/>
  <c r="H41" i="102"/>
  <c r="J40" i="102"/>
  <c r="H40" i="102"/>
  <c r="J39" i="102"/>
  <c r="J38" i="102"/>
  <c r="J37" i="102"/>
  <c r="H37" i="102"/>
  <c r="J36" i="102"/>
  <c r="H36" i="102"/>
  <c r="J35" i="102"/>
  <c r="J34" i="102"/>
  <c r="J33" i="102"/>
  <c r="H33" i="102"/>
  <c r="J32" i="102"/>
  <c r="H32" i="102"/>
  <c r="J31" i="102"/>
  <c r="J30" i="102"/>
  <c r="J29" i="102"/>
  <c r="H29" i="102"/>
  <c r="J28" i="102"/>
  <c r="H28" i="102"/>
  <c r="J27" i="102"/>
  <c r="J26" i="102"/>
  <c r="J25" i="102"/>
  <c r="H25" i="102"/>
  <c r="J24" i="102"/>
  <c r="H24" i="102"/>
  <c r="J23" i="102"/>
  <c r="H23" i="102"/>
  <c r="J22" i="102"/>
  <c r="H22" i="102"/>
  <c r="J21" i="102"/>
  <c r="H21" i="102"/>
  <c r="J20" i="102"/>
  <c r="J19" i="102"/>
  <c r="J18" i="102"/>
  <c r="H18" i="102"/>
  <c r="J17" i="102"/>
  <c r="H17" i="102"/>
  <c r="J16" i="102"/>
  <c r="J15" i="102"/>
  <c r="J14" i="102"/>
  <c r="H14" i="102"/>
  <c r="J13" i="102"/>
  <c r="H13" i="102"/>
  <c r="J12" i="102"/>
  <c r="J11" i="102"/>
  <c r="J10" i="102"/>
  <c r="H10" i="102"/>
  <c r="J9" i="102"/>
  <c r="H9" i="102"/>
  <c r="J8" i="102"/>
  <c r="H8" i="102"/>
  <c r="J7" i="102"/>
  <c r="H7" i="102"/>
  <c r="J6" i="102"/>
  <c r="H6" i="102"/>
  <c r="J5" i="102"/>
  <c r="J4" i="102" s="1"/>
  <c r="H5" i="102"/>
  <c r="BP7" i="24"/>
  <c r="BP99" i="24"/>
  <c r="BI79" i="24"/>
  <c r="BI80" i="24"/>
  <c r="BI81" i="24"/>
  <c r="BI82" i="24"/>
  <c r="BI83" i="24"/>
  <c r="BI84" i="24"/>
  <c r="BI85" i="24"/>
  <c r="BI86" i="24"/>
  <c r="BI87" i="24"/>
  <c r="BI88" i="24"/>
  <c r="BI89" i="24"/>
  <c r="BI90" i="24"/>
  <c r="BI78" i="24"/>
  <c r="BI70" i="24"/>
  <c r="BI71" i="24"/>
  <c r="BI72" i="24"/>
  <c r="BI73" i="24"/>
  <c r="BI74" i="24"/>
  <c r="BI75" i="24"/>
  <c r="BI76" i="24"/>
  <c r="BI69" i="24"/>
  <c r="BI60" i="24"/>
  <c r="BI61" i="24"/>
  <c r="BI62" i="24"/>
  <c r="BI63" i="24"/>
  <c r="BI64" i="24"/>
  <c r="BI65" i="24"/>
  <c r="BI66" i="24"/>
  <c r="BI67" i="24"/>
  <c r="BI59" i="24"/>
  <c r="BI50" i="24"/>
  <c r="BI51" i="24"/>
  <c r="BI52" i="24"/>
  <c r="BI53" i="24"/>
  <c r="BI54" i="24"/>
  <c r="BI55" i="24"/>
  <c r="BI56" i="24"/>
  <c r="BI57" i="24"/>
  <c r="BI49" i="24"/>
  <c r="BI29" i="24"/>
  <c r="BI30" i="24"/>
  <c r="BI31" i="24"/>
  <c r="BI32" i="24"/>
  <c r="BI33" i="24"/>
  <c r="BI34" i="24"/>
  <c r="BI35" i="24"/>
  <c r="BI36" i="24"/>
  <c r="BI37" i="24"/>
  <c r="BI38" i="24"/>
  <c r="BI39" i="24"/>
  <c r="BI40" i="24"/>
  <c r="BI41" i="24"/>
  <c r="BI42" i="24"/>
  <c r="BI43" i="24"/>
  <c r="BI44" i="24"/>
  <c r="BI45" i="24"/>
  <c r="BI46" i="24"/>
  <c r="BI47" i="24"/>
  <c r="BI28" i="24"/>
  <c r="BI11" i="24"/>
  <c r="BI12" i="24"/>
  <c r="BI13" i="24"/>
  <c r="BI14" i="24"/>
  <c r="BI15" i="24"/>
  <c r="BI16" i="24"/>
  <c r="BI17" i="24"/>
  <c r="BI18" i="24"/>
  <c r="BI19" i="24"/>
  <c r="BI20" i="24"/>
  <c r="BI21" i="24"/>
  <c r="BI22" i="24"/>
  <c r="BI23" i="24"/>
  <c r="BI24" i="24"/>
  <c r="BI25" i="24"/>
  <c r="BI26" i="24"/>
  <c r="BI10" i="24"/>
  <c r="J69" i="101"/>
  <c r="J67" i="101"/>
  <c r="J66" i="101"/>
  <c r="J65" i="101"/>
  <c r="J63" i="101"/>
  <c r="J62" i="101"/>
  <c r="J61" i="101"/>
  <c r="J59" i="101"/>
  <c r="J58" i="101"/>
  <c r="J57" i="101"/>
  <c r="J55" i="101"/>
  <c r="J54" i="101"/>
  <c r="J53" i="101"/>
  <c r="J51" i="101"/>
  <c r="J50" i="101"/>
  <c r="J49" i="101"/>
  <c r="J47" i="101"/>
  <c r="J46" i="101"/>
  <c r="J45" i="101"/>
  <c r="J43" i="101"/>
  <c r="J42" i="101"/>
  <c r="J41" i="101"/>
  <c r="J39" i="101"/>
  <c r="J38" i="101"/>
  <c r="J37" i="101"/>
  <c r="J35" i="101"/>
  <c r="J34" i="101"/>
  <c r="J32" i="101"/>
  <c r="J31" i="101"/>
  <c r="J30" i="101"/>
  <c r="J28" i="101"/>
  <c r="J27" i="101"/>
  <c r="J26" i="101"/>
  <c r="J24" i="101"/>
  <c r="J23" i="101"/>
  <c r="J22" i="101"/>
  <c r="J20" i="101"/>
  <c r="J19" i="101"/>
  <c r="J18" i="101"/>
  <c r="J16" i="101"/>
  <c r="J15" i="101"/>
  <c r="J14" i="101"/>
  <c r="J12" i="101"/>
  <c r="J11" i="101"/>
  <c r="J10" i="101"/>
  <c r="J8" i="101"/>
  <c r="J7" i="101"/>
  <c r="J6" i="101"/>
  <c r="BI7" i="24"/>
  <c r="BI99" i="24"/>
  <c r="AQ79" i="24"/>
  <c r="AQ80" i="24"/>
  <c r="AQ81" i="24"/>
  <c r="AQ82" i="24"/>
  <c r="AQ83" i="24"/>
  <c r="AQ84" i="24"/>
  <c r="AQ85" i="24"/>
  <c r="AQ86" i="24"/>
  <c r="AQ87" i="24"/>
  <c r="AQ88" i="24"/>
  <c r="AQ89" i="24"/>
  <c r="AQ90" i="24"/>
  <c r="AQ78" i="24"/>
  <c r="AQ70" i="24"/>
  <c r="AQ71" i="24"/>
  <c r="AQ72" i="24"/>
  <c r="AQ73" i="24"/>
  <c r="AQ74" i="24"/>
  <c r="AQ75" i="24"/>
  <c r="AQ76" i="24"/>
  <c r="AQ69" i="24"/>
  <c r="AQ60" i="24"/>
  <c r="AQ61" i="24"/>
  <c r="AQ62" i="24"/>
  <c r="AQ63" i="24"/>
  <c r="AQ64" i="24"/>
  <c r="AQ65" i="24"/>
  <c r="AQ66" i="24"/>
  <c r="AQ67" i="24"/>
  <c r="AQ59" i="24"/>
  <c r="AQ50" i="24"/>
  <c r="AQ51" i="24"/>
  <c r="AQ52" i="24"/>
  <c r="AQ53" i="24"/>
  <c r="AQ54" i="24"/>
  <c r="AQ55" i="24"/>
  <c r="AQ56" i="24"/>
  <c r="AQ57" i="24"/>
  <c r="AQ49" i="24"/>
  <c r="AQ29" i="24"/>
  <c r="AQ30" i="24"/>
  <c r="AQ31" i="24"/>
  <c r="AQ32" i="24"/>
  <c r="AQ33" i="24"/>
  <c r="AQ34" i="24"/>
  <c r="AQ35" i="24"/>
  <c r="AQ36" i="24"/>
  <c r="AQ37" i="24"/>
  <c r="AQ38" i="24"/>
  <c r="AQ39" i="24"/>
  <c r="AQ40" i="24"/>
  <c r="AQ41" i="24"/>
  <c r="AQ42" i="24"/>
  <c r="AQ43" i="24"/>
  <c r="AQ44" i="24"/>
  <c r="AQ45" i="24"/>
  <c r="AQ46" i="24"/>
  <c r="AQ47" i="24"/>
  <c r="AQ28" i="24"/>
  <c r="AQ11" i="24"/>
  <c r="AQ12" i="24"/>
  <c r="AQ13" i="24"/>
  <c r="AQ14" i="24"/>
  <c r="AQ15" i="24"/>
  <c r="AQ16" i="24"/>
  <c r="AQ17" i="24"/>
  <c r="AQ18" i="24"/>
  <c r="AQ19" i="24"/>
  <c r="AQ20" i="24"/>
  <c r="AQ21" i="24"/>
  <c r="AQ22" i="24"/>
  <c r="AQ23" i="24"/>
  <c r="AQ24" i="24"/>
  <c r="AQ25" i="24"/>
  <c r="AQ26" i="24"/>
  <c r="AQ10" i="24"/>
  <c r="M67" i="100"/>
  <c r="M66" i="100"/>
  <c r="M65" i="100"/>
  <c r="M64" i="100"/>
  <c r="M63" i="100"/>
  <c r="M62" i="100"/>
  <c r="M61" i="100"/>
  <c r="M60" i="100"/>
  <c r="M59" i="100"/>
  <c r="M58" i="100"/>
  <c r="M57" i="100"/>
  <c r="M56" i="100"/>
  <c r="M55" i="100"/>
  <c r="M54" i="100"/>
  <c r="M53" i="100"/>
  <c r="M52" i="100"/>
  <c r="M51" i="100"/>
  <c r="M50" i="100"/>
  <c r="M49" i="100"/>
  <c r="M48" i="100"/>
  <c r="M47" i="100"/>
  <c r="M46" i="100"/>
  <c r="M45" i="100"/>
  <c r="M44" i="100"/>
  <c r="M43" i="100"/>
  <c r="M42" i="100"/>
  <c r="M41" i="100"/>
  <c r="M40" i="100"/>
  <c r="M39" i="100"/>
  <c r="M38" i="100"/>
  <c r="M37" i="100"/>
  <c r="M36" i="100"/>
  <c r="M35" i="100"/>
  <c r="M34" i="100"/>
  <c r="M33" i="100"/>
  <c r="M32" i="100"/>
  <c r="M31" i="100"/>
  <c r="M30" i="100"/>
  <c r="M29" i="100"/>
  <c r="M28" i="100"/>
  <c r="M27" i="100"/>
  <c r="M26" i="100"/>
  <c r="M25" i="100"/>
  <c r="M24" i="100"/>
  <c r="M23" i="100"/>
  <c r="M22" i="100"/>
  <c r="M21" i="100"/>
  <c r="M20" i="100"/>
  <c r="M19" i="100"/>
  <c r="M18" i="100"/>
  <c r="M17" i="100"/>
  <c r="M16" i="100"/>
  <c r="M15" i="100"/>
  <c r="M14" i="100"/>
  <c r="M13" i="100"/>
  <c r="M12" i="100"/>
  <c r="M11" i="100"/>
  <c r="M10" i="100"/>
  <c r="M9" i="100"/>
  <c r="M8" i="100"/>
  <c r="M7" i="100"/>
  <c r="M6" i="100"/>
  <c r="I5" i="100"/>
  <c r="AQ7" i="24" s="1"/>
  <c r="H5" i="100"/>
  <c r="AQ99" i="24" s="1"/>
  <c r="G5" i="100"/>
  <c r="F5" i="100"/>
  <c r="E5" i="100"/>
  <c r="D5" i="100"/>
  <c r="AJ79" i="24"/>
  <c r="AJ80" i="24"/>
  <c r="AJ81" i="24"/>
  <c r="AJ82" i="24"/>
  <c r="AJ83" i="24"/>
  <c r="AJ84" i="24"/>
  <c r="AJ85" i="24"/>
  <c r="AJ86" i="24"/>
  <c r="AJ87" i="24"/>
  <c r="AJ88" i="24"/>
  <c r="AJ89" i="24"/>
  <c r="AJ90" i="24"/>
  <c r="AJ78" i="24"/>
  <c r="AJ70" i="24"/>
  <c r="AJ71" i="24"/>
  <c r="AJ72" i="24"/>
  <c r="AJ73" i="24"/>
  <c r="AJ74" i="24"/>
  <c r="AJ75" i="24"/>
  <c r="AJ76" i="24"/>
  <c r="AJ69" i="24"/>
  <c r="AJ60" i="24"/>
  <c r="AJ61" i="24"/>
  <c r="AJ62" i="24"/>
  <c r="AJ63" i="24"/>
  <c r="AJ64" i="24"/>
  <c r="AJ65" i="24"/>
  <c r="AJ66" i="24"/>
  <c r="AJ67" i="24"/>
  <c r="AJ59" i="24"/>
  <c r="AJ50" i="24"/>
  <c r="AJ51" i="24"/>
  <c r="AJ52" i="24"/>
  <c r="AJ53" i="24"/>
  <c r="AJ54" i="24"/>
  <c r="AJ55" i="24"/>
  <c r="AJ56" i="24"/>
  <c r="AJ57" i="24"/>
  <c r="AJ49" i="24"/>
  <c r="AJ29" i="24"/>
  <c r="AJ30" i="24"/>
  <c r="AJ31" i="24"/>
  <c r="AJ32" i="24"/>
  <c r="AJ33" i="24"/>
  <c r="AJ34" i="24"/>
  <c r="AJ35" i="24"/>
  <c r="AJ36" i="24"/>
  <c r="AJ37" i="24"/>
  <c r="AJ38" i="24"/>
  <c r="AJ39" i="24"/>
  <c r="AJ40" i="24"/>
  <c r="AJ41" i="24"/>
  <c r="AJ42" i="24"/>
  <c r="AJ43" i="24"/>
  <c r="AJ44" i="24"/>
  <c r="AJ45" i="24"/>
  <c r="AJ46" i="24"/>
  <c r="AJ47" i="24"/>
  <c r="AJ28" i="24"/>
  <c r="AJ11" i="24"/>
  <c r="AJ12" i="24"/>
  <c r="AJ13" i="24"/>
  <c r="AJ14" i="24"/>
  <c r="AJ15" i="24"/>
  <c r="AJ16" i="24"/>
  <c r="AJ17" i="24"/>
  <c r="AJ18" i="24"/>
  <c r="AJ19" i="24"/>
  <c r="AJ20" i="24"/>
  <c r="AJ21" i="24"/>
  <c r="AJ22" i="24"/>
  <c r="AJ23" i="24"/>
  <c r="AJ24" i="24"/>
  <c r="AJ25" i="24"/>
  <c r="AJ26" i="24"/>
  <c r="AJ10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78" i="24"/>
  <c r="AI70" i="24"/>
  <c r="AI71" i="24"/>
  <c r="AI72" i="24"/>
  <c r="AI73" i="24"/>
  <c r="AI74" i="24"/>
  <c r="AI75" i="24"/>
  <c r="AI76" i="24"/>
  <c r="AI69" i="24"/>
  <c r="AI60" i="24"/>
  <c r="AI61" i="24"/>
  <c r="AI62" i="24"/>
  <c r="AI63" i="24"/>
  <c r="AI64" i="24"/>
  <c r="AI65" i="24"/>
  <c r="AI66" i="24"/>
  <c r="AI67" i="24"/>
  <c r="AI59" i="24"/>
  <c r="AI50" i="24"/>
  <c r="AI51" i="24"/>
  <c r="AI52" i="24"/>
  <c r="AI53" i="24"/>
  <c r="AI54" i="24"/>
  <c r="AI55" i="24"/>
  <c r="AI56" i="24"/>
  <c r="AI57" i="24"/>
  <c r="AI49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28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H79" i="24"/>
  <c r="AH80" i="24"/>
  <c r="AH81" i="24"/>
  <c r="AH82" i="24"/>
  <c r="AH83" i="24"/>
  <c r="AH84" i="24"/>
  <c r="AH85" i="24"/>
  <c r="AH86" i="24"/>
  <c r="AH87" i="24"/>
  <c r="AH88" i="24"/>
  <c r="AH89" i="24"/>
  <c r="AH90" i="24"/>
  <c r="AH78" i="24"/>
  <c r="AH70" i="24"/>
  <c r="AH71" i="24"/>
  <c r="AH72" i="24"/>
  <c r="AH73" i="24"/>
  <c r="AH74" i="24"/>
  <c r="AH75" i="24"/>
  <c r="AH76" i="24"/>
  <c r="AH69" i="24"/>
  <c r="AH60" i="24"/>
  <c r="AH61" i="24"/>
  <c r="AH62" i="24"/>
  <c r="AH63" i="24"/>
  <c r="AH64" i="24"/>
  <c r="AH65" i="24"/>
  <c r="AH66" i="24"/>
  <c r="AH67" i="24"/>
  <c r="AH59" i="24"/>
  <c r="BM68" i="24" l="1"/>
  <c r="BM77" i="24"/>
  <c r="BP48" i="24"/>
  <c r="BP68" i="24"/>
  <c r="BM9" i="24"/>
  <c r="BM58" i="24"/>
  <c r="BM27" i="24"/>
  <c r="BM48" i="24"/>
  <c r="BN77" i="24"/>
  <c r="BN68" i="24"/>
  <c r="BN58" i="24"/>
  <c r="BN48" i="24"/>
  <c r="BN27" i="24"/>
  <c r="BN9" i="24"/>
  <c r="BN98" i="24"/>
  <c r="BP101" i="24"/>
  <c r="J12" i="104"/>
  <c r="J16" i="104"/>
  <c r="J20" i="104"/>
  <c r="J27" i="104"/>
  <c r="J31" i="104"/>
  <c r="J35" i="104"/>
  <c r="J39" i="104"/>
  <c r="J43" i="104"/>
  <c r="J47" i="104"/>
  <c r="J51" i="104"/>
  <c r="J55" i="104"/>
  <c r="J59" i="104"/>
  <c r="J63" i="104"/>
  <c r="H9" i="104"/>
  <c r="H13" i="104"/>
  <c r="H17" i="104"/>
  <c r="H28" i="104"/>
  <c r="H32" i="104"/>
  <c r="H36" i="104"/>
  <c r="H40" i="104"/>
  <c r="H44" i="104"/>
  <c r="H48" i="104"/>
  <c r="H52" i="104"/>
  <c r="H56" i="104"/>
  <c r="H60" i="104"/>
  <c r="H64" i="104"/>
  <c r="J4" i="103"/>
  <c r="BM101" i="24" s="1"/>
  <c r="G4" i="103"/>
  <c r="BM98" i="24" s="1"/>
  <c r="H12" i="102"/>
  <c r="H16" i="102"/>
  <c r="H20" i="102"/>
  <c r="H27" i="102"/>
  <c r="H31" i="102"/>
  <c r="H35" i="102"/>
  <c r="H39" i="102"/>
  <c r="H43" i="102"/>
  <c r="H47" i="102"/>
  <c r="H51" i="102"/>
  <c r="H55" i="102"/>
  <c r="H59" i="102"/>
  <c r="H63" i="102"/>
  <c r="H11" i="102"/>
  <c r="H15" i="102"/>
  <c r="H19" i="102"/>
  <c r="H26" i="102"/>
  <c r="H30" i="102"/>
  <c r="H34" i="102"/>
  <c r="H38" i="102"/>
  <c r="H42" i="102"/>
  <c r="H46" i="102"/>
  <c r="H50" i="102"/>
  <c r="H54" i="102"/>
  <c r="H58" i="102"/>
  <c r="H62" i="102"/>
  <c r="BP98" i="24"/>
  <c r="J5" i="101"/>
  <c r="J9" i="101"/>
  <c r="J13" i="101"/>
  <c r="J17" i="101"/>
  <c r="J21" i="101"/>
  <c r="J25" i="101"/>
  <c r="J29" i="101"/>
  <c r="J33" i="101"/>
  <c r="J36" i="101"/>
  <c r="J40" i="101"/>
  <c r="J44" i="101"/>
  <c r="J48" i="101"/>
  <c r="J52" i="101"/>
  <c r="J56" i="101"/>
  <c r="J60" i="101"/>
  <c r="J64" i="101"/>
  <c r="J68" i="101"/>
  <c r="M5" i="100"/>
  <c r="AQ101" i="24" s="1"/>
  <c r="J5" i="100"/>
  <c r="AQ98" i="24" s="1"/>
  <c r="K6" i="100"/>
  <c r="K7" i="100"/>
  <c r="K8" i="100"/>
  <c r="K9" i="100"/>
  <c r="K10" i="100"/>
  <c r="K11" i="100"/>
  <c r="K12" i="100"/>
  <c r="K13" i="100"/>
  <c r="K14" i="100"/>
  <c r="K15" i="100"/>
  <c r="K16" i="100"/>
  <c r="K17" i="100"/>
  <c r="K18" i="100"/>
  <c r="K19" i="100"/>
  <c r="K20" i="100"/>
  <c r="K21" i="100"/>
  <c r="K22" i="100"/>
  <c r="K23" i="100"/>
  <c r="K24" i="100"/>
  <c r="K25" i="100"/>
  <c r="K26" i="100"/>
  <c r="K27" i="100"/>
  <c r="K28" i="100"/>
  <c r="K29" i="100"/>
  <c r="K30" i="100"/>
  <c r="K31" i="100"/>
  <c r="K32" i="100"/>
  <c r="K33" i="100"/>
  <c r="K34" i="100"/>
  <c r="K35" i="100"/>
  <c r="K36" i="100"/>
  <c r="K37" i="100"/>
  <c r="K38" i="100"/>
  <c r="K39" i="100"/>
  <c r="K40" i="100"/>
  <c r="K41" i="100"/>
  <c r="K42" i="100"/>
  <c r="K43" i="100"/>
  <c r="K44" i="100"/>
  <c r="K45" i="100"/>
  <c r="K46" i="100"/>
  <c r="K47" i="100"/>
  <c r="K48" i="100"/>
  <c r="K49" i="100"/>
  <c r="K50" i="100"/>
  <c r="K51" i="100"/>
  <c r="K52" i="100"/>
  <c r="K53" i="100"/>
  <c r="K54" i="100"/>
  <c r="K55" i="100"/>
  <c r="K56" i="100"/>
  <c r="K57" i="100"/>
  <c r="K58" i="100"/>
  <c r="K59" i="100"/>
  <c r="K60" i="100"/>
  <c r="K61" i="100"/>
  <c r="K62" i="100"/>
  <c r="K63" i="100"/>
  <c r="K64" i="100"/>
  <c r="K65" i="100"/>
  <c r="K66" i="100"/>
  <c r="K67" i="100"/>
  <c r="H4" i="102" l="1"/>
  <c r="BM8" i="24"/>
  <c r="BM6" i="24" s="1"/>
  <c r="BI101" i="24"/>
  <c r="H4" i="104"/>
  <c r="J4" i="104"/>
  <c r="BN101" i="24" s="1"/>
  <c r="H4" i="103"/>
  <c r="BI98" i="24"/>
  <c r="K5" i="100"/>
  <c r="AH50" i="24" l="1"/>
  <c r="AH51" i="24"/>
  <c r="AH52" i="24"/>
  <c r="AH53" i="24"/>
  <c r="AH54" i="24"/>
  <c r="AH55" i="24"/>
  <c r="AH56" i="24"/>
  <c r="AH57" i="24"/>
  <c r="AH49" i="24"/>
  <c r="AH29" i="24"/>
  <c r="AH30" i="24"/>
  <c r="AH31" i="24"/>
  <c r="AH33" i="24"/>
  <c r="AH34" i="24"/>
  <c r="AH35" i="24"/>
  <c r="AH36" i="24"/>
  <c r="AH37" i="24"/>
  <c r="AH38" i="24"/>
  <c r="AH39" i="24"/>
  <c r="AH40" i="24"/>
  <c r="AH41" i="24"/>
  <c r="AH42" i="24"/>
  <c r="AH43" i="24"/>
  <c r="AH44" i="24"/>
  <c r="AH45" i="24"/>
  <c r="AH46" i="24"/>
  <c r="AH47" i="24"/>
  <c r="AH28" i="24"/>
  <c r="AH11" i="24"/>
  <c r="AH12" i="24"/>
  <c r="AH13" i="24"/>
  <c r="AH14" i="24"/>
  <c r="AH15" i="24"/>
  <c r="AH16" i="24"/>
  <c r="AH17" i="24"/>
  <c r="AH18" i="24"/>
  <c r="AH19" i="24"/>
  <c r="AH20" i="24"/>
  <c r="AH21" i="24"/>
  <c r="AH22" i="24"/>
  <c r="AH23" i="24"/>
  <c r="AH24" i="24"/>
  <c r="AH25" i="24"/>
  <c r="AH26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78" i="24"/>
  <c r="AG76" i="24"/>
  <c r="AG70" i="24"/>
  <c r="AG71" i="24"/>
  <c r="AG72" i="24"/>
  <c r="AG73" i="24"/>
  <c r="AG74" i="24"/>
  <c r="AG75" i="24"/>
  <c r="AG69" i="24"/>
  <c r="AG60" i="24"/>
  <c r="AG61" i="24"/>
  <c r="AG62" i="24"/>
  <c r="AG63" i="24"/>
  <c r="AG64" i="24"/>
  <c r="AG65" i="24"/>
  <c r="AG66" i="24"/>
  <c r="AG67" i="24"/>
  <c r="AG59" i="24"/>
  <c r="AG50" i="24"/>
  <c r="AG51" i="24"/>
  <c r="AG52" i="24"/>
  <c r="AG53" i="24"/>
  <c r="AG54" i="24"/>
  <c r="AG55" i="24"/>
  <c r="AG56" i="24"/>
  <c r="AG57" i="24"/>
  <c r="AG49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28" i="24"/>
  <c r="AG11" i="24"/>
  <c r="AG12" i="24"/>
  <c r="AG13" i="24"/>
  <c r="AG14" i="24"/>
  <c r="AG15" i="24"/>
  <c r="AG16" i="24"/>
  <c r="AG17" i="24"/>
  <c r="AG18" i="24"/>
  <c r="AG19" i="24"/>
  <c r="AG20" i="24"/>
  <c r="AG21" i="24"/>
  <c r="AG22" i="24"/>
  <c r="AG23" i="24"/>
  <c r="AG24" i="24"/>
  <c r="AG25" i="24"/>
  <c r="AG26" i="24"/>
  <c r="AF79" i="24"/>
  <c r="AF80" i="24"/>
  <c r="AF81" i="24"/>
  <c r="AF82" i="24"/>
  <c r="AF83" i="24"/>
  <c r="AF84" i="24"/>
  <c r="AF85" i="24"/>
  <c r="AF86" i="24"/>
  <c r="AF87" i="24"/>
  <c r="AF88" i="24"/>
  <c r="AF89" i="24"/>
  <c r="AF90" i="24"/>
  <c r="AF78" i="24"/>
  <c r="AF70" i="24"/>
  <c r="AF71" i="24"/>
  <c r="AF72" i="24"/>
  <c r="AF73" i="24"/>
  <c r="AF74" i="24"/>
  <c r="AF75" i="24"/>
  <c r="AF76" i="24"/>
  <c r="AF69" i="24"/>
  <c r="AF60" i="24"/>
  <c r="AF61" i="24"/>
  <c r="AF62" i="24"/>
  <c r="AF63" i="24"/>
  <c r="AF64" i="24"/>
  <c r="AF65" i="24"/>
  <c r="AF66" i="24"/>
  <c r="AF67" i="24"/>
  <c r="AF59" i="24"/>
  <c r="AF50" i="24"/>
  <c r="AF51" i="24"/>
  <c r="AF52" i="24"/>
  <c r="AF53" i="24"/>
  <c r="AF54" i="24"/>
  <c r="AF55" i="24"/>
  <c r="AF56" i="24"/>
  <c r="AF57" i="24"/>
  <c r="AF49" i="24"/>
  <c r="AF29" i="24"/>
  <c r="AF30" i="24"/>
  <c r="AF31" i="24"/>
  <c r="AF32" i="24"/>
  <c r="AF33" i="24"/>
  <c r="AF34" i="24"/>
  <c r="AF35" i="24"/>
  <c r="AF36" i="24"/>
  <c r="AF37" i="24"/>
  <c r="AF38" i="24"/>
  <c r="AF39" i="24"/>
  <c r="AF40" i="24"/>
  <c r="AF41" i="24"/>
  <c r="AF42" i="24"/>
  <c r="AF43" i="24"/>
  <c r="AF44" i="24"/>
  <c r="AF45" i="24"/>
  <c r="AF46" i="24"/>
  <c r="AF47" i="24"/>
  <c r="AF28" i="24"/>
  <c r="AF11" i="24"/>
  <c r="AF12" i="24"/>
  <c r="AF13" i="24"/>
  <c r="AF14" i="24"/>
  <c r="AF15" i="24"/>
  <c r="AF16" i="24"/>
  <c r="AF17" i="24"/>
  <c r="AF18" i="24"/>
  <c r="AF19" i="24"/>
  <c r="AF20" i="24"/>
  <c r="AF21" i="24"/>
  <c r="AF22" i="24"/>
  <c r="AF23" i="24"/>
  <c r="AF24" i="24"/>
  <c r="AF25" i="24"/>
  <c r="AF26" i="24"/>
  <c r="AI10" i="24"/>
  <c r="AH10" i="24"/>
  <c r="AG10" i="24"/>
  <c r="AF10" i="24" l="1"/>
  <c r="K79" i="99"/>
  <c r="I79" i="99"/>
  <c r="K78" i="99"/>
  <c r="I78" i="99"/>
  <c r="K77" i="99"/>
  <c r="I77" i="99"/>
  <c r="K76" i="99"/>
  <c r="I76" i="99"/>
  <c r="K75" i="99"/>
  <c r="I75" i="99"/>
  <c r="K74" i="99"/>
  <c r="I74" i="99"/>
  <c r="K73" i="99"/>
  <c r="I73" i="99"/>
  <c r="K72" i="99"/>
  <c r="I72" i="99"/>
  <c r="K71" i="99"/>
  <c r="I71" i="99"/>
  <c r="K70" i="99"/>
  <c r="I70" i="99"/>
  <c r="K69" i="99"/>
  <c r="I69" i="99"/>
  <c r="K68" i="99"/>
  <c r="I68" i="99"/>
  <c r="K67" i="99"/>
  <c r="I67" i="99"/>
  <c r="K66" i="99"/>
  <c r="I66" i="99"/>
  <c r="K65" i="99"/>
  <c r="I65" i="99"/>
  <c r="K64" i="99"/>
  <c r="I64" i="99"/>
  <c r="K63" i="99"/>
  <c r="I63" i="99"/>
  <c r="K62" i="99"/>
  <c r="I62" i="99"/>
  <c r="K61" i="99"/>
  <c r="I61" i="99"/>
  <c r="K60" i="99"/>
  <c r="I60" i="99"/>
  <c r="K59" i="99"/>
  <c r="I59" i="99"/>
  <c r="K58" i="99"/>
  <c r="I58" i="99"/>
  <c r="K57" i="99"/>
  <c r="I57" i="99"/>
  <c r="K56" i="99"/>
  <c r="I56" i="99"/>
  <c r="K55" i="99"/>
  <c r="I55" i="99"/>
  <c r="K54" i="99"/>
  <c r="I54" i="99"/>
  <c r="K53" i="99"/>
  <c r="I53" i="99"/>
  <c r="K52" i="99"/>
  <c r="I52" i="99"/>
  <c r="K51" i="99"/>
  <c r="I51" i="99"/>
  <c r="K50" i="99"/>
  <c r="I50" i="99"/>
  <c r="K49" i="99"/>
  <c r="I49" i="99"/>
  <c r="K48" i="99"/>
  <c r="I48" i="99"/>
  <c r="K47" i="99"/>
  <c r="I47" i="99"/>
  <c r="K46" i="99"/>
  <c r="I46" i="99"/>
  <c r="K45" i="99"/>
  <c r="I45" i="99"/>
  <c r="K44" i="99"/>
  <c r="I44" i="99"/>
  <c r="K43" i="99"/>
  <c r="I43" i="99"/>
  <c r="K42" i="99"/>
  <c r="I42" i="99"/>
  <c r="K41" i="99"/>
  <c r="I41" i="99"/>
  <c r="K40" i="99"/>
  <c r="I40" i="99"/>
  <c r="K39" i="99"/>
  <c r="I39" i="99"/>
  <c r="K38" i="99"/>
  <c r="I38" i="99"/>
  <c r="K37" i="99"/>
  <c r="I37" i="99"/>
  <c r="K36" i="99"/>
  <c r="I36" i="99"/>
  <c r="K35" i="99"/>
  <c r="I35" i="99"/>
  <c r="K34" i="99"/>
  <c r="I34" i="99"/>
  <c r="K33" i="99"/>
  <c r="I33" i="99"/>
  <c r="K32" i="99"/>
  <c r="I32" i="99"/>
  <c r="K31" i="99"/>
  <c r="I31" i="99"/>
  <c r="K30" i="99"/>
  <c r="I30" i="99"/>
  <c r="K29" i="99"/>
  <c r="I29" i="99"/>
  <c r="K28" i="99"/>
  <c r="I28" i="99"/>
  <c r="K27" i="99"/>
  <c r="I27" i="99"/>
  <c r="K26" i="99"/>
  <c r="I26" i="99"/>
  <c r="K25" i="99"/>
  <c r="I25" i="99"/>
  <c r="K24" i="99"/>
  <c r="I24" i="99"/>
  <c r="K23" i="99"/>
  <c r="I23" i="99"/>
  <c r="K22" i="99"/>
  <c r="I22" i="99"/>
  <c r="K21" i="99"/>
  <c r="I21" i="99"/>
  <c r="K20" i="99"/>
  <c r="I20" i="99"/>
  <c r="K19" i="99"/>
  <c r="I19" i="99"/>
  <c r="K18" i="99"/>
  <c r="I18" i="99"/>
  <c r="K17" i="99"/>
  <c r="I17" i="99"/>
  <c r="K16" i="99"/>
  <c r="I16" i="99"/>
  <c r="K15" i="99"/>
  <c r="I15" i="99"/>
  <c r="K14" i="99"/>
  <c r="I14" i="99"/>
  <c r="K13" i="99"/>
  <c r="I13" i="99"/>
  <c r="K12" i="99"/>
  <c r="I12" i="99"/>
  <c r="K11" i="99"/>
  <c r="I11" i="99"/>
  <c r="K10" i="99"/>
  <c r="I10" i="99"/>
  <c r="K9" i="99"/>
  <c r="I9" i="99"/>
  <c r="K8" i="99"/>
  <c r="I8" i="99"/>
  <c r="K7" i="99"/>
  <c r="I7" i="99"/>
  <c r="K6" i="99"/>
  <c r="I6" i="99"/>
  <c r="K5" i="99"/>
  <c r="I5" i="99"/>
  <c r="AJ7" i="24"/>
  <c r="AJ99" i="24"/>
  <c r="K81" i="97"/>
  <c r="I81" i="97"/>
  <c r="K80" i="97"/>
  <c r="I80" i="97"/>
  <c r="K79" i="97"/>
  <c r="I79" i="97"/>
  <c r="K78" i="97"/>
  <c r="I78" i="97"/>
  <c r="K77" i="97"/>
  <c r="I77" i="97"/>
  <c r="K76" i="97"/>
  <c r="I76" i="97"/>
  <c r="K75" i="97"/>
  <c r="I75" i="97"/>
  <c r="K74" i="97"/>
  <c r="I74" i="97"/>
  <c r="K73" i="97"/>
  <c r="I73" i="97"/>
  <c r="K72" i="97"/>
  <c r="I72" i="97"/>
  <c r="K71" i="97"/>
  <c r="I71" i="97"/>
  <c r="K70" i="97"/>
  <c r="I70" i="97"/>
  <c r="K69" i="97"/>
  <c r="I69" i="97"/>
  <c r="K68" i="97"/>
  <c r="I68" i="97"/>
  <c r="K67" i="97"/>
  <c r="I67" i="97"/>
  <c r="K66" i="97"/>
  <c r="I66" i="97"/>
  <c r="K65" i="97"/>
  <c r="I65" i="97"/>
  <c r="K64" i="97"/>
  <c r="I64" i="97"/>
  <c r="K63" i="97"/>
  <c r="I63" i="97"/>
  <c r="K62" i="97"/>
  <c r="I62" i="97"/>
  <c r="K61" i="97"/>
  <c r="I61" i="97"/>
  <c r="K60" i="97"/>
  <c r="I60" i="97"/>
  <c r="K59" i="97"/>
  <c r="I59" i="97"/>
  <c r="K58" i="97"/>
  <c r="I58" i="97"/>
  <c r="K57" i="97"/>
  <c r="I57" i="97"/>
  <c r="K56" i="97"/>
  <c r="I56" i="97"/>
  <c r="K55" i="97"/>
  <c r="I55" i="97"/>
  <c r="K54" i="97"/>
  <c r="I54" i="97"/>
  <c r="K53" i="97"/>
  <c r="I53" i="97"/>
  <c r="K52" i="97"/>
  <c r="I52" i="97"/>
  <c r="K51" i="97"/>
  <c r="I51" i="97"/>
  <c r="K50" i="97"/>
  <c r="I50" i="97"/>
  <c r="K49" i="97"/>
  <c r="I49" i="97"/>
  <c r="K48" i="97"/>
  <c r="I48" i="97"/>
  <c r="K47" i="97"/>
  <c r="I47" i="97"/>
  <c r="K46" i="97"/>
  <c r="I46" i="97"/>
  <c r="K45" i="97"/>
  <c r="I45" i="97"/>
  <c r="K44" i="97"/>
  <c r="I44" i="97"/>
  <c r="K43" i="97"/>
  <c r="I43" i="97"/>
  <c r="K42" i="97"/>
  <c r="I42" i="97"/>
  <c r="K41" i="97"/>
  <c r="I41" i="97"/>
  <c r="K40" i="97"/>
  <c r="I40" i="97"/>
  <c r="K39" i="97"/>
  <c r="I39" i="97"/>
  <c r="K38" i="97"/>
  <c r="I38" i="97"/>
  <c r="K37" i="97"/>
  <c r="I37" i="97"/>
  <c r="K36" i="97"/>
  <c r="I36" i="97"/>
  <c r="K35" i="97"/>
  <c r="I35" i="97"/>
  <c r="K34" i="97"/>
  <c r="I34" i="97"/>
  <c r="K33" i="97"/>
  <c r="I33" i="97"/>
  <c r="K32" i="97"/>
  <c r="I32" i="97"/>
  <c r="K31" i="97"/>
  <c r="I31" i="97"/>
  <c r="K30" i="97"/>
  <c r="I30" i="97"/>
  <c r="K29" i="97"/>
  <c r="I29" i="97"/>
  <c r="K28" i="97"/>
  <c r="I28" i="97"/>
  <c r="K27" i="97"/>
  <c r="I27" i="97"/>
  <c r="K26" i="97"/>
  <c r="I26" i="97"/>
  <c r="K25" i="97"/>
  <c r="I25" i="97"/>
  <c r="K24" i="97"/>
  <c r="I24" i="97"/>
  <c r="K23" i="97"/>
  <c r="I23" i="97"/>
  <c r="K22" i="97"/>
  <c r="I22" i="97"/>
  <c r="K21" i="97"/>
  <c r="I21" i="97"/>
  <c r="K20" i="97"/>
  <c r="I20" i="97"/>
  <c r="K19" i="97"/>
  <c r="I19" i="97"/>
  <c r="K18" i="97"/>
  <c r="I18" i="97"/>
  <c r="K17" i="97"/>
  <c r="I17" i="97"/>
  <c r="K16" i="97"/>
  <c r="I16" i="97"/>
  <c r="K15" i="97"/>
  <c r="I15" i="97"/>
  <c r="K14" i="97"/>
  <c r="I14" i="97"/>
  <c r="K13" i="97"/>
  <c r="I13" i="97"/>
  <c r="K12" i="97"/>
  <c r="I12" i="97"/>
  <c r="K11" i="97"/>
  <c r="I11" i="97"/>
  <c r="K10" i="97"/>
  <c r="I10" i="97"/>
  <c r="K9" i="97"/>
  <c r="I9" i="97"/>
  <c r="K8" i="97"/>
  <c r="I8" i="97"/>
  <c r="K7" i="97"/>
  <c r="I7" i="97"/>
  <c r="K6" i="97"/>
  <c r="I6" i="97"/>
  <c r="K5" i="97"/>
  <c r="I5" i="97"/>
  <c r="H4" i="97"/>
  <c r="AI7" i="24" s="1"/>
  <c r="G4" i="97"/>
  <c r="F4" i="97"/>
  <c r="E4" i="97"/>
  <c r="D4" i="97"/>
  <c r="C4" i="97"/>
  <c r="AI99" i="24" s="1"/>
  <c r="K79" i="96"/>
  <c r="I79" i="96"/>
  <c r="K78" i="96"/>
  <c r="I78" i="96"/>
  <c r="K77" i="96"/>
  <c r="I77" i="96"/>
  <c r="K76" i="96"/>
  <c r="I76" i="96"/>
  <c r="K75" i="96"/>
  <c r="I75" i="96"/>
  <c r="K74" i="96"/>
  <c r="I74" i="96"/>
  <c r="K73" i="96"/>
  <c r="I73" i="96"/>
  <c r="K72" i="96"/>
  <c r="I72" i="96"/>
  <c r="K71" i="96"/>
  <c r="I71" i="96"/>
  <c r="K70" i="96"/>
  <c r="I70" i="96"/>
  <c r="K69" i="96"/>
  <c r="I69" i="96"/>
  <c r="K68" i="96"/>
  <c r="I68" i="96"/>
  <c r="K67" i="96"/>
  <c r="I67" i="96"/>
  <c r="K66" i="96"/>
  <c r="I66" i="96"/>
  <c r="K65" i="96"/>
  <c r="I65" i="96"/>
  <c r="K64" i="96"/>
  <c r="I64" i="96"/>
  <c r="K63" i="96"/>
  <c r="I63" i="96"/>
  <c r="K62" i="96"/>
  <c r="I62" i="96"/>
  <c r="K61" i="96"/>
  <c r="I61" i="96"/>
  <c r="K60" i="96"/>
  <c r="I60" i="96"/>
  <c r="K59" i="96"/>
  <c r="I59" i="96"/>
  <c r="K58" i="96"/>
  <c r="I58" i="96"/>
  <c r="K57" i="96"/>
  <c r="I57" i="96"/>
  <c r="K56" i="96"/>
  <c r="I56" i="96"/>
  <c r="K55" i="96"/>
  <c r="I55" i="96"/>
  <c r="K54" i="96"/>
  <c r="I54" i="96"/>
  <c r="K53" i="96"/>
  <c r="I53" i="96"/>
  <c r="K52" i="96"/>
  <c r="I52" i="96"/>
  <c r="K51" i="96"/>
  <c r="I51" i="96"/>
  <c r="K50" i="96"/>
  <c r="I50" i="96"/>
  <c r="K49" i="96"/>
  <c r="I49" i="96"/>
  <c r="K48" i="96"/>
  <c r="I48" i="96"/>
  <c r="K47" i="96"/>
  <c r="I47" i="96"/>
  <c r="K46" i="96"/>
  <c r="I46" i="96"/>
  <c r="K45" i="96"/>
  <c r="I45" i="96"/>
  <c r="K44" i="96"/>
  <c r="I44" i="96"/>
  <c r="K43" i="96"/>
  <c r="I43" i="96"/>
  <c r="K42" i="96"/>
  <c r="I42" i="96"/>
  <c r="K41" i="96"/>
  <c r="I41" i="96"/>
  <c r="K40" i="96"/>
  <c r="I40" i="96"/>
  <c r="K39" i="96"/>
  <c r="I39" i="96"/>
  <c r="K38" i="96"/>
  <c r="I38" i="96"/>
  <c r="K37" i="96"/>
  <c r="I37" i="96"/>
  <c r="K36" i="96"/>
  <c r="I36" i="96"/>
  <c r="K35" i="96"/>
  <c r="I35" i="96"/>
  <c r="K34" i="96"/>
  <c r="I34" i="96"/>
  <c r="K33" i="96"/>
  <c r="I33" i="96"/>
  <c r="K32" i="96"/>
  <c r="I32" i="96"/>
  <c r="K31" i="96"/>
  <c r="I31" i="96"/>
  <c r="K30" i="96"/>
  <c r="I30" i="96"/>
  <c r="K29" i="96"/>
  <c r="I29" i="96"/>
  <c r="K28" i="96"/>
  <c r="I28" i="96"/>
  <c r="K27" i="96"/>
  <c r="I27" i="96"/>
  <c r="K26" i="96"/>
  <c r="I26" i="96"/>
  <c r="K25" i="96"/>
  <c r="I25" i="96"/>
  <c r="K24" i="96"/>
  <c r="I24" i="96"/>
  <c r="K23" i="96"/>
  <c r="I23" i="96"/>
  <c r="K22" i="96"/>
  <c r="I22" i="96"/>
  <c r="K21" i="96"/>
  <c r="I21" i="96"/>
  <c r="K20" i="96"/>
  <c r="I20" i="96"/>
  <c r="K19" i="96"/>
  <c r="I19" i="96"/>
  <c r="K18" i="96"/>
  <c r="I18" i="96"/>
  <c r="K17" i="96"/>
  <c r="I17" i="96"/>
  <c r="K16" i="96"/>
  <c r="I16" i="96"/>
  <c r="K15" i="96"/>
  <c r="I15" i="96"/>
  <c r="K14" i="96"/>
  <c r="I14" i="96"/>
  <c r="K13" i="96"/>
  <c r="I13" i="96"/>
  <c r="K12" i="96"/>
  <c r="I12" i="96"/>
  <c r="K11" i="96"/>
  <c r="I11" i="96"/>
  <c r="K10" i="96"/>
  <c r="I10" i="96"/>
  <c r="K9" i="96"/>
  <c r="I9" i="96"/>
  <c r="K8" i="96"/>
  <c r="I8" i="96"/>
  <c r="K7" i="96"/>
  <c r="I7" i="96"/>
  <c r="K6" i="96"/>
  <c r="I6" i="96"/>
  <c r="AH7" i="24"/>
  <c r="AH99" i="24"/>
  <c r="K81" i="95"/>
  <c r="I81" i="95"/>
  <c r="K80" i="95"/>
  <c r="I80" i="95"/>
  <c r="K79" i="95"/>
  <c r="I79" i="95"/>
  <c r="K78" i="95"/>
  <c r="I78" i="95"/>
  <c r="K77" i="95"/>
  <c r="I77" i="95"/>
  <c r="K76" i="95"/>
  <c r="I76" i="95"/>
  <c r="K75" i="95"/>
  <c r="I75" i="95"/>
  <c r="K74" i="95"/>
  <c r="I74" i="95"/>
  <c r="K73" i="95"/>
  <c r="I73" i="95"/>
  <c r="K72" i="95"/>
  <c r="I72" i="95"/>
  <c r="K71" i="95"/>
  <c r="I71" i="95"/>
  <c r="K70" i="95"/>
  <c r="I70" i="95"/>
  <c r="K69" i="95"/>
  <c r="I69" i="95"/>
  <c r="K68" i="95"/>
  <c r="I68" i="95"/>
  <c r="K67" i="95"/>
  <c r="I67" i="95"/>
  <c r="K66" i="95"/>
  <c r="I66" i="95"/>
  <c r="K65" i="95"/>
  <c r="I65" i="95"/>
  <c r="K64" i="95"/>
  <c r="I64" i="95"/>
  <c r="K63" i="95"/>
  <c r="I63" i="95"/>
  <c r="K62" i="95"/>
  <c r="I62" i="95"/>
  <c r="K61" i="95"/>
  <c r="I61" i="95"/>
  <c r="K60" i="95"/>
  <c r="I60" i="95"/>
  <c r="K59" i="95"/>
  <c r="I59" i="95"/>
  <c r="K58" i="95"/>
  <c r="I58" i="95"/>
  <c r="K57" i="95"/>
  <c r="I57" i="95"/>
  <c r="K56" i="95"/>
  <c r="I56" i="95"/>
  <c r="K55" i="95"/>
  <c r="I55" i="95"/>
  <c r="K54" i="95"/>
  <c r="I54" i="95"/>
  <c r="K53" i="95"/>
  <c r="I53" i="95"/>
  <c r="K52" i="95"/>
  <c r="I52" i="95"/>
  <c r="K51" i="95"/>
  <c r="I51" i="95"/>
  <c r="K50" i="95"/>
  <c r="I50" i="95"/>
  <c r="K49" i="95"/>
  <c r="I49" i="95"/>
  <c r="K48" i="95"/>
  <c r="I48" i="95"/>
  <c r="K47" i="95"/>
  <c r="I47" i="95"/>
  <c r="K46" i="95"/>
  <c r="I46" i="95"/>
  <c r="K45" i="95"/>
  <c r="I45" i="95"/>
  <c r="K44" i="95"/>
  <c r="I44" i="95"/>
  <c r="K43" i="95"/>
  <c r="I43" i="95"/>
  <c r="K42" i="95"/>
  <c r="I42" i="95"/>
  <c r="K41" i="95"/>
  <c r="I41" i="95"/>
  <c r="K40" i="95"/>
  <c r="I40" i="95"/>
  <c r="K39" i="95"/>
  <c r="I39" i="95"/>
  <c r="K38" i="95"/>
  <c r="I38" i="95"/>
  <c r="K37" i="95"/>
  <c r="I37" i="95"/>
  <c r="K36" i="95"/>
  <c r="I36" i="95"/>
  <c r="K35" i="95"/>
  <c r="I35" i="95"/>
  <c r="K34" i="95"/>
  <c r="I34" i="95"/>
  <c r="K33" i="95"/>
  <c r="I33" i="95"/>
  <c r="K32" i="95"/>
  <c r="I32" i="95"/>
  <c r="K31" i="95"/>
  <c r="I31" i="95"/>
  <c r="K30" i="95"/>
  <c r="I30" i="95"/>
  <c r="K29" i="95"/>
  <c r="I29" i="95"/>
  <c r="K28" i="95"/>
  <c r="I28" i="95"/>
  <c r="K27" i="95"/>
  <c r="I27" i="95"/>
  <c r="K26" i="95"/>
  <c r="I26" i="95"/>
  <c r="K25" i="95"/>
  <c r="I25" i="95"/>
  <c r="K24" i="95"/>
  <c r="I24" i="95"/>
  <c r="K23" i="95"/>
  <c r="I23" i="95"/>
  <c r="K22" i="95"/>
  <c r="I22" i="95"/>
  <c r="K21" i="95"/>
  <c r="I21" i="95"/>
  <c r="K20" i="95"/>
  <c r="I20" i="95"/>
  <c r="K19" i="95"/>
  <c r="I19" i="95"/>
  <c r="K18" i="95"/>
  <c r="I18" i="95"/>
  <c r="K17" i="95"/>
  <c r="I17" i="95"/>
  <c r="K16" i="95"/>
  <c r="I16" i="95"/>
  <c r="K15" i="95"/>
  <c r="I15" i="95"/>
  <c r="K14" i="95"/>
  <c r="I14" i="95"/>
  <c r="K13" i="95"/>
  <c r="I13" i="95"/>
  <c r="K12" i="95"/>
  <c r="I12" i="95"/>
  <c r="K11" i="95"/>
  <c r="I11" i="95"/>
  <c r="K10" i="95"/>
  <c r="I10" i="95"/>
  <c r="K9" i="95"/>
  <c r="I9" i="95"/>
  <c r="K8" i="95"/>
  <c r="I8" i="95"/>
  <c r="K7" i="95"/>
  <c r="I7" i="95"/>
  <c r="K6" i="95"/>
  <c r="I6" i="95"/>
  <c r="K5" i="95"/>
  <c r="I5" i="95"/>
  <c r="H4" i="95"/>
  <c r="AG7" i="24" s="1"/>
  <c r="G4" i="95"/>
  <c r="F4" i="95"/>
  <c r="E4" i="95"/>
  <c r="D4" i="95"/>
  <c r="C4" i="95"/>
  <c r="AG99" i="24" s="1"/>
  <c r="K81" i="94"/>
  <c r="I81" i="94"/>
  <c r="K80" i="94"/>
  <c r="I80" i="94"/>
  <c r="K79" i="94"/>
  <c r="I79" i="94"/>
  <c r="K78" i="94"/>
  <c r="I78" i="94"/>
  <c r="K77" i="94"/>
  <c r="I77" i="94"/>
  <c r="K76" i="94"/>
  <c r="I76" i="94"/>
  <c r="K75" i="94"/>
  <c r="I75" i="94"/>
  <c r="K74" i="94"/>
  <c r="I74" i="94"/>
  <c r="K73" i="94"/>
  <c r="I73" i="94"/>
  <c r="K72" i="94"/>
  <c r="I72" i="94"/>
  <c r="K71" i="94"/>
  <c r="I71" i="94"/>
  <c r="K70" i="94"/>
  <c r="I70" i="94"/>
  <c r="K69" i="94"/>
  <c r="I69" i="94"/>
  <c r="K68" i="94"/>
  <c r="I68" i="94"/>
  <c r="K67" i="94"/>
  <c r="I67" i="94"/>
  <c r="K66" i="94"/>
  <c r="I66" i="94"/>
  <c r="K65" i="94"/>
  <c r="I65" i="94"/>
  <c r="K64" i="94"/>
  <c r="I64" i="94"/>
  <c r="K63" i="94"/>
  <c r="I63" i="94"/>
  <c r="K62" i="94"/>
  <c r="I62" i="94"/>
  <c r="K61" i="94"/>
  <c r="I61" i="94"/>
  <c r="K60" i="94"/>
  <c r="I60" i="94"/>
  <c r="K59" i="94"/>
  <c r="I59" i="94"/>
  <c r="K58" i="94"/>
  <c r="I58" i="94"/>
  <c r="K57" i="94"/>
  <c r="I57" i="94"/>
  <c r="K56" i="94"/>
  <c r="I56" i="94"/>
  <c r="K55" i="94"/>
  <c r="I55" i="94"/>
  <c r="K54" i="94"/>
  <c r="I54" i="94"/>
  <c r="K53" i="94"/>
  <c r="I53" i="94"/>
  <c r="K52" i="94"/>
  <c r="I52" i="94"/>
  <c r="K51" i="94"/>
  <c r="I51" i="94"/>
  <c r="K50" i="94"/>
  <c r="I50" i="94"/>
  <c r="K49" i="94"/>
  <c r="I49" i="94"/>
  <c r="K48" i="94"/>
  <c r="I48" i="94"/>
  <c r="K47" i="94"/>
  <c r="I47" i="94"/>
  <c r="K46" i="94"/>
  <c r="I46" i="94"/>
  <c r="K45" i="94"/>
  <c r="I45" i="94"/>
  <c r="K44" i="94"/>
  <c r="I44" i="94"/>
  <c r="K43" i="94"/>
  <c r="I43" i="94"/>
  <c r="K42" i="94"/>
  <c r="I42" i="94"/>
  <c r="K41" i="94"/>
  <c r="I41" i="94"/>
  <c r="K40" i="94"/>
  <c r="I40" i="94"/>
  <c r="K39" i="94"/>
  <c r="I39" i="94"/>
  <c r="K38" i="94"/>
  <c r="I38" i="94"/>
  <c r="K37" i="94"/>
  <c r="I37" i="94"/>
  <c r="K36" i="94"/>
  <c r="I36" i="94"/>
  <c r="K35" i="94"/>
  <c r="I35" i="94"/>
  <c r="K34" i="94"/>
  <c r="I34" i="94"/>
  <c r="K33" i="94"/>
  <c r="I33" i="94"/>
  <c r="K32" i="94"/>
  <c r="I32" i="94"/>
  <c r="K31" i="94"/>
  <c r="I31" i="94"/>
  <c r="K30" i="94"/>
  <c r="I30" i="94"/>
  <c r="K29" i="94"/>
  <c r="I29" i="94"/>
  <c r="K28" i="94"/>
  <c r="I28" i="94"/>
  <c r="K27" i="94"/>
  <c r="I27" i="94"/>
  <c r="K26" i="94"/>
  <c r="I26" i="94"/>
  <c r="K25" i="94"/>
  <c r="I25" i="94"/>
  <c r="K24" i="94"/>
  <c r="I24" i="94"/>
  <c r="K23" i="94"/>
  <c r="I23" i="94"/>
  <c r="K22" i="94"/>
  <c r="I22" i="94"/>
  <c r="K21" i="94"/>
  <c r="I21" i="94"/>
  <c r="K20" i="94"/>
  <c r="I20" i="94"/>
  <c r="K19" i="94"/>
  <c r="I19" i="94"/>
  <c r="K18" i="94"/>
  <c r="I18" i="94"/>
  <c r="K17" i="94"/>
  <c r="I17" i="94"/>
  <c r="K16" i="94"/>
  <c r="I16" i="94"/>
  <c r="K15" i="94"/>
  <c r="I15" i="94"/>
  <c r="K14" i="94"/>
  <c r="I14" i="94"/>
  <c r="K13" i="94"/>
  <c r="I13" i="94"/>
  <c r="K12" i="94"/>
  <c r="I12" i="94"/>
  <c r="K11" i="94"/>
  <c r="I11" i="94"/>
  <c r="K10" i="94"/>
  <c r="I10" i="94"/>
  <c r="K9" i="94"/>
  <c r="I9" i="94"/>
  <c r="K8" i="94"/>
  <c r="I8" i="94"/>
  <c r="K7" i="94"/>
  <c r="I7" i="94"/>
  <c r="K6" i="94"/>
  <c r="I6" i="94"/>
  <c r="K5" i="94"/>
  <c r="I5" i="94"/>
  <c r="H4" i="94"/>
  <c r="AF7" i="24" s="1"/>
  <c r="G4" i="94"/>
  <c r="F4" i="94"/>
  <c r="E4" i="94"/>
  <c r="D4" i="94"/>
  <c r="C4" i="94"/>
  <c r="AF99" i="24" s="1"/>
  <c r="AD79" i="24"/>
  <c r="AD80" i="24"/>
  <c r="AD81" i="24"/>
  <c r="AD82" i="24"/>
  <c r="AD83" i="24"/>
  <c r="AD84" i="24"/>
  <c r="AD85" i="24"/>
  <c r="AD86" i="24"/>
  <c r="AD87" i="24"/>
  <c r="AD88" i="24"/>
  <c r="AD89" i="24"/>
  <c r="AD90" i="24"/>
  <c r="AD78" i="24"/>
  <c r="AD70" i="24"/>
  <c r="AD71" i="24"/>
  <c r="AD72" i="24"/>
  <c r="AD73" i="24"/>
  <c r="AD74" i="24"/>
  <c r="AD75" i="24"/>
  <c r="AD76" i="24"/>
  <c r="AD69" i="24"/>
  <c r="AD60" i="24"/>
  <c r="AD61" i="24"/>
  <c r="AD62" i="24"/>
  <c r="AD63" i="24"/>
  <c r="AD64" i="24"/>
  <c r="AD65" i="24"/>
  <c r="AD66" i="24"/>
  <c r="AD67" i="24"/>
  <c r="AD59" i="24"/>
  <c r="AD50" i="24"/>
  <c r="AD51" i="24"/>
  <c r="AD52" i="24"/>
  <c r="AD53" i="24"/>
  <c r="AD54" i="24"/>
  <c r="AD55" i="24"/>
  <c r="AD56" i="24"/>
  <c r="AD57" i="24"/>
  <c r="AD49" i="24"/>
  <c r="AD29" i="24"/>
  <c r="AD30" i="24"/>
  <c r="AD31" i="24"/>
  <c r="AD32" i="24"/>
  <c r="AD33" i="24"/>
  <c r="AD34" i="24"/>
  <c r="AD35" i="24"/>
  <c r="AD36" i="24"/>
  <c r="AD37" i="24"/>
  <c r="AD38" i="24"/>
  <c r="AD39" i="24"/>
  <c r="AD40" i="24"/>
  <c r="AD41" i="24"/>
  <c r="AD42" i="24"/>
  <c r="AD43" i="24"/>
  <c r="AD44" i="24"/>
  <c r="AD45" i="24"/>
  <c r="AD46" i="24"/>
  <c r="AD47" i="24"/>
  <c r="AD28" i="24"/>
  <c r="AD11" i="24"/>
  <c r="AD12" i="24"/>
  <c r="AD13" i="24"/>
  <c r="AD14" i="24"/>
  <c r="AD15" i="24"/>
  <c r="AD16" i="24"/>
  <c r="AD17" i="24"/>
  <c r="AD18" i="24"/>
  <c r="AD19" i="24"/>
  <c r="AD20" i="24"/>
  <c r="AD21" i="24"/>
  <c r="AD22" i="24"/>
  <c r="AD23" i="24"/>
  <c r="AD24" i="24"/>
  <c r="AD25" i="24"/>
  <c r="AD26" i="24"/>
  <c r="AD10" i="24"/>
  <c r="AC79" i="24"/>
  <c r="AC80" i="24"/>
  <c r="AC81" i="24"/>
  <c r="AC82" i="24"/>
  <c r="AC83" i="24"/>
  <c r="AC84" i="24"/>
  <c r="AC85" i="24"/>
  <c r="AC86" i="24"/>
  <c r="AC87" i="24"/>
  <c r="AC88" i="24"/>
  <c r="AC89" i="24"/>
  <c r="AC90" i="24"/>
  <c r="AC78" i="24"/>
  <c r="AC70" i="24"/>
  <c r="AC71" i="24"/>
  <c r="AC72" i="24"/>
  <c r="AC73" i="24"/>
  <c r="AC74" i="24"/>
  <c r="AC75" i="24"/>
  <c r="AC76" i="24"/>
  <c r="AC69" i="24"/>
  <c r="AC60" i="24"/>
  <c r="AC61" i="24"/>
  <c r="AC62" i="24"/>
  <c r="AC63" i="24"/>
  <c r="AC64" i="24"/>
  <c r="AC65" i="24"/>
  <c r="AC66" i="24"/>
  <c r="AC67" i="24"/>
  <c r="AC59" i="24"/>
  <c r="AC50" i="24"/>
  <c r="AC51" i="24"/>
  <c r="AC52" i="24"/>
  <c r="AC53" i="24"/>
  <c r="AC54" i="24"/>
  <c r="AC55" i="24"/>
  <c r="AC56" i="24"/>
  <c r="AC57" i="24"/>
  <c r="AC49" i="24"/>
  <c r="AC29" i="24"/>
  <c r="AC30" i="24"/>
  <c r="AC31" i="24"/>
  <c r="AC32" i="24"/>
  <c r="AC33" i="24"/>
  <c r="AC34" i="24"/>
  <c r="AC35" i="24"/>
  <c r="AC36" i="24"/>
  <c r="AC37" i="24"/>
  <c r="AC38" i="24"/>
  <c r="AC39" i="24"/>
  <c r="AC40" i="24"/>
  <c r="AC41" i="24"/>
  <c r="AC42" i="24"/>
  <c r="AC43" i="24"/>
  <c r="AC44" i="24"/>
  <c r="AC45" i="24"/>
  <c r="AC46" i="24"/>
  <c r="AC47" i="24"/>
  <c r="AC28" i="24"/>
  <c r="AC26" i="24"/>
  <c r="AC11" i="24"/>
  <c r="AC12" i="24"/>
  <c r="AC13" i="24"/>
  <c r="AC14" i="24"/>
  <c r="AC15" i="24"/>
  <c r="AC16" i="24"/>
  <c r="AC17" i="24"/>
  <c r="AC18" i="24"/>
  <c r="AC19" i="24"/>
  <c r="AC20" i="24"/>
  <c r="AC21" i="24"/>
  <c r="AC22" i="24"/>
  <c r="AC23" i="24"/>
  <c r="AC24" i="24"/>
  <c r="AC25" i="24"/>
  <c r="AC10" i="24"/>
  <c r="AB79" i="24"/>
  <c r="AB80" i="24"/>
  <c r="AB81" i="24"/>
  <c r="AB82" i="24"/>
  <c r="AB83" i="24"/>
  <c r="AB84" i="24"/>
  <c r="AB85" i="24"/>
  <c r="AB86" i="24"/>
  <c r="AB87" i="24"/>
  <c r="AB88" i="24"/>
  <c r="AB89" i="24"/>
  <c r="AB90" i="24"/>
  <c r="AB78" i="24"/>
  <c r="AB70" i="24"/>
  <c r="AB71" i="24"/>
  <c r="AB72" i="24"/>
  <c r="AB73" i="24"/>
  <c r="AB74" i="24"/>
  <c r="AB75" i="24"/>
  <c r="AB76" i="24"/>
  <c r="AB69" i="24"/>
  <c r="AB60" i="24"/>
  <c r="AB61" i="24"/>
  <c r="AB62" i="24"/>
  <c r="AB63" i="24"/>
  <c r="AB64" i="24"/>
  <c r="AB65" i="24"/>
  <c r="AB66" i="24"/>
  <c r="AB67" i="24"/>
  <c r="AB59" i="24"/>
  <c r="AB57" i="24"/>
  <c r="AB50" i="24"/>
  <c r="AB51" i="24"/>
  <c r="AB52" i="24"/>
  <c r="AB53" i="24"/>
  <c r="AB54" i="24"/>
  <c r="AB55" i="24"/>
  <c r="AB56" i="24"/>
  <c r="AB49" i="24"/>
  <c r="AB29" i="24"/>
  <c r="AB30" i="24"/>
  <c r="AB31" i="24"/>
  <c r="AB32" i="24"/>
  <c r="AB33" i="24"/>
  <c r="AB34" i="24"/>
  <c r="AB35" i="24"/>
  <c r="AB36" i="24"/>
  <c r="AB37" i="24"/>
  <c r="AB38" i="24"/>
  <c r="AB39" i="24"/>
  <c r="AB40" i="24"/>
  <c r="AB41" i="24"/>
  <c r="AB42" i="24"/>
  <c r="AB43" i="24"/>
  <c r="AB44" i="24"/>
  <c r="AB45" i="24"/>
  <c r="AB46" i="24"/>
  <c r="AB47" i="24"/>
  <c r="AB28" i="24"/>
  <c r="AB11" i="24"/>
  <c r="AB12" i="24"/>
  <c r="AB13" i="24"/>
  <c r="AB14" i="24"/>
  <c r="AB15" i="24"/>
  <c r="AB16" i="24"/>
  <c r="AB17" i="24"/>
  <c r="AB18" i="24"/>
  <c r="AB19" i="24"/>
  <c r="AB20" i="24"/>
  <c r="AB21" i="24"/>
  <c r="AB22" i="24"/>
  <c r="AB23" i="24"/>
  <c r="AB24" i="24"/>
  <c r="AB25" i="24"/>
  <c r="AB26" i="24"/>
  <c r="AB10" i="24"/>
  <c r="K81" i="93"/>
  <c r="I81" i="93"/>
  <c r="K80" i="93"/>
  <c r="I80" i="93"/>
  <c r="K79" i="93"/>
  <c r="I79" i="93"/>
  <c r="K78" i="93"/>
  <c r="I78" i="93"/>
  <c r="K77" i="93"/>
  <c r="I77" i="93"/>
  <c r="K76" i="93"/>
  <c r="I76" i="93"/>
  <c r="K75" i="93"/>
  <c r="I75" i="93"/>
  <c r="K74" i="93"/>
  <c r="I74" i="93"/>
  <c r="K73" i="93"/>
  <c r="I73" i="93"/>
  <c r="K72" i="93"/>
  <c r="I72" i="93"/>
  <c r="K71" i="93"/>
  <c r="I71" i="93"/>
  <c r="K70" i="93"/>
  <c r="I70" i="93"/>
  <c r="K69" i="93"/>
  <c r="I69" i="93"/>
  <c r="K68" i="93"/>
  <c r="I68" i="93"/>
  <c r="K67" i="93"/>
  <c r="I67" i="93"/>
  <c r="K66" i="93"/>
  <c r="I66" i="93"/>
  <c r="K65" i="93"/>
  <c r="I65" i="93"/>
  <c r="K64" i="93"/>
  <c r="I64" i="93"/>
  <c r="K63" i="93"/>
  <c r="I63" i="93"/>
  <c r="K62" i="93"/>
  <c r="I62" i="93"/>
  <c r="K61" i="93"/>
  <c r="I61" i="93"/>
  <c r="K60" i="93"/>
  <c r="I60" i="93"/>
  <c r="K59" i="93"/>
  <c r="I59" i="93"/>
  <c r="K58" i="93"/>
  <c r="I58" i="93"/>
  <c r="K57" i="93"/>
  <c r="I57" i="93"/>
  <c r="K56" i="93"/>
  <c r="I56" i="93"/>
  <c r="K55" i="93"/>
  <c r="I55" i="93"/>
  <c r="K54" i="93"/>
  <c r="I54" i="93"/>
  <c r="K53" i="93"/>
  <c r="I53" i="93"/>
  <c r="K52" i="93"/>
  <c r="I52" i="93"/>
  <c r="K51" i="93"/>
  <c r="I51" i="93"/>
  <c r="K50" i="93"/>
  <c r="I50" i="93"/>
  <c r="K49" i="93"/>
  <c r="I49" i="93"/>
  <c r="K48" i="93"/>
  <c r="I48" i="93"/>
  <c r="K47" i="93"/>
  <c r="I47" i="93"/>
  <c r="K46" i="93"/>
  <c r="I46" i="93"/>
  <c r="K45" i="93"/>
  <c r="I45" i="93"/>
  <c r="K44" i="93"/>
  <c r="I44" i="93"/>
  <c r="K43" i="93"/>
  <c r="I43" i="93"/>
  <c r="K42" i="93"/>
  <c r="I42" i="93"/>
  <c r="K41" i="93"/>
  <c r="I41" i="93"/>
  <c r="K40" i="93"/>
  <c r="I40" i="93"/>
  <c r="K39" i="93"/>
  <c r="I39" i="93"/>
  <c r="K38" i="93"/>
  <c r="I38" i="93"/>
  <c r="K37" i="93"/>
  <c r="I37" i="93"/>
  <c r="K36" i="93"/>
  <c r="I36" i="93"/>
  <c r="K35" i="93"/>
  <c r="I35" i="93"/>
  <c r="K34" i="93"/>
  <c r="I34" i="93"/>
  <c r="K33" i="93"/>
  <c r="I33" i="93"/>
  <c r="K32" i="93"/>
  <c r="I32" i="93"/>
  <c r="K31" i="93"/>
  <c r="I31" i="93"/>
  <c r="K30" i="93"/>
  <c r="I30" i="93"/>
  <c r="K29" i="93"/>
  <c r="I29" i="93"/>
  <c r="K28" i="93"/>
  <c r="I28" i="93"/>
  <c r="K27" i="93"/>
  <c r="I27" i="93"/>
  <c r="K26" i="93"/>
  <c r="I26" i="93"/>
  <c r="K25" i="93"/>
  <c r="I25" i="93"/>
  <c r="K24" i="93"/>
  <c r="I24" i="93"/>
  <c r="K23" i="93"/>
  <c r="I23" i="93"/>
  <c r="K22" i="93"/>
  <c r="I22" i="93"/>
  <c r="K21" i="93"/>
  <c r="I21" i="93"/>
  <c r="K20" i="93"/>
  <c r="I20" i="93"/>
  <c r="K19" i="93"/>
  <c r="I19" i="93"/>
  <c r="K18" i="93"/>
  <c r="I18" i="93"/>
  <c r="K17" i="93"/>
  <c r="I17" i="93"/>
  <c r="K16" i="93"/>
  <c r="I16" i="93"/>
  <c r="K15" i="93"/>
  <c r="I15" i="93"/>
  <c r="K14" i="93"/>
  <c r="I14" i="93"/>
  <c r="K13" i="93"/>
  <c r="I13" i="93"/>
  <c r="K12" i="93"/>
  <c r="I12" i="93"/>
  <c r="K11" i="93"/>
  <c r="I11" i="93"/>
  <c r="K10" i="93"/>
  <c r="I10" i="93"/>
  <c r="K9" i="93"/>
  <c r="I9" i="93"/>
  <c r="K8" i="93"/>
  <c r="I8" i="93"/>
  <c r="K7" i="93"/>
  <c r="I7" i="93"/>
  <c r="K6" i="93"/>
  <c r="I6" i="93"/>
  <c r="K5" i="93"/>
  <c r="I5" i="93"/>
  <c r="H4" i="93"/>
  <c r="AD7" i="24" s="1"/>
  <c r="G4" i="93"/>
  <c r="F4" i="93"/>
  <c r="E4" i="93"/>
  <c r="D4" i="93"/>
  <c r="C4" i="93"/>
  <c r="AD99" i="24" s="1"/>
  <c r="K81" i="92"/>
  <c r="I81" i="92"/>
  <c r="K80" i="92"/>
  <c r="I80" i="92"/>
  <c r="K79" i="92"/>
  <c r="I79" i="92"/>
  <c r="K78" i="92"/>
  <c r="I78" i="92"/>
  <c r="K77" i="92"/>
  <c r="I77" i="92"/>
  <c r="K76" i="92"/>
  <c r="I76" i="92"/>
  <c r="K75" i="92"/>
  <c r="I75" i="92"/>
  <c r="K74" i="92"/>
  <c r="I74" i="92"/>
  <c r="K73" i="92"/>
  <c r="I73" i="92"/>
  <c r="K72" i="92"/>
  <c r="I72" i="92"/>
  <c r="K71" i="92"/>
  <c r="I71" i="92"/>
  <c r="K70" i="92"/>
  <c r="I70" i="92"/>
  <c r="K69" i="92"/>
  <c r="I69" i="92"/>
  <c r="K68" i="92"/>
  <c r="I68" i="92"/>
  <c r="K67" i="92"/>
  <c r="I67" i="92"/>
  <c r="K66" i="92"/>
  <c r="I66" i="92"/>
  <c r="K65" i="92"/>
  <c r="I65" i="92"/>
  <c r="K64" i="92"/>
  <c r="I64" i="92"/>
  <c r="K63" i="92"/>
  <c r="I63" i="92"/>
  <c r="K62" i="92"/>
  <c r="I62" i="92"/>
  <c r="K61" i="92"/>
  <c r="I61" i="92"/>
  <c r="K60" i="92"/>
  <c r="I60" i="92"/>
  <c r="K59" i="92"/>
  <c r="I59" i="92"/>
  <c r="K58" i="92"/>
  <c r="I58" i="92"/>
  <c r="K57" i="92"/>
  <c r="I57" i="92"/>
  <c r="K56" i="92"/>
  <c r="I56" i="92"/>
  <c r="K55" i="92"/>
  <c r="I55" i="92"/>
  <c r="K54" i="92"/>
  <c r="I54" i="92"/>
  <c r="K53" i="92"/>
  <c r="I53" i="92"/>
  <c r="K52" i="92"/>
  <c r="I52" i="92"/>
  <c r="K51" i="92"/>
  <c r="I51" i="92"/>
  <c r="K50" i="92"/>
  <c r="I50" i="92"/>
  <c r="K49" i="92"/>
  <c r="I49" i="92"/>
  <c r="K48" i="92"/>
  <c r="I48" i="92"/>
  <c r="K47" i="92"/>
  <c r="I47" i="92"/>
  <c r="K46" i="92"/>
  <c r="I46" i="92"/>
  <c r="K45" i="92"/>
  <c r="I45" i="92"/>
  <c r="K44" i="92"/>
  <c r="I44" i="92"/>
  <c r="K43" i="92"/>
  <c r="I43" i="92"/>
  <c r="K42" i="92"/>
  <c r="I42" i="92"/>
  <c r="K41" i="92"/>
  <c r="I41" i="92"/>
  <c r="K40" i="92"/>
  <c r="I40" i="92"/>
  <c r="K39" i="92"/>
  <c r="I39" i="92"/>
  <c r="K38" i="92"/>
  <c r="I38" i="92"/>
  <c r="K37" i="92"/>
  <c r="I37" i="92"/>
  <c r="K36" i="92"/>
  <c r="I36" i="92"/>
  <c r="K35" i="92"/>
  <c r="I35" i="92"/>
  <c r="K34" i="92"/>
  <c r="I34" i="92"/>
  <c r="K33" i="92"/>
  <c r="I33" i="92"/>
  <c r="K32" i="92"/>
  <c r="I32" i="92"/>
  <c r="K31" i="92"/>
  <c r="I31" i="92"/>
  <c r="K30" i="92"/>
  <c r="I30" i="92"/>
  <c r="K29" i="92"/>
  <c r="I29" i="92"/>
  <c r="K28" i="92"/>
  <c r="I28" i="92"/>
  <c r="K27" i="92"/>
  <c r="I27" i="92"/>
  <c r="K26" i="92"/>
  <c r="I26" i="92"/>
  <c r="K25" i="92"/>
  <c r="I25" i="92"/>
  <c r="K24" i="92"/>
  <c r="I24" i="92"/>
  <c r="K23" i="92"/>
  <c r="I23" i="92"/>
  <c r="K22" i="92"/>
  <c r="I22" i="92"/>
  <c r="K21" i="92"/>
  <c r="I21" i="92"/>
  <c r="K20" i="92"/>
  <c r="I20" i="92"/>
  <c r="K19" i="92"/>
  <c r="I19" i="92"/>
  <c r="K18" i="92"/>
  <c r="I18" i="92"/>
  <c r="K17" i="92"/>
  <c r="I17" i="92"/>
  <c r="K16" i="92"/>
  <c r="I16" i="92"/>
  <c r="K15" i="92"/>
  <c r="I15" i="92"/>
  <c r="K14" i="92"/>
  <c r="I14" i="92"/>
  <c r="K13" i="92"/>
  <c r="I13" i="92"/>
  <c r="K12" i="92"/>
  <c r="I12" i="92"/>
  <c r="K11" i="92"/>
  <c r="I11" i="92"/>
  <c r="K10" i="92"/>
  <c r="I10" i="92"/>
  <c r="K9" i="92"/>
  <c r="I9" i="92"/>
  <c r="K8" i="92"/>
  <c r="I8" i="92"/>
  <c r="K7" i="92"/>
  <c r="I7" i="92"/>
  <c r="K6" i="92"/>
  <c r="I6" i="92"/>
  <c r="K5" i="92"/>
  <c r="I5" i="92"/>
  <c r="H4" i="92"/>
  <c r="AC7" i="24" s="1"/>
  <c r="G4" i="92"/>
  <c r="F4" i="92"/>
  <c r="E4" i="92"/>
  <c r="D4" i="92"/>
  <c r="C4" i="92"/>
  <c r="AC99" i="24" s="1"/>
  <c r="K81" i="91"/>
  <c r="I81" i="91"/>
  <c r="K80" i="91"/>
  <c r="I80" i="91"/>
  <c r="K79" i="91"/>
  <c r="I79" i="91"/>
  <c r="K78" i="91"/>
  <c r="I78" i="91"/>
  <c r="K77" i="91"/>
  <c r="I77" i="91"/>
  <c r="K76" i="91"/>
  <c r="I76" i="91"/>
  <c r="K75" i="91"/>
  <c r="I75" i="91"/>
  <c r="K74" i="91"/>
  <c r="I74" i="91"/>
  <c r="K73" i="91"/>
  <c r="I73" i="91"/>
  <c r="K72" i="91"/>
  <c r="I72" i="91"/>
  <c r="K71" i="91"/>
  <c r="I71" i="91"/>
  <c r="K70" i="91"/>
  <c r="I70" i="91"/>
  <c r="K69" i="91"/>
  <c r="I69" i="91"/>
  <c r="K68" i="91"/>
  <c r="I68" i="91"/>
  <c r="K67" i="91"/>
  <c r="I67" i="91"/>
  <c r="K66" i="91"/>
  <c r="I66" i="91"/>
  <c r="K65" i="91"/>
  <c r="I65" i="91"/>
  <c r="K64" i="91"/>
  <c r="I64" i="91"/>
  <c r="K63" i="91"/>
  <c r="I63" i="91"/>
  <c r="K62" i="91"/>
  <c r="I62" i="91"/>
  <c r="K61" i="91"/>
  <c r="I61" i="91"/>
  <c r="K60" i="91"/>
  <c r="I60" i="91"/>
  <c r="K59" i="91"/>
  <c r="I59" i="91"/>
  <c r="K58" i="91"/>
  <c r="I58" i="91"/>
  <c r="K57" i="91"/>
  <c r="I57" i="91"/>
  <c r="K56" i="91"/>
  <c r="I56" i="91"/>
  <c r="K55" i="91"/>
  <c r="I55" i="91"/>
  <c r="K54" i="91"/>
  <c r="I54" i="91"/>
  <c r="K53" i="91"/>
  <c r="I53" i="91"/>
  <c r="K52" i="91"/>
  <c r="I52" i="91"/>
  <c r="K51" i="91"/>
  <c r="I51" i="91"/>
  <c r="K50" i="91"/>
  <c r="I50" i="91"/>
  <c r="K49" i="91"/>
  <c r="I49" i="91"/>
  <c r="K48" i="91"/>
  <c r="I48" i="91"/>
  <c r="K47" i="91"/>
  <c r="I47" i="91"/>
  <c r="K46" i="91"/>
  <c r="I46" i="91"/>
  <c r="K45" i="91"/>
  <c r="I45" i="91"/>
  <c r="K44" i="91"/>
  <c r="I44" i="91"/>
  <c r="K43" i="91"/>
  <c r="I43" i="91"/>
  <c r="K42" i="91"/>
  <c r="I42" i="91"/>
  <c r="K41" i="91"/>
  <c r="I41" i="91"/>
  <c r="K40" i="91"/>
  <c r="I40" i="91"/>
  <c r="K39" i="91"/>
  <c r="I39" i="91"/>
  <c r="K38" i="91"/>
  <c r="I38" i="91"/>
  <c r="K37" i="91"/>
  <c r="I37" i="91"/>
  <c r="K36" i="91"/>
  <c r="I36" i="91"/>
  <c r="K35" i="91"/>
  <c r="I35" i="91"/>
  <c r="K34" i="91"/>
  <c r="I34" i="91"/>
  <c r="K33" i="91"/>
  <c r="I33" i="91"/>
  <c r="K32" i="91"/>
  <c r="I32" i="91"/>
  <c r="K31" i="91"/>
  <c r="I31" i="91"/>
  <c r="K30" i="91"/>
  <c r="I30" i="91"/>
  <c r="K29" i="91"/>
  <c r="I29" i="91"/>
  <c r="K28" i="91"/>
  <c r="I28" i="91"/>
  <c r="K27" i="91"/>
  <c r="I27" i="91"/>
  <c r="K26" i="91"/>
  <c r="I26" i="91"/>
  <c r="K25" i="91"/>
  <c r="I25" i="91"/>
  <c r="K24" i="91"/>
  <c r="I24" i="91"/>
  <c r="K23" i="91"/>
  <c r="I23" i="91"/>
  <c r="K22" i="91"/>
  <c r="I22" i="91"/>
  <c r="K21" i="91"/>
  <c r="I21" i="91"/>
  <c r="K20" i="91"/>
  <c r="I20" i="91"/>
  <c r="K19" i="91"/>
  <c r="I19" i="91"/>
  <c r="K18" i="91"/>
  <c r="I18" i="91"/>
  <c r="K17" i="91"/>
  <c r="I17" i="91"/>
  <c r="K16" i="91"/>
  <c r="I16" i="91"/>
  <c r="K15" i="91"/>
  <c r="I15" i="91"/>
  <c r="K14" i="91"/>
  <c r="I14" i="91"/>
  <c r="K13" i="91"/>
  <c r="I13" i="91"/>
  <c r="K12" i="91"/>
  <c r="I12" i="91"/>
  <c r="K11" i="91"/>
  <c r="I11" i="91"/>
  <c r="K10" i="91"/>
  <c r="I10" i="91"/>
  <c r="K9" i="91"/>
  <c r="I9" i="91"/>
  <c r="K8" i="91"/>
  <c r="I8" i="91"/>
  <c r="K7" i="91"/>
  <c r="I7" i="91"/>
  <c r="K6" i="91"/>
  <c r="I6" i="91"/>
  <c r="K5" i="91"/>
  <c r="I5" i="91"/>
  <c r="H4" i="91"/>
  <c r="AB7" i="24" s="1"/>
  <c r="G4" i="91"/>
  <c r="F4" i="91"/>
  <c r="E4" i="91"/>
  <c r="D4" i="91"/>
  <c r="C4" i="91"/>
  <c r="AB99" i="24" s="1"/>
  <c r="Z79" i="24"/>
  <c r="Z80" i="24"/>
  <c r="Z81" i="24"/>
  <c r="Z82" i="24"/>
  <c r="Z83" i="24"/>
  <c r="Z84" i="24"/>
  <c r="Z85" i="24"/>
  <c r="Z86" i="24"/>
  <c r="Z87" i="24"/>
  <c r="Z88" i="24"/>
  <c r="Z89" i="24"/>
  <c r="Z90" i="24"/>
  <c r="Z78" i="24"/>
  <c r="Z70" i="24"/>
  <c r="Z71" i="24"/>
  <c r="Z72" i="24"/>
  <c r="Z73" i="24"/>
  <c r="Z74" i="24"/>
  <c r="Z75" i="24"/>
  <c r="Z76" i="24"/>
  <c r="Z69" i="24"/>
  <c r="Z60" i="24"/>
  <c r="Z61" i="24"/>
  <c r="Z62" i="24"/>
  <c r="Z63" i="24"/>
  <c r="Z64" i="24"/>
  <c r="Z65" i="24"/>
  <c r="Z66" i="24"/>
  <c r="Z67" i="24"/>
  <c r="Z59" i="24"/>
  <c r="Z50" i="24"/>
  <c r="Z51" i="24"/>
  <c r="Z52" i="24"/>
  <c r="Z53" i="24"/>
  <c r="Z54" i="24"/>
  <c r="Z55" i="24"/>
  <c r="Z56" i="24"/>
  <c r="Z57" i="24"/>
  <c r="Z49" i="24"/>
  <c r="Z29" i="24"/>
  <c r="Z30" i="24"/>
  <c r="Z31" i="24"/>
  <c r="Z32" i="24"/>
  <c r="Z33" i="24"/>
  <c r="Z34" i="24"/>
  <c r="Z35" i="24"/>
  <c r="Z36" i="24"/>
  <c r="Z37" i="24"/>
  <c r="Z38" i="24"/>
  <c r="Z39" i="24"/>
  <c r="Z40" i="24"/>
  <c r="Z41" i="24"/>
  <c r="Z42" i="24"/>
  <c r="Z43" i="24"/>
  <c r="Z44" i="24"/>
  <c r="Z45" i="24"/>
  <c r="Z46" i="24"/>
  <c r="Z47" i="24"/>
  <c r="Z28" i="24"/>
  <c r="Z11" i="24"/>
  <c r="Z12" i="24"/>
  <c r="Z13" i="24"/>
  <c r="Z14" i="24"/>
  <c r="Z15" i="24"/>
  <c r="Z16" i="24"/>
  <c r="Z17" i="24"/>
  <c r="Z18" i="24"/>
  <c r="Z19" i="24"/>
  <c r="Z20" i="24"/>
  <c r="Z21" i="24"/>
  <c r="Z22" i="24"/>
  <c r="Z23" i="24"/>
  <c r="Z24" i="24"/>
  <c r="Z25" i="24"/>
  <c r="Z26" i="24"/>
  <c r="Z10" i="24"/>
  <c r="K81" i="90"/>
  <c r="I81" i="90"/>
  <c r="K80" i="90"/>
  <c r="I80" i="90"/>
  <c r="K79" i="90"/>
  <c r="I79" i="90"/>
  <c r="K78" i="90"/>
  <c r="I78" i="90"/>
  <c r="K77" i="90"/>
  <c r="I77" i="90"/>
  <c r="K76" i="90"/>
  <c r="I76" i="90"/>
  <c r="K75" i="90"/>
  <c r="I75" i="90"/>
  <c r="K74" i="90"/>
  <c r="I74" i="90"/>
  <c r="K73" i="90"/>
  <c r="I73" i="90"/>
  <c r="K72" i="90"/>
  <c r="I72" i="90"/>
  <c r="K71" i="90"/>
  <c r="I71" i="90"/>
  <c r="K70" i="90"/>
  <c r="I70" i="90"/>
  <c r="K69" i="90"/>
  <c r="I69" i="90"/>
  <c r="K68" i="90"/>
  <c r="I68" i="90"/>
  <c r="K67" i="90"/>
  <c r="I67" i="90"/>
  <c r="K66" i="90"/>
  <c r="I66" i="90"/>
  <c r="K65" i="90"/>
  <c r="I65" i="90"/>
  <c r="K64" i="90"/>
  <c r="I64" i="90"/>
  <c r="K63" i="90"/>
  <c r="I63" i="90"/>
  <c r="K62" i="90"/>
  <c r="I62" i="90"/>
  <c r="K61" i="90"/>
  <c r="I61" i="90"/>
  <c r="K60" i="90"/>
  <c r="I60" i="90"/>
  <c r="K59" i="90"/>
  <c r="I59" i="90"/>
  <c r="K58" i="90"/>
  <c r="I58" i="90"/>
  <c r="K57" i="90"/>
  <c r="I57" i="90"/>
  <c r="K56" i="90"/>
  <c r="I56" i="90"/>
  <c r="K55" i="90"/>
  <c r="I55" i="90"/>
  <c r="K54" i="90"/>
  <c r="I54" i="90"/>
  <c r="K53" i="90"/>
  <c r="I53" i="90"/>
  <c r="K52" i="90"/>
  <c r="I52" i="90"/>
  <c r="K51" i="90"/>
  <c r="I51" i="90"/>
  <c r="K50" i="90"/>
  <c r="I50" i="90"/>
  <c r="K49" i="90"/>
  <c r="I49" i="90"/>
  <c r="K48" i="90"/>
  <c r="I48" i="90"/>
  <c r="K47" i="90"/>
  <c r="I47" i="90"/>
  <c r="K46" i="90"/>
  <c r="I46" i="90"/>
  <c r="K45" i="90"/>
  <c r="I45" i="90"/>
  <c r="K44" i="90"/>
  <c r="I44" i="90"/>
  <c r="K43" i="90"/>
  <c r="I43" i="90"/>
  <c r="K42" i="90"/>
  <c r="I42" i="90"/>
  <c r="K41" i="90"/>
  <c r="I41" i="90"/>
  <c r="K40" i="90"/>
  <c r="I40" i="90"/>
  <c r="K39" i="90"/>
  <c r="I39" i="90"/>
  <c r="K38" i="90"/>
  <c r="I38" i="90"/>
  <c r="K37" i="90"/>
  <c r="I37" i="90"/>
  <c r="K36" i="90"/>
  <c r="I36" i="90"/>
  <c r="K35" i="90"/>
  <c r="I35" i="90"/>
  <c r="K34" i="90"/>
  <c r="I34" i="90"/>
  <c r="K33" i="90"/>
  <c r="I33" i="90"/>
  <c r="K32" i="90"/>
  <c r="I32" i="90"/>
  <c r="K31" i="90"/>
  <c r="I31" i="90"/>
  <c r="K30" i="90"/>
  <c r="I30" i="90"/>
  <c r="K29" i="90"/>
  <c r="I29" i="90"/>
  <c r="K28" i="90"/>
  <c r="I28" i="90"/>
  <c r="K27" i="90"/>
  <c r="I27" i="90"/>
  <c r="K26" i="90"/>
  <c r="I26" i="90"/>
  <c r="K25" i="90"/>
  <c r="I25" i="90"/>
  <c r="K24" i="90"/>
  <c r="I24" i="90"/>
  <c r="K23" i="90"/>
  <c r="I23" i="90"/>
  <c r="K22" i="90"/>
  <c r="I22" i="90"/>
  <c r="K21" i="90"/>
  <c r="I21" i="90"/>
  <c r="K20" i="90"/>
  <c r="I20" i="90"/>
  <c r="K19" i="90"/>
  <c r="I19" i="90"/>
  <c r="K18" i="90"/>
  <c r="I18" i="90"/>
  <c r="K17" i="90"/>
  <c r="I17" i="90"/>
  <c r="K16" i="90"/>
  <c r="I16" i="90"/>
  <c r="K15" i="90"/>
  <c r="I15" i="90"/>
  <c r="K14" i="90"/>
  <c r="I14" i="90"/>
  <c r="K13" i="90"/>
  <c r="I13" i="90"/>
  <c r="K12" i="90"/>
  <c r="I12" i="90"/>
  <c r="K11" i="90"/>
  <c r="I11" i="90"/>
  <c r="K10" i="90"/>
  <c r="I10" i="90"/>
  <c r="K9" i="90"/>
  <c r="I9" i="90"/>
  <c r="K8" i="90"/>
  <c r="I8" i="90"/>
  <c r="K7" i="90"/>
  <c r="I7" i="90"/>
  <c r="K6" i="90"/>
  <c r="I6" i="90"/>
  <c r="K5" i="90"/>
  <c r="I5" i="90"/>
  <c r="H4" i="90"/>
  <c r="Z7" i="24" s="1"/>
  <c r="G4" i="90"/>
  <c r="F4" i="90"/>
  <c r="E4" i="90"/>
  <c r="D4" i="90"/>
  <c r="C4" i="90"/>
  <c r="Z99" i="24" s="1"/>
  <c r="Y79" i="24"/>
  <c r="Y80" i="24"/>
  <c r="Y81" i="24"/>
  <c r="Y82" i="24"/>
  <c r="Y83" i="24"/>
  <c r="Y84" i="24"/>
  <c r="Y85" i="24"/>
  <c r="Y86" i="24"/>
  <c r="Y87" i="24"/>
  <c r="Y88" i="24"/>
  <c r="Y89" i="24"/>
  <c r="Y90" i="24"/>
  <c r="Y78" i="24"/>
  <c r="Y70" i="24"/>
  <c r="Y71" i="24"/>
  <c r="Y72" i="24"/>
  <c r="Y73" i="24"/>
  <c r="Y74" i="24"/>
  <c r="Y75" i="24"/>
  <c r="Y76" i="24"/>
  <c r="Y69" i="24"/>
  <c r="Y60" i="24"/>
  <c r="Y61" i="24"/>
  <c r="Y62" i="24"/>
  <c r="Y63" i="24"/>
  <c r="Y64" i="24"/>
  <c r="Y65" i="24"/>
  <c r="Y66" i="24"/>
  <c r="Y67" i="24"/>
  <c r="Y59" i="24"/>
  <c r="Y50" i="24"/>
  <c r="Y51" i="24"/>
  <c r="Y52" i="24"/>
  <c r="Y53" i="24"/>
  <c r="Y54" i="24"/>
  <c r="Y55" i="24"/>
  <c r="Y56" i="24"/>
  <c r="Y57" i="24"/>
  <c r="Y49" i="24"/>
  <c r="Y29" i="24"/>
  <c r="Y30" i="24"/>
  <c r="Y31" i="24"/>
  <c r="Y32" i="24"/>
  <c r="Y33" i="24"/>
  <c r="Y34" i="24"/>
  <c r="Y35" i="24"/>
  <c r="Y36" i="24"/>
  <c r="Y37" i="24"/>
  <c r="Y38" i="24"/>
  <c r="Y39" i="24"/>
  <c r="Y40" i="24"/>
  <c r="Y41" i="24"/>
  <c r="Y42" i="24"/>
  <c r="Y43" i="24"/>
  <c r="Y44" i="24"/>
  <c r="Y45" i="24"/>
  <c r="Y46" i="24"/>
  <c r="Y47" i="24"/>
  <c r="Y28" i="24"/>
  <c r="Y11" i="24"/>
  <c r="Y12" i="24"/>
  <c r="Y13" i="24"/>
  <c r="Y14" i="24"/>
  <c r="Y15" i="24"/>
  <c r="Y16" i="24"/>
  <c r="Y17" i="24"/>
  <c r="Y18" i="24"/>
  <c r="Y19" i="24"/>
  <c r="Y20" i="24"/>
  <c r="Y21" i="24"/>
  <c r="Y22" i="24"/>
  <c r="Y23" i="24"/>
  <c r="Y24" i="24"/>
  <c r="Y25" i="24"/>
  <c r="Y26" i="24"/>
  <c r="Y10" i="24"/>
  <c r="K81" i="89"/>
  <c r="I81" i="89"/>
  <c r="K80" i="89"/>
  <c r="I80" i="89"/>
  <c r="K79" i="89"/>
  <c r="I79" i="89"/>
  <c r="K78" i="89"/>
  <c r="I78" i="89"/>
  <c r="K77" i="89"/>
  <c r="I77" i="89"/>
  <c r="K76" i="89"/>
  <c r="I76" i="89"/>
  <c r="K75" i="89"/>
  <c r="I75" i="89"/>
  <c r="K74" i="89"/>
  <c r="I74" i="89"/>
  <c r="K73" i="89"/>
  <c r="I73" i="89"/>
  <c r="K72" i="89"/>
  <c r="I72" i="89"/>
  <c r="K71" i="89"/>
  <c r="I71" i="89"/>
  <c r="K70" i="89"/>
  <c r="I70" i="89"/>
  <c r="K69" i="89"/>
  <c r="I69" i="89"/>
  <c r="K68" i="89"/>
  <c r="I68" i="89"/>
  <c r="K67" i="89"/>
  <c r="I67" i="89"/>
  <c r="K66" i="89"/>
  <c r="I66" i="89"/>
  <c r="K65" i="89"/>
  <c r="I65" i="89"/>
  <c r="K64" i="89"/>
  <c r="I64" i="89"/>
  <c r="K63" i="89"/>
  <c r="I63" i="89"/>
  <c r="K62" i="89"/>
  <c r="I62" i="89"/>
  <c r="K61" i="89"/>
  <c r="I61" i="89"/>
  <c r="K60" i="89"/>
  <c r="I60" i="89"/>
  <c r="K59" i="89"/>
  <c r="I59" i="89"/>
  <c r="K58" i="89"/>
  <c r="I58" i="89"/>
  <c r="K57" i="89"/>
  <c r="I57" i="89"/>
  <c r="K56" i="89"/>
  <c r="I56" i="89"/>
  <c r="K55" i="89"/>
  <c r="I55" i="89"/>
  <c r="K54" i="89"/>
  <c r="I54" i="89"/>
  <c r="K53" i="89"/>
  <c r="I53" i="89"/>
  <c r="K52" i="89"/>
  <c r="I52" i="89"/>
  <c r="K51" i="89"/>
  <c r="I51" i="89"/>
  <c r="K50" i="89"/>
  <c r="I50" i="89"/>
  <c r="K49" i="89"/>
  <c r="I49" i="89"/>
  <c r="K48" i="89"/>
  <c r="I48" i="89"/>
  <c r="K47" i="89"/>
  <c r="I47" i="89"/>
  <c r="K46" i="89"/>
  <c r="I46" i="89"/>
  <c r="K45" i="89"/>
  <c r="I45" i="89"/>
  <c r="K44" i="89"/>
  <c r="I44" i="89"/>
  <c r="K43" i="89"/>
  <c r="I43" i="89"/>
  <c r="K42" i="89"/>
  <c r="I42" i="89"/>
  <c r="K41" i="89"/>
  <c r="I41" i="89"/>
  <c r="K40" i="89"/>
  <c r="I40" i="89"/>
  <c r="K39" i="89"/>
  <c r="I39" i="89"/>
  <c r="K38" i="89"/>
  <c r="I38" i="89"/>
  <c r="K37" i="89"/>
  <c r="I37" i="89"/>
  <c r="K36" i="89"/>
  <c r="I36" i="89"/>
  <c r="K35" i="89"/>
  <c r="I35" i="89"/>
  <c r="K34" i="89"/>
  <c r="I34" i="89"/>
  <c r="K33" i="89"/>
  <c r="I33" i="89"/>
  <c r="K32" i="89"/>
  <c r="I32" i="89"/>
  <c r="K31" i="89"/>
  <c r="I31" i="89"/>
  <c r="K30" i="89"/>
  <c r="I30" i="89"/>
  <c r="K29" i="89"/>
  <c r="I29" i="89"/>
  <c r="K28" i="89"/>
  <c r="I28" i="89"/>
  <c r="K27" i="89"/>
  <c r="I27" i="89"/>
  <c r="K26" i="89"/>
  <c r="I26" i="89"/>
  <c r="K25" i="89"/>
  <c r="I25" i="89"/>
  <c r="K24" i="89"/>
  <c r="I24" i="89"/>
  <c r="K23" i="89"/>
  <c r="I23" i="89"/>
  <c r="K22" i="89"/>
  <c r="I22" i="89"/>
  <c r="K21" i="89"/>
  <c r="I21" i="89"/>
  <c r="K20" i="89"/>
  <c r="I20" i="89"/>
  <c r="K19" i="89"/>
  <c r="I19" i="89"/>
  <c r="K18" i="89"/>
  <c r="I18" i="89"/>
  <c r="K17" i="89"/>
  <c r="I17" i="89"/>
  <c r="K16" i="89"/>
  <c r="I16" i="89"/>
  <c r="K15" i="89"/>
  <c r="I15" i="89"/>
  <c r="K14" i="89"/>
  <c r="I14" i="89"/>
  <c r="K13" i="89"/>
  <c r="I13" i="89"/>
  <c r="K12" i="89"/>
  <c r="I12" i="89"/>
  <c r="K11" i="89"/>
  <c r="I11" i="89"/>
  <c r="K10" i="89"/>
  <c r="I10" i="89"/>
  <c r="K9" i="89"/>
  <c r="I9" i="89"/>
  <c r="K8" i="89"/>
  <c r="I8" i="89"/>
  <c r="K7" i="89"/>
  <c r="I7" i="89"/>
  <c r="K6" i="89"/>
  <c r="I6" i="89"/>
  <c r="K5" i="89"/>
  <c r="I5" i="89"/>
  <c r="H4" i="89"/>
  <c r="Y7" i="24" s="1"/>
  <c r="G4" i="89"/>
  <c r="F4" i="89"/>
  <c r="E4" i="89"/>
  <c r="D4" i="89"/>
  <c r="C4" i="89"/>
  <c r="Y99" i="24" s="1"/>
  <c r="I4" i="96" l="1"/>
  <c r="I4" i="99"/>
  <c r="AJ101" i="24"/>
  <c r="AH101" i="24"/>
  <c r="K4" i="89"/>
  <c r="Y101" i="24" s="1"/>
  <c r="K4" i="93"/>
  <c r="AD101" i="24" s="1"/>
  <c r="I4" i="93"/>
  <c r="K4" i="92"/>
  <c r="AC101" i="24" s="1"/>
  <c r="Z98" i="24"/>
  <c r="AF98" i="24"/>
  <c r="AI98" i="24"/>
  <c r="I4" i="89"/>
  <c r="AB98" i="24"/>
  <c r="AC98" i="24"/>
  <c r="AD98" i="24"/>
  <c r="I4" i="90"/>
  <c r="K4" i="90"/>
  <c r="Z101" i="24" s="1"/>
  <c r="I4" i="97"/>
  <c r="K4" i="97"/>
  <c r="AI101" i="24" s="1"/>
  <c r="Y98" i="24"/>
  <c r="I4" i="91"/>
  <c r="I4" i="92"/>
  <c r="K4" i="94"/>
  <c r="AF101" i="24" s="1"/>
  <c r="K4" i="95"/>
  <c r="AG101" i="24" s="1"/>
  <c r="AG98" i="24"/>
  <c r="AH98" i="24"/>
  <c r="I4" i="94"/>
  <c r="I4" i="95"/>
  <c r="AJ98" i="24"/>
  <c r="K4" i="91"/>
  <c r="AB101" i="24" s="1"/>
  <c r="X79" i="24"/>
  <c r="X80" i="24"/>
  <c r="X81" i="24"/>
  <c r="X82" i="24"/>
  <c r="X83" i="24"/>
  <c r="X84" i="24"/>
  <c r="X85" i="24"/>
  <c r="X86" i="24"/>
  <c r="X87" i="24"/>
  <c r="X88" i="24"/>
  <c r="X89" i="24"/>
  <c r="X90" i="24"/>
  <c r="X78" i="24"/>
  <c r="X70" i="24"/>
  <c r="X71" i="24"/>
  <c r="X72" i="24"/>
  <c r="X73" i="24"/>
  <c r="X74" i="24"/>
  <c r="X75" i="24"/>
  <c r="X76" i="24"/>
  <c r="X69" i="24"/>
  <c r="X60" i="24"/>
  <c r="X61" i="24"/>
  <c r="X62" i="24"/>
  <c r="X63" i="24"/>
  <c r="X64" i="24"/>
  <c r="X65" i="24"/>
  <c r="X66" i="24"/>
  <c r="X67" i="24"/>
  <c r="X59" i="24"/>
  <c r="X50" i="24"/>
  <c r="X51" i="24"/>
  <c r="X52" i="24"/>
  <c r="X53" i="24"/>
  <c r="X54" i="24"/>
  <c r="X55" i="24"/>
  <c r="X56" i="24"/>
  <c r="X57" i="24"/>
  <c r="X49" i="24"/>
  <c r="X29" i="24"/>
  <c r="X30" i="24"/>
  <c r="X31" i="24"/>
  <c r="X32" i="24"/>
  <c r="X33" i="24"/>
  <c r="X34" i="24"/>
  <c r="X35" i="24"/>
  <c r="X36" i="24"/>
  <c r="X37" i="24"/>
  <c r="X38" i="24"/>
  <c r="X39" i="24"/>
  <c r="X40" i="24"/>
  <c r="X41" i="24"/>
  <c r="X42" i="24"/>
  <c r="X43" i="24"/>
  <c r="X44" i="24"/>
  <c r="X45" i="24"/>
  <c r="X46" i="24"/>
  <c r="X47" i="24"/>
  <c r="X28" i="24"/>
  <c r="X11" i="24"/>
  <c r="X12" i="24"/>
  <c r="X13" i="24"/>
  <c r="X14" i="24"/>
  <c r="X15" i="24"/>
  <c r="X16" i="24"/>
  <c r="X17" i="24"/>
  <c r="X18" i="24"/>
  <c r="X19" i="24"/>
  <c r="X20" i="24"/>
  <c r="X21" i="24"/>
  <c r="X22" i="24"/>
  <c r="X23" i="24"/>
  <c r="X24" i="24"/>
  <c r="X25" i="24"/>
  <c r="X26" i="24"/>
  <c r="X10" i="24"/>
  <c r="K79" i="88"/>
  <c r="I79" i="88"/>
  <c r="K78" i="88"/>
  <c r="I78" i="88"/>
  <c r="K77" i="88"/>
  <c r="I77" i="88"/>
  <c r="K76" i="88"/>
  <c r="I76" i="88"/>
  <c r="K75" i="88"/>
  <c r="I75" i="88"/>
  <c r="K74" i="88"/>
  <c r="I74" i="88"/>
  <c r="K73" i="88"/>
  <c r="I73" i="88"/>
  <c r="K72" i="88"/>
  <c r="I72" i="88"/>
  <c r="K71" i="88"/>
  <c r="I71" i="88"/>
  <c r="K70" i="88"/>
  <c r="I70" i="88"/>
  <c r="K69" i="88"/>
  <c r="I69" i="88"/>
  <c r="K68" i="88"/>
  <c r="I68" i="88"/>
  <c r="K67" i="88"/>
  <c r="I67" i="88"/>
  <c r="K66" i="88"/>
  <c r="I66" i="88"/>
  <c r="K65" i="88"/>
  <c r="I65" i="88"/>
  <c r="K64" i="88"/>
  <c r="I64" i="88"/>
  <c r="K63" i="88"/>
  <c r="I63" i="88"/>
  <c r="K62" i="88"/>
  <c r="I62" i="88"/>
  <c r="K61" i="88"/>
  <c r="I61" i="88"/>
  <c r="K60" i="88"/>
  <c r="I60" i="88"/>
  <c r="K59" i="88"/>
  <c r="I59" i="88"/>
  <c r="K58" i="88"/>
  <c r="I58" i="88"/>
  <c r="K57" i="88"/>
  <c r="I57" i="88"/>
  <c r="K56" i="88"/>
  <c r="I56" i="88"/>
  <c r="K55" i="88"/>
  <c r="I55" i="88"/>
  <c r="K54" i="88"/>
  <c r="I54" i="88"/>
  <c r="K53" i="88"/>
  <c r="I53" i="88"/>
  <c r="K52" i="88"/>
  <c r="I52" i="88"/>
  <c r="K51" i="88"/>
  <c r="I51" i="88"/>
  <c r="K50" i="88"/>
  <c r="I50" i="88"/>
  <c r="K49" i="88"/>
  <c r="I49" i="88"/>
  <c r="K48" i="88"/>
  <c r="I48" i="88"/>
  <c r="K47" i="88"/>
  <c r="I47" i="88"/>
  <c r="K46" i="88"/>
  <c r="I46" i="88"/>
  <c r="K45" i="88"/>
  <c r="I45" i="88"/>
  <c r="K44" i="88"/>
  <c r="I44" i="88"/>
  <c r="K43" i="88"/>
  <c r="I43" i="88"/>
  <c r="K42" i="88"/>
  <c r="I42" i="88"/>
  <c r="K41" i="88"/>
  <c r="I41" i="88"/>
  <c r="K40" i="88"/>
  <c r="I40" i="88"/>
  <c r="K39" i="88"/>
  <c r="I39" i="88"/>
  <c r="K38" i="88"/>
  <c r="I38" i="88"/>
  <c r="K37" i="88"/>
  <c r="I37" i="88"/>
  <c r="K36" i="88"/>
  <c r="I36" i="88"/>
  <c r="K35" i="88"/>
  <c r="I35" i="88"/>
  <c r="K34" i="88"/>
  <c r="I34" i="88"/>
  <c r="K33" i="88"/>
  <c r="I33" i="88"/>
  <c r="K32" i="88"/>
  <c r="I32" i="88"/>
  <c r="K31" i="88"/>
  <c r="I31" i="88"/>
  <c r="K30" i="88"/>
  <c r="I30" i="88"/>
  <c r="K29" i="88"/>
  <c r="I29" i="88"/>
  <c r="K28" i="88"/>
  <c r="I28" i="88"/>
  <c r="K27" i="88"/>
  <c r="I27" i="88"/>
  <c r="K26" i="88"/>
  <c r="I26" i="88"/>
  <c r="K25" i="88"/>
  <c r="I25" i="88"/>
  <c r="K24" i="88"/>
  <c r="I24" i="88"/>
  <c r="K23" i="88"/>
  <c r="I23" i="88"/>
  <c r="K22" i="88"/>
  <c r="I22" i="88"/>
  <c r="K21" i="88"/>
  <c r="I21" i="88"/>
  <c r="K20" i="88"/>
  <c r="I20" i="88"/>
  <c r="K19" i="88"/>
  <c r="I19" i="88"/>
  <c r="K18" i="88"/>
  <c r="I18" i="88"/>
  <c r="K17" i="88"/>
  <c r="I17" i="88"/>
  <c r="K16" i="88"/>
  <c r="I16" i="88"/>
  <c r="K15" i="88"/>
  <c r="I15" i="88"/>
  <c r="K14" i="88"/>
  <c r="I14" i="88"/>
  <c r="K13" i="88"/>
  <c r="I13" i="88"/>
  <c r="K12" i="88"/>
  <c r="I12" i="88"/>
  <c r="K11" i="88"/>
  <c r="I11" i="88"/>
  <c r="K10" i="88"/>
  <c r="I10" i="88"/>
  <c r="K9" i="88"/>
  <c r="I9" i="88"/>
  <c r="K8" i="88"/>
  <c r="I8" i="88"/>
  <c r="K7" i="88"/>
  <c r="I7" i="88"/>
  <c r="K6" i="88"/>
  <c r="I6" i="88"/>
  <c r="K5" i="88"/>
  <c r="I5" i="88"/>
  <c r="X7" i="24"/>
  <c r="X99" i="24"/>
  <c r="W79" i="24"/>
  <c r="W80" i="24"/>
  <c r="W81" i="24"/>
  <c r="W82" i="24"/>
  <c r="W83" i="24"/>
  <c r="W84" i="24"/>
  <c r="W85" i="24"/>
  <c r="W86" i="24"/>
  <c r="W87" i="24"/>
  <c r="W88" i="24"/>
  <c r="W89" i="24"/>
  <c r="W90" i="24"/>
  <c r="W78" i="24"/>
  <c r="W76" i="24"/>
  <c r="W70" i="24"/>
  <c r="W71" i="24"/>
  <c r="W72" i="24"/>
  <c r="W73" i="24"/>
  <c r="W74" i="24"/>
  <c r="W75" i="24"/>
  <c r="W69" i="24"/>
  <c r="W60" i="24"/>
  <c r="W61" i="24"/>
  <c r="W62" i="24"/>
  <c r="W63" i="24"/>
  <c r="W64" i="24"/>
  <c r="W65" i="24"/>
  <c r="W66" i="24"/>
  <c r="W67" i="24"/>
  <c r="W59" i="24"/>
  <c r="W50" i="24"/>
  <c r="W51" i="24"/>
  <c r="W52" i="24"/>
  <c r="W53" i="24"/>
  <c r="W54" i="24"/>
  <c r="W55" i="24"/>
  <c r="W56" i="24"/>
  <c r="W57" i="24"/>
  <c r="W49" i="24"/>
  <c r="W29" i="24"/>
  <c r="W30" i="24"/>
  <c r="W31" i="24"/>
  <c r="W32" i="24"/>
  <c r="W33" i="24"/>
  <c r="W34" i="24"/>
  <c r="W35" i="24"/>
  <c r="W36" i="24"/>
  <c r="W37" i="24"/>
  <c r="W38" i="24"/>
  <c r="W39" i="24"/>
  <c r="W40" i="24"/>
  <c r="W41" i="24"/>
  <c r="W42" i="24"/>
  <c r="W43" i="24"/>
  <c r="W44" i="24"/>
  <c r="W45" i="24"/>
  <c r="W46" i="24"/>
  <c r="W47" i="24"/>
  <c r="W28" i="24"/>
  <c r="W26" i="24"/>
  <c r="W11" i="24"/>
  <c r="W12" i="24"/>
  <c r="W13" i="24"/>
  <c r="W14" i="24"/>
  <c r="W15" i="24"/>
  <c r="W16" i="24"/>
  <c r="W17" i="24"/>
  <c r="W18" i="24"/>
  <c r="W19" i="24"/>
  <c r="W20" i="24"/>
  <c r="W21" i="24"/>
  <c r="W22" i="24"/>
  <c r="W23" i="24"/>
  <c r="W24" i="24"/>
  <c r="W25" i="24"/>
  <c r="W10" i="24"/>
  <c r="K81" i="87"/>
  <c r="I81" i="87"/>
  <c r="K80" i="87"/>
  <c r="I80" i="87"/>
  <c r="K79" i="87"/>
  <c r="I79" i="87"/>
  <c r="K78" i="87"/>
  <c r="I78" i="87"/>
  <c r="K77" i="87"/>
  <c r="I77" i="87"/>
  <c r="K76" i="87"/>
  <c r="I76" i="87"/>
  <c r="K75" i="87"/>
  <c r="I75" i="87"/>
  <c r="K74" i="87"/>
  <c r="I74" i="87"/>
  <c r="K73" i="87"/>
  <c r="I73" i="87"/>
  <c r="K72" i="87"/>
  <c r="I72" i="87"/>
  <c r="K71" i="87"/>
  <c r="I71" i="87"/>
  <c r="K70" i="87"/>
  <c r="I70" i="87"/>
  <c r="K69" i="87"/>
  <c r="I69" i="87"/>
  <c r="K68" i="87"/>
  <c r="I68" i="87"/>
  <c r="K67" i="87"/>
  <c r="I67" i="87"/>
  <c r="K66" i="87"/>
  <c r="I66" i="87"/>
  <c r="K65" i="87"/>
  <c r="I65" i="87"/>
  <c r="K64" i="87"/>
  <c r="I64" i="87"/>
  <c r="K63" i="87"/>
  <c r="I63" i="87"/>
  <c r="K62" i="87"/>
  <c r="I62" i="87"/>
  <c r="K61" i="87"/>
  <c r="I61" i="87"/>
  <c r="K60" i="87"/>
  <c r="I60" i="87"/>
  <c r="K59" i="87"/>
  <c r="I59" i="87"/>
  <c r="K58" i="87"/>
  <c r="I58" i="87"/>
  <c r="K57" i="87"/>
  <c r="I57" i="87"/>
  <c r="K56" i="87"/>
  <c r="I56" i="87"/>
  <c r="K55" i="87"/>
  <c r="I55" i="87"/>
  <c r="K54" i="87"/>
  <c r="I54" i="87"/>
  <c r="K53" i="87"/>
  <c r="I53" i="87"/>
  <c r="K52" i="87"/>
  <c r="I52" i="87"/>
  <c r="K51" i="87"/>
  <c r="I51" i="87"/>
  <c r="K50" i="87"/>
  <c r="I50" i="87"/>
  <c r="K49" i="87"/>
  <c r="I49" i="87"/>
  <c r="K48" i="87"/>
  <c r="I48" i="87"/>
  <c r="K47" i="87"/>
  <c r="I47" i="87"/>
  <c r="K46" i="87"/>
  <c r="I46" i="87"/>
  <c r="K45" i="87"/>
  <c r="I45" i="87"/>
  <c r="K44" i="87"/>
  <c r="I44" i="87"/>
  <c r="K43" i="87"/>
  <c r="I43" i="87"/>
  <c r="K42" i="87"/>
  <c r="I42" i="87"/>
  <c r="K41" i="87"/>
  <c r="I41" i="87"/>
  <c r="K40" i="87"/>
  <c r="I40" i="87"/>
  <c r="K39" i="87"/>
  <c r="I39" i="87"/>
  <c r="K38" i="87"/>
  <c r="I38" i="87"/>
  <c r="K37" i="87"/>
  <c r="I37" i="87"/>
  <c r="K36" i="87"/>
  <c r="I36" i="87"/>
  <c r="K35" i="87"/>
  <c r="I35" i="87"/>
  <c r="K34" i="87"/>
  <c r="I34" i="87"/>
  <c r="K33" i="87"/>
  <c r="I33" i="87"/>
  <c r="K32" i="87"/>
  <c r="I32" i="87"/>
  <c r="K31" i="87"/>
  <c r="I31" i="87"/>
  <c r="K30" i="87"/>
  <c r="I30" i="87"/>
  <c r="K29" i="87"/>
  <c r="I29" i="87"/>
  <c r="K28" i="87"/>
  <c r="I28" i="87"/>
  <c r="K27" i="87"/>
  <c r="I27" i="87"/>
  <c r="K26" i="87"/>
  <c r="I26" i="87"/>
  <c r="K25" i="87"/>
  <c r="I25" i="87"/>
  <c r="K24" i="87"/>
  <c r="I24" i="87"/>
  <c r="K23" i="87"/>
  <c r="I23" i="87"/>
  <c r="K22" i="87"/>
  <c r="I22" i="87"/>
  <c r="K21" i="87"/>
  <c r="I21" i="87"/>
  <c r="K20" i="87"/>
  <c r="I20" i="87"/>
  <c r="K19" i="87"/>
  <c r="I19" i="87"/>
  <c r="K18" i="87"/>
  <c r="I18" i="87"/>
  <c r="K17" i="87"/>
  <c r="I17" i="87"/>
  <c r="K16" i="87"/>
  <c r="I16" i="87"/>
  <c r="K15" i="87"/>
  <c r="I15" i="87"/>
  <c r="K14" i="87"/>
  <c r="I14" i="87"/>
  <c r="K13" i="87"/>
  <c r="I13" i="87"/>
  <c r="K12" i="87"/>
  <c r="I12" i="87"/>
  <c r="K11" i="87"/>
  <c r="I11" i="87"/>
  <c r="K10" i="87"/>
  <c r="I10" i="87"/>
  <c r="K9" i="87"/>
  <c r="I9" i="87"/>
  <c r="K8" i="87"/>
  <c r="I8" i="87"/>
  <c r="K7" i="87"/>
  <c r="I7" i="87"/>
  <c r="K6" i="87"/>
  <c r="I6" i="87"/>
  <c r="K5" i="87"/>
  <c r="I5" i="87"/>
  <c r="H4" i="87"/>
  <c r="W7" i="24" s="1"/>
  <c r="G4" i="87"/>
  <c r="F4" i="87"/>
  <c r="E4" i="87"/>
  <c r="D4" i="87"/>
  <c r="C4" i="87"/>
  <c r="W99" i="24" s="1"/>
  <c r="K76" i="86"/>
  <c r="I76" i="86"/>
  <c r="K75" i="86"/>
  <c r="I75" i="86"/>
  <c r="K74" i="86"/>
  <c r="I74" i="86"/>
  <c r="K73" i="86"/>
  <c r="I73" i="86"/>
  <c r="K72" i="86"/>
  <c r="I72" i="86"/>
  <c r="K71" i="86"/>
  <c r="I71" i="86"/>
  <c r="K70" i="86"/>
  <c r="I70" i="86"/>
  <c r="K69" i="86"/>
  <c r="I69" i="86"/>
  <c r="K68" i="86"/>
  <c r="I68" i="86"/>
  <c r="K67" i="86"/>
  <c r="I67" i="86"/>
  <c r="K66" i="86"/>
  <c r="I66" i="86"/>
  <c r="K65" i="86"/>
  <c r="I65" i="86"/>
  <c r="K64" i="86"/>
  <c r="I64" i="86"/>
  <c r="K63" i="86"/>
  <c r="I63" i="86"/>
  <c r="K62" i="86"/>
  <c r="I62" i="86"/>
  <c r="K61" i="86"/>
  <c r="I61" i="86"/>
  <c r="K60" i="86"/>
  <c r="I60" i="86"/>
  <c r="K59" i="86"/>
  <c r="I59" i="86"/>
  <c r="K58" i="86"/>
  <c r="I58" i="86"/>
  <c r="K57" i="86"/>
  <c r="I57" i="86"/>
  <c r="K56" i="86"/>
  <c r="I56" i="86"/>
  <c r="K55" i="86"/>
  <c r="I55" i="86"/>
  <c r="K54" i="86"/>
  <c r="I54" i="86"/>
  <c r="K53" i="86"/>
  <c r="I53" i="86"/>
  <c r="K52" i="86"/>
  <c r="I52" i="86"/>
  <c r="K51" i="86"/>
  <c r="I51" i="86"/>
  <c r="K50" i="86"/>
  <c r="I50" i="86"/>
  <c r="K49" i="86"/>
  <c r="I49" i="86"/>
  <c r="K48" i="86"/>
  <c r="I48" i="86"/>
  <c r="K47" i="86"/>
  <c r="I47" i="86"/>
  <c r="K46" i="86"/>
  <c r="I46" i="86"/>
  <c r="K45" i="86"/>
  <c r="I45" i="86"/>
  <c r="K44" i="86"/>
  <c r="I44" i="86"/>
  <c r="K43" i="86"/>
  <c r="I43" i="86"/>
  <c r="K42" i="86"/>
  <c r="I42" i="86"/>
  <c r="K41" i="86"/>
  <c r="I41" i="86"/>
  <c r="K40" i="86"/>
  <c r="I40" i="86"/>
  <c r="K39" i="86"/>
  <c r="I39" i="86"/>
  <c r="K38" i="86"/>
  <c r="I38" i="86"/>
  <c r="K37" i="86"/>
  <c r="I37" i="86"/>
  <c r="K36" i="86"/>
  <c r="I36" i="86"/>
  <c r="K35" i="86"/>
  <c r="I35" i="86"/>
  <c r="K34" i="86"/>
  <c r="I34" i="86"/>
  <c r="K33" i="86"/>
  <c r="I33" i="86"/>
  <c r="K32" i="86"/>
  <c r="I32" i="86"/>
  <c r="K31" i="86"/>
  <c r="I31" i="86"/>
  <c r="K30" i="86"/>
  <c r="I30" i="86"/>
  <c r="K29" i="86"/>
  <c r="I29" i="86"/>
  <c r="K28" i="86"/>
  <c r="I28" i="86"/>
  <c r="K27" i="86"/>
  <c r="I27" i="86"/>
  <c r="K26" i="86"/>
  <c r="I26" i="86"/>
  <c r="K25" i="86"/>
  <c r="I25" i="86"/>
  <c r="K24" i="86"/>
  <c r="I24" i="86"/>
  <c r="K23" i="86"/>
  <c r="I23" i="86"/>
  <c r="K22" i="86"/>
  <c r="I22" i="86"/>
  <c r="K21" i="86"/>
  <c r="I21" i="86"/>
  <c r="K20" i="86"/>
  <c r="I20" i="86"/>
  <c r="K19" i="86"/>
  <c r="I19" i="86"/>
  <c r="K18" i="86"/>
  <c r="I18" i="86"/>
  <c r="K17" i="86"/>
  <c r="I17" i="86"/>
  <c r="K16" i="86"/>
  <c r="I16" i="86"/>
  <c r="K15" i="86"/>
  <c r="I15" i="86"/>
  <c r="K14" i="86"/>
  <c r="I14" i="86"/>
  <c r="K13" i="86"/>
  <c r="I13" i="86"/>
  <c r="K12" i="86"/>
  <c r="I12" i="86"/>
  <c r="K11" i="86"/>
  <c r="I11" i="86"/>
  <c r="K10" i="86"/>
  <c r="I10" i="86"/>
  <c r="K9" i="86"/>
  <c r="I9" i="86"/>
  <c r="K8" i="86"/>
  <c r="I8" i="86"/>
  <c r="K7" i="86"/>
  <c r="I7" i="86"/>
  <c r="K6" i="86"/>
  <c r="I6" i="86"/>
  <c r="K5" i="86"/>
  <c r="I5" i="86"/>
  <c r="T79" i="24"/>
  <c r="T80" i="24"/>
  <c r="T81" i="24"/>
  <c r="T82" i="24"/>
  <c r="T83" i="24"/>
  <c r="T84" i="24"/>
  <c r="T85" i="24"/>
  <c r="T86" i="24"/>
  <c r="T87" i="24"/>
  <c r="T88" i="24"/>
  <c r="T89" i="24"/>
  <c r="T90" i="24"/>
  <c r="T78" i="24"/>
  <c r="T70" i="24"/>
  <c r="T71" i="24"/>
  <c r="T72" i="24"/>
  <c r="T73" i="24"/>
  <c r="T74" i="24"/>
  <c r="T75" i="24"/>
  <c r="T76" i="24"/>
  <c r="T69" i="24"/>
  <c r="T60" i="24"/>
  <c r="T61" i="24"/>
  <c r="T62" i="24"/>
  <c r="T63" i="24"/>
  <c r="T64" i="24"/>
  <c r="T65" i="24"/>
  <c r="T66" i="24"/>
  <c r="T67" i="24"/>
  <c r="T59" i="24"/>
  <c r="T50" i="24"/>
  <c r="T51" i="24"/>
  <c r="T52" i="24"/>
  <c r="T53" i="24"/>
  <c r="T54" i="24"/>
  <c r="T55" i="24"/>
  <c r="T56" i="24"/>
  <c r="T57" i="24"/>
  <c r="T49" i="24"/>
  <c r="T29" i="24"/>
  <c r="T30" i="24"/>
  <c r="T31" i="24"/>
  <c r="T32" i="24"/>
  <c r="T33" i="24"/>
  <c r="T34" i="24"/>
  <c r="T35" i="24"/>
  <c r="T36" i="24"/>
  <c r="T37" i="24"/>
  <c r="T38" i="24"/>
  <c r="T39" i="24"/>
  <c r="T40" i="24"/>
  <c r="T41" i="24"/>
  <c r="T42" i="24"/>
  <c r="T43" i="24"/>
  <c r="T44" i="24"/>
  <c r="T45" i="24"/>
  <c r="T46" i="24"/>
  <c r="T47" i="24"/>
  <c r="T28" i="24"/>
  <c r="T25" i="24"/>
  <c r="T26" i="24"/>
  <c r="T11" i="24"/>
  <c r="T12" i="24"/>
  <c r="T13" i="24"/>
  <c r="T14" i="24"/>
  <c r="T15" i="24"/>
  <c r="T16" i="24"/>
  <c r="T17" i="24"/>
  <c r="T18" i="24"/>
  <c r="T19" i="24"/>
  <c r="T20" i="24"/>
  <c r="T21" i="24"/>
  <c r="T22" i="24"/>
  <c r="T23" i="24"/>
  <c r="T24" i="24"/>
  <c r="T10" i="24"/>
  <c r="K81" i="85"/>
  <c r="I81" i="85"/>
  <c r="K80" i="85"/>
  <c r="I80" i="85"/>
  <c r="K79" i="85"/>
  <c r="I79" i="85"/>
  <c r="K78" i="85"/>
  <c r="I78" i="85"/>
  <c r="K77" i="85"/>
  <c r="I77" i="85"/>
  <c r="K76" i="85"/>
  <c r="I76" i="85"/>
  <c r="K75" i="85"/>
  <c r="I75" i="85"/>
  <c r="K74" i="85"/>
  <c r="I74" i="85"/>
  <c r="K73" i="85"/>
  <c r="I73" i="85"/>
  <c r="K72" i="85"/>
  <c r="I72" i="85"/>
  <c r="K71" i="85"/>
  <c r="I71" i="85"/>
  <c r="K70" i="85"/>
  <c r="I70" i="85"/>
  <c r="K69" i="85"/>
  <c r="I69" i="85"/>
  <c r="K68" i="85"/>
  <c r="I68" i="85"/>
  <c r="K67" i="85"/>
  <c r="I67" i="85"/>
  <c r="K66" i="85"/>
  <c r="I66" i="85"/>
  <c r="K65" i="85"/>
  <c r="I65" i="85"/>
  <c r="K64" i="85"/>
  <c r="I64" i="85"/>
  <c r="K63" i="85"/>
  <c r="I63" i="85"/>
  <c r="K62" i="85"/>
  <c r="I62" i="85"/>
  <c r="K61" i="85"/>
  <c r="I61" i="85"/>
  <c r="K60" i="85"/>
  <c r="I60" i="85"/>
  <c r="K59" i="85"/>
  <c r="I59" i="85"/>
  <c r="K58" i="85"/>
  <c r="I58" i="85"/>
  <c r="K57" i="85"/>
  <c r="I57" i="85"/>
  <c r="K56" i="85"/>
  <c r="I56" i="85"/>
  <c r="K55" i="85"/>
  <c r="I55" i="85"/>
  <c r="K54" i="85"/>
  <c r="I54" i="85"/>
  <c r="K53" i="85"/>
  <c r="I53" i="85"/>
  <c r="K52" i="85"/>
  <c r="I52" i="85"/>
  <c r="K51" i="85"/>
  <c r="I51" i="85"/>
  <c r="K50" i="85"/>
  <c r="I50" i="85"/>
  <c r="K49" i="85"/>
  <c r="I49" i="85"/>
  <c r="K48" i="85"/>
  <c r="I48" i="85"/>
  <c r="K47" i="85"/>
  <c r="I47" i="85"/>
  <c r="K46" i="85"/>
  <c r="I46" i="85"/>
  <c r="K45" i="85"/>
  <c r="I45" i="85"/>
  <c r="K44" i="85"/>
  <c r="I44" i="85"/>
  <c r="K43" i="85"/>
  <c r="I43" i="85"/>
  <c r="K42" i="85"/>
  <c r="I42" i="85"/>
  <c r="K41" i="85"/>
  <c r="I41" i="85"/>
  <c r="K40" i="85"/>
  <c r="I40" i="85"/>
  <c r="K39" i="85"/>
  <c r="I39" i="85"/>
  <c r="K38" i="85"/>
  <c r="I38" i="85"/>
  <c r="K37" i="85"/>
  <c r="I37" i="85"/>
  <c r="K36" i="85"/>
  <c r="I36" i="85"/>
  <c r="K35" i="85"/>
  <c r="I35" i="85"/>
  <c r="K34" i="85"/>
  <c r="I34" i="85"/>
  <c r="K33" i="85"/>
  <c r="I33" i="85"/>
  <c r="K32" i="85"/>
  <c r="I32" i="85"/>
  <c r="K31" i="85"/>
  <c r="I31" i="85"/>
  <c r="K30" i="85"/>
  <c r="I30" i="85"/>
  <c r="K29" i="85"/>
  <c r="I29" i="85"/>
  <c r="K28" i="85"/>
  <c r="I28" i="85"/>
  <c r="K27" i="85"/>
  <c r="I27" i="85"/>
  <c r="K26" i="85"/>
  <c r="I26" i="85"/>
  <c r="K25" i="85"/>
  <c r="I25" i="85"/>
  <c r="K24" i="85"/>
  <c r="I24" i="85"/>
  <c r="K23" i="85"/>
  <c r="I23" i="85"/>
  <c r="K22" i="85"/>
  <c r="I22" i="85"/>
  <c r="K21" i="85"/>
  <c r="I21" i="85"/>
  <c r="K20" i="85"/>
  <c r="I20" i="85"/>
  <c r="K19" i="85"/>
  <c r="I19" i="85"/>
  <c r="K18" i="85"/>
  <c r="I18" i="85"/>
  <c r="K17" i="85"/>
  <c r="I17" i="85"/>
  <c r="K16" i="85"/>
  <c r="I16" i="85"/>
  <c r="K15" i="85"/>
  <c r="I15" i="85"/>
  <c r="K14" i="85"/>
  <c r="I14" i="85"/>
  <c r="K13" i="85"/>
  <c r="I13" i="85"/>
  <c r="K12" i="85"/>
  <c r="I12" i="85"/>
  <c r="K11" i="85"/>
  <c r="I11" i="85"/>
  <c r="K10" i="85"/>
  <c r="I10" i="85"/>
  <c r="K9" i="85"/>
  <c r="I9" i="85"/>
  <c r="K8" i="85"/>
  <c r="I8" i="85"/>
  <c r="K7" i="85"/>
  <c r="I7" i="85"/>
  <c r="K6" i="85"/>
  <c r="I6" i="85"/>
  <c r="K5" i="85"/>
  <c r="I5" i="85"/>
  <c r="H4" i="85"/>
  <c r="T7" i="24" s="1"/>
  <c r="G4" i="85"/>
  <c r="F4" i="85"/>
  <c r="E4" i="85"/>
  <c r="D4" i="85"/>
  <c r="C4" i="85"/>
  <c r="T99" i="24" s="1"/>
  <c r="R79" i="24"/>
  <c r="R80" i="24"/>
  <c r="R81" i="24"/>
  <c r="R82" i="24"/>
  <c r="R83" i="24"/>
  <c r="R84" i="24"/>
  <c r="R85" i="24"/>
  <c r="R86" i="24"/>
  <c r="R87" i="24"/>
  <c r="R88" i="24"/>
  <c r="R89" i="24"/>
  <c r="R90" i="24"/>
  <c r="R78" i="24"/>
  <c r="R70" i="24"/>
  <c r="R71" i="24"/>
  <c r="R72" i="24"/>
  <c r="R73" i="24"/>
  <c r="R74" i="24"/>
  <c r="R75" i="24"/>
  <c r="R76" i="24"/>
  <c r="R69" i="24"/>
  <c r="R60" i="24"/>
  <c r="R61" i="24"/>
  <c r="R62" i="24"/>
  <c r="R63" i="24"/>
  <c r="R64" i="24"/>
  <c r="R65" i="24"/>
  <c r="R66" i="24"/>
  <c r="R67" i="24"/>
  <c r="R59" i="24"/>
  <c r="R50" i="24"/>
  <c r="R51" i="24"/>
  <c r="R52" i="24"/>
  <c r="R53" i="24"/>
  <c r="R54" i="24"/>
  <c r="R55" i="24"/>
  <c r="R56" i="24"/>
  <c r="R57" i="24"/>
  <c r="R49" i="24"/>
  <c r="R29" i="24"/>
  <c r="R30" i="24"/>
  <c r="R31" i="24"/>
  <c r="R32" i="24"/>
  <c r="R33" i="24"/>
  <c r="R34" i="24"/>
  <c r="R35" i="24"/>
  <c r="R36" i="24"/>
  <c r="R37" i="24"/>
  <c r="R38" i="24"/>
  <c r="R39" i="24"/>
  <c r="R40" i="24"/>
  <c r="R41" i="24"/>
  <c r="R42" i="24"/>
  <c r="R43" i="24"/>
  <c r="R44" i="24"/>
  <c r="R45" i="24"/>
  <c r="R46" i="24"/>
  <c r="R47" i="24"/>
  <c r="R28" i="24"/>
  <c r="R11" i="24"/>
  <c r="R12" i="24"/>
  <c r="R13" i="24"/>
  <c r="R14" i="24"/>
  <c r="R15" i="24"/>
  <c r="R16" i="24"/>
  <c r="R17" i="24"/>
  <c r="R18" i="24"/>
  <c r="R19" i="24"/>
  <c r="R20" i="24"/>
  <c r="R21" i="24"/>
  <c r="R22" i="24"/>
  <c r="R23" i="24"/>
  <c r="R24" i="24"/>
  <c r="R25" i="24"/>
  <c r="R26" i="24"/>
  <c r="R10" i="24"/>
  <c r="K81" i="84"/>
  <c r="I81" i="84"/>
  <c r="K80" i="84"/>
  <c r="I80" i="84"/>
  <c r="K79" i="84"/>
  <c r="I79" i="84"/>
  <c r="K78" i="84"/>
  <c r="I78" i="84"/>
  <c r="K77" i="84"/>
  <c r="I77" i="84"/>
  <c r="K76" i="84"/>
  <c r="I76" i="84"/>
  <c r="K75" i="84"/>
  <c r="I75" i="84"/>
  <c r="K74" i="84"/>
  <c r="I74" i="84"/>
  <c r="K73" i="84"/>
  <c r="I73" i="84"/>
  <c r="K72" i="84"/>
  <c r="I72" i="84"/>
  <c r="K71" i="84"/>
  <c r="I71" i="84"/>
  <c r="K70" i="84"/>
  <c r="I70" i="84"/>
  <c r="K69" i="84"/>
  <c r="I69" i="84"/>
  <c r="K68" i="84"/>
  <c r="I68" i="84"/>
  <c r="K67" i="84"/>
  <c r="I67" i="84"/>
  <c r="K66" i="84"/>
  <c r="I66" i="84"/>
  <c r="K65" i="84"/>
  <c r="I65" i="84"/>
  <c r="K64" i="84"/>
  <c r="I64" i="84"/>
  <c r="K63" i="84"/>
  <c r="I63" i="84"/>
  <c r="K62" i="84"/>
  <c r="I62" i="84"/>
  <c r="K61" i="84"/>
  <c r="I61" i="84"/>
  <c r="K60" i="84"/>
  <c r="I60" i="84"/>
  <c r="K59" i="84"/>
  <c r="I59" i="84"/>
  <c r="K58" i="84"/>
  <c r="I58" i="84"/>
  <c r="K57" i="84"/>
  <c r="I57" i="84"/>
  <c r="K56" i="84"/>
  <c r="I56" i="84"/>
  <c r="K55" i="84"/>
  <c r="I55" i="84"/>
  <c r="K54" i="84"/>
  <c r="I54" i="84"/>
  <c r="K53" i="84"/>
  <c r="I53" i="84"/>
  <c r="K52" i="84"/>
  <c r="I52" i="84"/>
  <c r="K51" i="84"/>
  <c r="I51" i="84"/>
  <c r="K50" i="84"/>
  <c r="I50" i="84"/>
  <c r="K49" i="84"/>
  <c r="I49" i="84"/>
  <c r="K48" i="84"/>
  <c r="I48" i="84"/>
  <c r="K47" i="84"/>
  <c r="I47" i="84"/>
  <c r="K46" i="84"/>
  <c r="I46" i="84"/>
  <c r="K45" i="84"/>
  <c r="I45" i="84"/>
  <c r="K44" i="84"/>
  <c r="I44" i="84"/>
  <c r="K43" i="84"/>
  <c r="I43" i="84"/>
  <c r="K42" i="84"/>
  <c r="I42" i="84"/>
  <c r="K41" i="84"/>
  <c r="I41" i="84"/>
  <c r="K40" i="84"/>
  <c r="I40" i="84"/>
  <c r="K39" i="84"/>
  <c r="I39" i="84"/>
  <c r="K38" i="84"/>
  <c r="I38" i="84"/>
  <c r="K37" i="84"/>
  <c r="I37" i="84"/>
  <c r="K36" i="84"/>
  <c r="I36" i="84"/>
  <c r="K35" i="84"/>
  <c r="I35" i="84"/>
  <c r="K34" i="84"/>
  <c r="I34" i="84"/>
  <c r="K33" i="84"/>
  <c r="I33" i="84"/>
  <c r="K32" i="84"/>
  <c r="I32" i="84"/>
  <c r="K31" i="84"/>
  <c r="I31" i="84"/>
  <c r="K30" i="84"/>
  <c r="I30" i="84"/>
  <c r="K29" i="84"/>
  <c r="I29" i="84"/>
  <c r="K28" i="84"/>
  <c r="I28" i="84"/>
  <c r="K27" i="84"/>
  <c r="I27" i="84"/>
  <c r="K26" i="84"/>
  <c r="I26" i="84"/>
  <c r="K25" i="84"/>
  <c r="I25" i="84"/>
  <c r="K24" i="84"/>
  <c r="I24" i="84"/>
  <c r="K23" i="84"/>
  <c r="I23" i="84"/>
  <c r="K22" i="84"/>
  <c r="I22" i="84"/>
  <c r="K21" i="84"/>
  <c r="I21" i="84"/>
  <c r="K20" i="84"/>
  <c r="I20" i="84"/>
  <c r="K19" i="84"/>
  <c r="I19" i="84"/>
  <c r="K18" i="84"/>
  <c r="I18" i="84"/>
  <c r="K17" i="84"/>
  <c r="I17" i="84"/>
  <c r="K16" i="84"/>
  <c r="I16" i="84"/>
  <c r="K15" i="84"/>
  <c r="I15" i="84"/>
  <c r="K14" i="84"/>
  <c r="I14" i="84"/>
  <c r="K13" i="84"/>
  <c r="I13" i="84"/>
  <c r="K12" i="84"/>
  <c r="I12" i="84"/>
  <c r="K11" i="84"/>
  <c r="I11" i="84"/>
  <c r="K10" i="84"/>
  <c r="I10" i="84"/>
  <c r="K9" i="84"/>
  <c r="I9" i="84"/>
  <c r="K8" i="84"/>
  <c r="I8" i="84"/>
  <c r="K7" i="84"/>
  <c r="I7" i="84"/>
  <c r="K6" i="84"/>
  <c r="I6" i="84"/>
  <c r="K5" i="84"/>
  <c r="I5" i="84"/>
  <c r="H4" i="84"/>
  <c r="R7" i="24" s="1"/>
  <c r="G4" i="84"/>
  <c r="F4" i="84"/>
  <c r="E4" i="84"/>
  <c r="D4" i="84"/>
  <c r="C4" i="84"/>
  <c r="R99" i="24" s="1"/>
  <c r="Q79" i="24"/>
  <c r="Q80" i="24"/>
  <c r="Q81" i="24"/>
  <c r="Q82" i="24"/>
  <c r="Q83" i="24"/>
  <c r="Q84" i="24"/>
  <c r="Q85" i="24"/>
  <c r="Q86" i="24"/>
  <c r="Q87" i="24"/>
  <c r="Q88" i="24"/>
  <c r="Q89" i="24"/>
  <c r="Q90" i="24"/>
  <c r="Q78" i="24"/>
  <c r="Q70" i="24"/>
  <c r="Q71" i="24"/>
  <c r="Q72" i="24"/>
  <c r="Q73" i="24"/>
  <c r="Q74" i="24"/>
  <c r="Q75" i="24"/>
  <c r="Q76" i="24"/>
  <c r="Q69" i="24"/>
  <c r="Q60" i="24"/>
  <c r="Q61" i="24"/>
  <c r="Q62" i="24"/>
  <c r="Q63" i="24"/>
  <c r="Q64" i="24"/>
  <c r="Q65" i="24"/>
  <c r="Q66" i="24"/>
  <c r="Q67" i="24"/>
  <c r="Q59" i="24"/>
  <c r="Q50" i="24"/>
  <c r="Q51" i="24"/>
  <c r="Q52" i="24"/>
  <c r="Q53" i="24"/>
  <c r="Q54" i="24"/>
  <c r="Q55" i="24"/>
  <c r="Q56" i="24"/>
  <c r="Q57" i="24"/>
  <c r="Q49" i="24"/>
  <c r="Q29" i="24"/>
  <c r="Q30" i="24"/>
  <c r="Q31" i="24"/>
  <c r="Q32" i="24"/>
  <c r="Q33" i="24"/>
  <c r="Q34" i="24"/>
  <c r="Q35" i="24"/>
  <c r="Q36" i="24"/>
  <c r="Q37" i="24"/>
  <c r="Q38" i="24"/>
  <c r="Q39" i="24"/>
  <c r="Q40" i="24"/>
  <c r="Q41" i="24"/>
  <c r="Q42" i="24"/>
  <c r="Q43" i="24"/>
  <c r="Q44" i="24"/>
  <c r="Q45" i="24"/>
  <c r="Q46" i="24"/>
  <c r="Q47" i="24"/>
  <c r="Q28" i="24"/>
  <c r="Q11" i="24"/>
  <c r="Q12" i="24"/>
  <c r="Q13" i="24"/>
  <c r="Q14" i="24"/>
  <c r="Q15" i="24"/>
  <c r="Q16" i="24"/>
  <c r="Q17" i="24"/>
  <c r="Q18" i="24"/>
  <c r="Q19" i="24"/>
  <c r="Q20" i="24"/>
  <c r="Q21" i="24"/>
  <c r="Q22" i="24"/>
  <c r="Q23" i="24"/>
  <c r="Q24" i="24"/>
  <c r="Q25" i="24"/>
  <c r="Q26" i="24"/>
  <c r="Q10" i="24"/>
  <c r="K76" i="83"/>
  <c r="I76" i="83"/>
  <c r="K75" i="83"/>
  <c r="I75" i="83"/>
  <c r="K74" i="83"/>
  <c r="I74" i="83"/>
  <c r="K73" i="83"/>
  <c r="I73" i="83"/>
  <c r="K72" i="83"/>
  <c r="I72" i="83"/>
  <c r="K71" i="83"/>
  <c r="I71" i="83"/>
  <c r="K70" i="83"/>
  <c r="I70" i="83"/>
  <c r="K69" i="83"/>
  <c r="I69" i="83"/>
  <c r="K68" i="83"/>
  <c r="I68" i="83"/>
  <c r="K67" i="83"/>
  <c r="I67" i="83"/>
  <c r="K66" i="83"/>
  <c r="I66" i="83"/>
  <c r="K65" i="83"/>
  <c r="I65" i="83"/>
  <c r="K64" i="83"/>
  <c r="I64" i="83"/>
  <c r="K63" i="83"/>
  <c r="I63" i="83"/>
  <c r="K62" i="83"/>
  <c r="I62" i="83"/>
  <c r="K61" i="83"/>
  <c r="I61" i="83"/>
  <c r="K60" i="83"/>
  <c r="I60" i="83"/>
  <c r="K59" i="83"/>
  <c r="I59" i="83"/>
  <c r="K58" i="83"/>
  <c r="I58" i="83"/>
  <c r="K57" i="83"/>
  <c r="I57" i="83"/>
  <c r="K56" i="83"/>
  <c r="I56" i="83"/>
  <c r="K55" i="83"/>
  <c r="I55" i="83"/>
  <c r="K54" i="83"/>
  <c r="I54" i="83"/>
  <c r="K53" i="83"/>
  <c r="I53" i="83"/>
  <c r="K52" i="83"/>
  <c r="I52" i="83"/>
  <c r="K51" i="83"/>
  <c r="I51" i="83"/>
  <c r="K50" i="83"/>
  <c r="I50" i="83"/>
  <c r="K49" i="83"/>
  <c r="I49" i="83"/>
  <c r="K48" i="83"/>
  <c r="I48" i="83"/>
  <c r="I47" i="83"/>
  <c r="I46" i="83"/>
  <c r="I45" i="83"/>
  <c r="I44" i="83"/>
  <c r="I43" i="83"/>
  <c r="I42" i="83"/>
  <c r="I41" i="83"/>
  <c r="I40" i="83"/>
  <c r="I39" i="83"/>
  <c r="I38" i="83"/>
  <c r="I37" i="83"/>
  <c r="I36" i="83"/>
  <c r="I35" i="83"/>
  <c r="I34" i="83"/>
  <c r="I33" i="83"/>
  <c r="I32" i="83"/>
  <c r="I31" i="83"/>
  <c r="I30" i="83"/>
  <c r="I29" i="83"/>
  <c r="I28" i="83"/>
  <c r="I27" i="83"/>
  <c r="I26" i="83"/>
  <c r="I25" i="83"/>
  <c r="I24" i="83"/>
  <c r="I23" i="83"/>
  <c r="I22" i="83"/>
  <c r="I21" i="83"/>
  <c r="I20" i="83"/>
  <c r="I19" i="83"/>
  <c r="I18" i="83"/>
  <c r="I17" i="83"/>
  <c r="I16" i="83"/>
  <c r="I15" i="83"/>
  <c r="I14" i="83"/>
  <c r="I13" i="83"/>
  <c r="I12" i="83"/>
  <c r="I11" i="83"/>
  <c r="I10" i="83"/>
  <c r="I9" i="83"/>
  <c r="I8" i="83"/>
  <c r="I7" i="83"/>
  <c r="I6" i="83"/>
  <c r="I5" i="83"/>
  <c r="Q7" i="24"/>
  <c r="Q99" i="24"/>
  <c r="P79" i="24"/>
  <c r="P80" i="24"/>
  <c r="P81" i="24"/>
  <c r="P82" i="24"/>
  <c r="P83" i="24"/>
  <c r="P84" i="24"/>
  <c r="P85" i="24"/>
  <c r="P86" i="24"/>
  <c r="P87" i="24"/>
  <c r="P88" i="24"/>
  <c r="P89" i="24"/>
  <c r="P90" i="24"/>
  <c r="P78" i="24"/>
  <c r="P70" i="24"/>
  <c r="P71" i="24"/>
  <c r="P72" i="24"/>
  <c r="P73" i="24"/>
  <c r="P74" i="24"/>
  <c r="P75" i="24"/>
  <c r="P76" i="24"/>
  <c r="P69" i="24"/>
  <c r="P60" i="24"/>
  <c r="P61" i="24"/>
  <c r="P62" i="24"/>
  <c r="P63" i="24"/>
  <c r="P64" i="24"/>
  <c r="P65" i="24"/>
  <c r="P66" i="24"/>
  <c r="P67" i="24"/>
  <c r="P59" i="24"/>
  <c r="P50" i="24"/>
  <c r="P51" i="24"/>
  <c r="P52" i="24"/>
  <c r="P53" i="24"/>
  <c r="P54" i="24"/>
  <c r="P55" i="24"/>
  <c r="P56" i="24"/>
  <c r="P57" i="24"/>
  <c r="P49" i="24"/>
  <c r="P29" i="24"/>
  <c r="P30" i="24"/>
  <c r="P31" i="24"/>
  <c r="P32" i="24"/>
  <c r="P33" i="24"/>
  <c r="P34" i="24"/>
  <c r="P35" i="24"/>
  <c r="P36" i="24"/>
  <c r="P37" i="24"/>
  <c r="P38" i="24"/>
  <c r="P39" i="24"/>
  <c r="P40" i="24"/>
  <c r="P41" i="24"/>
  <c r="P42" i="24"/>
  <c r="P43" i="24"/>
  <c r="P44" i="24"/>
  <c r="P45" i="24"/>
  <c r="P46" i="24"/>
  <c r="P47" i="24"/>
  <c r="P28" i="24"/>
  <c r="P11" i="24"/>
  <c r="P12" i="24"/>
  <c r="P13" i="24"/>
  <c r="P14" i="24"/>
  <c r="P15" i="24"/>
  <c r="P16" i="24"/>
  <c r="P17" i="24"/>
  <c r="P18" i="24"/>
  <c r="P19" i="24"/>
  <c r="P20" i="24"/>
  <c r="P21" i="24"/>
  <c r="P22" i="24"/>
  <c r="P23" i="24"/>
  <c r="P24" i="24"/>
  <c r="P25" i="24"/>
  <c r="P26" i="24"/>
  <c r="P10" i="24"/>
  <c r="I5" i="82"/>
  <c r="I81" i="82"/>
  <c r="K81" i="82"/>
  <c r="K80" i="82"/>
  <c r="I80" i="82"/>
  <c r="I79" i="82"/>
  <c r="K79" i="82"/>
  <c r="K78" i="82"/>
  <c r="I77" i="82"/>
  <c r="K77" i="82"/>
  <c r="K76" i="82"/>
  <c r="I76" i="82"/>
  <c r="I75" i="82"/>
  <c r="K75" i="82"/>
  <c r="K74" i="82"/>
  <c r="I73" i="82"/>
  <c r="K73" i="82"/>
  <c r="K72" i="82"/>
  <c r="I72" i="82"/>
  <c r="I71" i="82"/>
  <c r="K71" i="82"/>
  <c r="K70" i="82"/>
  <c r="I69" i="82"/>
  <c r="K69" i="82"/>
  <c r="K68" i="82"/>
  <c r="I68" i="82"/>
  <c r="I67" i="82"/>
  <c r="K67" i="82"/>
  <c r="K66" i="82"/>
  <c r="I65" i="82"/>
  <c r="K65" i="82"/>
  <c r="K64" i="82"/>
  <c r="I64" i="82"/>
  <c r="I63" i="82"/>
  <c r="K63" i="82"/>
  <c r="K62" i="82"/>
  <c r="I61" i="82"/>
  <c r="K61" i="82"/>
  <c r="K60" i="82"/>
  <c r="I60" i="82"/>
  <c r="I59" i="82"/>
  <c r="K59" i="82"/>
  <c r="K58" i="82"/>
  <c r="I57" i="82"/>
  <c r="K57" i="82"/>
  <c r="K56" i="82"/>
  <c r="I56" i="82"/>
  <c r="I55" i="82"/>
  <c r="K55" i="82"/>
  <c r="K54" i="82"/>
  <c r="I53" i="82"/>
  <c r="K53" i="82"/>
  <c r="K52" i="82"/>
  <c r="I52" i="82"/>
  <c r="I51" i="82"/>
  <c r="K51" i="82"/>
  <c r="K50" i="82"/>
  <c r="I49" i="82"/>
  <c r="K49" i="82"/>
  <c r="K48" i="82"/>
  <c r="I48" i="82"/>
  <c r="I47" i="82"/>
  <c r="K47" i="82"/>
  <c r="K46" i="82"/>
  <c r="I45" i="82"/>
  <c r="K45" i="82"/>
  <c r="K44" i="82"/>
  <c r="I44" i="82"/>
  <c r="I43" i="82"/>
  <c r="K43" i="82"/>
  <c r="K42" i="82"/>
  <c r="I41" i="82"/>
  <c r="K41" i="82"/>
  <c r="K40" i="82"/>
  <c r="I40" i="82"/>
  <c r="I39" i="82"/>
  <c r="K39" i="82"/>
  <c r="K38" i="82"/>
  <c r="I37" i="82"/>
  <c r="K37" i="82"/>
  <c r="K36" i="82"/>
  <c r="I36" i="82"/>
  <c r="I35" i="82"/>
  <c r="K35" i="82"/>
  <c r="K34" i="82"/>
  <c r="I33" i="82"/>
  <c r="K33" i="82"/>
  <c r="K32" i="82"/>
  <c r="I32" i="82"/>
  <c r="I31" i="82"/>
  <c r="K31" i="82"/>
  <c r="K30" i="82"/>
  <c r="I29" i="82"/>
  <c r="K29" i="82"/>
  <c r="K28" i="82"/>
  <c r="I28" i="82"/>
  <c r="I27" i="82"/>
  <c r="K27" i="82"/>
  <c r="K26" i="82"/>
  <c r="I25" i="82"/>
  <c r="K25" i="82"/>
  <c r="K24" i="82"/>
  <c r="I24" i="82"/>
  <c r="I23" i="82"/>
  <c r="K23" i="82"/>
  <c r="K22" i="82"/>
  <c r="I21" i="82"/>
  <c r="K21" i="82"/>
  <c r="K20" i="82"/>
  <c r="I20" i="82"/>
  <c r="I19" i="82"/>
  <c r="K19" i="82"/>
  <c r="K18" i="82"/>
  <c r="I17" i="82"/>
  <c r="K17" i="82"/>
  <c r="K16" i="82"/>
  <c r="I16" i="82"/>
  <c r="I15" i="82"/>
  <c r="K15" i="82"/>
  <c r="K14" i="82"/>
  <c r="I13" i="82"/>
  <c r="K13" i="82"/>
  <c r="K12" i="82"/>
  <c r="I12" i="82"/>
  <c r="I11" i="82"/>
  <c r="K11" i="82"/>
  <c r="K10" i="82"/>
  <c r="I9" i="82"/>
  <c r="K9" i="82"/>
  <c r="K8" i="82"/>
  <c r="I8" i="82"/>
  <c r="I7" i="82"/>
  <c r="K7" i="82"/>
  <c r="K6" i="82"/>
  <c r="K5" i="82"/>
  <c r="H4" i="82"/>
  <c r="P7" i="24" s="1"/>
  <c r="F4" i="82"/>
  <c r="E4" i="82"/>
  <c r="D4" i="82"/>
  <c r="C4" i="82"/>
  <c r="P99" i="24" s="1"/>
  <c r="I4" i="88" l="1"/>
  <c r="I4" i="83"/>
  <c r="X101" i="24"/>
  <c r="K4" i="86"/>
  <c r="V101" i="24" s="1"/>
  <c r="I4" i="86"/>
  <c r="K4" i="83"/>
  <c r="Q101" i="24" s="1"/>
  <c r="X9" i="24"/>
  <c r="R98" i="24"/>
  <c r="T98" i="24"/>
  <c r="X98" i="24"/>
  <c r="I4" i="84"/>
  <c r="Q98" i="24"/>
  <c r="P68" i="24"/>
  <c r="Q68" i="24"/>
  <c r="P9" i="24"/>
  <c r="Q9" i="24"/>
  <c r="R68" i="24"/>
  <c r="T68" i="24"/>
  <c r="R9" i="24"/>
  <c r="T9" i="24"/>
  <c r="I4" i="85"/>
  <c r="K4" i="85"/>
  <c r="T101" i="24" s="1"/>
  <c r="I4" i="87"/>
  <c r="K4" i="84"/>
  <c r="R101" i="24" s="1"/>
  <c r="W98" i="24"/>
  <c r="K4" i="87"/>
  <c r="W101" i="24" s="1"/>
  <c r="K4" i="82"/>
  <c r="P101" i="24" s="1"/>
  <c r="G4" i="82"/>
  <c r="P98" i="24" s="1"/>
  <c r="I6" i="82"/>
  <c r="I10" i="82"/>
  <c r="I14" i="82"/>
  <c r="I18" i="82"/>
  <c r="I22" i="82"/>
  <c r="I26" i="82"/>
  <c r="I30" i="82"/>
  <c r="I34" i="82"/>
  <c r="I38" i="82"/>
  <c r="I42" i="82"/>
  <c r="I46" i="82"/>
  <c r="I50" i="82"/>
  <c r="I54" i="82"/>
  <c r="I58" i="82"/>
  <c r="I62" i="82"/>
  <c r="I66" i="82"/>
  <c r="I70" i="82"/>
  <c r="I74" i="82"/>
  <c r="I78" i="82"/>
  <c r="DM95" i="24"/>
  <c r="DL95" i="24"/>
  <c r="DM77" i="24"/>
  <c r="DL77" i="24"/>
  <c r="DM68" i="24"/>
  <c r="DL68" i="24"/>
  <c r="DM58" i="24"/>
  <c r="DL58" i="24"/>
  <c r="DM48" i="24"/>
  <c r="DL48" i="24"/>
  <c r="DM27" i="24"/>
  <c r="DL27" i="24"/>
  <c r="DM9" i="24"/>
  <c r="DL9" i="24"/>
  <c r="DN95" i="24"/>
  <c r="DN77" i="24"/>
  <c r="DN68" i="24"/>
  <c r="DN58" i="24"/>
  <c r="DN48" i="24"/>
  <c r="DN27" i="24"/>
  <c r="DN9" i="24"/>
  <c r="DG95" i="24"/>
  <c r="DG77" i="24"/>
  <c r="DG68" i="24"/>
  <c r="DG58" i="24"/>
  <c r="DG48" i="24"/>
  <c r="DG27" i="24"/>
  <c r="DG9" i="24"/>
  <c r="DH95" i="24"/>
  <c r="DH77" i="24"/>
  <c r="DH68" i="24"/>
  <c r="DH58" i="24"/>
  <c r="DH48" i="24"/>
  <c r="DH27" i="24"/>
  <c r="DH9" i="24"/>
  <c r="DM8" i="24" l="1"/>
  <c r="DM6" i="24" s="1"/>
  <c r="I4" i="82"/>
  <c r="DL8" i="24"/>
  <c r="DL6" i="24" s="1"/>
  <c r="DN8" i="24"/>
  <c r="DN6" i="24" s="1"/>
  <c r="DH8" i="24"/>
  <c r="DH6" i="24" s="1"/>
  <c r="DG8" i="24"/>
  <c r="DG6" i="24" s="1"/>
  <c r="EX100" i="24" l="1"/>
  <c r="H5" i="41" l="1"/>
  <c r="H71" i="41"/>
  <c r="H69" i="41"/>
  <c r="H66" i="41"/>
  <c r="H39" i="41"/>
  <c r="H38" i="41"/>
  <c r="H37" i="41"/>
  <c r="H34" i="41"/>
  <c r="H33" i="41"/>
  <c r="H31" i="41"/>
  <c r="H30" i="41"/>
  <c r="H29" i="41"/>
  <c r="H26" i="41"/>
  <c r="H25" i="41"/>
  <c r="H24" i="41"/>
  <c r="H23" i="41"/>
  <c r="H22" i="41"/>
  <c r="H21" i="41"/>
  <c r="H18" i="41"/>
  <c r="H17" i="41"/>
  <c r="H15" i="41"/>
  <c r="H14" i="41"/>
  <c r="H13" i="41"/>
  <c r="H10" i="41"/>
  <c r="H9" i="41"/>
  <c r="H8" i="41"/>
  <c r="H7" i="41"/>
  <c r="H6" i="41"/>
  <c r="H11" i="41"/>
  <c r="H12" i="41"/>
  <c r="H16" i="41"/>
  <c r="H19" i="41"/>
  <c r="H20" i="41"/>
  <c r="H27" i="41"/>
  <c r="H28" i="41"/>
  <c r="H32" i="41"/>
  <c r="H35" i="41"/>
  <c r="H36" i="41"/>
  <c r="H67" i="41"/>
  <c r="H68" i="41"/>
  <c r="H70" i="41"/>
  <c r="H4" i="41" l="1"/>
  <c r="G80" i="71"/>
  <c r="G79" i="71"/>
  <c r="G78" i="71"/>
  <c r="G77" i="71"/>
  <c r="G76" i="71"/>
  <c r="G75" i="71"/>
  <c r="G74" i="71"/>
  <c r="G73" i="71"/>
  <c r="G72" i="71"/>
  <c r="G71" i="71"/>
  <c r="G70" i="71"/>
  <c r="G69" i="71"/>
  <c r="G68" i="71"/>
  <c r="G67" i="71"/>
  <c r="G66" i="71"/>
  <c r="G65" i="71"/>
  <c r="G64" i="71"/>
  <c r="G63" i="71"/>
  <c r="G62" i="71"/>
  <c r="G61" i="71"/>
  <c r="G60" i="71"/>
  <c r="G59" i="71"/>
  <c r="G58" i="71"/>
  <c r="G57" i="71"/>
  <c r="G56" i="71"/>
  <c r="G55" i="71"/>
  <c r="G54" i="71"/>
  <c r="G53" i="71"/>
  <c r="G52" i="71"/>
  <c r="G51" i="71"/>
  <c r="G50" i="71"/>
  <c r="G49" i="71"/>
  <c r="G48" i="71"/>
  <c r="G47" i="71"/>
  <c r="G46" i="71"/>
  <c r="G45" i="71"/>
  <c r="G44" i="71"/>
  <c r="G43" i="71"/>
  <c r="G42" i="71"/>
  <c r="G41" i="71"/>
  <c r="G40" i="71"/>
  <c r="G39" i="71"/>
  <c r="G38" i="71"/>
  <c r="G37" i="71"/>
  <c r="G36" i="71"/>
  <c r="G35" i="71"/>
  <c r="G34" i="71"/>
  <c r="G33" i="71"/>
  <c r="G32" i="71"/>
  <c r="G31" i="71"/>
  <c r="G30" i="71"/>
  <c r="G29" i="71"/>
  <c r="G28" i="71"/>
  <c r="G27" i="71"/>
  <c r="G26" i="71"/>
  <c r="G25" i="71"/>
  <c r="G24" i="71"/>
  <c r="G23" i="71"/>
  <c r="G22" i="71"/>
  <c r="G21" i="71"/>
  <c r="G20" i="71"/>
  <c r="G19" i="71"/>
  <c r="G18" i="71"/>
  <c r="G17" i="71"/>
  <c r="G16" i="71"/>
  <c r="G15" i="71"/>
  <c r="G14" i="71"/>
  <c r="G13" i="71"/>
  <c r="G12" i="71"/>
  <c r="G11" i="71"/>
  <c r="G10" i="71"/>
  <c r="G9" i="71"/>
  <c r="G8" i="71"/>
  <c r="G7" i="71"/>
  <c r="G6" i="71"/>
  <c r="G5" i="71"/>
  <c r="G80" i="69"/>
  <c r="G79" i="69"/>
  <c r="G78" i="69"/>
  <c r="G77" i="69"/>
  <c r="G76" i="69"/>
  <c r="G75" i="69"/>
  <c r="G74" i="69"/>
  <c r="G73" i="69"/>
  <c r="G72" i="69"/>
  <c r="G71" i="69"/>
  <c r="G70" i="69"/>
  <c r="G69" i="69"/>
  <c r="G68" i="69"/>
  <c r="G67" i="69"/>
  <c r="G66" i="69"/>
  <c r="G65" i="69"/>
  <c r="G64" i="69"/>
  <c r="G63" i="69"/>
  <c r="G62" i="69"/>
  <c r="G61" i="69"/>
  <c r="G60" i="69"/>
  <c r="G59" i="69"/>
  <c r="G58" i="69"/>
  <c r="G57" i="69"/>
  <c r="G56" i="69"/>
  <c r="G55" i="69"/>
  <c r="G54" i="69"/>
  <c r="G53" i="69"/>
  <c r="G52" i="69"/>
  <c r="G51" i="69"/>
  <c r="G50" i="69"/>
  <c r="G49" i="69"/>
  <c r="G48" i="69"/>
  <c r="G47" i="69"/>
  <c r="G46" i="69"/>
  <c r="G45" i="69"/>
  <c r="G44" i="69"/>
  <c r="G43" i="69"/>
  <c r="G42" i="69"/>
  <c r="G41" i="69"/>
  <c r="G40" i="69"/>
  <c r="G39" i="69"/>
  <c r="G38" i="69"/>
  <c r="G37" i="69"/>
  <c r="G36" i="69"/>
  <c r="G35" i="69"/>
  <c r="G34" i="69"/>
  <c r="G33" i="69"/>
  <c r="G32" i="69"/>
  <c r="G31" i="69"/>
  <c r="G30" i="69"/>
  <c r="G29" i="69"/>
  <c r="G28" i="69"/>
  <c r="G27" i="69"/>
  <c r="G26" i="69"/>
  <c r="G25" i="69"/>
  <c r="G24" i="69"/>
  <c r="G23" i="69"/>
  <c r="G22" i="69"/>
  <c r="G21" i="69"/>
  <c r="G20" i="69"/>
  <c r="G19" i="69"/>
  <c r="G18" i="69"/>
  <c r="G17" i="69"/>
  <c r="G16" i="69"/>
  <c r="G15" i="69"/>
  <c r="G14" i="69"/>
  <c r="G13" i="69"/>
  <c r="G12" i="69"/>
  <c r="G11" i="69"/>
  <c r="G10" i="69"/>
  <c r="G6" i="70"/>
  <c r="G7" i="70"/>
  <c r="G8" i="70"/>
  <c r="G9" i="70"/>
  <c r="G10" i="70"/>
  <c r="G11" i="70"/>
  <c r="G12" i="70"/>
  <c r="G13" i="70"/>
  <c r="G14" i="70"/>
  <c r="G15" i="70"/>
  <c r="G16" i="70"/>
  <c r="G17" i="70"/>
  <c r="G18" i="70"/>
  <c r="G19" i="70"/>
  <c r="G20" i="70"/>
  <c r="G21" i="70"/>
  <c r="G22" i="70"/>
  <c r="G23" i="70"/>
  <c r="G24" i="70"/>
  <c r="G25" i="70"/>
  <c r="G26" i="70"/>
  <c r="G27" i="70"/>
  <c r="G28" i="70"/>
  <c r="G29" i="70"/>
  <c r="G30" i="70"/>
  <c r="G31" i="70"/>
  <c r="G32" i="70"/>
  <c r="G33" i="70"/>
  <c r="G34" i="70"/>
  <c r="G35" i="70"/>
  <c r="G36" i="70"/>
  <c r="G37" i="70"/>
  <c r="G38" i="70"/>
  <c r="G39" i="70"/>
  <c r="G40" i="70"/>
  <c r="G41" i="70"/>
  <c r="G42" i="70"/>
  <c r="G43" i="70"/>
  <c r="G44" i="70"/>
  <c r="G45" i="70"/>
  <c r="G46" i="70"/>
  <c r="G47" i="70"/>
  <c r="G48" i="70"/>
  <c r="G49" i="70"/>
  <c r="G50" i="70"/>
  <c r="G51" i="70"/>
  <c r="G52" i="70"/>
  <c r="G53" i="70"/>
  <c r="G54" i="70"/>
  <c r="G55" i="70"/>
  <c r="G56" i="70"/>
  <c r="G57" i="70"/>
  <c r="G58" i="70"/>
  <c r="G59" i="70"/>
  <c r="G60" i="70"/>
  <c r="G61" i="70"/>
  <c r="G62" i="70"/>
  <c r="G63" i="70"/>
  <c r="G64" i="70"/>
  <c r="G65" i="70"/>
  <c r="G66" i="70"/>
  <c r="G67" i="70"/>
  <c r="G68" i="70"/>
  <c r="G69" i="70"/>
  <c r="G70" i="70"/>
  <c r="G71" i="70"/>
  <c r="G72" i="70"/>
  <c r="G73" i="70"/>
  <c r="G74" i="70"/>
  <c r="G75" i="70"/>
  <c r="G76" i="70"/>
  <c r="G77" i="70"/>
  <c r="G78" i="70"/>
  <c r="G79" i="70"/>
  <c r="G80" i="70"/>
  <c r="G5" i="70"/>
  <c r="G76" i="72"/>
  <c r="G75" i="72"/>
  <c r="G74" i="72"/>
  <c r="G73" i="72"/>
  <c r="G72" i="72"/>
  <c r="G71" i="72"/>
  <c r="G70" i="72"/>
  <c r="G69" i="72"/>
  <c r="G68" i="72"/>
  <c r="G67" i="72"/>
  <c r="G66" i="72"/>
  <c r="G65" i="72"/>
  <c r="G64" i="72"/>
  <c r="G63" i="72"/>
  <c r="G62" i="72"/>
  <c r="G61" i="72"/>
  <c r="G60" i="72"/>
  <c r="G59" i="72"/>
  <c r="G58" i="72"/>
  <c r="G57" i="72"/>
  <c r="G56" i="72"/>
  <c r="G55" i="72"/>
  <c r="G54" i="72"/>
  <c r="G53" i="72"/>
  <c r="G52" i="72"/>
  <c r="G51" i="72"/>
  <c r="G50" i="72"/>
  <c r="G49" i="72"/>
  <c r="G48" i="72"/>
  <c r="G47" i="72"/>
  <c r="G46" i="72"/>
  <c r="G45" i="72"/>
  <c r="G44" i="72"/>
  <c r="G43" i="72"/>
  <c r="G42" i="72"/>
  <c r="G41" i="72"/>
  <c r="G40" i="72"/>
  <c r="G39" i="72"/>
  <c r="G38" i="72"/>
  <c r="G37" i="72"/>
  <c r="G36" i="72"/>
  <c r="G35" i="72"/>
  <c r="G34" i="72"/>
  <c r="G33" i="72"/>
  <c r="G32" i="72"/>
  <c r="G31" i="72"/>
  <c r="G30" i="72"/>
  <c r="G29" i="72"/>
  <c r="G28" i="72"/>
  <c r="G27" i="72"/>
  <c r="G26" i="72"/>
  <c r="G25" i="72"/>
  <c r="G24" i="72"/>
  <c r="G23" i="72"/>
  <c r="G22" i="72"/>
  <c r="G21" i="72"/>
  <c r="G20" i="72"/>
  <c r="G19" i="72"/>
  <c r="G18" i="72"/>
  <c r="G17" i="72"/>
  <c r="G16" i="72"/>
  <c r="G15" i="72"/>
  <c r="G14" i="72"/>
  <c r="G13" i="72"/>
  <c r="G12" i="72"/>
  <c r="G11" i="72"/>
  <c r="G10" i="72"/>
  <c r="G9" i="72"/>
  <c r="G8" i="72"/>
  <c r="G7" i="72"/>
  <c r="G6" i="72"/>
  <c r="G5" i="72"/>
  <c r="G76" i="74"/>
  <c r="G75" i="74"/>
  <c r="G74" i="74"/>
  <c r="G73" i="74"/>
  <c r="G72" i="74"/>
  <c r="G71" i="74"/>
  <c r="G70" i="74"/>
  <c r="G69" i="74"/>
  <c r="G68" i="74"/>
  <c r="G67" i="74"/>
  <c r="G66" i="74"/>
  <c r="G65" i="74"/>
  <c r="G64" i="74"/>
  <c r="G63" i="74"/>
  <c r="G62" i="74"/>
  <c r="G61" i="74"/>
  <c r="G60" i="74"/>
  <c r="G59" i="74"/>
  <c r="G58" i="74"/>
  <c r="G57" i="74"/>
  <c r="G56" i="74"/>
  <c r="G55" i="74"/>
  <c r="G54" i="74"/>
  <c r="G53" i="74"/>
  <c r="G52" i="74"/>
  <c r="G51" i="74"/>
  <c r="G50" i="74"/>
  <c r="G49" i="74"/>
  <c r="G48" i="74"/>
  <c r="G47" i="74"/>
  <c r="G46" i="74"/>
  <c r="G45" i="74"/>
  <c r="G44" i="74"/>
  <c r="G43" i="74"/>
  <c r="G42" i="74"/>
  <c r="G41" i="74"/>
  <c r="G40" i="74"/>
  <c r="G39" i="74"/>
  <c r="G38" i="74"/>
  <c r="G37" i="74"/>
  <c r="G36" i="74"/>
  <c r="G35" i="74"/>
  <c r="G34" i="74"/>
  <c r="G33" i="74"/>
  <c r="G32" i="74"/>
  <c r="G31" i="74"/>
  <c r="G30" i="74"/>
  <c r="G29" i="74"/>
  <c r="G28" i="74"/>
  <c r="G27" i="74"/>
  <c r="G26" i="74"/>
  <c r="G25" i="74"/>
  <c r="G24" i="74"/>
  <c r="G23" i="74"/>
  <c r="G22" i="74"/>
  <c r="G21" i="74"/>
  <c r="G20" i="74"/>
  <c r="G19" i="74"/>
  <c r="G18" i="74"/>
  <c r="G17" i="74"/>
  <c r="G16" i="74"/>
  <c r="G15" i="74"/>
  <c r="G14" i="74"/>
  <c r="G13" i="74"/>
  <c r="G12" i="74"/>
  <c r="G11" i="74"/>
  <c r="G10" i="74"/>
  <c r="G9" i="74"/>
  <c r="G8" i="74"/>
  <c r="G7" i="74"/>
  <c r="G6" i="74"/>
  <c r="G76" i="73"/>
  <c r="G75" i="73"/>
  <c r="G74" i="73"/>
  <c r="G73" i="73"/>
  <c r="G72" i="73"/>
  <c r="G71" i="73"/>
  <c r="G70" i="73"/>
  <c r="G69" i="73"/>
  <c r="G68" i="73"/>
  <c r="G67" i="73"/>
  <c r="G66" i="73"/>
  <c r="G65" i="73"/>
  <c r="G64" i="73"/>
  <c r="G63" i="73"/>
  <c r="G62" i="73"/>
  <c r="G61" i="73"/>
  <c r="G60" i="73"/>
  <c r="G59" i="73"/>
  <c r="G58" i="73"/>
  <c r="G57" i="73"/>
  <c r="G56" i="73"/>
  <c r="G55" i="73"/>
  <c r="G54" i="73"/>
  <c r="G53" i="73"/>
  <c r="G52" i="73"/>
  <c r="G51" i="73"/>
  <c r="G50" i="73"/>
  <c r="G49" i="73"/>
  <c r="G48" i="73"/>
  <c r="G47" i="73"/>
  <c r="G46" i="73"/>
  <c r="G45" i="73"/>
  <c r="G44" i="73"/>
  <c r="G43" i="73"/>
  <c r="G42" i="73"/>
  <c r="G41" i="73"/>
  <c r="G40" i="73"/>
  <c r="G39" i="73"/>
  <c r="G38" i="73"/>
  <c r="G37" i="73"/>
  <c r="G36" i="73"/>
  <c r="G35" i="73"/>
  <c r="G34" i="73"/>
  <c r="G33" i="73"/>
  <c r="G32" i="73"/>
  <c r="G31" i="73"/>
  <c r="G30" i="73"/>
  <c r="G29" i="73"/>
  <c r="G28" i="73"/>
  <c r="G27" i="73"/>
  <c r="G26" i="73"/>
  <c r="G25" i="73"/>
  <c r="G24" i="73"/>
  <c r="G23" i="73"/>
  <c r="G22" i="73"/>
  <c r="G21" i="73"/>
  <c r="G20" i="73"/>
  <c r="G19" i="73"/>
  <c r="G18" i="73"/>
  <c r="G17" i="73"/>
  <c r="G16" i="73"/>
  <c r="G15" i="73"/>
  <c r="G14" i="73"/>
  <c r="G13" i="73"/>
  <c r="G12" i="73"/>
  <c r="G11" i="73"/>
  <c r="G10" i="73"/>
  <c r="G9" i="73"/>
  <c r="G8" i="73"/>
  <c r="G7" i="73"/>
  <c r="G6" i="73"/>
  <c r="G5" i="73"/>
  <c r="G76" i="76"/>
  <c r="G75" i="76"/>
  <c r="G74" i="76"/>
  <c r="G73" i="76"/>
  <c r="G72" i="76"/>
  <c r="G71" i="76"/>
  <c r="G70" i="76"/>
  <c r="G69" i="76"/>
  <c r="G68" i="76"/>
  <c r="G67" i="76"/>
  <c r="G66" i="76"/>
  <c r="G65" i="76"/>
  <c r="G64" i="76"/>
  <c r="G63" i="76"/>
  <c r="G62" i="76"/>
  <c r="G61" i="76"/>
  <c r="G60" i="76"/>
  <c r="G59" i="76"/>
  <c r="G58" i="76"/>
  <c r="G57" i="76"/>
  <c r="G56" i="76"/>
  <c r="G55" i="76"/>
  <c r="G54" i="76"/>
  <c r="G53" i="76"/>
  <c r="G52" i="76"/>
  <c r="G51" i="76"/>
  <c r="G50" i="76"/>
  <c r="G49" i="76"/>
  <c r="G48" i="76"/>
  <c r="G47" i="76"/>
  <c r="G46" i="76"/>
  <c r="G45" i="76"/>
  <c r="G44" i="76"/>
  <c r="G43" i="76"/>
  <c r="G42" i="76"/>
  <c r="G41" i="76"/>
  <c r="G40" i="76"/>
  <c r="G39" i="76"/>
  <c r="G38" i="76"/>
  <c r="G37" i="76"/>
  <c r="G36" i="76"/>
  <c r="G35" i="76"/>
  <c r="G34" i="76"/>
  <c r="G33" i="76"/>
  <c r="G32" i="76"/>
  <c r="G31" i="76"/>
  <c r="G30" i="76"/>
  <c r="G29" i="76"/>
  <c r="G28" i="76"/>
  <c r="G27" i="76"/>
  <c r="G26" i="76"/>
  <c r="G25" i="76"/>
  <c r="G24" i="76"/>
  <c r="G23" i="76"/>
  <c r="G22" i="76"/>
  <c r="G21" i="76"/>
  <c r="G20" i="76"/>
  <c r="G19" i="76"/>
  <c r="G18" i="76"/>
  <c r="G17" i="76"/>
  <c r="G16" i="76"/>
  <c r="G15" i="76"/>
  <c r="G14" i="76"/>
  <c r="G13" i="76"/>
  <c r="G12" i="76"/>
  <c r="G11" i="76"/>
  <c r="G10" i="76"/>
  <c r="G9" i="76"/>
  <c r="G8" i="76"/>
  <c r="G7" i="76"/>
  <c r="G6" i="76"/>
  <c r="G5" i="76"/>
  <c r="G76" i="77"/>
  <c r="G75" i="77"/>
  <c r="G74" i="77"/>
  <c r="G73" i="77"/>
  <c r="G72" i="77"/>
  <c r="G71" i="77"/>
  <c r="G70" i="77"/>
  <c r="G69" i="77"/>
  <c r="G68" i="77"/>
  <c r="G67" i="77"/>
  <c r="G66" i="77"/>
  <c r="G65" i="77"/>
  <c r="G64" i="77"/>
  <c r="G63" i="77"/>
  <c r="G62" i="77"/>
  <c r="G61" i="77"/>
  <c r="G60" i="77"/>
  <c r="G59" i="77"/>
  <c r="G58" i="77"/>
  <c r="G57" i="77"/>
  <c r="G56" i="77"/>
  <c r="G55" i="77"/>
  <c r="G54" i="77"/>
  <c r="G53" i="77"/>
  <c r="G52" i="77"/>
  <c r="G51" i="77"/>
  <c r="G50" i="77"/>
  <c r="G49" i="77"/>
  <c r="G48" i="77"/>
  <c r="G47" i="77"/>
  <c r="G46" i="77"/>
  <c r="G45" i="77"/>
  <c r="G44" i="77"/>
  <c r="G43" i="77"/>
  <c r="G42" i="77"/>
  <c r="G41" i="77"/>
  <c r="G40" i="77"/>
  <c r="G39" i="77"/>
  <c r="G38" i="77"/>
  <c r="G37" i="77"/>
  <c r="G36" i="77"/>
  <c r="G35" i="77"/>
  <c r="G34" i="77"/>
  <c r="G33" i="77"/>
  <c r="G32" i="77"/>
  <c r="G31" i="77"/>
  <c r="G30" i="77"/>
  <c r="G29" i="77"/>
  <c r="G28" i="77"/>
  <c r="G27" i="77"/>
  <c r="G26" i="77"/>
  <c r="G25" i="77"/>
  <c r="G24" i="77"/>
  <c r="G23" i="77"/>
  <c r="G22" i="77"/>
  <c r="G21" i="77"/>
  <c r="G20" i="77"/>
  <c r="G19" i="77"/>
  <c r="G18" i="77"/>
  <c r="G17" i="77"/>
  <c r="G16" i="77"/>
  <c r="G15" i="77"/>
  <c r="G14" i="77"/>
  <c r="G13" i="77"/>
  <c r="G12" i="77"/>
  <c r="G11" i="77"/>
  <c r="G10" i="77"/>
  <c r="G9" i="77"/>
  <c r="G8" i="77"/>
  <c r="G7" i="77"/>
  <c r="G6" i="77"/>
  <c r="G5" i="77"/>
  <c r="G6" i="75"/>
  <c r="G7" i="75"/>
  <c r="G8" i="75"/>
  <c r="G9" i="75"/>
  <c r="G10" i="75"/>
  <c r="G11" i="75"/>
  <c r="G12" i="75"/>
  <c r="G13" i="75"/>
  <c r="G14" i="75"/>
  <c r="G15" i="75"/>
  <c r="G16" i="75"/>
  <c r="G17" i="75"/>
  <c r="G18" i="75"/>
  <c r="G19" i="75"/>
  <c r="G20" i="75"/>
  <c r="G21" i="75"/>
  <c r="G22" i="75"/>
  <c r="G23" i="75"/>
  <c r="G24" i="75"/>
  <c r="G25" i="75"/>
  <c r="G26" i="75"/>
  <c r="G27" i="75"/>
  <c r="G28" i="75"/>
  <c r="G29" i="75"/>
  <c r="G30" i="75"/>
  <c r="G31" i="75"/>
  <c r="G32" i="75"/>
  <c r="G33" i="75"/>
  <c r="G34" i="75"/>
  <c r="G35" i="75"/>
  <c r="G36" i="75"/>
  <c r="G37" i="75"/>
  <c r="G38" i="75"/>
  <c r="G39" i="75"/>
  <c r="G40" i="75"/>
  <c r="G41" i="75"/>
  <c r="G42" i="75"/>
  <c r="G43" i="75"/>
  <c r="G44" i="75"/>
  <c r="G45" i="75"/>
  <c r="G46" i="75"/>
  <c r="G47" i="75"/>
  <c r="G48" i="75"/>
  <c r="G49" i="75"/>
  <c r="G50" i="75"/>
  <c r="G51" i="75"/>
  <c r="G52" i="75"/>
  <c r="G53" i="75"/>
  <c r="G54" i="75"/>
  <c r="G55" i="75"/>
  <c r="G56" i="75"/>
  <c r="G57" i="75"/>
  <c r="G58" i="75"/>
  <c r="G59" i="75"/>
  <c r="G60" i="75"/>
  <c r="G61" i="75"/>
  <c r="G62" i="75"/>
  <c r="G63" i="75"/>
  <c r="G64" i="75"/>
  <c r="G65" i="75"/>
  <c r="G66" i="75"/>
  <c r="G67" i="75"/>
  <c r="G68" i="75"/>
  <c r="G69" i="75"/>
  <c r="G70" i="75"/>
  <c r="G71" i="75"/>
  <c r="G72" i="75"/>
  <c r="G73" i="75"/>
  <c r="G74" i="75"/>
  <c r="G75" i="75"/>
  <c r="G76" i="75"/>
  <c r="G5" i="75"/>
  <c r="G76" i="80"/>
  <c r="G75" i="80"/>
  <c r="G74" i="80"/>
  <c r="G73" i="80"/>
  <c r="G72" i="80"/>
  <c r="G71" i="80"/>
  <c r="G70" i="80"/>
  <c r="G69" i="80"/>
  <c r="G68" i="80"/>
  <c r="G67" i="80"/>
  <c r="G66" i="80"/>
  <c r="G65" i="80"/>
  <c r="G64" i="80"/>
  <c r="G63" i="80"/>
  <c r="G62" i="80"/>
  <c r="G61" i="80"/>
  <c r="G60" i="80"/>
  <c r="G59" i="80"/>
  <c r="G58" i="80"/>
  <c r="G57" i="80"/>
  <c r="G56" i="80"/>
  <c r="G55" i="80"/>
  <c r="G54" i="80"/>
  <c r="G53" i="80"/>
  <c r="G52" i="80"/>
  <c r="G51" i="80"/>
  <c r="G50" i="80"/>
  <c r="G49" i="80"/>
  <c r="G48" i="80"/>
  <c r="G47" i="80"/>
  <c r="G46" i="80"/>
  <c r="G45" i="80"/>
  <c r="G44" i="80"/>
  <c r="G43" i="80"/>
  <c r="G42" i="80"/>
  <c r="G41" i="80"/>
  <c r="G40" i="80"/>
  <c r="G39" i="80"/>
  <c r="G38" i="80"/>
  <c r="G37" i="80"/>
  <c r="G36" i="80"/>
  <c r="G35" i="80"/>
  <c r="G34" i="80"/>
  <c r="G33" i="80"/>
  <c r="G32" i="80"/>
  <c r="G31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G18" i="80"/>
  <c r="G17" i="80"/>
  <c r="G16" i="80"/>
  <c r="G15" i="80"/>
  <c r="G14" i="80"/>
  <c r="G13" i="80"/>
  <c r="G12" i="80"/>
  <c r="G11" i="80"/>
  <c r="G10" i="80"/>
  <c r="G9" i="80"/>
  <c r="G8" i="80"/>
  <c r="G7" i="80"/>
  <c r="G6" i="80"/>
  <c r="G5" i="80"/>
  <c r="G76" i="79"/>
  <c r="G75" i="79"/>
  <c r="G74" i="79"/>
  <c r="G73" i="79"/>
  <c r="G72" i="79"/>
  <c r="G71" i="79"/>
  <c r="G70" i="79"/>
  <c r="G69" i="79"/>
  <c r="G68" i="79"/>
  <c r="G67" i="79"/>
  <c r="G66" i="79"/>
  <c r="G65" i="79"/>
  <c r="G64" i="79"/>
  <c r="G63" i="79"/>
  <c r="G62" i="79"/>
  <c r="G61" i="79"/>
  <c r="G60" i="79"/>
  <c r="G59" i="79"/>
  <c r="G58" i="79"/>
  <c r="G57" i="79"/>
  <c r="G56" i="79"/>
  <c r="G55" i="79"/>
  <c r="G54" i="79"/>
  <c r="G53" i="79"/>
  <c r="G52" i="79"/>
  <c r="G51" i="79"/>
  <c r="G50" i="79"/>
  <c r="G49" i="79"/>
  <c r="G48" i="79"/>
  <c r="G47" i="79"/>
  <c r="G46" i="79"/>
  <c r="G45" i="79"/>
  <c r="G44" i="79"/>
  <c r="G43" i="79"/>
  <c r="G42" i="79"/>
  <c r="G41" i="79"/>
  <c r="G40" i="79"/>
  <c r="G39" i="79"/>
  <c r="G38" i="79"/>
  <c r="G37" i="79"/>
  <c r="G36" i="79"/>
  <c r="G35" i="79"/>
  <c r="G34" i="79"/>
  <c r="G33" i="79"/>
  <c r="G32" i="79"/>
  <c r="G31" i="79"/>
  <c r="G30" i="79"/>
  <c r="G29" i="79"/>
  <c r="G28" i="79"/>
  <c r="G27" i="79"/>
  <c r="G26" i="79"/>
  <c r="G25" i="79"/>
  <c r="G24" i="79"/>
  <c r="G23" i="79"/>
  <c r="G22" i="79"/>
  <c r="G21" i="79"/>
  <c r="G20" i="79"/>
  <c r="G19" i="79"/>
  <c r="G18" i="79"/>
  <c r="G17" i="79"/>
  <c r="G16" i="79"/>
  <c r="G15" i="79"/>
  <c r="G14" i="79"/>
  <c r="G13" i="79"/>
  <c r="G12" i="79"/>
  <c r="G11" i="79"/>
  <c r="G10" i="79"/>
  <c r="G9" i="79"/>
  <c r="G8" i="79"/>
  <c r="G7" i="79"/>
  <c r="G6" i="79"/>
  <c r="G5" i="79"/>
  <c r="G6" i="78"/>
  <c r="G7" i="78"/>
  <c r="G8" i="78"/>
  <c r="G9" i="78"/>
  <c r="G10" i="78"/>
  <c r="G11" i="78"/>
  <c r="G12" i="78"/>
  <c r="G13" i="78"/>
  <c r="G14" i="78"/>
  <c r="G15" i="78"/>
  <c r="G16" i="78"/>
  <c r="G17" i="78"/>
  <c r="G18" i="78"/>
  <c r="G19" i="78"/>
  <c r="G20" i="78"/>
  <c r="G21" i="78"/>
  <c r="G22" i="78"/>
  <c r="G23" i="78"/>
  <c r="G24" i="78"/>
  <c r="G25" i="78"/>
  <c r="G26" i="78"/>
  <c r="G27" i="78"/>
  <c r="G28" i="78"/>
  <c r="G29" i="78"/>
  <c r="G30" i="78"/>
  <c r="G31" i="78"/>
  <c r="G32" i="78"/>
  <c r="G33" i="78"/>
  <c r="G34" i="78"/>
  <c r="G35" i="78"/>
  <c r="G36" i="78"/>
  <c r="G37" i="78"/>
  <c r="G38" i="78"/>
  <c r="G39" i="78"/>
  <c r="G40" i="78"/>
  <c r="G41" i="78"/>
  <c r="G42" i="78"/>
  <c r="G43" i="78"/>
  <c r="G44" i="78"/>
  <c r="G45" i="78"/>
  <c r="G46" i="78"/>
  <c r="G47" i="78"/>
  <c r="G48" i="78"/>
  <c r="G49" i="78"/>
  <c r="G50" i="78"/>
  <c r="G51" i="78"/>
  <c r="G52" i="78"/>
  <c r="G53" i="78"/>
  <c r="G54" i="78"/>
  <c r="G55" i="78"/>
  <c r="G56" i="78"/>
  <c r="G57" i="78"/>
  <c r="G58" i="78"/>
  <c r="G59" i="78"/>
  <c r="G60" i="78"/>
  <c r="G61" i="78"/>
  <c r="G62" i="78"/>
  <c r="G63" i="78"/>
  <c r="G64" i="78"/>
  <c r="G65" i="78"/>
  <c r="G66" i="78"/>
  <c r="G67" i="78"/>
  <c r="G68" i="78"/>
  <c r="G69" i="78"/>
  <c r="G70" i="78"/>
  <c r="G71" i="78"/>
  <c r="G72" i="78"/>
  <c r="G73" i="78"/>
  <c r="G74" i="78"/>
  <c r="G75" i="78"/>
  <c r="G5" i="78"/>
  <c r="G81" i="68"/>
  <c r="G80" i="68"/>
  <c r="G79" i="68"/>
  <c r="G78" i="68"/>
  <c r="G77" i="68"/>
  <c r="G76" i="68"/>
  <c r="G75" i="68"/>
  <c r="G74" i="68"/>
  <c r="G73" i="68"/>
  <c r="G72" i="68"/>
  <c r="G71" i="68"/>
  <c r="G70" i="68"/>
  <c r="G69" i="68"/>
  <c r="G68" i="68"/>
  <c r="G67" i="68"/>
  <c r="G66" i="68"/>
  <c r="G65" i="68"/>
  <c r="G64" i="68"/>
  <c r="G63" i="68"/>
  <c r="G62" i="68"/>
  <c r="G61" i="68"/>
  <c r="G60" i="68"/>
  <c r="G59" i="68"/>
  <c r="G58" i="68"/>
  <c r="G57" i="68"/>
  <c r="G56" i="68"/>
  <c r="G55" i="68"/>
  <c r="G54" i="68"/>
  <c r="G53" i="68"/>
  <c r="G52" i="68"/>
  <c r="G51" i="68"/>
  <c r="G50" i="68"/>
  <c r="G49" i="68"/>
  <c r="G48" i="68"/>
  <c r="G47" i="68"/>
  <c r="G46" i="68"/>
  <c r="G45" i="68"/>
  <c r="G44" i="68"/>
  <c r="G43" i="68"/>
  <c r="G42" i="68"/>
  <c r="G41" i="68"/>
  <c r="G40" i="68"/>
  <c r="G39" i="68"/>
  <c r="G38" i="68"/>
  <c r="G37" i="68"/>
  <c r="G36" i="68"/>
  <c r="G35" i="68"/>
  <c r="G34" i="68"/>
  <c r="G33" i="68"/>
  <c r="G32" i="68"/>
  <c r="G31" i="68"/>
  <c r="G30" i="68"/>
  <c r="G29" i="68"/>
  <c r="G28" i="68"/>
  <c r="G27" i="68"/>
  <c r="G26" i="68"/>
  <c r="G25" i="68"/>
  <c r="G24" i="68"/>
  <c r="G23" i="68"/>
  <c r="G22" i="68"/>
  <c r="G21" i="68"/>
  <c r="G20" i="68"/>
  <c r="G19" i="68"/>
  <c r="G18" i="68"/>
  <c r="G17" i="68"/>
  <c r="G16" i="68"/>
  <c r="G15" i="68"/>
  <c r="G14" i="68"/>
  <c r="G13" i="68"/>
  <c r="G12" i="68"/>
  <c r="G11" i="68"/>
  <c r="G10" i="68"/>
  <c r="G9" i="68"/>
  <c r="G8" i="68"/>
  <c r="G7" i="68"/>
  <c r="G6" i="68"/>
  <c r="G5" i="68"/>
  <c r="G81" i="67"/>
  <c r="G80" i="67"/>
  <c r="G79" i="67"/>
  <c r="G78" i="67"/>
  <c r="G77" i="67"/>
  <c r="G76" i="67"/>
  <c r="G75" i="67"/>
  <c r="G74" i="67"/>
  <c r="G73" i="67"/>
  <c r="G72" i="67"/>
  <c r="G71" i="67"/>
  <c r="G70" i="67"/>
  <c r="G69" i="67"/>
  <c r="G68" i="67"/>
  <c r="G67" i="67"/>
  <c r="G66" i="67"/>
  <c r="G65" i="67"/>
  <c r="G64" i="67"/>
  <c r="G63" i="67"/>
  <c r="G62" i="67"/>
  <c r="G61" i="67"/>
  <c r="G60" i="67"/>
  <c r="G59" i="67"/>
  <c r="G58" i="67"/>
  <c r="G57" i="67"/>
  <c r="G56" i="67"/>
  <c r="G55" i="67"/>
  <c r="G54" i="67"/>
  <c r="G53" i="67"/>
  <c r="G52" i="67"/>
  <c r="G51" i="67"/>
  <c r="G50" i="67"/>
  <c r="G49" i="67"/>
  <c r="G48" i="67"/>
  <c r="G47" i="67"/>
  <c r="G46" i="67"/>
  <c r="G45" i="67"/>
  <c r="G44" i="67"/>
  <c r="G43" i="67"/>
  <c r="G42" i="67"/>
  <c r="G41" i="67"/>
  <c r="G40" i="67"/>
  <c r="G39" i="67"/>
  <c r="G38" i="67"/>
  <c r="G37" i="67"/>
  <c r="G36" i="67"/>
  <c r="G35" i="67"/>
  <c r="G34" i="67"/>
  <c r="G33" i="67"/>
  <c r="G32" i="67"/>
  <c r="G31" i="67"/>
  <c r="G30" i="67"/>
  <c r="G29" i="67"/>
  <c r="G28" i="67"/>
  <c r="G27" i="67"/>
  <c r="G26" i="67"/>
  <c r="G25" i="67"/>
  <c r="G24" i="67"/>
  <c r="G23" i="67"/>
  <c r="G22" i="67"/>
  <c r="G21" i="67"/>
  <c r="G20" i="67"/>
  <c r="G19" i="67"/>
  <c r="G18" i="67"/>
  <c r="G17" i="67"/>
  <c r="G16" i="67"/>
  <c r="G15" i="67"/>
  <c r="G14" i="67"/>
  <c r="G13" i="67"/>
  <c r="G12" i="67"/>
  <c r="G11" i="67"/>
  <c r="G10" i="67"/>
  <c r="G9" i="67"/>
  <c r="G8" i="67"/>
  <c r="G7" i="67"/>
  <c r="G6" i="67"/>
  <c r="G5" i="67"/>
  <c r="G81" i="66"/>
  <c r="G80" i="66"/>
  <c r="G79" i="66"/>
  <c r="G78" i="66"/>
  <c r="G77" i="66"/>
  <c r="G76" i="66"/>
  <c r="G75" i="66"/>
  <c r="G74" i="66"/>
  <c r="G73" i="66"/>
  <c r="G72" i="66"/>
  <c r="G71" i="66"/>
  <c r="G70" i="66"/>
  <c r="G69" i="66"/>
  <c r="G68" i="66"/>
  <c r="G67" i="66"/>
  <c r="G66" i="66"/>
  <c r="G65" i="66"/>
  <c r="G64" i="66"/>
  <c r="G63" i="66"/>
  <c r="G62" i="66"/>
  <c r="G61" i="66"/>
  <c r="G60" i="66"/>
  <c r="G59" i="66"/>
  <c r="G58" i="66"/>
  <c r="G57" i="66"/>
  <c r="G56" i="66"/>
  <c r="G55" i="66"/>
  <c r="G54" i="66"/>
  <c r="G53" i="66"/>
  <c r="G52" i="66"/>
  <c r="G51" i="66"/>
  <c r="G50" i="66"/>
  <c r="G49" i="66"/>
  <c r="G48" i="66"/>
  <c r="G47" i="66"/>
  <c r="G46" i="66"/>
  <c r="G45" i="66"/>
  <c r="G44" i="66"/>
  <c r="G43" i="66"/>
  <c r="G42" i="66"/>
  <c r="G41" i="66"/>
  <c r="G40" i="66"/>
  <c r="G39" i="66"/>
  <c r="G38" i="66"/>
  <c r="G37" i="66"/>
  <c r="G36" i="66"/>
  <c r="G35" i="66"/>
  <c r="G34" i="66"/>
  <c r="G33" i="66"/>
  <c r="G32" i="66"/>
  <c r="G31" i="66"/>
  <c r="G30" i="66"/>
  <c r="G29" i="66"/>
  <c r="G28" i="66"/>
  <c r="G27" i="66"/>
  <c r="G26" i="66"/>
  <c r="G25" i="66"/>
  <c r="G24" i="66"/>
  <c r="G23" i="66"/>
  <c r="G22" i="66"/>
  <c r="G21" i="66"/>
  <c r="G20" i="66"/>
  <c r="G19" i="66"/>
  <c r="G18" i="66"/>
  <c r="G17" i="66"/>
  <c r="G16" i="66"/>
  <c r="G15" i="66"/>
  <c r="G14" i="66"/>
  <c r="G13" i="66"/>
  <c r="G12" i="66"/>
  <c r="G11" i="66"/>
  <c r="G10" i="66"/>
  <c r="G9" i="66"/>
  <c r="G8" i="66"/>
  <c r="G7" i="66"/>
  <c r="G6" i="66"/>
  <c r="G5" i="66"/>
  <c r="G81" i="65"/>
  <c r="G80" i="65"/>
  <c r="G79" i="65"/>
  <c r="G78" i="65"/>
  <c r="G77" i="65"/>
  <c r="G76" i="65"/>
  <c r="G75" i="65"/>
  <c r="G74" i="65"/>
  <c r="G73" i="65"/>
  <c r="G72" i="65"/>
  <c r="G71" i="65"/>
  <c r="G70" i="65"/>
  <c r="G69" i="65"/>
  <c r="G68" i="65"/>
  <c r="G67" i="65"/>
  <c r="G66" i="65"/>
  <c r="G65" i="65"/>
  <c r="G64" i="65"/>
  <c r="G63" i="65"/>
  <c r="G62" i="65"/>
  <c r="G61" i="65"/>
  <c r="G60" i="65"/>
  <c r="G59" i="65"/>
  <c r="G58" i="65"/>
  <c r="G57" i="65"/>
  <c r="G56" i="65"/>
  <c r="G55" i="65"/>
  <c r="G54" i="65"/>
  <c r="G53" i="65"/>
  <c r="G52" i="65"/>
  <c r="G51" i="65"/>
  <c r="G50" i="65"/>
  <c r="G49" i="65"/>
  <c r="G48" i="65"/>
  <c r="G47" i="65"/>
  <c r="G46" i="65"/>
  <c r="G45" i="65"/>
  <c r="G44" i="65"/>
  <c r="G43" i="65"/>
  <c r="G42" i="65"/>
  <c r="G41" i="65"/>
  <c r="G40" i="65"/>
  <c r="G39" i="65"/>
  <c r="G38" i="65"/>
  <c r="G37" i="65"/>
  <c r="G36" i="65"/>
  <c r="G35" i="65"/>
  <c r="G34" i="65"/>
  <c r="G33" i="65"/>
  <c r="G32" i="65"/>
  <c r="G31" i="65"/>
  <c r="G30" i="65"/>
  <c r="G29" i="65"/>
  <c r="G28" i="65"/>
  <c r="G27" i="65"/>
  <c r="G26" i="65"/>
  <c r="G25" i="65"/>
  <c r="G24" i="65"/>
  <c r="G23" i="65"/>
  <c r="G22" i="65"/>
  <c r="G21" i="65"/>
  <c r="G20" i="65"/>
  <c r="G19" i="65"/>
  <c r="G18" i="65"/>
  <c r="G17" i="65"/>
  <c r="G16" i="65"/>
  <c r="G15" i="65"/>
  <c r="G14" i="65"/>
  <c r="G13" i="65"/>
  <c r="G12" i="65"/>
  <c r="G11" i="65"/>
  <c r="G10" i="65"/>
  <c r="G9" i="65"/>
  <c r="G8" i="65"/>
  <c r="G7" i="65"/>
  <c r="G6" i="65"/>
  <c r="G5" i="65"/>
  <c r="G81" i="64"/>
  <c r="G80" i="64"/>
  <c r="G79" i="64"/>
  <c r="G78" i="64"/>
  <c r="G77" i="64"/>
  <c r="G76" i="64"/>
  <c r="G75" i="64"/>
  <c r="G74" i="64"/>
  <c r="G73" i="64"/>
  <c r="G72" i="64"/>
  <c r="G71" i="64"/>
  <c r="G70" i="64"/>
  <c r="G69" i="64"/>
  <c r="G68" i="64"/>
  <c r="G67" i="64"/>
  <c r="G66" i="64"/>
  <c r="G65" i="64"/>
  <c r="G64" i="64"/>
  <c r="G63" i="64"/>
  <c r="G62" i="64"/>
  <c r="G61" i="64"/>
  <c r="G60" i="64"/>
  <c r="G59" i="64"/>
  <c r="G58" i="64"/>
  <c r="G57" i="64"/>
  <c r="G56" i="64"/>
  <c r="G55" i="64"/>
  <c r="G54" i="64"/>
  <c r="G53" i="64"/>
  <c r="G52" i="64"/>
  <c r="G51" i="64"/>
  <c r="G50" i="64"/>
  <c r="G49" i="64"/>
  <c r="G48" i="64"/>
  <c r="G47" i="64"/>
  <c r="G46" i="64"/>
  <c r="G45" i="64"/>
  <c r="G44" i="64"/>
  <c r="G43" i="64"/>
  <c r="G42" i="64"/>
  <c r="G41" i="64"/>
  <c r="G40" i="64"/>
  <c r="G39" i="64"/>
  <c r="G38" i="64"/>
  <c r="G37" i="64"/>
  <c r="G36" i="64"/>
  <c r="G35" i="64"/>
  <c r="G34" i="64"/>
  <c r="G33" i="64"/>
  <c r="G32" i="64"/>
  <c r="G31" i="64"/>
  <c r="G30" i="64"/>
  <c r="G29" i="64"/>
  <c r="G28" i="64"/>
  <c r="G27" i="64"/>
  <c r="G26" i="64"/>
  <c r="G25" i="64"/>
  <c r="G24" i="64"/>
  <c r="G23" i="64"/>
  <c r="G22" i="64"/>
  <c r="G21" i="64"/>
  <c r="G20" i="64"/>
  <c r="G19" i="64"/>
  <c r="G18" i="64"/>
  <c r="G17" i="64"/>
  <c r="G16" i="64"/>
  <c r="G15" i="64"/>
  <c r="G14" i="64"/>
  <c r="G13" i="64"/>
  <c r="G12" i="64"/>
  <c r="G11" i="64"/>
  <c r="G10" i="64"/>
  <c r="G9" i="64"/>
  <c r="G8" i="64"/>
  <c r="G7" i="64"/>
  <c r="G6" i="64"/>
  <c r="G5" i="64"/>
  <c r="G81" i="62"/>
  <c r="G80" i="62"/>
  <c r="G79" i="62"/>
  <c r="G78" i="62"/>
  <c r="G77" i="62"/>
  <c r="G76" i="62"/>
  <c r="G75" i="62"/>
  <c r="G74" i="62"/>
  <c r="G73" i="62"/>
  <c r="G72" i="62"/>
  <c r="G71" i="62"/>
  <c r="G70" i="62"/>
  <c r="G69" i="62"/>
  <c r="G68" i="62"/>
  <c r="G67" i="62"/>
  <c r="G66" i="62"/>
  <c r="G65" i="62"/>
  <c r="G64" i="62"/>
  <c r="G63" i="62"/>
  <c r="G62" i="62"/>
  <c r="G61" i="62"/>
  <c r="G60" i="62"/>
  <c r="G59" i="62"/>
  <c r="G58" i="62"/>
  <c r="G57" i="62"/>
  <c r="G56" i="62"/>
  <c r="G55" i="62"/>
  <c r="G54" i="62"/>
  <c r="G53" i="62"/>
  <c r="G52" i="62"/>
  <c r="G51" i="62"/>
  <c r="G50" i="62"/>
  <c r="G49" i="62"/>
  <c r="G48" i="62"/>
  <c r="G47" i="62"/>
  <c r="G46" i="62"/>
  <c r="G45" i="62"/>
  <c r="G44" i="62"/>
  <c r="G43" i="62"/>
  <c r="G42" i="62"/>
  <c r="G41" i="62"/>
  <c r="G40" i="62"/>
  <c r="G39" i="62"/>
  <c r="G38" i="62"/>
  <c r="G37" i="62"/>
  <c r="G36" i="62"/>
  <c r="G35" i="62"/>
  <c r="G34" i="62"/>
  <c r="G33" i="62"/>
  <c r="G32" i="62"/>
  <c r="G31" i="62"/>
  <c r="G30" i="62"/>
  <c r="G29" i="62"/>
  <c r="G28" i="62"/>
  <c r="G27" i="62"/>
  <c r="G26" i="62"/>
  <c r="G25" i="62"/>
  <c r="G24" i="62"/>
  <c r="G23" i="62"/>
  <c r="G22" i="62"/>
  <c r="G21" i="62"/>
  <c r="G20" i="62"/>
  <c r="G19" i="62"/>
  <c r="G18" i="62"/>
  <c r="G17" i="62"/>
  <c r="G16" i="62"/>
  <c r="G15" i="62"/>
  <c r="G14" i="62"/>
  <c r="G13" i="62"/>
  <c r="G12" i="62"/>
  <c r="G11" i="62"/>
  <c r="G10" i="62"/>
  <c r="G9" i="62"/>
  <c r="G8" i="62"/>
  <c r="G7" i="62"/>
  <c r="G6" i="62"/>
  <c r="G5" i="62"/>
  <c r="G81" i="61"/>
  <c r="G80" i="61"/>
  <c r="G79" i="61"/>
  <c r="G78" i="61"/>
  <c r="G77" i="61"/>
  <c r="G76" i="61"/>
  <c r="G75" i="61"/>
  <c r="G74" i="61"/>
  <c r="G73" i="61"/>
  <c r="G72" i="61"/>
  <c r="G71" i="61"/>
  <c r="G70" i="61"/>
  <c r="G69" i="61"/>
  <c r="G68" i="61"/>
  <c r="G67" i="61"/>
  <c r="G66" i="61"/>
  <c r="G65" i="61"/>
  <c r="G64" i="61"/>
  <c r="G63" i="61"/>
  <c r="G62" i="61"/>
  <c r="G61" i="61"/>
  <c r="G60" i="61"/>
  <c r="G59" i="61"/>
  <c r="G58" i="61"/>
  <c r="G57" i="61"/>
  <c r="G56" i="61"/>
  <c r="G55" i="61"/>
  <c r="G54" i="61"/>
  <c r="G53" i="61"/>
  <c r="G52" i="61"/>
  <c r="G51" i="61"/>
  <c r="G50" i="61"/>
  <c r="G49" i="61"/>
  <c r="G48" i="61"/>
  <c r="G47" i="61"/>
  <c r="G46" i="61"/>
  <c r="G45" i="61"/>
  <c r="G44" i="61"/>
  <c r="G43" i="61"/>
  <c r="G42" i="61"/>
  <c r="G41" i="61"/>
  <c r="G40" i="61"/>
  <c r="G39" i="61"/>
  <c r="G38" i="61"/>
  <c r="G37" i="61"/>
  <c r="G36" i="61"/>
  <c r="G35" i="61"/>
  <c r="G34" i="61"/>
  <c r="G33" i="61"/>
  <c r="G32" i="61"/>
  <c r="G31" i="61"/>
  <c r="G30" i="61"/>
  <c r="G29" i="61"/>
  <c r="G28" i="61"/>
  <c r="G27" i="61"/>
  <c r="G26" i="61"/>
  <c r="G25" i="61"/>
  <c r="G24" i="61"/>
  <c r="G23" i="61"/>
  <c r="G22" i="61"/>
  <c r="G21" i="61"/>
  <c r="G20" i="61"/>
  <c r="G19" i="61"/>
  <c r="G18" i="61"/>
  <c r="G17" i="61"/>
  <c r="G16" i="61"/>
  <c r="G15" i="61"/>
  <c r="G14" i="61"/>
  <c r="G13" i="61"/>
  <c r="G12" i="61"/>
  <c r="G11" i="61"/>
  <c r="G10" i="61"/>
  <c r="G9" i="61"/>
  <c r="G8" i="61"/>
  <c r="G7" i="61"/>
  <c r="G6" i="61"/>
  <c r="G5" i="61"/>
  <c r="G81" i="60"/>
  <c r="G80" i="60"/>
  <c r="G79" i="60"/>
  <c r="G78" i="60"/>
  <c r="G77" i="60"/>
  <c r="G76" i="60"/>
  <c r="G75" i="60"/>
  <c r="G74" i="60"/>
  <c r="G73" i="60"/>
  <c r="G72" i="60"/>
  <c r="G71" i="60"/>
  <c r="G70" i="60"/>
  <c r="G69" i="60"/>
  <c r="G68" i="60"/>
  <c r="G67" i="60"/>
  <c r="G66" i="60"/>
  <c r="G65" i="60"/>
  <c r="G64" i="60"/>
  <c r="G63" i="60"/>
  <c r="G62" i="60"/>
  <c r="G61" i="60"/>
  <c r="G60" i="60"/>
  <c r="G59" i="60"/>
  <c r="G58" i="60"/>
  <c r="G57" i="60"/>
  <c r="G56" i="60"/>
  <c r="G55" i="60"/>
  <c r="G54" i="60"/>
  <c r="G53" i="60"/>
  <c r="G52" i="60"/>
  <c r="G51" i="60"/>
  <c r="G50" i="60"/>
  <c r="G49" i="60"/>
  <c r="G48" i="60"/>
  <c r="G47" i="60"/>
  <c r="G46" i="60"/>
  <c r="G45" i="60"/>
  <c r="G44" i="60"/>
  <c r="G43" i="60"/>
  <c r="G42" i="60"/>
  <c r="G41" i="60"/>
  <c r="G40" i="60"/>
  <c r="G39" i="60"/>
  <c r="G38" i="60"/>
  <c r="G37" i="60"/>
  <c r="G36" i="60"/>
  <c r="G35" i="60"/>
  <c r="G34" i="60"/>
  <c r="G33" i="60"/>
  <c r="G32" i="60"/>
  <c r="G31" i="60"/>
  <c r="G30" i="60"/>
  <c r="G29" i="60"/>
  <c r="G28" i="60"/>
  <c r="G27" i="60"/>
  <c r="G26" i="60"/>
  <c r="G25" i="60"/>
  <c r="G24" i="60"/>
  <c r="G23" i="60"/>
  <c r="G22" i="60"/>
  <c r="G21" i="60"/>
  <c r="G20" i="60"/>
  <c r="G19" i="60"/>
  <c r="G18" i="60"/>
  <c r="G17" i="60"/>
  <c r="G16" i="60"/>
  <c r="G15" i="60"/>
  <c r="G14" i="60"/>
  <c r="G13" i="60"/>
  <c r="G12" i="60"/>
  <c r="G11" i="60"/>
  <c r="G10" i="60"/>
  <c r="G9" i="60"/>
  <c r="G8" i="60"/>
  <c r="G7" i="60"/>
  <c r="G6" i="60"/>
  <c r="G5" i="60"/>
  <c r="G81" i="57"/>
  <c r="G80" i="57"/>
  <c r="G79" i="57"/>
  <c r="G78" i="57"/>
  <c r="G77" i="57"/>
  <c r="G76" i="57"/>
  <c r="G75" i="57"/>
  <c r="G74" i="57"/>
  <c r="G73" i="57"/>
  <c r="G72" i="57"/>
  <c r="G71" i="57"/>
  <c r="G70" i="57"/>
  <c r="G69" i="57"/>
  <c r="G68" i="57"/>
  <c r="G67" i="57"/>
  <c r="G66" i="57"/>
  <c r="G65" i="57"/>
  <c r="G64" i="57"/>
  <c r="G63" i="57"/>
  <c r="G62" i="57"/>
  <c r="G61" i="57"/>
  <c r="G60" i="57"/>
  <c r="G59" i="57"/>
  <c r="G58" i="57"/>
  <c r="G57" i="57"/>
  <c r="G56" i="57"/>
  <c r="G55" i="57"/>
  <c r="G54" i="57"/>
  <c r="G53" i="57"/>
  <c r="G52" i="57"/>
  <c r="G51" i="57"/>
  <c r="G50" i="57"/>
  <c r="G49" i="57"/>
  <c r="G48" i="57"/>
  <c r="G47" i="57"/>
  <c r="G46" i="57"/>
  <c r="G45" i="57"/>
  <c r="G44" i="57"/>
  <c r="G43" i="57"/>
  <c r="G42" i="57"/>
  <c r="G41" i="57"/>
  <c r="G40" i="57"/>
  <c r="G39" i="57"/>
  <c r="G38" i="57"/>
  <c r="G37" i="57"/>
  <c r="G36" i="57"/>
  <c r="G35" i="57"/>
  <c r="G34" i="57"/>
  <c r="G33" i="57"/>
  <c r="G32" i="57"/>
  <c r="G31" i="57"/>
  <c r="G30" i="57"/>
  <c r="G29" i="57"/>
  <c r="G28" i="57"/>
  <c r="G27" i="57"/>
  <c r="G26" i="57"/>
  <c r="G25" i="57"/>
  <c r="G24" i="57"/>
  <c r="G23" i="57"/>
  <c r="G22" i="57"/>
  <c r="G21" i="57"/>
  <c r="G20" i="57"/>
  <c r="G19" i="57"/>
  <c r="G18" i="57"/>
  <c r="G17" i="57"/>
  <c r="G16" i="57"/>
  <c r="G15" i="57"/>
  <c r="G14" i="57"/>
  <c r="G13" i="57"/>
  <c r="G12" i="57"/>
  <c r="G11" i="57"/>
  <c r="G10" i="57"/>
  <c r="G9" i="57"/>
  <c r="G8" i="57"/>
  <c r="G7" i="57"/>
  <c r="G6" i="57"/>
  <c r="G5" i="57"/>
  <c r="G6" i="53"/>
  <c r="G7" i="53"/>
  <c r="G8" i="53"/>
  <c r="G9" i="53"/>
  <c r="G10" i="53"/>
  <c r="G11" i="53"/>
  <c r="G12" i="53"/>
  <c r="G13" i="53"/>
  <c r="G14" i="53"/>
  <c r="G15" i="53"/>
  <c r="G16" i="53"/>
  <c r="G17" i="53"/>
  <c r="G18" i="53"/>
  <c r="G19" i="53"/>
  <c r="G20" i="53"/>
  <c r="G21" i="53"/>
  <c r="G22" i="53"/>
  <c r="G23" i="53"/>
  <c r="G24" i="53"/>
  <c r="G25" i="53"/>
  <c r="G26" i="53"/>
  <c r="G27" i="53"/>
  <c r="G28" i="53"/>
  <c r="G29" i="53"/>
  <c r="G30" i="53"/>
  <c r="G31" i="53"/>
  <c r="G32" i="53"/>
  <c r="G33" i="53"/>
  <c r="G34" i="53"/>
  <c r="G35" i="53"/>
  <c r="G36" i="53"/>
  <c r="G37" i="53"/>
  <c r="G38" i="53"/>
  <c r="G39" i="53"/>
  <c r="G40" i="53"/>
  <c r="G41" i="53"/>
  <c r="G42" i="53"/>
  <c r="G43" i="53"/>
  <c r="G44" i="53"/>
  <c r="G45" i="53"/>
  <c r="G46" i="53"/>
  <c r="G47" i="53"/>
  <c r="G48" i="53"/>
  <c r="G49" i="53"/>
  <c r="G50" i="53"/>
  <c r="G51" i="53"/>
  <c r="G52" i="53"/>
  <c r="G53" i="53"/>
  <c r="G54" i="53"/>
  <c r="G55" i="53"/>
  <c r="G56" i="53"/>
  <c r="G57" i="53"/>
  <c r="G58" i="53"/>
  <c r="G59" i="53"/>
  <c r="G60" i="53"/>
  <c r="G61" i="53"/>
  <c r="G62" i="53"/>
  <c r="G63" i="53"/>
  <c r="G64" i="53"/>
  <c r="G65" i="53"/>
  <c r="G5" i="53"/>
  <c r="H6" i="56"/>
  <c r="H7" i="56"/>
  <c r="H8" i="56"/>
  <c r="H9" i="56"/>
  <c r="H10" i="56"/>
  <c r="H11" i="56"/>
  <c r="H12" i="56"/>
  <c r="H13" i="56"/>
  <c r="H14" i="56"/>
  <c r="H15" i="56"/>
  <c r="H16" i="56"/>
  <c r="H17" i="56"/>
  <c r="H18" i="56"/>
  <c r="H19" i="56"/>
  <c r="H20" i="56"/>
  <c r="H21" i="56"/>
  <c r="H22" i="56"/>
  <c r="H23" i="56"/>
  <c r="H24" i="56"/>
  <c r="H25" i="56"/>
  <c r="H26" i="56"/>
  <c r="H27" i="56"/>
  <c r="H28" i="56"/>
  <c r="H29" i="56"/>
  <c r="H30" i="56"/>
  <c r="H31" i="56"/>
  <c r="H32" i="56"/>
  <c r="H33" i="56"/>
  <c r="H34" i="56"/>
  <c r="H35" i="56"/>
  <c r="H36" i="56"/>
  <c r="H37" i="56"/>
  <c r="H38" i="56"/>
  <c r="H39" i="56"/>
  <c r="H40" i="56"/>
  <c r="H41" i="56"/>
  <c r="H42" i="56"/>
  <c r="H43" i="56"/>
  <c r="H44" i="56"/>
  <c r="I50" i="55"/>
  <c r="I49" i="55"/>
  <c r="I48" i="55"/>
  <c r="I47" i="55"/>
  <c r="I46" i="55"/>
  <c r="I45" i="55"/>
  <c r="I44" i="55"/>
  <c r="I43" i="55"/>
  <c r="I42" i="55"/>
  <c r="I41" i="55"/>
  <c r="I40" i="55"/>
  <c r="I39" i="55"/>
  <c r="I38" i="55"/>
  <c r="I37" i="55"/>
  <c r="I36" i="55"/>
  <c r="I35" i="55"/>
  <c r="I34" i="55"/>
  <c r="I33" i="55"/>
  <c r="I32" i="55"/>
  <c r="I31" i="55"/>
  <c r="I30" i="55"/>
  <c r="I29" i="55"/>
  <c r="I28" i="55"/>
  <c r="I27" i="55"/>
  <c r="I26" i="55"/>
  <c r="I25" i="55"/>
  <c r="I24" i="55"/>
  <c r="I23" i="55"/>
  <c r="I22" i="55"/>
  <c r="I21" i="55"/>
  <c r="I20" i="55"/>
  <c r="I19" i="55"/>
  <c r="I18" i="55"/>
  <c r="I17" i="55"/>
  <c r="I16" i="55"/>
  <c r="I15" i="55"/>
  <c r="I14" i="55"/>
  <c r="I13" i="55"/>
  <c r="I12" i="55"/>
  <c r="I11" i="55"/>
  <c r="I10" i="55"/>
  <c r="I9" i="55"/>
  <c r="I8" i="55"/>
  <c r="I7" i="55"/>
  <c r="I6" i="55"/>
  <c r="I5" i="55"/>
  <c r="I6" i="54"/>
  <c r="I7" i="54"/>
  <c r="I8" i="54"/>
  <c r="I9" i="54"/>
  <c r="I10" i="54"/>
  <c r="I11" i="54"/>
  <c r="I12" i="54"/>
  <c r="I13" i="54"/>
  <c r="I14" i="54"/>
  <c r="I15" i="54"/>
  <c r="I16" i="54"/>
  <c r="I17" i="54"/>
  <c r="I18" i="54"/>
  <c r="I19" i="54"/>
  <c r="I20" i="54"/>
  <c r="I21" i="54"/>
  <c r="I22" i="54"/>
  <c r="I23" i="54"/>
  <c r="I24" i="54"/>
  <c r="I25" i="54"/>
  <c r="I26" i="54"/>
  <c r="I27" i="54"/>
  <c r="I28" i="54"/>
  <c r="I29" i="54"/>
  <c r="I30" i="54"/>
  <c r="I31" i="54"/>
  <c r="I32" i="54"/>
  <c r="I33" i="54"/>
  <c r="I34" i="54"/>
  <c r="I35" i="54"/>
  <c r="I36" i="54"/>
  <c r="I37" i="54"/>
  <c r="I38" i="54"/>
  <c r="I39" i="54"/>
  <c r="I40" i="54"/>
  <c r="I41" i="54"/>
  <c r="I42" i="54"/>
  <c r="I43" i="54"/>
  <c r="I44" i="54"/>
  <c r="I45" i="54"/>
  <c r="I46" i="54"/>
  <c r="I47" i="54"/>
  <c r="I48" i="54"/>
  <c r="I49" i="54"/>
  <c r="I50" i="54"/>
  <c r="I5" i="54"/>
  <c r="J58" i="48"/>
  <c r="J57" i="48"/>
  <c r="J56" i="48"/>
  <c r="J55" i="48"/>
  <c r="J54" i="48"/>
  <c r="J53" i="48"/>
  <c r="J52" i="48"/>
  <c r="J51" i="48"/>
  <c r="J50" i="48"/>
  <c r="J49" i="48"/>
  <c r="J48" i="48"/>
  <c r="J47" i="48"/>
  <c r="J46" i="48"/>
  <c r="J45" i="48"/>
  <c r="J44" i="48"/>
  <c r="J43" i="48"/>
  <c r="J42" i="48"/>
  <c r="J41" i="48"/>
  <c r="J40" i="48"/>
  <c r="J39" i="48"/>
  <c r="J38" i="48"/>
  <c r="J37" i="48"/>
  <c r="J36" i="48"/>
  <c r="J35" i="48"/>
  <c r="J34" i="48"/>
  <c r="J33" i="48"/>
  <c r="J32" i="48"/>
  <c r="J31" i="48"/>
  <c r="J30" i="48"/>
  <c r="J29" i="48"/>
  <c r="J28" i="48"/>
  <c r="J27" i="48"/>
  <c r="J26" i="48"/>
  <c r="J25" i="48"/>
  <c r="J24" i="48"/>
  <c r="J23" i="48"/>
  <c r="J22" i="48"/>
  <c r="J21" i="48"/>
  <c r="J20" i="48"/>
  <c r="J19" i="48"/>
  <c r="J18" i="48"/>
  <c r="J17" i="48"/>
  <c r="J16" i="48"/>
  <c r="J15" i="48"/>
  <c r="J14" i="48"/>
  <c r="J13" i="48"/>
  <c r="J12" i="48"/>
  <c r="J11" i="48"/>
  <c r="J10" i="48"/>
  <c r="J9" i="48"/>
  <c r="J8" i="48"/>
  <c r="J7" i="48"/>
  <c r="J6" i="48"/>
  <c r="J5" i="48"/>
  <c r="J58" i="51"/>
  <c r="J57" i="51"/>
  <c r="J56" i="51"/>
  <c r="J55" i="51"/>
  <c r="J54" i="51"/>
  <c r="J53" i="51"/>
  <c r="J52" i="51"/>
  <c r="J51" i="51"/>
  <c r="J50" i="51"/>
  <c r="J49" i="51"/>
  <c r="J48" i="51"/>
  <c r="J47" i="51"/>
  <c r="J46" i="51"/>
  <c r="J45" i="51"/>
  <c r="J44" i="51"/>
  <c r="J43" i="51"/>
  <c r="J42" i="51"/>
  <c r="J41" i="51"/>
  <c r="J40" i="51"/>
  <c r="J39" i="51"/>
  <c r="J38" i="51"/>
  <c r="J37" i="51"/>
  <c r="J36" i="51"/>
  <c r="J35" i="51"/>
  <c r="J34" i="51"/>
  <c r="J33" i="51"/>
  <c r="J32" i="51"/>
  <c r="J31" i="51"/>
  <c r="J30" i="51"/>
  <c r="J29" i="51"/>
  <c r="J28" i="51"/>
  <c r="J27" i="51"/>
  <c r="J26" i="51"/>
  <c r="J25" i="51"/>
  <c r="J24" i="51"/>
  <c r="J23" i="51"/>
  <c r="J22" i="51"/>
  <c r="J21" i="51"/>
  <c r="J20" i="51"/>
  <c r="J19" i="51"/>
  <c r="J18" i="51"/>
  <c r="J17" i="51"/>
  <c r="J16" i="51"/>
  <c r="J15" i="51"/>
  <c r="J14" i="51"/>
  <c r="J13" i="51"/>
  <c r="J12" i="51"/>
  <c r="J11" i="51"/>
  <c r="J10" i="51"/>
  <c r="J9" i="51"/>
  <c r="J8" i="51"/>
  <c r="J7" i="51"/>
  <c r="J6" i="51"/>
  <c r="J5" i="51"/>
  <c r="J58" i="52"/>
  <c r="J4" i="52" s="1"/>
  <c r="J58" i="50"/>
  <c r="J57" i="50"/>
  <c r="J56" i="50"/>
  <c r="J55" i="50"/>
  <c r="J54" i="50"/>
  <c r="J53" i="50"/>
  <c r="J52" i="50"/>
  <c r="J51" i="50"/>
  <c r="J50" i="50"/>
  <c r="J49" i="50"/>
  <c r="J48" i="50"/>
  <c r="J47" i="50"/>
  <c r="J46" i="50"/>
  <c r="J45" i="50"/>
  <c r="J44" i="50"/>
  <c r="J43" i="50"/>
  <c r="J42" i="50"/>
  <c r="J41" i="50"/>
  <c r="J40" i="50"/>
  <c r="J39" i="50"/>
  <c r="J38" i="50"/>
  <c r="J37" i="50"/>
  <c r="J36" i="50"/>
  <c r="J35" i="50"/>
  <c r="J34" i="50"/>
  <c r="J33" i="50"/>
  <c r="J32" i="50"/>
  <c r="J31" i="50"/>
  <c r="J30" i="50"/>
  <c r="J29" i="50"/>
  <c r="J28" i="50"/>
  <c r="J27" i="50"/>
  <c r="J26" i="50"/>
  <c r="J25" i="50"/>
  <c r="J24" i="50"/>
  <c r="J23" i="50"/>
  <c r="J22" i="50"/>
  <c r="J21" i="50"/>
  <c r="J20" i="50"/>
  <c r="J19" i="50"/>
  <c r="J18" i="50"/>
  <c r="J17" i="50"/>
  <c r="J16" i="50"/>
  <c r="J15" i="50"/>
  <c r="J14" i="50"/>
  <c r="J13" i="50"/>
  <c r="J12" i="50"/>
  <c r="J11" i="50"/>
  <c r="J10" i="50"/>
  <c r="J9" i="50"/>
  <c r="J8" i="50"/>
  <c r="J7" i="50"/>
  <c r="J6" i="50"/>
  <c r="J5" i="50"/>
  <c r="J6" i="49"/>
  <c r="J7" i="49"/>
  <c r="J8" i="49"/>
  <c r="J9" i="49"/>
  <c r="J10" i="49"/>
  <c r="J11" i="49"/>
  <c r="J12" i="49"/>
  <c r="J13" i="49"/>
  <c r="J14" i="49"/>
  <c r="J15" i="49"/>
  <c r="J16" i="49"/>
  <c r="J17" i="49"/>
  <c r="J18" i="49"/>
  <c r="J19" i="49"/>
  <c r="J20" i="49"/>
  <c r="J21" i="49"/>
  <c r="J22" i="49"/>
  <c r="J23" i="49"/>
  <c r="J24" i="49"/>
  <c r="J25" i="49"/>
  <c r="J26" i="49"/>
  <c r="J27" i="49"/>
  <c r="J28" i="49"/>
  <c r="J29" i="49"/>
  <c r="J30" i="49"/>
  <c r="J31" i="49"/>
  <c r="J32" i="49"/>
  <c r="J33" i="49"/>
  <c r="J34" i="49"/>
  <c r="J35" i="49"/>
  <c r="J36" i="49"/>
  <c r="J37" i="49"/>
  <c r="J38" i="49"/>
  <c r="J39" i="49"/>
  <c r="J40" i="49"/>
  <c r="J41" i="49"/>
  <c r="J42" i="49"/>
  <c r="J43" i="49"/>
  <c r="J44" i="49"/>
  <c r="J45" i="49"/>
  <c r="J46" i="49"/>
  <c r="J47" i="49"/>
  <c r="J48" i="49"/>
  <c r="J49" i="49"/>
  <c r="J50" i="49"/>
  <c r="J51" i="49"/>
  <c r="J52" i="49"/>
  <c r="J53" i="49"/>
  <c r="J54" i="49"/>
  <c r="J55" i="49"/>
  <c r="J56" i="49"/>
  <c r="J57" i="49"/>
  <c r="J5" i="49"/>
  <c r="H6" i="36"/>
  <c r="H7" i="36"/>
  <c r="H8" i="36"/>
  <c r="H9" i="36"/>
  <c r="H10" i="36"/>
  <c r="H11" i="36"/>
  <c r="H12" i="36"/>
  <c r="H13" i="36"/>
  <c r="H14" i="36"/>
  <c r="H15" i="36"/>
  <c r="H16" i="36"/>
  <c r="H17" i="36"/>
  <c r="H18" i="36"/>
  <c r="H19" i="36"/>
  <c r="H20" i="36"/>
  <c r="H21" i="36"/>
  <c r="H22" i="36"/>
  <c r="H23" i="36"/>
  <c r="H24" i="36"/>
  <c r="H25" i="36"/>
  <c r="H26" i="36"/>
  <c r="H27" i="36"/>
  <c r="H28" i="36"/>
  <c r="H29" i="36"/>
  <c r="H30" i="36"/>
  <c r="H31" i="36"/>
  <c r="H32" i="36"/>
  <c r="H33" i="36"/>
  <c r="H34" i="36"/>
  <c r="H35" i="36"/>
  <c r="H36" i="36"/>
  <c r="H37" i="36"/>
  <c r="H38" i="36"/>
  <c r="H39" i="36"/>
  <c r="H40" i="36"/>
  <c r="H41" i="36"/>
  <c r="H42" i="36"/>
  <c r="H43" i="36"/>
  <c r="H44" i="36"/>
  <c r="H45" i="36"/>
  <c r="H46" i="36"/>
  <c r="H47" i="36"/>
  <c r="H48" i="36"/>
  <c r="H49" i="36"/>
  <c r="H50" i="36"/>
  <c r="H51" i="36"/>
  <c r="H52" i="36"/>
  <c r="H53" i="36"/>
  <c r="H54" i="36"/>
  <c r="H55" i="36"/>
  <c r="H56" i="36"/>
  <c r="H57" i="36"/>
  <c r="H58" i="36"/>
  <c r="H59" i="36"/>
  <c r="H60" i="36"/>
  <c r="H61" i="36"/>
  <c r="H62" i="36"/>
  <c r="H63" i="36"/>
  <c r="H64" i="36"/>
  <c r="H5" i="36"/>
  <c r="H69" i="47"/>
  <c r="H68" i="47"/>
  <c r="H67" i="47"/>
  <c r="H66" i="47"/>
  <c r="H65" i="47"/>
  <c r="H64" i="47"/>
  <c r="H63" i="47"/>
  <c r="H62" i="47"/>
  <c r="H61" i="47"/>
  <c r="H60" i="47"/>
  <c r="H59" i="47"/>
  <c r="H58" i="47"/>
  <c r="H57" i="47"/>
  <c r="H56" i="47"/>
  <c r="H55" i="47"/>
  <c r="H54" i="47"/>
  <c r="H53" i="47"/>
  <c r="H52" i="47"/>
  <c r="H51" i="47"/>
  <c r="H50" i="47"/>
  <c r="H49" i="47"/>
  <c r="H48" i="47"/>
  <c r="H47" i="47"/>
  <c r="H46" i="47"/>
  <c r="H45" i="47"/>
  <c r="H44" i="47"/>
  <c r="H43" i="47"/>
  <c r="H42" i="47"/>
  <c r="H41" i="47"/>
  <c r="H40" i="47"/>
  <c r="H39" i="47"/>
  <c r="H38" i="47"/>
  <c r="H37" i="47"/>
  <c r="H36" i="47"/>
  <c r="H35" i="47"/>
  <c r="H34" i="47"/>
  <c r="H33" i="47"/>
  <c r="H32" i="47"/>
  <c r="H31" i="47"/>
  <c r="H30" i="47"/>
  <c r="H29" i="47"/>
  <c r="H28" i="47"/>
  <c r="H27" i="47"/>
  <c r="H26" i="47"/>
  <c r="H25" i="47"/>
  <c r="H24" i="47"/>
  <c r="H23" i="47"/>
  <c r="H22" i="47"/>
  <c r="H21" i="47"/>
  <c r="H20" i="47"/>
  <c r="H19" i="47"/>
  <c r="H18" i="47"/>
  <c r="H17" i="47"/>
  <c r="H16" i="47"/>
  <c r="H15" i="47"/>
  <c r="H14" i="47"/>
  <c r="H13" i="47"/>
  <c r="H12" i="47"/>
  <c r="H11" i="47"/>
  <c r="H10" i="47"/>
  <c r="H9" i="47"/>
  <c r="H8" i="47"/>
  <c r="H7" i="47"/>
  <c r="H6" i="47"/>
  <c r="H69" i="46"/>
  <c r="H68" i="46"/>
  <c r="H67" i="46"/>
  <c r="H66" i="46"/>
  <c r="H65" i="46"/>
  <c r="H64" i="46"/>
  <c r="H63" i="46"/>
  <c r="H62" i="46"/>
  <c r="H61" i="46"/>
  <c r="H60" i="46"/>
  <c r="H59" i="46"/>
  <c r="H58" i="46"/>
  <c r="H57" i="46"/>
  <c r="H56" i="46"/>
  <c r="H55" i="46"/>
  <c r="H54" i="46"/>
  <c r="H53" i="46"/>
  <c r="H52" i="46"/>
  <c r="H51" i="46"/>
  <c r="H50" i="46"/>
  <c r="H49" i="46"/>
  <c r="H48" i="46"/>
  <c r="H47" i="46"/>
  <c r="H46" i="46"/>
  <c r="H45" i="46"/>
  <c r="H44" i="46"/>
  <c r="H43" i="46"/>
  <c r="H42" i="46"/>
  <c r="H41" i="46"/>
  <c r="H40" i="46"/>
  <c r="H39" i="46"/>
  <c r="H38" i="46"/>
  <c r="H37" i="46"/>
  <c r="H36" i="46"/>
  <c r="H35" i="46"/>
  <c r="H34" i="46"/>
  <c r="H33" i="46"/>
  <c r="H32" i="46"/>
  <c r="H31" i="46"/>
  <c r="H30" i="46"/>
  <c r="H29" i="46"/>
  <c r="H28" i="46"/>
  <c r="H27" i="46"/>
  <c r="H26" i="46"/>
  <c r="H25" i="46"/>
  <c r="H24" i="46"/>
  <c r="H23" i="46"/>
  <c r="H22" i="46"/>
  <c r="H21" i="46"/>
  <c r="H20" i="46"/>
  <c r="H19" i="46"/>
  <c r="H18" i="46"/>
  <c r="H17" i="46"/>
  <c r="H16" i="46"/>
  <c r="H15" i="46"/>
  <c r="H14" i="46"/>
  <c r="H13" i="46"/>
  <c r="H12" i="46"/>
  <c r="H11" i="46"/>
  <c r="H10" i="46"/>
  <c r="H9" i="46"/>
  <c r="H8" i="46"/>
  <c r="H7" i="46"/>
  <c r="H6" i="46"/>
  <c r="H5" i="46"/>
  <c r="H6" i="44"/>
  <c r="H7" i="44"/>
  <c r="H8" i="44"/>
  <c r="H9" i="44"/>
  <c r="H10" i="44"/>
  <c r="H11" i="44"/>
  <c r="H12" i="44"/>
  <c r="H13" i="44"/>
  <c r="H14" i="44"/>
  <c r="H15" i="44"/>
  <c r="H16" i="44"/>
  <c r="H17" i="44"/>
  <c r="H18" i="44"/>
  <c r="H19" i="44"/>
  <c r="H20" i="44"/>
  <c r="H21" i="44"/>
  <c r="H22" i="44"/>
  <c r="H23" i="44"/>
  <c r="H24" i="44"/>
  <c r="H25" i="44"/>
  <c r="H26" i="44"/>
  <c r="H27" i="44"/>
  <c r="H28" i="44"/>
  <c r="H29" i="44"/>
  <c r="H30" i="44"/>
  <c r="H31" i="44"/>
  <c r="H32" i="44"/>
  <c r="H33" i="44"/>
  <c r="H34" i="44"/>
  <c r="H35" i="44"/>
  <c r="H36" i="44"/>
  <c r="H37" i="44"/>
  <c r="H38" i="44"/>
  <c r="H39" i="44"/>
  <c r="H40" i="44"/>
  <c r="H41" i="44"/>
  <c r="H42" i="44"/>
  <c r="H43" i="44"/>
  <c r="H44" i="44"/>
  <c r="H45" i="44"/>
  <c r="H46" i="44"/>
  <c r="H47" i="44"/>
  <c r="H48" i="44"/>
  <c r="H49" i="44"/>
  <c r="H50" i="44"/>
  <c r="H51" i="44"/>
  <c r="H52" i="44"/>
  <c r="H53" i="44"/>
  <c r="H54" i="44"/>
  <c r="H55" i="44"/>
  <c r="H56" i="44"/>
  <c r="H57" i="44"/>
  <c r="H58" i="44"/>
  <c r="H59" i="44"/>
  <c r="H60" i="44"/>
  <c r="H61" i="44"/>
  <c r="H62" i="44"/>
  <c r="H63" i="44"/>
  <c r="H64" i="44"/>
  <c r="H65" i="44"/>
  <c r="H66" i="44"/>
  <c r="H67" i="44"/>
  <c r="H68" i="44"/>
  <c r="H69" i="44"/>
  <c r="H5" i="44"/>
  <c r="H5" i="42"/>
  <c r="H71" i="42"/>
  <c r="H70" i="42"/>
  <c r="H69" i="42"/>
  <c r="H68" i="42"/>
  <c r="H67" i="42"/>
  <c r="H66" i="42"/>
  <c r="H65" i="42"/>
  <c r="H64" i="42"/>
  <c r="H63" i="42"/>
  <c r="H62" i="42"/>
  <c r="H61" i="42"/>
  <c r="H60" i="42"/>
  <c r="H59" i="42"/>
  <c r="H58" i="42"/>
  <c r="H57" i="42"/>
  <c r="H56" i="42"/>
  <c r="H55" i="42"/>
  <c r="H54" i="42"/>
  <c r="H53" i="42"/>
  <c r="H52" i="42"/>
  <c r="H51" i="42"/>
  <c r="H50" i="42"/>
  <c r="H49" i="42"/>
  <c r="H48" i="42"/>
  <c r="H47" i="42"/>
  <c r="H46" i="42"/>
  <c r="H45" i="42"/>
  <c r="H44" i="42"/>
  <c r="H43" i="42"/>
  <c r="H42" i="42"/>
  <c r="H41" i="42"/>
  <c r="H40" i="42"/>
  <c r="H39" i="42"/>
  <c r="H38" i="42"/>
  <c r="H37" i="42"/>
  <c r="H36" i="42"/>
  <c r="H35" i="42"/>
  <c r="H34" i="42"/>
  <c r="H33" i="42"/>
  <c r="H32" i="42"/>
  <c r="H31" i="42"/>
  <c r="H30" i="42"/>
  <c r="H29" i="42"/>
  <c r="H28" i="42"/>
  <c r="H27" i="42"/>
  <c r="H26" i="42"/>
  <c r="H25" i="42"/>
  <c r="H24" i="42"/>
  <c r="H23" i="42"/>
  <c r="H22" i="42"/>
  <c r="H21" i="42"/>
  <c r="H20" i="42"/>
  <c r="H19" i="42"/>
  <c r="H18" i="42"/>
  <c r="H17" i="42"/>
  <c r="H16" i="42"/>
  <c r="H15" i="42"/>
  <c r="H14" i="42"/>
  <c r="H13" i="42"/>
  <c r="H12" i="42"/>
  <c r="H11" i="42"/>
  <c r="H10" i="42"/>
  <c r="H9" i="42"/>
  <c r="H8" i="42"/>
  <c r="H7" i="42"/>
  <c r="H6" i="42"/>
  <c r="H71" i="43"/>
  <c r="H70" i="43"/>
  <c r="H69" i="43"/>
  <c r="H68" i="43"/>
  <c r="H67" i="43"/>
  <c r="H66" i="43"/>
  <c r="H65" i="43"/>
  <c r="H64" i="43"/>
  <c r="H63" i="43"/>
  <c r="H62" i="43"/>
  <c r="H61" i="43"/>
  <c r="H60" i="43"/>
  <c r="H59" i="43"/>
  <c r="H58" i="43"/>
  <c r="H57" i="43"/>
  <c r="H56" i="43"/>
  <c r="H55" i="43"/>
  <c r="H54" i="43"/>
  <c r="H53" i="43"/>
  <c r="H52" i="43"/>
  <c r="H51" i="43"/>
  <c r="H50" i="43"/>
  <c r="H49" i="43"/>
  <c r="H48" i="43"/>
  <c r="H47" i="43"/>
  <c r="H46" i="43"/>
  <c r="H45" i="43"/>
  <c r="H44" i="43"/>
  <c r="H43" i="43"/>
  <c r="H42" i="43"/>
  <c r="H41" i="43"/>
  <c r="H40" i="43"/>
  <c r="H39" i="43"/>
  <c r="H38" i="43"/>
  <c r="H37" i="43"/>
  <c r="H36" i="43"/>
  <c r="H35" i="43"/>
  <c r="H34" i="43"/>
  <c r="H33" i="43"/>
  <c r="H32" i="43"/>
  <c r="H31" i="43"/>
  <c r="H30" i="43"/>
  <c r="H29" i="43"/>
  <c r="H28" i="43"/>
  <c r="H27" i="43"/>
  <c r="H26" i="43"/>
  <c r="H25" i="43"/>
  <c r="H24" i="43"/>
  <c r="H23" i="43"/>
  <c r="H22" i="43"/>
  <c r="H21" i="43"/>
  <c r="H20" i="43"/>
  <c r="H19" i="43"/>
  <c r="H18" i="43"/>
  <c r="H17" i="43"/>
  <c r="H16" i="43"/>
  <c r="H15" i="43"/>
  <c r="H14" i="43"/>
  <c r="H13" i="43"/>
  <c r="H12" i="43"/>
  <c r="H11" i="43"/>
  <c r="H10" i="43"/>
  <c r="H9" i="43"/>
  <c r="H8" i="43"/>
  <c r="H7" i="43"/>
  <c r="H6" i="43"/>
  <c r="H5" i="43"/>
  <c r="H71" i="10"/>
  <c r="H70" i="10"/>
  <c r="H69" i="10"/>
  <c r="H68" i="10"/>
  <c r="H67" i="10"/>
  <c r="H66" i="10"/>
  <c r="H65" i="10"/>
  <c r="H64" i="10"/>
  <c r="H63" i="10"/>
  <c r="H62" i="10"/>
  <c r="H61" i="10"/>
  <c r="H60" i="10"/>
  <c r="H59" i="10"/>
  <c r="H58" i="10"/>
  <c r="H57" i="10"/>
  <c r="H56" i="10"/>
  <c r="H55" i="10"/>
  <c r="H54" i="10"/>
  <c r="H53" i="10"/>
  <c r="H52" i="10"/>
  <c r="H51" i="10"/>
  <c r="H50" i="10"/>
  <c r="H49" i="10"/>
  <c r="H48" i="10"/>
  <c r="H47" i="10"/>
  <c r="H46" i="10"/>
  <c r="H45" i="10"/>
  <c r="H44" i="10"/>
  <c r="H43" i="10"/>
  <c r="H42" i="10"/>
  <c r="H41" i="10"/>
  <c r="H40" i="10"/>
  <c r="H39" i="10"/>
  <c r="H38" i="10"/>
  <c r="H37" i="10"/>
  <c r="H36" i="10"/>
  <c r="H35" i="10"/>
  <c r="H34" i="10"/>
  <c r="H33" i="10"/>
  <c r="H32" i="10"/>
  <c r="H31" i="10"/>
  <c r="H30" i="10"/>
  <c r="H29" i="10"/>
  <c r="H28" i="10"/>
  <c r="H27" i="10"/>
  <c r="H26" i="10"/>
  <c r="H25" i="10"/>
  <c r="H24" i="10"/>
  <c r="H23" i="10"/>
  <c r="H22" i="10"/>
  <c r="H21" i="10"/>
  <c r="H20" i="10"/>
  <c r="H19" i="10"/>
  <c r="H18" i="10"/>
  <c r="H17" i="10"/>
  <c r="H16" i="10"/>
  <c r="H15" i="10"/>
  <c r="H14" i="10"/>
  <c r="H13" i="10"/>
  <c r="H12" i="10"/>
  <c r="H11" i="10"/>
  <c r="H10" i="10"/>
  <c r="H9" i="10"/>
  <c r="H8" i="10"/>
  <c r="H7" i="10"/>
  <c r="H6" i="10"/>
  <c r="H70" i="8"/>
  <c r="H69" i="8"/>
  <c r="H68" i="8"/>
  <c r="H67" i="8"/>
  <c r="H66" i="8"/>
  <c r="H65" i="8"/>
  <c r="H64" i="8"/>
  <c r="H63" i="8"/>
  <c r="H62" i="8"/>
  <c r="H61" i="8"/>
  <c r="H60" i="8"/>
  <c r="H59" i="8"/>
  <c r="H58" i="8"/>
  <c r="H57" i="8"/>
  <c r="H56" i="8"/>
  <c r="H55" i="8"/>
  <c r="H54" i="8"/>
  <c r="H53" i="8"/>
  <c r="H52" i="8"/>
  <c r="H51" i="8"/>
  <c r="H50" i="8"/>
  <c r="H49" i="8"/>
  <c r="H48" i="8"/>
  <c r="H47" i="8"/>
  <c r="H46" i="8"/>
  <c r="H45" i="8"/>
  <c r="H44" i="8"/>
  <c r="H43" i="8"/>
  <c r="H42" i="8"/>
  <c r="H41" i="8"/>
  <c r="H40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H20" i="8"/>
  <c r="H19" i="8"/>
  <c r="H18" i="8"/>
  <c r="H17" i="8"/>
  <c r="H16" i="8"/>
  <c r="H15" i="8"/>
  <c r="H14" i="8"/>
  <c r="H13" i="8"/>
  <c r="H12" i="8"/>
  <c r="H11" i="8"/>
  <c r="H10" i="8"/>
  <c r="H9" i="8"/>
  <c r="H8" i="8"/>
  <c r="H7" i="8"/>
  <c r="H6" i="8"/>
  <c r="H5" i="8"/>
  <c r="H71" i="3"/>
  <c r="H70" i="3"/>
  <c r="H69" i="3"/>
  <c r="H68" i="3"/>
  <c r="H67" i="3"/>
  <c r="H66" i="3"/>
  <c r="H65" i="3"/>
  <c r="H64" i="3"/>
  <c r="H63" i="3"/>
  <c r="H62" i="3"/>
  <c r="H61" i="3"/>
  <c r="H60" i="3"/>
  <c r="H59" i="3"/>
  <c r="H58" i="3"/>
  <c r="H57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H7" i="3"/>
  <c r="H6" i="3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56" i="7"/>
  <c r="H57" i="7"/>
  <c r="H58" i="7"/>
  <c r="H59" i="7"/>
  <c r="H60" i="7"/>
  <c r="H61" i="7"/>
  <c r="H62" i="7"/>
  <c r="H63" i="7"/>
  <c r="H64" i="7"/>
  <c r="H65" i="7"/>
  <c r="H66" i="7"/>
  <c r="H67" i="7"/>
  <c r="H68" i="7"/>
  <c r="H69" i="7"/>
  <c r="H70" i="7"/>
  <c r="H71" i="7"/>
  <c r="H5" i="7"/>
  <c r="K67" i="38"/>
  <c r="K49" i="38"/>
  <c r="K44" i="38"/>
  <c r="K27" i="38"/>
  <c r="K25" i="38"/>
  <c r="K66" i="39"/>
  <c r="K65" i="39"/>
  <c r="K42" i="39"/>
  <c r="K25" i="39"/>
  <c r="K23" i="39"/>
  <c r="K66" i="35"/>
  <c r="K47" i="35"/>
  <c r="K44" i="35"/>
  <c r="K26" i="35"/>
  <c r="K25" i="35"/>
  <c r="K7" i="35"/>
  <c r="K63" i="34"/>
  <c r="K44" i="34"/>
  <c r="K23" i="34"/>
  <c r="K67" i="35"/>
  <c r="K65" i="35"/>
  <c r="K64" i="35"/>
  <c r="K63" i="35"/>
  <c r="K62" i="35"/>
  <c r="K61" i="35"/>
  <c r="K60" i="35"/>
  <c r="K59" i="35"/>
  <c r="K58" i="35"/>
  <c r="K57" i="35"/>
  <c r="K56" i="35"/>
  <c r="K55" i="35"/>
  <c r="K54" i="35"/>
  <c r="K53" i="35"/>
  <c r="K52" i="35"/>
  <c r="K51" i="35"/>
  <c r="K50" i="35"/>
  <c r="K49" i="35"/>
  <c r="K48" i="35"/>
  <c r="K46" i="35"/>
  <c r="K45" i="35"/>
  <c r="K43" i="35"/>
  <c r="K42" i="35"/>
  <c r="K41" i="35"/>
  <c r="K40" i="35"/>
  <c r="K39" i="35"/>
  <c r="K38" i="35"/>
  <c r="K37" i="35"/>
  <c r="K36" i="35"/>
  <c r="K35" i="35"/>
  <c r="K34" i="35"/>
  <c r="K33" i="35"/>
  <c r="K32" i="35"/>
  <c r="K31" i="35"/>
  <c r="K30" i="35"/>
  <c r="K29" i="35"/>
  <c r="K28" i="35"/>
  <c r="K27" i="35"/>
  <c r="K24" i="35"/>
  <c r="K23" i="35"/>
  <c r="K22" i="35"/>
  <c r="K21" i="35"/>
  <c r="K20" i="35"/>
  <c r="K19" i="35"/>
  <c r="K18" i="35"/>
  <c r="K17" i="35"/>
  <c r="K16" i="35"/>
  <c r="K15" i="35"/>
  <c r="K14" i="35"/>
  <c r="K13" i="35"/>
  <c r="K12" i="35"/>
  <c r="K11" i="35"/>
  <c r="K10" i="35"/>
  <c r="K9" i="35"/>
  <c r="K8" i="35"/>
  <c r="K6" i="35"/>
  <c r="K67" i="34"/>
  <c r="K66" i="34"/>
  <c r="K65" i="34"/>
  <c r="K64" i="34"/>
  <c r="K62" i="34"/>
  <c r="K61" i="34"/>
  <c r="K60" i="34"/>
  <c r="K59" i="34"/>
  <c r="K58" i="34"/>
  <c r="K57" i="34"/>
  <c r="K56" i="34"/>
  <c r="K55" i="34"/>
  <c r="K54" i="34"/>
  <c r="K53" i="34"/>
  <c r="K52" i="34"/>
  <c r="K51" i="34"/>
  <c r="K50" i="34"/>
  <c r="K49" i="34"/>
  <c r="K48" i="34"/>
  <c r="K47" i="34"/>
  <c r="K46" i="34"/>
  <c r="K45" i="34"/>
  <c r="K43" i="34"/>
  <c r="K42" i="34"/>
  <c r="K41" i="34"/>
  <c r="K40" i="34"/>
  <c r="K39" i="34"/>
  <c r="K38" i="34"/>
  <c r="K37" i="34"/>
  <c r="K36" i="34"/>
  <c r="K35" i="34"/>
  <c r="K34" i="34"/>
  <c r="K33" i="34"/>
  <c r="K32" i="34"/>
  <c r="K31" i="34"/>
  <c r="K30" i="34"/>
  <c r="K29" i="34"/>
  <c r="K28" i="34"/>
  <c r="K27" i="34"/>
  <c r="K26" i="34"/>
  <c r="K25" i="34"/>
  <c r="K24" i="34"/>
  <c r="K22" i="34"/>
  <c r="K21" i="34"/>
  <c r="K20" i="34"/>
  <c r="K19" i="34"/>
  <c r="K18" i="34"/>
  <c r="K17" i="34"/>
  <c r="K16" i="34"/>
  <c r="K15" i="34"/>
  <c r="K14" i="34"/>
  <c r="K13" i="34"/>
  <c r="K12" i="34"/>
  <c r="K11" i="34"/>
  <c r="K10" i="34"/>
  <c r="K9" i="34"/>
  <c r="K8" i="34"/>
  <c r="K7" i="34"/>
  <c r="K6" i="34"/>
  <c r="K66" i="38"/>
  <c r="K65" i="38"/>
  <c r="K64" i="38"/>
  <c r="K63" i="38"/>
  <c r="K62" i="38"/>
  <c r="K61" i="38"/>
  <c r="K60" i="38"/>
  <c r="K59" i="38"/>
  <c r="K58" i="38"/>
  <c r="K57" i="38"/>
  <c r="K56" i="38"/>
  <c r="K55" i="38"/>
  <c r="K54" i="38"/>
  <c r="K53" i="38"/>
  <c r="K52" i="38"/>
  <c r="K51" i="38"/>
  <c r="K50" i="38"/>
  <c r="K48" i="38"/>
  <c r="K47" i="38"/>
  <c r="K46" i="38"/>
  <c r="K45" i="38"/>
  <c r="K43" i="38"/>
  <c r="K42" i="38"/>
  <c r="K41" i="38"/>
  <c r="K40" i="38"/>
  <c r="K39" i="38"/>
  <c r="K38" i="38"/>
  <c r="K37" i="38"/>
  <c r="K36" i="38"/>
  <c r="K35" i="38"/>
  <c r="K34" i="38"/>
  <c r="K33" i="38"/>
  <c r="K32" i="38"/>
  <c r="K31" i="38"/>
  <c r="K30" i="38"/>
  <c r="K29" i="38"/>
  <c r="K28" i="38"/>
  <c r="K26" i="38"/>
  <c r="K24" i="38"/>
  <c r="K23" i="38"/>
  <c r="K22" i="38"/>
  <c r="K21" i="38"/>
  <c r="K20" i="38"/>
  <c r="K19" i="38"/>
  <c r="K18" i="38"/>
  <c r="K17" i="38"/>
  <c r="K16" i="38"/>
  <c r="K15" i="38"/>
  <c r="K14" i="38"/>
  <c r="K13" i="38"/>
  <c r="K12" i="38"/>
  <c r="K11" i="38"/>
  <c r="K10" i="38"/>
  <c r="K9" i="38"/>
  <c r="K8" i="38"/>
  <c r="K7" i="38"/>
  <c r="K6" i="38"/>
  <c r="K67" i="39"/>
  <c r="K64" i="39"/>
  <c r="K63" i="39"/>
  <c r="K62" i="39"/>
  <c r="K61" i="39"/>
  <c r="K60" i="39"/>
  <c r="K59" i="39"/>
  <c r="K58" i="39"/>
  <c r="K57" i="39"/>
  <c r="K56" i="39"/>
  <c r="K55" i="39"/>
  <c r="K54" i="39"/>
  <c r="K53" i="39"/>
  <c r="K52" i="39"/>
  <c r="K51" i="39"/>
  <c r="K50" i="39"/>
  <c r="K49" i="39"/>
  <c r="K48" i="39"/>
  <c r="K47" i="39"/>
  <c r="K46" i="39"/>
  <c r="K45" i="39"/>
  <c r="K44" i="39"/>
  <c r="K43" i="39"/>
  <c r="K41" i="39"/>
  <c r="K40" i="39"/>
  <c r="K39" i="39"/>
  <c r="K38" i="39"/>
  <c r="K37" i="39"/>
  <c r="K36" i="39"/>
  <c r="K35" i="39"/>
  <c r="K34" i="39"/>
  <c r="K33" i="39"/>
  <c r="K32" i="39"/>
  <c r="K31" i="39"/>
  <c r="K30" i="39"/>
  <c r="K29" i="39"/>
  <c r="K28" i="39"/>
  <c r="K27" i="39"/>
  <c r="K26" i="39"/>
  <c r="K24" i="39"/>
  <c r="K22" i="39"/>
  <c r="K21" i="39"/>
  <c r="K20" i="39"/>
  <c r="K19" i="39"/>
  <c r="K18" i="39"/>
  <c r="K17" i="39"/>
  <c r="K16" i="39"/>
  <c r="K15" i="39"/>
  <c r="K14" i="39"/>
  <c r="K13" i="39"/>
  <c r="K12" i="39"/>
  <c r="K11" i="39"/>
  <c r="K10" i="39"/>
  <c r="K9" i="39"/>
  <c r="K8" i="39"/>
  <c r="K7" i="39"/>
  <c r="K6" i="39"/>
  <c r="I4" i="54" l="1"/>
  <c r="CF7" i="24" s="1"/>
  <c r="K5" i="34"/>
  <c r="G4" i="60"/>
  <c r="G4" i="67"/>
  <c r="H4" i="10"/>
  <c r="J4" i="48"/>
  <c r="H4" i="56"/>
  <c r="G4" i="65"/>
  <c r="K5" i="35"/>
  <c r="K5" i="39"/>
  <c r="J4" i="51"/>
  <c r="H4" i="3"/>
  <c r="H4" i="42"/>
  <c r="J4" i="50"/>
  <c r="G4" i="66"/>
  <c r="G4" i="61"/>
  <c r="H4" i="44"/>
  <c r="G4" i="64"/>
  <c r="H4" i="46"/>
  <c r="G4" i="72"/>
  <c r="H4" i="36"/>
  <c r="G4" i="53"/>
  <c r="G4" i="57"/>
  <c r="H4" i="7"/>
  <c r="G4" i="62"/>
  <c r="G4" i="69"/>
  <c r="G4" i="79"/>
  <c r="G4" i="80"/>
  <c r="G4" i="74"/>
  <c r="G4" i="78"/>
  <c r="G4" i="71"/>
  <c r="H4" i="47"/>
  <c r="H4" i="43"/>
  <c r="K5" i="38"/>
  <c r="M6" i="39"/>
  <c r="I77" i="30" l="1"/>
  <c r="I76" i="30"/>
  <c r="I75" i="30"/>
  <c r="I74" i="30"/>
  <c r="I73" i="30"/>
  <c r="I72" i="30"/>
  <c r="I71" i="30"/>
  <c r="I70" i="30"/>
  <c r="I69" i="30"/>
  <c r="I68" i="30"/>
  <c r="I67" i="30"/>
  <c r="I66" i="30"/>
  <c r="I65" i="30"/>
  <c r="I64" i="30"/>
  <c r="I63" i="30"/>
  <c r="I62" i="30"/>
  <c r="I61" i="30"/>
  <c r="I60" i="30"/>
  <c r="I59" i="30"/>
  <c r="I58" i="30"/>
  <c r="I57" i="30"/>
  <c r="I56" i="30"/>
  <c r="I55" i="30"/>
  <c r="I54" i="30"/>
  <c r="I53" i="30"/>
  <c r="I52" i="30"/>
  <c r="I51" i="30"/>
  <c r="I50" i="30"/>
  <c r="I49" i="30"/>
  <c r="I48" i="30"/>
  <c r="I47" i="30"/>
  <c r="I46" i="30"/>
  <c r="I45" i="30"/>
  <c r="I44" i="30"/>
  <c r="I43" i="30"/>
  <c r="I42" i="30"/>
  <c r="I41" i="30"/>
  <c r="I40" i="30"/>
  <c r="I39" i="30"/>
  <c r="I38" i="30"/>
  <c r="I37" i="30"/>
  <c r="I36" i="30"/>
  <c r="I35" i="30"/>
  <c r="I34" i="30"/>
  <c r="I33" i="30"/>
  <c r="I32" i="30"/>
  <c r="I31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I8" i="30"/>
  <c r="I7" i="30"/>
  <c r="I6" i="30"/>
  <c r="I76" i="29"/>
  <c r="I75" i="29"/>
  <c r="I74" i="29"/>
  <c r="I73" i="29"/>
  <c r="I72" i="29"/>
  <c r="I71" i="29"/>
  <c r="I70" i="29"/>
  <c r="I69" i="29"/>
  <c r="I68" i="29"/>
  <c r="I67" i="29"/>
  <c r="I66" i="29"/>
  <c r="I65" i="29"/>
  <c r="I64" i="29"/>
  <c r="I63" i="29"/>
  <c r="I62" i="29"/>
  <c r="I61" i="29"/>
  <c r="I60" i="29"/>
  <c r="I59" i="29"/>
  <c r="I58" i="29"/>
  <c r="I57" i="29"/>
  <c r="I56" i="29"/>
  <c r="I55" i="29"/>
  <c r="I54" i="29"/>
  <c r="I53" i="29"/>
  <c r="I52" i="29"/>
  <c r="I51" i="29"/>
  <c r="I50" i="29"/>
  <c r="I49" i="29"/>
  <c r="I48" i="29"/>
  <c r="I47" i="29"/>
  <c r="I46" i="29"/>
  <c r="I45" i="29"/>
  <c r="I44" i="29"/>
  <c r="I43" i="29"/>
  <c r="I42" i="29"/>
  <c r="I41" i="29"/>
  <c r="I40" i="29"/>
  <c r="I39" i="29"/>
  <c r="I38" i="29"/>
  <c r="I37" i="29"/>
  <c r="I36" i="29"/>
  <c r="I35" i="29"/>
  <c r="I34" i="29"/>
  <c r="I33" i="29"/>
  <c r="I32" i="29"/>
  <c r="I31" i="29"/>
  <c r="I30" i="29"/>
  <c r="I29" i="29"/>
  <c r="I28" i="29"/>
  <c r="I27" i="29"/>
  <c r="I26" i="29"/>
  <c r="I25" i="29"/>
  <c r="I24" i="29"/>
  <c r="I23" i="29"/>
  <c r="I22" i="29"/>
  <c r="I21" i="29"/>
  <c r="I20" i="29"/>
  <c r="I19" i="29"/>
  <c r="I18" i="29"/>
  <c r="I17" i="29"/>
  <c r="I16" i="29"/>
  <c r="I15" i="29"/>
  <c r="I14" i="29"/>
  <c r="I13" i="29"/>
  <c r="I12" i="29"/>
  <c r="I11" i="29"/>
  <c r="I10" i="29"/>
  <c r="I9" i="29"/>
  <c r="I8" i="29"/>
  <c r="I7" i="29"/>
  <c r="I6" i="29"/>
  <c r="I5" i="29"/>
  <c r="I77" i="28"/>
  <c r="I76" i="28"/>
  <c r="I75" i="28"/>
  <c r="I74" i="28"/>
  <c r="I73" i="28"/>
  <c r="I72" i="28"/>
  <c r="I71" i="28"/>
  <c r="I70" i="28"/>
  <c r="I69" i="28"/>
  <c r="I68" i="28"/>
  <c r="I67" i="28"/>
  <c r="I66" i="28"/>
  <c r="I65" i="28"/>
  <c r="I64" i="28"/>
  <c r="I63" i="28"/>
  <c r="I62" i="28"/>
  <c r="I61" i="28"/>
  <c r="I60" i="28"/>
  <c r="I59" i="28"/>
  <c r="I58" i="28"/>
  <c r="I57" i="28"/>
  <c r="I56" i="28"/>
  <c r="I55" i="28"/>
  <c r="I54" i="28"/>
  <c r="I53" i="28"/>
  <c r="I52" i="28"/>
  <c r="I51" i="28"/>
  <c r="I50" i="28"/>
  <c r="I49" i="28"/>
  <c r="I48" i="28"/>
  <c r="I47" i="28"/>
  <c r="I46" i="28"/>
  <c r="I45" i="28"/>
  <c r="I44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9" i="28"/>
  <c r="I18" i="28"/>
  <c r="I17" i="28"/>
  <c r="I16" i="28"/>
  <c r="I15" i="28"/>
  <c r="I14" i="28"/>
  <c r="I13" i="28"/>
  <c r="I12" i="28"/>
  <c r="I11" i="28"/>
  <c r="I10" i="28"/>
  <c r="I9" i="28"/>
  <c r="I8" i="28"/>
  <c r="I7" i="28"/>
  <c r="I6" i="28"/>
  <c r="I5" i="28"/>
  <c r="I76" i="27"/>
  <c r="I75" i="27"/>
  <c r="I74" i="27"/>
  <c r="I73" i="27"/>
  <c r="I72" i="27"/>
  <c r="I71" i="27"/>
  <c r="I70" i="27"/>
  <c r="I69" i="27"/>
  <c r="I68" i="27"/>
  <c r="I67" i="27"/>
  <c r="I66" i="27"/>
  <c r="I65" i="27"/>
  <c r="I64" i="27"/>
  <c r="I63" i="27"/>
  <c r="I62" i="27"/>
  <c r="I61" i="27"/>
  <c r="I60" i="27"/>
  <c r="I59" i="27"/>
  <c r="I58" i="27"/>
  <c r="I57" i="27"/>
  <c r="I56" i="27"/>
  <c r="I55" i="27"/>
  <c r="I54" i="27"/>
  <c r="I53" i="27"/>
  <c r="I52" i="27"/>
  <c r="I51" i="27"/>
  <c r="I50" i="27"/>
  <c r="I49" i="27"/>
  <c r="I48" i="27"/>
  <c r="I47" i="27"/>
  <c r="I46" i="27"/>
  <c r="I45" i="27"/>
  <c r="I44" i="27"/>
  <c r="I43" i="27"/>
  <c r="I42" i="27"/>
  <c r="I41" i="27"/>
  <c r="I40" i="27"/>
  <c r="I39" i="27"/>
  <c r="I38" i="27"/>
  <c r="I37" i="27"/>
  <c r="I36" i="27"/>
  <c r="I35" i="27"/>
  <c r="I34" i="27"/>
  <c r="I33" i="27"/>
  <c r="I32" i="27"/>
  <c r="I31" i="27"/>
  <c r="I30" i="27"/>
  <c r="I29" i="27"/>
  <c r="I28" i="27"/>
  <c r="I27" i="27"/>
  <c r="I26" i="27"/>
  <c r="I25" i="27"/>
  <c r="I24" i="27"/>
  <c r="I23" i="27"/>
  <c r="I22" i="27"/>
  <c r="I21" i="27"/>
  <c r="I20" i="27"/>
  <c r="I19" i="27"/>
  <c r="I18" i="27"/>
  <c r="I17" i="27"/>
  <c r="I16" i="27"/>
  <c r="I15" i="27"/>
  <c r="I14" i="27"/>
  <c r="I13" i="27"/>
  <c r="I12" i="27"/>
  <c r="I11" i="27"/>
  <c r="I10" i="27"/>
  <c r="I9" i="27"/>
  <c r="I8" i="27"/>
  <c r="I7" i="27"/>
  <c r="I6" i="27"/>
  <c r="I5" i="27"/>
  <c r="I77" i="9"/>
  <c r="I76" i="9"/>
  <c r="I75" i="9"/>
  <c r="I74" i="9"/>
  <c r="I73" i="9"/>
  <c r="I72" i="9"/>
  <c r="I71" i="9"/>
  <c r="I70" i="9"/>
  <c r="I69" i="9"/>
  <c r="I68" i="9"/>
  <c r="I67" i="9"/>
  <c r="I66" i="9"/>
  <c r="I65" i="9"/>
  <c r="I64" i="9"/>
  <c r="I63" i="9"/>
  <c r="I62" i="9"/>
  <c r="I61" i="9"/>
  <c r="I60" i="9"/>
  <c r="I59" i="9"/>
  <c r="I58" i="9"/>
  <c r="I57" i="9"/>
  <c r="I56" i="9"/>
  <c r="I55" i="9"/>
  <c r="I54" i="9"/>
  <c r="I53" i="9"/>
  <c r="I52" i="9"/>
  <c r="I51" i="9"/>
  <c r="I50" i="9"/>
  <c r="I49" i="9"/>
  <c r="I48" i="9"/>
  <c r="I47" i="9"/>
  <c r="I46" i="9"/>
  <c r="I45" i="9"/>
  <c r="I44" i="9"/>
  <c r="I43" i="9"/>
  <c r="I42" i="9"/>
  <c r="I41" i="9"/>
  <c r="I40" i="9"/>
  <c r="I39" i="9"/>
  <c r="I38" i="9"/>
  <c r="I37" i="9"/>
  <c r="I36" i="9"/>
  <c r="I35" i="9"/>
  <c r="I34" i="9"/>
  <c r="I33" i="9"/>
  <c r="I32" i="9"/>
  <c r="I31" i="9"/>
  <c r="I30" i="9"/>
  <c r="I29" i="9"/>
  <c r="I28" i="9"/>
  <c r="I27" i="9"/>
  <c r="I26" i="9"/>
  <c r="I25" i="9"/>
  <c r="I24" i="9"/>
  <c r="I23" i="9"/>
  <c r="I22" i="9"/>
  <c r="I21" i="9"/>
  <c r="I20" i="9"/>
  <c r="I19" i="9"/>
  <c r="I18" i="9"/>
  <c r="I17" i="9"/>
  <c r="I16" i="9"/>
  <c r="I15" i="9"/>
  <c r="I14" i="9"/>
  <c r="I13" i="9"/>
  <c r="I12" i="9"/>
  <c r="I11" i="9"/>
  <c r="I10" i="9"/>
  <c r="I9" i="9"/>
  <c r="I8" i="9"/>
  <c r="I7" i="9"/>
  <c r="I6" i="9"/>
  <c r="I76" i="26"/>
  <c r="I75" i="26"/>
  <c r="I74" i="26"/>
  <c r="I73" i="26"/>
  <c r="I72" i="26"/>
  <c r="I71" i="26"/>
  <c r="I70" i="26"/>
  <c r="I69" i="26"/>
  <c r="I68" i="26"/>
  <c r="I67" i="26"/>
  <c r="I66" i="26"/>
  <c r="I65" i="26"/>
  <c r="I64" i="26"/>
  <c r="I63" i="26"/>
  <c r="I62" i="26"/>
  <c r="I61" i="26"/>
  <c r="I60" i="26"/>
  <c r="I59" i="26"/>
  <c r="I58" i="26"/>
  <c r="I57" i="26"/>
  <c r="I56" i="26"/>
  <c r="I55" i="26"/>
  <c r="I54" i="26"/>
  <c r="I53" i="26"/>
  <c r="I52" i="26"/>
  <c r="I51" i="26"/>
  <c r="I50" i="26"/>
  <c r="I49" i="26"/>
  <c r="I48" i="26"/>
  <c r="I47" i="26"/>
  <c r="I46" i="26"/>
  <c r="I45" i="26"/>
  <c r="I44" i="26"/>
  <c r="I43" i="26"/>
  <c r="I42" i="26"/>
  <c r="I41" i="26"/>
  <c r="I40" i="26"/>
  <c r="I39" i="26"/>
  <c r="I38" i="26"/>
  <c r="I37" i="26"/>
  <c r="I36" i="26"/>
  <c r="I35" i="26"/>
  <c r="I34" i="26"/>
  <c r="I33" i="26"/>
  <c r="I32" i="26"/>
  <c r="I31" i="26"/>
  <c r="I30" i="26"/>
  <c r="I29" i="26"/>
  <c r="I28" i="26"/>
  <c r="I27" i="26"/>
  <c r="I26" i="26"/>
  <c r="I25" i="26"/>
  <c r="I24" i="26"/>
  <c r="I23" i="26"/>
  <c r="I22" i="26"/>
  <c r="I21" i="26"/>
  <c r="I20" i="26"/>
  <c r="I19" i="26"/>
  <c r="I18" i="26"/>
  <c r="I17" i="26"/>
  <c r="I16" i="26"/>
  <c r="I15" i="26"/>
  <c r="I14" i="26"/>
  <c r="I13" i="26"/>
  <c r="I12" i="26"/>
  <c r="I11" i="26"/>
  <c r="I10" i="26"/>
  <c r="I9" i="26"/>
  <c r="I8" i="26"/>
  <c r="I7" i="26"/>
  <c r="I6" i="26"/>
  <c r="I5" i="26"/>
  <c r="I4" i="9" l="1"/>
  <c r="I4" i="27"/>
  <c r="I4" i="29"/>
  <c r="I4" i="26"/>
  <c r="I4" i="30"/>
  <c r="K5" i="26"/>
  <c r="T100" i="24" l="1"/>
  <c r="P100" i="24"/>
  <c r="W100" i="24"/>
  <c r="AD100" i="24"/>
  <c r="AC100" i="24"/>
  <c r="Q100" i="24"/>
  <c r="AH100" i="24"/>
  <c r="AF100" i="24"/>
  <c r="Y100" i="24"/>
  <c r="R100" i="24"/>
  <c r="X100" i="24"/>
  <c r="AG100" i="24"/>
  <c r="AJ100" i="24"/>
  <c r="AI100" i="24"/>
  <c r="Z100" i="24"/>
  <c r="AB100" i="24"/>
  <c r="CC79" i="24"/>
  <c r="CC80" i="24"/>
  <c r="CC81" i="24"/>
  <c r="CC82" i="24"/>
  <c r="CC83" i="24"/>
  <c r="CC84" i="24"/>
  <c r="CC85" i="24"/>
  <c r="CC86" i="24"/>
  <c r="CC87" i="24"/>
  <c r="CC88" i="24"/>
  <c r="CC89" i="24"/>
  <c r="CC90" i="24"/>
  <c r="CC78" i="24"/>
  <c r="CC74" i="24"/>
  <c r="CC75" i="24"/>
  <c r="CC62" i="24"/>
  <c r="CC66" i="24"/>
  <c r="CC67" i="24"/>
  <c r="CC51" i="24"/>
  <c r="CC52" i="24"/>
  <c r="CC57" i="24"/>
  <c r="CC49" i="24"/>
  <c r="CC32" i="24"/>
  <c r="CC37" i="24"/>
  <c r="CC46" i="24"/>
  <c r="CC11" i="24"/>
  <c r="CC12" i="24"/>
  <c r="CC13" i="24"/>
  <c r="CC14" i="24"/>
  <c r="CC15" i="24"/>
  <c r="CC16" i="24"/>
  <c r="CC17" i="24"/>
  <c r="CC18" i="24"/>
  <c r="CC19" i="24"/>
  <c r="CC20" i="24"/>
  <c r="CC21" i="24"/>
  <c r="CC22" i="24"/>
  <c r="CC23" i="24"/>
  <c r="CC24" i="24"/>
  <c r="CC25" i="24"/>
  <c r="CC26" i="24"/>
  <c r="CC10" i="24"/>
  <c r="CC7" i="24"/>
  <c r="FE84" i="24"/>
  <c r="FE40" i="24"/>
  <c r="FD84" i="24"/>
  <c r="FD40" i="24"/>
  <c r="FC79" i="24"/>
  <c r="FC80" i="24"/>
  <c r="FC81" i="24"/>
  <c r="FC82" i="24"/>
  <c r="FC83" i="24"/>
  <c r="FC84" i="24"/>
  <c r="FC85" i="24"/>
  <c r="FC86" i="24"/>
  <c r="FC87" i="24"/>
  <c r="FC88" i="24"/>
  <c r="FC89" i="24"/>
  <c r="FC90" i="24"/>
  <c r="FC78" i="24"/>
  <c r="FC70" i="24"/>
  <c r="FC71" i="24"/>
  <c r="FC72" i="24"/>
  <c r="FC73" i="24"/>
  <c r="FC74" i="24"/>
  <c r="FC75" i="24"/>
  <c r="FC76" i="24"/>
  <c r="FC60" i="24"/>
  <c r="FC61" i="24"/>
  <c r="FC62" i="24"/>
  <c r="FC63" i="24"/>
  <c r="FC64" i="24"/>
  <c r="FC65" i="24"/>
  <c r="FC66" i="24"/>
  <c r="FC67" i="24"/>
  <c r="FC59" i="24"/>
  <c r="FC50" i="24"/>
  <c r="FC51" i="24"/>
  <c r="FC52" i="24"/>
  <c r="FC53" i="24"/>
  <c r="FC54" i="24"/>
  <c r="FC55" i="24"/>
  <c r="FC56" i="24"/>
  <c r="FC57" i="24"/>
  <c r="FC49" i="24"/>
  <c r="FC29" i="24"/>
  <c r="FC30" i="24"/>
  <c r="FC31" i="24"/>
  <c r="FC32" i="24"/>
  <c r="FC33" i="24"/>
  <c r="FC34" i="24"/>
  <c r="FC35" i="24"/>
  <c r="FC36" i="24"/>
  <c r="FC37" i="24"/>
  <c r="FC38" i="24"/>
  <c r="FC39" i="24"/>
  <c r="FC40" i="24"/>
  <c r="FC41" i="24"/>
  <c r="FC42" i="24"/>
  <c r="FC43" i="24"/>
  <c r="FC44" i="24"/>
  <c r="FC45" i="24"/>
  <c r="FC46" i="24"/>
  <c r="FC47" i="24"/>
  <c r="FC28" i="24"/>
  <c r="FC11" i="24"/>
  <c r="FC12" i="24"/>
  <c r="FC13" i="24"/>
  <c r="FC14" i="24"/>
  <c r="FC15" i="24"/>
  <c r="FC16" i="24"/>
  <c r="FC17" i="24"/>
  <c r="FC18" i="24"/>
  <c r="FC19" i="24"/>
  <c r="FC20" i="24"/>
  <c r="FC21" i="24"/>
  <c r="FC22" i="24"/>
  <c r="FC23" i="24"/>
  <c r="FC24" i="24"/>
  <c r="FC25" i="24"/>
  <c r="FC26" i="24"/>
  <c r="FC10" i="24"/>
  <c r="I6" i="70"/>
  <c r="I7" i="70"/>
  <c r="I8" i="70"/>
  <c r="I9" i="70"/>
  <c r="I10" i="70"/>
  <c r="I11" i="70"/>
  <c r="I12" i="70"/>
  <c r="I13" i="70"/>
  <c r="I14" i="70"/>
  <c r="I15" i="70"/>
  <c r="I16" i="70"/>
  <c r="I17" i="70"/>
  <c r="I18" i="70"/>
  <c r="I19" i="70"/>
  <c r="I20" i="70"/>
  <c r="I21" i="70"/>
  <c r="I22" i="70"/>
  <c r="I23" i="70"/>
  <c r="I24" i="70"/>
  <c r="I25" i="70"/>
  <c r="I26" i="70"/>
  <c r="I27" i="70"/>
  <c r="I28" i="70"/>
  <c r="I29" i="70"/>
  <c r="I30" i="70"/>
  <c r="I31" i="70"/>
  <c r="I32" i="70"/>
  <c r="I33" i="70"/>
  <c r="I34" i="70"/>
  <c r="I35" i="70"/>
  <c r="I36" i="70"/>
  <c r="I37" i="70"/>
  <c r="I38" i="70"/>
  <c r="I39" i="70"/>
  <c r="I40" i="70"/>
  <c r="I41" i="70"/>
  <c r="I42" i="70"/>
  <c r="I43" i="70"/>
  <c r="I44" i="70"/>
  <c r="I45" i="70"/>
  <c r="I46" i="70"/>
  <c r="I47" i="70"/>
  <c r="I48" i="70"/>
  <c r="I49" i="70"/>
  <c r="I50" i="70"/>
  <c r="I51" i="70"/>
  <c r="I52" i="70"/>
  <c r="I53" i="70"/>
  <c r="I54" i="70"/>
  <c r="I55" i="70"/>
  <c r="I56" i="70"/>
  <c r="I57" i="70"/>
  <c r="I58" i="70"/>
  <c r="I59" i="70"/>
  <c r="I60" i="70"/>
  <c r="I61" i="70"/>
  <c r="I62" i="70"/>
  <c r="I63" i="70"/>
  <c r="I64" i="70"/>
  <c r="I65" i="70"/>
  <c r="I66" i="70"/>
  <c r="I67" i="70"/>
  <c r="I68" i="70"/>
  <c r="I69" i="70"/>
  <c r="I70" i="70"/>
  <c r="I71" i="70"/>
  <c r="I72" i="70"/>
  <c r="I73" i="70"/>
  <c r="I74" i="70"/>
  <c r="I75" i="70"/>
  <c r="I76" i="70"/>
  <c r="I77" i="70"/>
  <c r="I78" i="70"/>
  <c r="I79" i="70"/>
  <c r="I80" i="70"/>
  <c r="I5" i="70"/>
  <c r="FA70" i="24"/>
  <c r="FA71" i="24"/>
  <c r="FA72" i="24"/>
  <c r="FA73" i="24"/>
  <c r="FA74" i="24"/>
  <c r="FA75" i="24"/>
  <c r="FA76" i="24"/>
  <c r="FA69" i="24"/>
  <c r="FA67" i="24"/>
  <c r="FA56" i="24"/>
  <c r="FA57" i="24"/>
  <c r="FA29" i="24"/>
  <c r="FA30" i="24"/>
  <c r="FA31" i="24"/>
  <c r="FA32" i="24"/>
  <c r="FA33" i="24"/>
  <c r="FA34" i="24"/>
  <c r="FA35" i="24"/>
  <c r="FA36" i="24"/>
  <c r="FA37" i="24"/>
  <c r="FA38" i="24"/>
  <c r="FA39" i="24"/>
  <c r="FA40" i="24"/>
  <c r="FA41" i="24"/>
  <c r="FA42" i="24"/>
  <c r="FA43" i="24"/>
  <c r="FA44" i="24"/>
  <c r="FA45" i="24"/>
  <c r="FA46" i="24"/>
  <c r="FA47" i="24"/>
  <c r="FA28" i="24"/>
  <c r="FA17" i="24"/>
  <c r="FA18" i="24"/>
  <c r="FA19" i="24"/>
  <c r="FA20" i="24"/>
  <c r="FA21" i="24"/>
  <c r="FA22" i="24"/>
  <c r="FA23" i="24"/>
  <c r="I73" i="72"/>
  <c r="I72" i="72"/>
  <c r="I71" i="72"/>
  <c r="I70" i="72"/>
  <c r="I69" i="72"/>
  <c r="I68" i="72"/>
  <c r="I67" i="72"/>
  <c r="I46" i="72"/>
  <c r="I45" i="72"/>
  <c r="I44" i="72"/>
  <c r="I43" i="72"/>
  <c r="I42" i="72"/>
  <c r="I41" i="72"/>
  <c r="I40" i="72"/>
  <c r="I39" i="72"/>
  <c r="I38" i="72"/>
  <c r="I37" i="72"/>
  <c r="I36" i="72"/>
  <c r="I35" i="72"/>
  <c r="I34" i="72"/>
  <c r="I33" i="72"/>
  <c r="I32" i="72"/>
  <c r="I31" i="72"/>
  <c r="I30" i="72"/>
  <c r="I23" i="72"/>
  <c r="I22" i="72"/>
  <c r="I21" i="72"/>
  <c r="I20" i="72"/>
  <c r="I19" i="72"/>
  <c r="I18" i="72"/>
  <c r="I17" i="72"/>
  <c r="I16" i="72"/>
  <c r="I15" i="72"/>
  <c r="EZ75" i="24"/>
  <c r="EZ49" i="24"/>
  <c r="EZ35" i="24"/>
  <c r="EZ37" i="24"/>
  <c r="EZ40" i="24"/>
  <c r="EZ44" i="24"/>
  <c r="EZ45" i="24"/>
  <c r="I9" i="74"/>
  <c r="EY75" i="24"/>
  <c r="EY49" i="24"/>
  <c r="EY35" i="24"/>
  <c r="EY37" i="24"/>
  <c r="EY40" i="24"/>
  <c r="EY44" i="24"/>
  <c r="EY45" i="24"/>
  <c r="I7" i="73"/>
  <c r="EW75" i="24"/>
  <c r="EW35" i="24"/>
  <c r="EW37" i="24"/>
  <c r="EW40" i="24"/>
  <c r="EW44" i="24"/>
  <c r="EW45" i="24"/>
  <c r="EV75" i="24"/>
  <c r="EV49" i="24"/>
  <c r="EV35" i="24"/>
  <c r="EV37" i="24"/>
  <c r="EV40" i="24"/>
  <c r="EV44" i="24"/>
  <c r="EV45" i="24"/>
  <c r="I8" i="77"/>
  <c r="EU70" i="24"/>
  <c r="EU71" i="24"/>
  <c r="EU72" i="24"/>
  <c r="EU73" i="24"/>
  <c r="EU74" i="24"/>
  <c r="EU75" i="24"/>
  <c r="EU76" i="24"/>
  <c r="EU69" i="24"/>
  <c r="EU67" i="24"/>
  <c r="EU56" i="24"/>
  <c r="EU57" i="24"/>
  <c r="EU29" i="24"/>
  <c r="EU30" i="24"/>
  <c r="EU31" i="24"/>
  <c r="EU32" i="24"/>
  <c r="EU33" i="24"/>
  <c r="EU34" i="24"/>
  <c r="EU35" i="24"/>
  <c r="EU36" i="24"/>
  <c r="EU37" i="24"/>
  <c r="EU38" i="24"/>
  <c r="EU39" i="24"/>
  <c r="EU40" i="24"/>
  <c r="EU41" i="24"/>
  <c r="EU42" i="24"/>
  <c r="EU43" i="24"/>
  <c r="EU44" i="24"/>
  <c r="EU45" i="24"/>
  <c r="EU46" i="24"/>
  <c r="EU47" i="24"/>
  <c r="EU28" i="24"/>
  <c r="EU17" i="24"/>
  <c r="EU18" i="24"/>
  <c r="EU19" i="24"/>
  <c r="EU20" i="24"/>
  <c r="EU21" i="24"/>
  <c r="EU22" i="24"/>
  <c r="EU23" i="24"/>
  <c r="EU24" i="24"/>
  <c r="I74" i="75"/>
  <c r="I73" i="75"/>
  <c r="I72" i="75"/>
  <c r="I71" i="75"/>
  <c r="I70" i="75"/>
  <c r="I69" i="75"/>
  <c r="I68" i="75"/>
  <c r="I67" i="75"/>
  <c r="I46" i="75"/>
  <c r="I45" i="75"/>
  <c r="I44" i="75"/>
  <c r="I43" i="75"/>
  <c r="I42" i="75"/>
  <c r="I41" i="75"/>
  <c r="I40" i="75"/>
  <c r="I39" i="75"/>
  <c r="I38" i="75"/>
  <c r="I37" i="75"/>
  <c r="I36" i="75"/>
  <c r="I35" i="75"/>
  <c r="I34" i="75"/>
  <c r="I33" i="75"/>
  <c r="I32" i="75"/>
  <c r="I31" i="75"/>
  <c r="I30" i="75"/>
  <c r="I24" i="75"/>
  <c r="I23" i="75"/>
  <c r="I22" i="75"/>
  <c r="I21" i="75"/>
  <c r="I20" i="75"/>
  <c r="I19" i="75"/>
  <c r="I18" i="75"/>
  <c r="I17" i="75"/>
  <c r="I16" i="75"/>
  <c r="ES74" i="24"/>
  <c r="ES75" i="24"/>
  <c r="ES53" i="24"/>
  <c r="ES56" i="24"/>
  <c r="ES38" i="24"/>
  <c r="ES40" i="24"/>
  <c r="EO74" i="24"/>
  <c r="EO75" i="24"/>
  <c r="EO53" i="24"/>
  <c r="EO56" i="24"/>
  <c r="EO38" i="24"/>
  <c r="EO40" i="24"/>
  <c r="EN74" i="24"/>
  <c r="EN75" i="24"/>
  <c r="EN53" i="24"/>
  <c r="EN56" i="24"/>
  <c r="EN38" i="24"/>
  <c r="EN40" i="24"/>
  <c r="EL74" i="24"/>
  <c r="EL75" i="24"/>
  <c r="EL53" i="24"/>
  <c r="EL56" i="24"/>
  <c r="EL38" i="24"/>
  <c r="EL40" i="24"/>
  <c r="DE90" i="24"/>
  <c r="DE70" i="24"/>
  <c r="DE74" i="24"/>
  <c r="DE75" i="24"/>
  <c r="DE64" i="24"/>
  <c r="DE66" i="24"/>
  <c r="DE50" i="24"/>
  <c r="DE54" i="24"/>
  <c r="DE56" i="24"/>
  <c r="DE57" i="24"/>
  <c r="DE29" i="24"/>
  <c r="DE34" i="24"/>
  <c r="DE36" i="24"/>
  <c r="DE37" i="24"/>
  <c r="DE38" i="24"/>
  <c r="DE40" i="24"/>
  <c r="DE17" i="24"/>
  <c r="DE21" i="24"/>
  <c r="DE23" i="24"/>
  <c r="I49" i="53"/>
  <c r="J35" i="56"/>
  <c r="J14" i="56"/>
  <c r="CR79" i="24"/>
  <c r="CR80" i="24"/>
  <c r="CR81" i="24"/>
  <c r="CR82" i="24"/>
  <c r="CR83" i="24"/>
  <c r="CR84" i="24"/>
  <c r="CR85" i="24"/>
  <c r="CR86" i="24"/>
  <c r="CR87" i="24"/>
  <c r="CR88" i="24"/>
  <c r="CR89" i="24"/>
  <c r="CR90" i="24"/>
  <c r="CR72" i="24"/>
  <c r="CR74" i="24"/>
  <c r="CR75" i="24"/>
  <c r="CR62" i="24"/>
  <c r="CR63" i="24"/>
  <c r="CR66" i="24"/>
  <c r="CR51" i="24"/>
  <c r="CR52" i="24"/>
  <c r="CR49" i="24"/>
  <c r="CR38" i="24"/>
  <c r="CR47" i="24"/>
  <c r="CR28" i="24"/>
  <c r="CR11" i="24"/>
  <c r="CR12" i="24"/>
  <c r="CR13" i="24"/>
  <c r="CR14" i="24"/>
  <c r="CR15" i="24"/>
  <c r="CR16" i="24"/>
  <c r="CR17" i="24"/>
  <c r="CR18" i="24"/>
  <c r="CR19" i="24"/>
  <c r="CR20" i="24"/>
  <c r="CR21" i="24"/>
  <c r="CR22" i="24"/>
  <c r="CR23" i="24"/>
  <c r="CR24" i="24"/>
  <c r="CR25" i="24"/>
  <c r="CR26" i="24"/>
  <c r="CR10" i="24"/>
  <c r="K25" i="55"/>
  <c r="K16" i="55"/>
  <c r="K15" i="54"/>
  <c r="K24" i="54"/>
  <c r="K44" i="54"/>
  <c r="K45" i="54"/>
  <c r="K46" i="54"/>
  <c r="K47" i="54"/>
  <c r="K48" i="54"/>
  <c r="CE79" i="24"/>
  <c r="CE80" i="24"/>
  <c r="CE81" i="24"/>
  <c r="CE82" i="24"/>
  <c r="CE83" i="24"/>
  <c r="CE84" i="24"/>
  <c r="CE85" i="24"/>
  <c r="CE86" i="24"/>
  <c r="CE87" i="24"/>
  <c r="CE88" i="24"/>
  <c r="CE89" i="24"/>
  <c r="CE90" i="24"/>
  <c r="CE72" i="24"/>
  <c r="CE74" i="24"/>
  <c r="CE75" i="24"/>
  <c r="CE62" i="24"/>
  <c r="CE63" i="24"/>
  <c r="CE66" i="24"/>
  <c r="CE51" i="24"/>
  <c r="CE52" i="24"/>
  <c r="CE49" i="24"/>
  <c r="CE38" i="24"/>
  <c r="CE47" i="24"/>
  <c r="CE28" i="24"/>
  <c r="CE11" i="24"/>
  <c r="CE12" i="24"/>
  <c r="CE13" i="24"/>
  <c r="CE14" i="24"/>
  <c r="CE15" i="24"/>
  <c r="CE16" i="24"/>
  <c r="CE17" i="24"/>
  <c r="CE18" i="24"/>
  <c r="CE19" i="24"/>
  <c r="CE20" i="24"/>
  <c r="CE21" i="24"/>
  <c r="CE22" i="24"/>
  <c r="CE23" i="24"/>
  <c r="CE24" i="24"/>
  <c r="CE25" i="24"/>
  <c r="CE26" i="24"/>
  <c r="CE10" i="24"/>
  <c r="L6" i="48"/>
  <c r="L43" i="48"/>
  <c r="L14" i="51"/>
  <c r="L15" i="52"/>
  <c r="BZ10" i="24"/>
  <c r="BZ79" i="24"/>
  <c r="BZ80" i="24"/>
  <c r="BZ81" i="24"/>
  <c r="BZ82" i="24"/>
  <c r="BZ83" i="24"/>
  <c r="BZ84" i="24"/>
  <c r="BZ85" i="24"/>
  <c r="BZ86" i="24"/>
  <c r="BZ87" i="24"/>
  <c r="BZ88" i="24"/>
  <c r="BZ89" i="24"/>
  <c r="BZ90" i="24"/>
  <c r="BZ78" i="24"/>
  <c r="BZ70" i="24"/>
  <c r="BZ74" i="24"/>
  <c r="BZ75" i="24"/>
  <c r="BZ62" i="24"/>
  <c r="BZ51" i="24"/>
  <c r="BZ52" i="24"/>
  <c r="BZ57" i="24"/>
  <c r="BZ49" i="24"/>
  <c r="BZ37" i="24"/>
  <c r="BZ46" i="24"/>
  <c r="BZ11" i="24"/>
  <c r="BZ12" i="24"/>
  <c r="BZ13" i="24"/>
  <c r="BZ14" i="24"/>
  <c r="BZ15" i="24"/>
  <c r="BZ16" i="24"/>
  <c r="BZ17" i="24"/>
  <c r="BZ18" i="24"/>
  <c r="BZ19" i="24"/>
  <c r="BZ20" i="24"/>
  <c r="BZ21" i="24"/>
  <c r="BZ22" i="24"/>
  <c r="BZ23" i="24"/>
  <c r="BZ24" i="24"/>
  <c r="BZ25" i="24"/>
  <c r="BZ26" i="24"/>
  <c r="BT79" i="24"/>
  <c r="BT80" i="24"/>
  <c r="BT81" i="24"/>
  <c r="BT82" i="24"/>
  <c r="BT83" i="24"/>
  <c r="BT84" i="24"/>
  <c r="BT85" i="24"/>
  <c r="BT86" i="24"/>
  <c r="BT87" i="24"/>
  <c r="BT88" i="24"/>
  <c r="BT89" i="24"/>
  <c r="BT90" i="24"/>
  <c r="BT78" i="24"/>
  <c r="BT74" i="24"/>
  <c r="BT75" i="24"/>
  <c r="BT62" i="24"/>
  <c r="BT51" i="24"/>
  <c r="BT52" i="24"/>
  <c r="BT57" i="24"/>
  <c r="BT49" i="24"/>
  <c r="BT37" i="24"/>
  <c r="BT46" i="24"/>
  <c r="BT11" i="24"/>
  <c r="BT12" i="24"/>
  <c r="BT13" i="24"/>
  <c r="BT14" i="24"/>
  <c r="BT15" i="24"/>
  <c r="BT16" i="24"/>
  <c r="BT17" i="24"/>
  <c r="BT18" i="24"/>
  <c r="BT19" i="24"/>
  <c r="BT20" i="24"/>
  <c r="BT21" i="24"/>
  <c r="BT22" i="24"/>
  <c r="BT23" i="24"/>
  <c r="BT24" i="24"/>
  <c r="BT25" i="24"/>
  <c r="BT26" i="24"/>
  <c r="BT10" i="24"/>
  <c r="I4" i="70" l="1"/>
  <c r="FC101" i="24" s="1"/>
  <c r="CC9" i="24"/>
  <c r="CC77" i="24"/>
  <c r="BR79" i="24"/>
  <c r="BR80" i="24"/>
  <c r="BR81" i="24"/>
  <c r="BR82" i="24"/>
  <c r="BR83" i="24"/>
  <c r="BR84" i="24"/>
  <c r="BR85" i="24"/>
  <c r="BR86" i="24"/>
  <c r="BR87" i="24"/>
  <c r="BR88" i="24"/>
  <c r="BR89" i="24"/>
  <c r="BR90" i="24"/>
  <c r="BR78" i="24"/>
  <c r="BR74" i="24"/>
  <c r="BR75" i="24"/>
  <c r="BR62" i="24"/>
  <c r="BR51" i="24"/>
  <c r="BR52" i="24"/>
  <c r="BR57" i="24"/>
  <c r="BR49" i="24"/>
  <c r="BR37" i="24"/>
  <c r="BR46" i="24"/>
  <c r="BR11" i="24"/>
  <c r="BR12" i="24"/>
  <c r="BR13" i="24"/>
  <c r="BR14" i="24"/>
  <c r="BR15" i="24"/>
  <c r="BR16" i="24"/>
  <c r="BR17" i="24"/>
  <c r="BR18" i="24"/>
  <c r="BR19" i="24"/>
  <c r="BR20" i="24"/>
  <c r="BR21" i="24"/>
  <c r="BR22" i="24"/>
  <c r="BR23" i="24"/>
  <c r="BR24" i="24"/>
  <c r="BR25" i="24"/>
  <c r="BR26" i="24"/>
  <c r="BR10" i="24"/>
  <c r="BH74" i="24" l="1"/>
  <c r="BH75" i="24"/>
  <c r="BH60" i="24"/>
  <c r="BH66" i="24"/>
  <c r="BH51" i="24"/>
  <c r="BH56" i="24"/>
  <c r="BH57" i="24"/>
  <c r="BH49" i="24"/>
  <c r="BH38" i="24"/>
  <c r="BH40" i="24"/>
  <c r="BH43" i="24"/>
  <c r="BH12" i="24"/>
  <c r="BH17" i="24"/>
  <c r="BH21" i="24"/>
  <c r="BG74" i="24"/>
  <c r="BG75" i="24"/>
  <c r="BG60" i="24"/>
  <c r="BG66" i="24"/>
  <c r="BG51" i="24"/>
  <c r="BG56" i="24"/>
  <c r="BG57" i="24"/>
  <c r="BG49" i="24"/>
  <c r="BG38" i="24"/>
  <c r="BG40" i="24"/>
  <c r="BG43" i="24"/>
  <c r="BG12" i="24"/>
  <c r="BG17" i="24"/>
  <c r="BG21" i="24"/>
  <c r="BF74" i="24"/>
  <c r="BF75" i="24"/>
  <c r="BF60" i="24"/>
  <c r="BF66" i="24"/>
  <c r="BF51" i="24"/>
  <c r="BF56" i="24"/>
  <c r="BF57" i="24"/>
  <c r="BF49" i="24"/>
  <c r="BF40" i="24"/>
  <c r="BF43" i="24"/>
  <c r="BF12" i="24"/>
  <c r="BF17" i="24"/>
  <c r="BF21" i="24"/>
  <c r="BE74" i="24"/>
  <c r="BE75" i="24"/>
  <c r="BE60" i="24"/>
  <c r="BE66" i="24"/>
  <c r="BE51" i="24"/>
  <c r="BE56" i="24"/>
  <c r="BE57" i="24"/>
  <c r="BE49" i="24"/>
  <c r="BE40" i="24"/>
  <c r="BE43" i="24"/>
  <c r="BE12" i="24"/>
  <c r="BE17" i="24"/>
  <c r="BE21" i="24"/>
  <c r="BE26" i="24"/>
  <c r="J34" i="47"/>
  <c r="J34" i="46"/>
  <c r="J68" i="44"/>
  <c r="BC75" i="24"/>
  <c r="BC51" i="24"/>
  <c r="BC57" i="24"/>
  <c r="BC66" i="24"/>
  <c r="BC40" i="24"/>
  <c r="BC43" i="24"/>
  <c r="BC11" i="24"/>
  <c r="BC12" i="24"/>
  <c r="BC13" i="24"/>
  <c r="BC17" i="24"/>
  <c r="BC21" i="24"/>
  <c r="AZ75" i="24"/>
  <c r="AZ66" i="24"/>
  <c r="AZ51" i="24"/>
  <c r="AZ57" i="24"/>
  <c r="AZ40" i="24"/>
  <c r="AZ43" i="24"/>
  <c r="AZ11" i="24"/>
  <c r="AZ12" i="24"/>
  <c r="AZ13" i="24"/>
  <c r="AZ17" i="24"/>
  <c r="AZ21" i="24"/>
  <c r="AY75" i="24"/>
  <c r="AY66" i="24"/>
  <c r="AY51" i="24"/>
  <c r="AY57" i="24"/>
  <c r="AY40" i="24"/>
  <c r="AY43" i="24"/>
  <c r="AY11" i="24"/>
  <c r="AY12" i="24"/>
  <c r="AY13" i="24"/>
  <c r="AY17" i="24"/>
  <c r="AY21" i="24"/>
  <c r="AX75" i="24"/>
  <c r="AX66" i="24"/>
  <c r="AX51" i="24"/>
  <c r="AX57" i="24"/>
  <c r="AX40" i="24"/>
  <c r="AX43" i="24"/>
  <c r="AX11" i="24"/>
  <c r="AX12" i="24"/>
  <c r="AX13" i="24"/>
  <c r="AX17" i="24"/>
  <c r="AX21" i="24"/>
  <c r="AW75" i="24"/>
  <c r="AW66" i="24"/>
  <c r="AW51" i="24"/>
  <c r="AW57" i="24"/>
  <c r="AW40" i="24"/>
  <c r="AW43" i="24"/>
  <c r="AW11" i="24"/>
  <c r="AW12" i="24"/>
  <c r="AW13" i="24"/>
  <c r="AW17" i="24"/>
  <c r="AW21" i="24"/>
  <c r="AV75" i="24"/>
  <c r="AV66" i="24"/>
  <c r="AV51" i="24"/>
  <c r="AV57" i="24"/>
  <c r="AV40" i="24"/>
  <c r="AV43" i="24"/>
  <c r="AV11" i="24"/>
  <c r="AV12" i="24"/>
  <c r="AV13" i="24"/>
  <c r="AV17" i="24"/>
  <c r="AV21" i="24"/>
  <c r="AU75" i="24"/>
  <c r="AU66" i="24"/>
  <c r="AU51" i="24"/>
  <c r="AU57" i="24"/>
  <c r="AU40" i="24"/>
  <c r="AU43" i="24"/>
  <c r="AU11" i="24"/>
  <c r="AU12" i="24"/>
  <c r="AU13" i="24"/>
  <c r="AU17" i="24"/>
  <c r="AU21" i="24"/>
  <c r="AT75" i="24"/>
  <c r="AT66" i="24"/>
  <c r="AT51" i="24"/>
  <c r="AT57" i="24"/>
  <c r="AT40" i="24"/>
  <c r="AT43" i="24"/>
  <c r="AT11" i="24"/>
  <c r="AT12" i="24"/>
  <c r="AT13" i="24"/>
  <c r="AT17" i="24"/>
  <c r="AT21" i="24"/>
  <c r="BL70" i="24" l="1"/>
  <c r="BL74" i="24"/>
  <c r="BL75" i="24"/>
  <c r="BL64" i="24"/>
  <c r="BL66" i="24"/>
  <c r="BL67" i="24"/>
  <c r="BL51" i="24"/>
  <c r="BL52" i="24"/>
  <c r="BL53" i="24"/>
  <c r="BL54" i="24"/>
  <c r="BL55" i="24"/>
  <c r="BL56" i="24"/>
  <c r="BL57" i="24"/>
  <c r="BL49" i="24"/>
  <c r="BL30" i="24"/>
  <c r="BL31" i="24"/>
  <c r="BL32" i="24"/>
  <c r="BL33" i="24"/>
  <c r="BL34" i="24"/>
  <c r="BL35" i="24"/>
  <c r="BL37" i="24"/>
  <c r="BL38" i="24"/>
  <c r="BL28" i="24"/>
  <c r="BL17" i="24"/>
  <c r="BL21" i="24"/>
  <c r="BL10" i="24"/>
  <c r="J25" i="37"/>
  <c r="J24" i="37"/>
  <c r="J23" i="37"/>
  <c r="J22" i="37"/>
  <c r="J21" i="37"/>
  <c r="J8" i="37"/>
  <c r="J7" i="37"/>
  <c r="J6" i="37"/>
  <c r="BK70" i="24"/>
  <c r="BK74" i="24"/>
  <c r="BK75" i="24"/>
  <c r="BK64" i="24"/>
  <c r="BK66" i="24"/>
  <c r="BK67" i="24"/>
  <c r="BK53" i="24"/>
  <c r="BK54" i="24"/>
  <c r="BK56" i="24"/>
  <c r="BK57" i="24"/>
  <c r="BK49" i="24"/>
  <c r="BK35" i="24"/>
  <c r="BK37" i="24"/>
  <c r="BK38" i="24"/>
  <c r="BK28" i="24"/>
  <c r="BK17" i="24"/>
  <c r="BK21" i="24"/>
  <c r="BK10" i="24"/>
  <c r="AR51" i="24"/>
  <c r="AR54" i="24"/>
  <c r="AR37" i="24"/>
  <c r="AR38" i="24"/>
  <c r="AR43" i="24"/>
  <c r="AR44" i="24"/>
  <c r="AR11" i="24"/>
  <c r="AR12" i="24"/>
  <c r="AR13" i="24"/>
  <c r="AR15" i="24"/>
  <c r="AR16" i="24"/>
  <c r="AR17" i="24"/>
  <c r="AR21" i="24"/>
  <c r="AR23" i="24"/>
  <c r="AR10" i="24"/>
  <c r="AP51" i="24"/>
  <c r="AP54" i="24"/>
  <c r="AP37" i="24"/>
  <c r="AP38" i="24"/>
  <c r="AP43" i="24"/>
  <c r="AP44" i="24"/>
  <c r="AP11" i="24"/>
  <c r="AP12" i="24"/>
  <c r="AP13" i="24"/>
  <c r="AP15" i="24"/>
  <c r="AP16" i="24"/>
  <c r="AP17" i="24"/>
  <c r="AP21" i="24"/>
  <c r="AP23" i="24"/>
  <c r="AP10" i="24"/>
  <c r="M44" i="35"/>
  <c r="AO51" i="24"/>
  <c r="AO54" i="24"/>
  <c r="AO37" i="24"/>
  <c r="AO38" i="24"/>
  <c r="AO43" i="24"/>
  <c r="AO44" i="24"/>
  <c r="AO46" i="24"/>
  <c r="AO11" i="24"/>
  <c r="AO12" i="24"/>
  <c r="AO13" i="24"/>
  <c r="AO15" i="24"/>
  <c r="AO16" i="24"/>
  <c r="AO17" i="24"/>
  <c r="AO21" i="24"/>
  <c r="AO23" i="24"/>
  <c r="AO10" i="24"/>
  <c r="AN51" i="24"/>
  <c r="AN54" i="24"/>
  <c r="AN37" i="24"/>
  <c r="AN38" i="24"/>
  <c r="AN43" i="24"/>
  <c r="AN44" i="24"/>
  <c r="AN11" i="24"/>
  <c r="AN12" i="24"/>
  <c r="AN13" i="24"/>
  <c r="AN15" i="24"/>
  <c r="AN16" i="24"/>
  <c r="AN17" i="24"/>
  <c r="AN21" i="24"/>
  <c r="AN23" i="24"/>
  <c r="AN10" i="24"/>
  <c r="AM51" i="24"/>
  <c r="AM52" i="24"/>
  <c r="AM53" i="24"/>
  <c r="AM54" i="24"/>
  <c r="AM31" i="24"/>
  <c r="AM37" i="24"/>
  <c r="AM38" i="24"/>
  <c r="AM43" i="24"/>
  <c r="AM44" i="24"/>
  <c r="AM11" i="24"/>
  <c r="AM12" i="24"/>
  <c r="AM13" i="24"/>
  <c r="AM15" i="24"/>
  <c r="AM16" i="24"/>
  <c r="AM17" i="24"/>
  <c r="AM21" i="24"/>
  <c r="AM23" i="24"/>
  <c r="AM10" i="24"/>
  <c r="AL54" i="24" l="1"/>
  <c r="AS54" i="24" s="1"/>
  <c r="AL53" i="24"/>
  <c r="AL52" i="24"/>
  <c r="AL51" i="24"/>
  <c r="AS51" i="24" s="1"/>
  <c r="AL44" i="24"/>
  <c r="AS44" i="24" s="1"/>
  <c r="AL43" i="24"/>
  <c r="AS43" i="24" s="1"/>
  <c r="AL38" i="24"/>
  <c r="AS38" i="24" s="1"/>
  <c r="AL37" i="24"/>
  <c r="AS37" i="24" s="1"/>
  <c r="AL23" i="24"/>
  <c r="AS23" i="24" s="1"/>
  <c r="AL21" i="24"/>
  <c r="AS21" i="24" s="1"/>
  <c r="AL17" i="24"/>
  <c r="AS17" i="24" s="1"/>
  <c r="AL16" i="24"/>
  <c r="AS16" i="24" s="1"/>
  <c r="AL15" i="24"/>
  <c r="AS15" i="24" s="1"/>
  <c r="AL13" i="24"/>
  <c r="AS13" i="24" s="1"/>
  <c r="AL12" i="24"/>
  <c r="AS12" i="24" s="1"/>
  <c r="AL11" i="24"/>
  <c r="AS11" i="24" s="1"/>
  <c r="AL10" i="24"/>
  <c r="AS10" i="24" s="1"/>
  <c r="O10" i="24"/>
  <c r="K66" i="9"/>
  <c r="DP7" i="24"/>
  <c r="FG95" i="24"/>
  <c r="FF95" i="24"/>
  <c r="FC95" i="24"/>
  <c r="EX95" i="24"/>
  <c r="ER95" i="24"/>
  <c r="EQ95" i="24"/>
  <c r="EP95" i="24"/>
  <c r="EM95" i="24"/>
  <c r="EK95" i="24"/>
  <c r="EI95" i="24"/>
  <c r="EG95" i="24"/>
  <c r="ED95" i="24"/>
  <c r="EC95" i="24"/>
  <c r="DZ95" i="24"/>
  <c r="DR95" i="24"/>
  <c r="DQ95" i="24"/>
  <c r="DO95" i="24"/>
  <c r="DK95" i="24"/>
  <c r="DI95" i="24"/>
  <c r="DF95" i="24"/>
  <c r="DC95" i="24"/>
  <c r="DB95" i="24"/>
  <c r="DA95" i="24"/>
  <c r="CZ95" i="24"/>
  <c r="CY95" i="24"/>
  <c r="CX95" i="24"/>
  <c r="CU95" i="24"/>
  <c r="CS95" i="24"/>
  <c r="CP95" i="24"/>
  <c r="CO95" i="24"/>
  <c r="CN95" i="24"/>
  <c r="CM95" i="24"/>
  <c r="CL95" i="24"/>
  <c r="CK95" i="24"/>
  <c r="CJ95" i="24"/>
  <c r="CI95" i="24"/>
  <c r="CH95" i="24"/>
  <c r="CG95" i="24"/>
  <c r="CF95" i="24"/>
  <c r="BY95" i="24"/>
  <c r="BX95" i="24"/>
  <c r="BW95" i="24"/>
  <c r="BV95" i="24"/>
  <c r="BU95" i="24"/>
  <c r="BS95" i="24"/>
  <c r="BP95" i="24"/>
  <c r="BN95" i="24"/>
  <c r="BM95" i="24"/>
  <c r="BI95" i="24"/>
  <c r="AQ95" i="24"/>
  <c r="W95" i="24"/>
  <c r="X95" i="24"/>
  <c r="Y95" i="24"/>
  <c r="Z95" i="24"/>
  <c r="AB95" i="24"/>
  <c r="AC95" i="24"/>
  <c r="AD95" i="24"/>
  <c r="AF95" i="24"/>
  <c r="AG95" i="24"/>
  <c r="AH95" i="24"/>
  <c r="AI95" i="24"/>
  <c r="AJ95" i="24"/>
  <c r="P95" i="24"/>
  <c r="Q95" i="24"/>
  <c r="R95" i="24"/>
  <c r="T95" i="24"/>
  <c r="FH84" i="24"/>
  <c r="FB75" i="24"/>
  <c r="ET75" i="24"/>
  <c r="ET74" i="24"/>
  <c r="ET56" i="24"/>
  <c r="ET53" i="24"/>
  <c r="FB45" i="24"/>
  <c r="FB44" i="24"/>
  <c r="FH40" i="24"/>
  <c r="FB40" i="24"/>
  <c r="ET40" i="24"/>
  <c r="ET38" i="24"/>
  <c r="FB37" i="24"/>
  <c r="FB35" i="24"/>
  <c r="DP90" i="24"/>
  <c r="DJ90" i="24"/>
  <c r="DP89" i="24"/>
  <c r="DP88" i="24"/>
  <c r="DP87" i="24"/>
  <c r="DP86" i="24"/>
  <c r="DP85" i="24"/>
  <c r="DP84" i="24"/>
  <c r="DP83" i="24"/>
  <c r="DP82" i="24"/>
  <c r="DP81" i="24"/>
  <c r="DP80" i="24"/>
  <c r="DP79" i="24"/>
  <c r="DP78" i="24"/>
  <c r="DP76" i="24"/>
  <c r="DP75" i="24"/>
  <c r="DJ75" i="24"/>
  <c r="DP74" i="24"/>
  <c r="DJ74" i="24"/>
  <c r="DP73" i="24"/>
  <c r="DP72" i="24"/>
  <c r="DP71" i="24"/>
  <c r="DP70" i="24"/>
  <c r="DJ70" i="24"/>
  <c r="DP69" i="24"/>
  <c r="DP67" i="24"/>
  <c r="DP66" i="24"/>
  <c r="DJ66" i="24"/>
  <c r="DP65" i="24"/>
  <c r="DP64" i="24"/>
  <c r="DJ64" i="24"/>
  <c r="DP63" i="24"/>
  <c r="DP62" i="24"/>
  <c r="DP61" i="24"/>
  <c r="DP60" i="24"/>
  <c r="DP59" i="24"/>
  <c r="DP57" i="24"/>
  <c r="DJ57" i="24"/>
  <c r="DP56" i="24"/>
  <c r="DJ56" i="24"/>
  <c r="DP55" i="24"/>
  <c r="DP54" i="24"/>
  <c r="DJ54" i="24"/>
  <c r="DP53" i="24"/>
  <c r="DP52" i="24"/>
  <c r="DP51" i="24"/>
  <c r="DP50" i="24"/>
  <c r="DJ50" i="24"/>
  <c r="DP49" i="24"/>
  <c r="DP47" i="24"/>
  <c r="DP46" i="24"/>
  <c r="DP45" i="24"/>
  <c r="DP44" i="24"/>
  <c r="DP43" i="24"/>
  <c r="DP42" i="24"/>
  <c r="DP41" i="24"/>
  <c r="DP40" i="24"/>
  <c r="DJ40" i="24"/>
  <c r="DP39" i="24"/>
  <c r="DP38" i="24"/>
  <c r="DJ38" i="24"/>
  <c r="DP37" i="24"/>
  <c r="DJ37" i="24"/>
  <c r="DP36" i="24"/>
  <c r="DJ36" i="24"/>
  <c r="DP35" i="24"/>
  <c r="DP34" i="24"/>
  <c r="DJ34" i="24"/>
  <c r="DP33" i="24"/>
  <c r="DP32" i="24"/>
  <c r="DP31" i="24"/>
  <c r="DP30" i="24"/>
  <c r="DP29" i="24"/>
  <c r="DJ29" i="24"/>
  <c r="DP28" i="24"/>
  <c r="DP26" i="24"/>
  <c r="DP25" i="24"/>
  <c r="DP24" i="24"/>
  <c r="DP23" i="24"/>
  <c r="DJ23" i="24"/>
  <c r="DP22" i="24"/>
  <c r="DP21" i="24"/>
  <c r="DJ21" i="24"/>
  <c r="DP20" i="24"/>
  <c r="DP19" i="24"/>
  <c r="DP18" i="24"/>
  <c r="DP17" i="24"/>
  <c r="DJ17" i="24"/>
  <c r="DP16" i="24"/>
  <c r="DP15" i="24"/>
  <c r="DP14" i="24"/>
  <c r="DP13" i="24"/>
  <c r="DP12" i="24"/>
  <c r="DP11" i="24"/>
  <c r="DP10" i="24"/>
  <c r="DD90" i="24"/>
  <c r="DD89" i="24"/>
  <c r="DD88" i="24"/>
  <c r="DD87" i="24"/>
  <c r="DD86" i="24"/>
  <c r="DD85" i="24"/>
  <c r="DD84" i="24"/>
  <c r="DD83" i="24"/>
  <c r="DD82" i="24"/>
  <c r="DD81" i="24"/>
  <c r="DD80" i="24"/>
  <c r="DD79" i="24"/>
  <c r="DD78" i="24"/>
  <c r="DD76" i="24"/>
  <c r="DD75" i="24"/>
  <c r="DD74" i="24"/>
  <c r="DD67" i="24"/>
  <c r="DD66" i="24"/>
  <c r="DD63" i="24"/>
  <c r="DD62" i="24"/>
  <c r="DD60" i="24"/>
  <c r="DD59" i="24"/>
  <c r="DD57" i="24"/>
  <c r="DD56" i="24"/>
  <c r="DD53" i="24"/>
  <c r="DD51" i="24"/>
  <c r="DD49" i="24"/>
  <c r="DD47" i="24"/>
  <c r="DD46" i="24"/>
  <c r="DD45" i="24"/>
  <c r="DD44" i="24"/>
  <c r="DD43" i="24"/>
  <c r="DD42" i="24"/>
  <c r="DD41" i="24"/>
  <c r="DD40" i="24"/>
  <c r="DD39" i="24"/>
  <c r="DD38" i="24"/>
  <c r="DD37" i="24"/>
  <c r="DD36" i="24"/>
  <c r="DD35" i="24"/>
  <c r="DD34" i="24"/>
  <c r="DD33" i="24"/>
  <c r="DD32" i="24"/>
  <c r="DD31" i="24"/>
  <c r="DD30" i="24"/>
  <c r="DD28" i="24"/>
  <c r="DD26" i="24"/>
  <c r="DD25" i="24"/>
  <c r="DD24" i="24"/>
  <c r="DD23" i="24"/>
  <c r="DD22" i="24"/>
  <c r="DD21" i="24"/>
  <c r="DD20" i="24"/>
  <c r="DD19" i="24"/>
  <c r="DD18" i="24"/>
  <c r="DD17" i="24"/>
  <c r="DD16" i="24"/>
  <c r="DD15" i="24"/>
  <c r="DD14" i="24"/>
  <c r="DD13" i="24"/>
  <c r="DD12" i="24"/>
  <c r="DD11" i="24"/>
  <c r="CT90" i="24"/>
  <c r="CT89" i="24"/>
  <c r="CT88" i="24"/>
  <c r="CT87" i="24"/>
  <c r="CT86" i="24"/>
  <c r="CT85" i="24"/>
  <c r="CT84" i="24"/>
  <c r="CT83" i="24"/>
  <c r="CT82" i="24"/>
  <c r="CT81" i="24"/>
  <c r="CT80" i="24"/>
  <c r="CT79" i="24"/>
  <c r="CT75" i="24"/>
  <c r="CT74" i="24"/>
  <c r="CT72" i="24"/>
  <c r="CT66" i="24"/>
  <c r="CT63" i="24"/>
  <c r="CT62" i="24"/>
  <c r="CT52" i="24"/>
  <c r="CT51" i="24"/>
  <c r="CT49" i="24"/>
  <c r="CT47" i="24"/>
  <c r="CT38" i="24"/>
  <c r="CT28" i="24"/>
  <c r="CT26" i="24"/>
  <c r="CT25" i="24"/>
  <c r="CT24" i="24"/>
  <c r="CT23" i="24"/>
  <c r="CT22" i="24"/>
  <c r="CT21" i="24"/>
  <c r="CT20" i="24"/>
  <c r="CT19" i="24"/>
  <c r="CT18" i="24"/>
  <c r="CT17" i="24"/>
  <c r="CT16" i="24"/>
  <c r="CT15" i="24"/>
  <c r="CT14" i="24"/>
  <c r="CT13" i="24"/>
  <c r="CT12" i="24"/>
  <c r="CT11" i="24"/>
  <c r="CT10" i="24"/>
  <c r="CD90" i="24"/>
  <c r="CD89" i="24"/>
  <c r="CD88" i="24"/>
  <c r="CD87" i="24"/>
  <c r="CD86" i="24"/>
  <c r="CD85" i="24"/>
  <c r="CD84" i="24"/>
  <c r="CD83" i="24"/>
  <c r="CD82" i="24"/>
  <c r="CD81" i="24"/>
  <c r="CD80" i="24"/>
  <c r="CD79" i="24"/>
  <c r="CD78" i="24"/>
  <c r="CD75" i="24"/>
  <c r="CD74" i="24"/>
  <c r="CD62" i="24"/>
  <c r="CD57" i="24"/>
  <c r="CD52" i="24"/>
  <c r="CD51" i="24"/>
  <c r="CD49" i="24"/>
  <c r="CD46" i="24"/>
  <c r="CD37" i="24"/>
  <c r="CD26" i="24"/>
  <c r="CD25" i="24"/>
  <c r="CD24" i="24"/>
  <c r="CD23" i="24"/>
  <c r="CD22" i="24"/>
  <c r="CD21" i="24"/>
  <c r="CD20" i="24"/>
  <c r="CD19" i="24"/>
  <c r="CD18" i="24"/>
  <c r="CD17" i="24"/>
  <c r="CD16" i="24"/>
  <c r="CD15" i="24"/>
  <c r="CD14" i="24"/>
  <c r="CD13" i="24"/>
  <c r="CD12" i="24"/>
  <c r="CD11" i="24"/>
  <c r="CD10" i="24"/>
  <c r="BQ21" i="24"/>
  <c r="BQ17" i="24"/>
  <c r="BQ10" i="24"/>
  <c r="BQ75" i="24"/>
  <c r="BQ74" i="24"/>
  <c r="BQ70" i="24"/>
  <c r="BQ67" i="24"/>
  <c r="BQ66" i="24"/>
  <c r="BQ64" i="24"/>
  <c r="BQ57" i="24"/>
  <c r="BQ56" i="24"/>
  <c r="BQ54" i="24"/>
  <c r="BQ53" i="24"/>
  <c r="BQ49" i="24"/>
  <c r="BQ38" i="24"/>
  <c r="BQ37" i="24"/>
  <c r="BQ35" i="24"/>
  <c r="BQ28" i="24"/>
  <c r="BJ75" i="24"/>
  <c r="BJ74" i="24"/>
  <c r="BJ66" i="24"/>
  <c r="BJ60" i="24"/>
  <c r="BJ57" i="24"/>
  <c r="BJ56" i="24"/>
  <c r="BJ51" i="24"/>
  <c r="BJ49" i="24"/>
  <c r="BJ43" i="24"/>
  <c r="BJ40" i="24"/>
  <c r="BJ21" i="24"/>
  <c r="BJ17" i="24"/>
  <c r="BJ12" i="24"/>
  <c r="BD75" i="24"/>
  <c r="BD66" i="24"/>
  <c r="BD57" i="24"/>
  <c r="BD51" i="24"/>
  <c r="BD43" i="24"/>
  <c r="BD40" i="24"/>
  <c r="BD21" i="24"/>
  <c r="BD17" i="24"/>
  <c r="BD13" i="24"/>
  <c r="BD12" i="24"/>
  <c r="BD11" i="24"/>
  <c r="FG77" i="24"/>
  <c r="FF77" i="24"/>
  <c r="FC77" i="24"/>
  <c r="FG68" i="24"/>
  <c r="FF68" i="24"/>
  <c r="FC68" i="24"/>
  <c r="FG58" i="24"/>
  <c r="FF58" i="24"/>
  <c r="FC58" i="24"/>
  <c r="FG48" i="24"/>
  <c r="FF48" i="24"/>
  <c r="FC48" i="24"/>
  <c r="FG27" i="24"/>
  <c r="FF27" i="24"/>
  <c r="FC27" i="24"/>
  <c r="FG9" i="24"/>
  <c r="FF9" i="24"/>
  <c r="FC9" i="24"/>
  <c r="EX77" i="24"/>
  <c r="FA68" i="24"/>
  <c r="EX68" i="24"/>
  <c r="EU68" i="24"/>
  <c r="EX58" i="24"/>
  <c r="EX48" i="24"/>
  <c r="FA27" i="24"/>
  <c r="EX27" i="24"/>
  <c r="EU27" i="24"/>
  <c r="EX9" i="24"/>
  <c r="ER77" i="24"/>
  <c r="EQ77" i="24"/>
  <c r="EP77" i="24"/>
  <c r="EM77" i="24"/>
  <c r="EK77" i="24"/>
  <c r="ER68" i="24"/>
  <c r="EQ68" i="24"/>
  <c r="EP68" i="24"/>
  <c r="EM68" i="24"/>
  <c r="EK68" i="24"/>
  <c r="ER58" i="24"/>
  <c r="EQ58" i="24"/>
  <c r="EP58" i="24"/>
  <c r="EM58" i="24"/>
  <c r="EK58" i="24"/>
  <c r="ER48" i="24"/>
  <c r="EQ48" i="24"/>
  <c r="EP48" i="24"/>
  <c r="EM48" i="24"/>
  <c r="EK48" i="24"/>
  <c r="ER27" i="24"/>
  <c r="EQ27" i="24"/>
  <c r="EP27" i="24"/>
  <c r="EM27" i="24"/>
  <c r="EK27" i="24"/>
  <c r="ER9" i="24"/>
  <c r="EQ9" i="24"/>
  <c r="EP9" i="24"/>
  <c r="EM9" i="24"/>
  <c r="EK9" i="24"/>
  <c r="EI77" i="24"/>
  <c r="EG77" i="24"/>
  <c r="ED77" i="24"/>
  <c r="EC77" i="24"/>
  <c r="DZ77" i="24"/>
  <c r="DR77" i="24"/>
  <c r="DQ77" i="24"/>
  <c r="EI68" i="24"/>
  <c r="EG68" i="24"/>
  <c r="ED68" i="24"/>
  <c r="EC68" i="24"/>
  <c r="DZ68" i="24"/>
  <c r="DR68" i="24"/>
  <c r="DQ68" i="24"/>
  <c r="EI58" i="24"/>
  <c r="EG58" i="24"/>
  <c r="ED58" i="24"/>
  <c r="EC58" i="24"/>
  <c r="DZ58" i="24"/>
  <c r="DR58" i="24"/>
  <c r="DQ58" i="24"/>
  <c r="EI48" i="24"/>
  <c r="EG48" i="24"/>
  <c r="ED48" i="24"/>
  <c r="EC48" i="24"/>
  <c r="DZ48" i="24"/>
  <c r="DR48" i="24"/>
  <c r="DQ48" i="24"/>
  <c r="EI27" i="24"/>
  <c r="EG27" i="24"/>
  <c r="ED27" i="24"/>
  <c r="EC27" i="24"/>
  <c r="DZ27" i="24"/>
  <c r="DR27" i="24"/>
  <c r="DQ27" i="24"/>
  <c r="EI9" i="24"/>
  <c r="EG9" i="24"/>
  <c r="ED9" i="24"/>
  <c r="EC9" i="24"/>
  <c r="DZ9" i="24"/>
  <c r="DR9" i="24"/>
  <c r="DQ9" i="24"/>
  <c r="BP77" i="24"/>
  <c r="BN8" i="24"/>
  <c r="BN6" i="24" s="1"/>
  <c r="BP58" i="24"/>
  <c r="BP27" i="24"/>
  <c r="BP9" i="24"/>
  <c r="BI77" i="24"/>
  <c r="BI68" i="24"/>
  <c r="BI58" i="24"/>
  <c r="BI48" i="24"/>
  <c r="BI27" i="24"/>
  <c r="BI9" i="24"/>
  <c r="AQ77" i="24"/>
  <c r="AQ68" i="24"/>
  <c r="AQ58" i="24"/>
  <c r="AQ48" i="24"/>
  <c r="AQ27" i="24"/>
  <c r="AQ9" i="24"/>
  <c r="AJ77" i="24"/>
  <c r="AI77" i="24"/>
  <c r="AH77" i="24"/>
  <c r="AG77" i="24"/>
  <c r="AF77" i="24"/>
  <c r="AD77" i="24"/>
  <c r="AC77" i="24"/>
  <c r="AB77" i="24"/>
  <c r="Z77" i="24"/>
  <c r="Y77" i="24"/>
  <c r="X77" i="24"/>
  <c r="W77" i="24"/>
  <c r="T77" i="24"/>
  <c r="R77" i="24"/>
  <c r="Q77" i="24"/>
  <c r="P77" i="24"/>
  <c r="AJ68" i="24"/>
  <c r="AI68" i="24"/>
  <c r="AH68" i="24"/>
  <c r="AG68" i="24"/>
  <c r="AF68" i="24"/>
  <c r="AD68" i="24"/>
  <c r="AC68" i="24"/>
  <c r="AB68" i="24"/>
  <c r="Z68" i="24"/>
  <c r="Y68" i="24"/>
  <c r="X68" i="24"/>
  <c r="W68" i="24"/>
  <c r="AJ58" i="24"/>
  <c r="AI58" i="24"/>
  <c r="AH58" i="24"/>
  <c r="AG58" i="24"/>
  <c r="AF58" i="24"/>
  <c r="AD58" i="24"/>
  <c r="AC58" i="24"/>
  <c r="AB58" i="24"/>
  <c r="Z58" i="24"/>
  <c r="Y58" i="24"/>
  <c r="X58" i="24"/>
  <c r="W58" i="24"/>
  <c r="T58" i="24"/>
  <c r="R58" i="24"/>
  <c r="Q58" i="24"/>
  <c r="P58" i="24"/>
  <c r="AJ48" i="24"/>
  <c r="AI48" i="24"/>
  <c r="AH48" i="24"/>
  <c r="AG48" i="24"/>
  <c r="AF48" i="24"/>
  <c r="AD48" i="24"/>
  <c r="AC48" i="24"/>
  <c r="AB48" i="24"/>
  <c r="Z48" i="24"/>
  <c r="Y48" i="24"/>
  <c r="X48" i="24"/>
  <c r="W48" i="24"/>
  <c r="T48" i="24"/>
  <c r="R48" i="24"/>
  <c r="Q48" i="24"/>
  <c r="P48" i="24"/>
  <c r="AJ27" i="24"/>
  <c r="AI27" i="24"/>
  <c r="AH27" i="24"/>
  <c r="AG27" i="24"/>
  <c r="AF27" i="24"/>
  <c r="AD27" i="24"/>
  <c r="AC27" i="24"/>
  <c r="AB27" i="24"/>
  <c r="Z27" i="24"/>
  <c r="Y27" i="24"/>
  <c r="X27" i="24"/>
  <c r="W27" i="24"/>
  <c r="T27" i="24"/>
  <c r="R27" i="24"/>
  <c r="Q27" i="24"/>
  <c r="Q8" i="24" s="1"/>
  <c r="Q6" i="24" s="1"/>
  <c r="P27" i="24"/>
  <c r="P8" i="24" s="1"/>
  <c r="P6" i="24" s="1"/>
  <c r="AJ9" i="24"/>
  <c r="AI9" i="24"/>
  <c r="AH9" i="24"/>
  <c r="AG9" i="24"/>
  <c r="AF9" i="24"/>
  <c r="AD9" i="24"/>
  <c r="AC9" i="24"/>
  <c r="AB9" i="24"/>
  <c r="Z9" i="24"/>
  <c r="Y9" i="24"/>
  <c r="W9" i="24"/>
  <c r="DO77" i="24"/>
  <c r="DO68" i="24"/>
  <c r="DO58" i="24"/>
  <c r="DO48" i="24"/>
  <c r="DO27" i="24"/>
  <c r="DO9" i="24"/>
  <c r="DK77" i="24"/>
  <c r="DK68" i="24"/>
  <c r="DK58" i="24"/>
  <c r="DK48" i="24"/>
  <c r="DK27" i="24"/>
  <c r="DK9" i="24"/>
  <c r="DI77" i="24"/>
  <c r="DF77" i="24"/>
  <c r="DI68" i="24"/>
  <c r="DF68" i="24"/>
  <c r="DI58" i="24"/>
  <c r="DF58" i="24"/>
  <c r="DI48" i="24"/>
  <c r="DF48" i="24"/>
  <c r="DI27" i="24"/>
  <c r="DF27" i="24"/>
  <c r="DI9" i="24"/>
  <c r="DF9" i="24"/>
  <c r="DC77" i="24"/>
  <c r="DB77" i="24"/>
  <c r="DA77" i="24"/>
  <c r="CZ77" i="24"/>
  <c r="CY77" i="24"/>
  <c r="CX77" i="24"/>
  <c r="CW77" i="24"/>
  <c r="CV77" i="24"/>
  <c r="CU77" i="24"/>
  <c r="DC68" i="24"/>
  <c r="DB68" i="24"/>
  <c r="DA68" i="24"/>
  <c r="CZ68" i="24"/>
  <c r="CY68" i="24"/>
  <c r="CX68" i="24"/>
  <c r="CW68" i="24"/>
  <c r="CU68" i="24"/>
  <c r="DC58" i="24"/>
  <c r="DB58" i="24"/>
  <c r="DA58" i="24"/>
  <c r="CZ58" i="24"/>
  <c r="CY58" i="24"/>
  <c r="CX58" i="24"/>
  <c r="CW58" i="24"/>
  <c r="CU58" i="24"/>
  <c r="DC48" i="24"/>
  <c r="DB48" i="24"/>
  <c r="DA48" i="24"/>
  <c r="CZ48" i="24"/>
  <c r="CY48" i="24"/>
  <c r="CX48" i="24"/>
  <c r="CW48" i="24"/>
  <c r="CU48" i="24"/>
  <c r="DC27" i="24"/>
  <c r="DB27" i="24"/>
  <c r="DA27" i="24"/>
  <c r="CZ27" i="24"/>
  <c r="CY27" i="24"/>
  <c r="CX27" i="24"/>
  <c r="CW27" i="24"/>
  <c r="CU27" i="24"/>
  <c r="DC9" i="24"/>
  <c r="DB9" i="24"/>
  <c r="DA9" i="24"/>
  <c r="CZ9" i="24"/>
  <c r="CY9" i="24"/>
  <c r="CX9" i="24"/>
  <c r="CU9" i="24"/>
  <c r="CS77" i="24"/>
  <c r="CP77" i="24"/>
  <c r="CO77" i="24"/>
  <c r="CN77" i="24"/>
  <c r="CM77" i="24"/>
  <c r="CL77" i="24"/>
  <c r="CK77" i="24"/>
  <c r="CJ77" i="24"/>
  <c r="CI77" i="24"/>
  <c r="CH77" i="24"/>
  <c r="CG77" i="24"/>
  <c r="CF77" i="24"/>
  <c r="CS68" i="24"/>
  <c r="CP68" i="24"/>
  <c r="CO68" i="24"/>
  <c r="CN68" i="24"/>
  <c r="CM68" i="24"/>
  <c r="CL68" i="24"/>
  <c r="CK68" i="24"/>
  <c r="CJ68" i="24"/>
  <c r="CI68" i="24"/>
  <c r="CH68" i="24"/>
  <c r="CG68" i="24"/>
  <c r="CF68" i="24"/>
  <c r="CS58" i="24"/>
  <c r="CP58" i="24"/>
  <c r="CO58" i="24"/>
  <c r="CN58" i="24"/>
  <c r="CM58" i="24"/>
  <c r="CL58" i="24"/>
  <c r="CK58" i="24"/>
  <c r="CJ58" i="24"/>
  <c r="CI58" i="24"/>
  <c r="CH58" i="24"/>
  <c r="CG58" i="24"/>
  <c r="CF58" i="24"/>
  <c r="CS48" i="24"/>
  <c r="CP48" i="24"/>
  <c r="CO48" i="24"/>
  <c r="CN48" i="24"/>
  <c r="CM48" i="24"/>
  <c r="CL48" i="24"/>
  <c r="CK48" i="24"/>
  <c r="CJ48" i="24"/>
  <c r="CI48" i="24"/>
  <c r="CH48" i="24"/>
  <c r="CG48" i="24"/>
  <c r="CF48" i="24"/>
  <c r="CS27" i="24"/>
  <c r="CP27" i="24"/>
  <c r="CO27" i="24"/>
  <c r="CN27" i="24"/>
  <c r="CM27" i="24"/>
  <c r="CL27" i="24"/>
  <c r="CK27" i="24"/>
  <c r="CJ27" i="24"/>
  <c r="CI27" i="24"/>
  <c r="CH27" i="24"/>
  <c r="CG27" i="24"/>
  <c r="CF27" i="24"/>
  <c r="CS9" i="24"/>
  <c r="CR9" i="24"/>
  <c r="CP9" i="24"/>
  <c r="CO9" i="24"/>
  <c r="CN9" i="24"/>
  <c r="CM9" i="24"/>
  <c r="CL9" i="24"/>
  <c r="CK9" i="24"/>
  <c r="CJ9" i="24"/>
  <c r="CI9" i="24"/>
  <c r="CH9" i="24"/>
  <c r="CG9" i="24"/>
  <c r="CE9" i="24"/>
  <c r="EO7" i="24"/>
  <c r="EO99" i="24"/>
  <c r="I41" i="80"/>
  <c r="ES98" i="24"/>
  <c r="ES7" i="24"/>
  <c r="ES99" i="24"/>
  <c r="I38" i="79"/>
  <c r="EN7" i="24"/>
  <c r="EN99" i="24"/>
  <c r="I40" i="78"/>
  <c r="EL7" i="24"/>
  <c r="CU8" i="24" l="1"/>
  <c r="CK8" i="24"/>
  <c r="CO8" i="24"/>
  <c r="CG8" i="24"/>
  <c r="CH8" i="24"/>
  <c r="CJ8" i="24"/>
  <c r="CN8" i="24"/>
  <c r="CP8" i="24"/>
  <c r="CF8" i="24"/>
  <c r="CF6" i="24" s="1"/>
  <c r="CL8" i="24"/>
  <c r="CI8" i="24"/>
  <c r="CM8" i="24"/>
  <c r="EI8" i="24"/>
  <c r="EI6" i="24" s="1"/>
  <c r="EK8" i="24"/>
  <c r="FC8" i="24"/>
  <c r="BP8" i="24"/>
  <c r="BP6" i="24" s="1"/>
  <c r="CX8" i="24"/>
  <c r="CX6" i="24" s="1"/>
  <c r="DB8" i="24"/>
  <c r="DB6" i="24" s="1"/>
  <c r="CY8" i="24"/>
  <c r="CY6" i="24" s="1"/>
  <c r="DC8" i="24"/>
  <c r="DC6" i="24" s="1"/>
  <c r="CZ8" i="24"/>
  <c r="CZ6" i="24" s="1"/>
  <c r="DA8" i="24"/>
  <c r="DA6" i="24" s="1"/>
  <c r="FF8" i="24"/>
  <c r="FF6" i="24" s="1"/>
  <c r="R8" i="24"/>
  <c r="R6" i="24" s="1"/>
  <c r="T8" i="24"/>
  <c r="T6" i="24" s="1"/>
  <c r="ER100" i="24"/>
  <c r="EP100" i="24"/>
  <c r="EK100" i="24"/>
  <c r="EM100" i="24"/>
  <c r="EQ100" i="24"/>
  <c r="EN100" i="24"/>
  <c r="ES100" i="24"/>
  <c r="EO100" i="24"/>
  <c r="K5" i="31"/>
  <c r="I5" i="31"/>
  <c r="I4" i="31" s="1"/>
  <c r="EL99" i="24"/>
  <c r="EL100" i="24" s="1"/>
  <c r="I58" i="79"/>
  <c r="EN90" i="24"/>
  <c r="EO83" i="24"/>
  <c r="EL11" i="24"/>
  <c r="I6" i="78"/>
  <c r="I14" i="78"/>
  <c r="EL69" i="24"/>
  <c r="EL61" i="24"/>
  <c r="I22" i="78"/>
  <c r="EL29" i="24"/>
  <c r="I30" i="78"/>
  <c r="EL37" i="24"/>
  <c r="I38" i="78"/>
  <c r="EL46" i="24"/>
  <c r="I46" i="78"/>
  <c r="EL85" i="24"/>
  <c r="I54" i="78"/>
  <c r="EL12" i="24"/>
  <c r="I62" i="78"/>
  <c r="EL20" i="24"/>
  <c r="I70" i="78"/>
  <c r="EN55" i="24"/>
  <c r="I11" i="79"/>
  <c r="EN60" i="24"/>
  <c r="I19" i="79"/>
  <c r="EN28" i="24"/>
  <c r="I27" i="79"/>
  <c r="EN36" i="24"/>
  <c r="I35" i="79"/>
  <c r="EN45" i="24"/>
  <c r="I43" i="79"/>
  <c r="EN83" i="24"/>
  <c r="I51" i="79"/>
  <c r="I59" i="79"/>
  <c r="EN17" i="24"/>
  <c r="I67" i="79"/>
  <c r="EN26" i="24"/>
  <c r="I75" i="79"/>
  <c r="ES82" i="24"/>
  <c r="I7" i="80"/>
  <c r="I15" i="80"/>
  <c r="ES57" i="24"/>
  <c r="ES61" i="24"/>
  <c r="I23" i="80"/>
  <c r="ES29" i="24"/>
  <c r="I31" i="80"/>
  <c r="ES37" i="24"/>
  <c r="I39" i="80"/>
  <c r="I47" i="80"/>
  <c r="ES46" i="24"/>
  <c r="ES86" i="24"/>
  <c r="I55" i="80"/>
  <c r="I63" i="80"/>
  <c r="ES13" i="24"/>
  <c r="I71" i="80"/>
  <c r="ES21" i="24"/>
  <c r="EO55" i="24"/>
  <c r="EO60" i="24"/>
  <c r="EO28" i="24"/>
  <c r="EO37" i="24"/>
  <c r="EO46" i="24"/>
  <c r="EO84" i="24"/>
  <c r="EO10" i="24"/>
  <c r="EO18" i="24"/>
  <c r="EO25" i="24"/>
  <c r="EL79" i="24"/>
  <c r="I5" i="78"/>
  <c r="EL28" i="24"/>
  <c r="I29" i="78"/>
  <c r="EL19" i="24"/>
  <c r="I69" i="78"/>
  <c r="I26" i="79"/>
  <c r="EN67" i="24"/>
  <c r="I50" i="79"/>
  <c r="EN82" i="24"/>
  <c r="ES59" i="24"/>
  <c r="I6" i="80"/>
  <c r="ES28" i="24"/>
  <c r="I30" i="80"/>
  <c r="ES20" i="24"/>
  <c r="I70" i="80"/>
  <c r="EO76" i="24"/>
  <c r="EL49" i="24"/>
  <c r="I7" i="78"/>
  <c r="EL39" i="24"/>
  <c r="I39" i="78"/>
  <c r="EL86" i="24"/>
  <c r="I55" i="78"/>
  <c r="EN29" i="24"/>
  <c r="I28" i="79"/>
  <c r="EN10" i="24"/>
  <c r="I60" i="79"/>
  <c r="ES69" i="24"/>
  <c r="I16" i="80"/>
  <c r="ES47" i="24"/>
  <c r="I48" i="80"/>
  <c r="EO98" i="24"/>
  <c r="EO59" i="24"/>
  <c r="EO39" i="24"/>
  <c r="EO12" i="24"/>
  <c r="EL50" i="24"/>
  <c r="I8" i="78"/>
  <c r="EL71" i="24"/>
  <c r="I16" i="78"/>
  <c r="EL63" i="24"/>
  <c r="I24" i="78"/>
  <c r="EL31" i="24"/>
  <c r="I32" i="78"/>
  <c r="EL78" i="24"/>
  <c r="I48" i="78"/>
  <c r="EL87" i="24"/>
  <c r="I56" i="78"/>
  <c r="EL14" i="24"/>
  <c r="I64" i="78"/>
  <c r="EL22" i="24"/>
  <c r="I72" i="78"/>
  <c r="EN98" i="24"/>
  <c r="EN59" i="24"/>
  <c r="I5" i="79"/>
  <c r="EN69" i="24"/>
  <c r="I13" i="79"/>
  <c r="EN62" i="24"/>
  <c r="I21" i="79"/>
  <c r="EN30" i="24"/>
  <c r="I29" i="79"/>
  <c r="I37" i="79"/>
  <c r="EN39" i="24"/>
  <c r="I45" i="79"/>
  <c r="EN47" i="24"/>
  <c r="EN85" i="24"/>
  <c r="I53" i="79"/>
  <c r="EN12" i="24"/>
  <c r="I61" i="79"/>
  <c r="EN19" i="24"/>
  <c r="I69" i="79"/>
  <c r="ES49" i="24"/>
  <c r="I9" i="80"/>
  <c r="ES70" i="24"/>
  <c r="I17" i="80"/>
  <c r="ES63" i="24"/>
  <c r="I25" i="80"/>
  <c r="I33" i="80"/>
  <c r="ES31" i="24"/>
  <c r="ES78" i="24"/>
  <c r="I49" i="80"/>
  <c r="ES88" i="24"/>
  <c r="I57" i="80"/>
  <c r="ES15" i="24"/>
  <c r="I65" i="80"/>
  <c r="ES23" i="24"/>
  <c r="I73" i="80"/>
  <c r="EO29" i="24"/>
  <c r="EO69" i="24"/>
  <c r="EO62" i="24"/>
  <c r="EO31" i="24"/>
  <c r="EO78" i="24"/>
  <c r="EO86" i="24"/>
  <c r="EO11" i="24"/>
  <c r="EO20" i="24"/>
  <c r="I53" i="78"/>
  <c r="EL84" i="24"/>
  <c r="ES45" i="24"/>
  <c r="I46" i="80"/>
  <c r="ES87" i="24"/>
  <c r="I56" i="80"/>
  <c r="EL64" i="24"/>
  <c r="I25" i="78"/>
  <c r="EL88" i="24"/>
  <c r="I57" i="78"/>
  <c r="EN49" i="24"/>
  <c r="I6" i="79"/>
  <c r="I22" i="79"/>
  <c r="EN63" i="24"/>
  <c r="EN78" i="24"/>
  <c r="I46" i="79"/>
  <c r="EN20" i="24"/>
  <c r="I70" i="79"/>
  <c r="ES50" i="24"/>
  <c r="I10" i="80"/>
  <c r="I42" i="80"/>
  <c r="ES41" i="24"/>
  <c r="ES24" i="24"/>
  <c r="I74" i="80"/>
  <c r="EO63" i="24"/>
  <c r="EO32" i="24"/>
  <c r="EO41" i="24"/>
  <c r="EO79" i="24"/>
  <c r="EO21" i="24"/>
  <c r="EL60" i="24"/>
  <c r="I21" i="78"/>
  <c r="I61" i="78"/>
  <c r="EL10" i="24"/>
  <c r="I42" i="79"/>
  <c r="EN44" i="24"/>
  <c r="I14" i="80"/>
  <c r="ES55" i="24"/>
  <c r="ES36" i="24"/>
  <c r="I38" i="80"/>
  <c r="EO54" i="24"/>
  <c r="EO45" i="24"/>
  <c r="EO26" i="24"/>
  <c r="EL70" i="24"/>
  <c r="I15" i="78"/>
  <c r="EL47" i="24"/>
  <c r="I47" i="78"/>
  <c r="EN57" i="24"/>
  <c r="I12" i="79"/>
  <c r="EN84" i="24"/>
  <c r="I52" i="79"/>
  <c r="ES81" i="24"/>
  <c r="I8" i="80"/>
  <c r="ES30" i="24"/>
  <c r="I32" i="80"/>
  <c r="ES22" i="24"/>
  <c r="I72" i="80"/>
  <c r="EO61" i="24"/>
  <c r="EO85" i="24"/>
  <c r="EL41" i="24"/>
  <c r="I41" i="78"/>
  <c r="ES71" i="24"/>
  <c r="I18" i="80"/>
  <c r="ES32" i="24"/>
  <c r="I34" i="80"/>
  <c r="ES79" i="24"/>
  <c r="I50" i="80"/>
  <c r="ES16" i="24"/>
  <c r="I66" i="80"/>
  <c r="EO70" i="24"/>
  <c r="EO87" i="24"/>
  <c r="EL52" i="24"/>
  <c r="I10" i="78"/>
  <c r="I50" i="78"/>
  <c r="EL81" i="24"/>
  <c r="EN50" i="24"/>
  <c r="I7" i="79"/>
  <c r="I47" i="79"/>
  <c r="EN79" i="24"/>
  <c r="ES51" i="24"/>
  <c r="I11" i="80"/>
  <c r="ES65" i="24"/>
  <c r="I27" i="80"/>
  <c r="ES33" i="24"/>
  <c r="I35" i="80"/>
  <c r="I43" i="80"/>
  <c r="ES42" i="24"/>
  <c r="ES80" i="24"/>
  <c r="I51" i="80"/>
  <c r="ES90" i="24"/>
  <c r="I59" i="80"/>
  <c r="I67" i="80"/>
  <c r="ES17" i="24"/>
  <c r="ES26" i="24"/>
  <c r="I75" i="80"/>
  <c r="EO50" i="24"/>
  <c r="EO71" i="24"/>
  <c r="EO64" i="24"/>
  <c r="EO33" i="24"/>
  <c r="EO42" i="24"/>
  <c r="EO80" i="24"/>
  <c r="EO88" i="24"/>
  <c r="EO14" i="24"/>
  <c r="EO22" i="24"/>
  <c r="EL36" i="24"/>
  <c r="I37" i="78"/>
  <c r="EN76" i="24"/>
  <c r="I18" i="79"/>
  <c r="I74" i="79"/>
  <c r="EN24" i="24"/>
  <c r="I62" i="80"/>
  <c r="ES12" i="24"/>
  <c r="EO36" i="24"/>
  <c r="EL62" i="24"/>
  <c r="I23" i="78"/>
  <c r="I71" i="78"/>
  <c r="EL21" i="24"/>
  <c r="EN37" i="24"/>
  <c r="I36" i="79"/>
  <c r="I68" i="79"/>
  <c r="EN18" i="24"/>
  <c r="ES39" i="24"/>
  <c r="I40" i="80"/>
  <c r="EO57" i="24"/>
  <c r="EO47" i="24"/>
  <c r="EL51" i="24"/>
  <c r="I9" i="78"/>
  <c r="EL32" i="24"/>
  <c r="I33" i="78"/>
  <c r="EL15" i="24"/>
  <c r="I65" i="78"/>
  <c r="EN70" i="24"/>
  <c r="I14" i="79"/>
  <c r="EN86" i="24"/>
  <c r="I54" i="79"/>
  <c r="EO49" i="24"/>
  <c r="I26" i="78"/>
  <c r="EL65" i="24"/>
  <c r="I42" i="78"/>
  <c r="EL42" i="24"/>
  <c r="I58" i="78"/>
  <c r="EL89" i="24"/>
  <c r="EL24" i="24"/>
  <c r="I74" i="78"/>
  <c r="I23" i="79"/>
  <c r="EN64" i="24"/>
  <c r="I31" i="79"/>
  <c r="EN32" i="24"/>
  <c r="I55" i="79"/>
  <c r="EN87" i="24"/>
  <c r="EN13" i="24"/>
  <c r="I63" i="79"/>
  <c r="ES72" i="24"/>
  <c r="I19" i="80"/>
  <c r="I11" i="78"/>
  <c r="EL54" i="24"/>
  <c r="I19" i="78"/>
  <c r="EL76" i="24"/>
  <c r="I27" i="78"/>
  <c r="EL66" i="24"/>
  <c r="I35" i="78"/>
  <c r="EL34" i="24"/>
  <c r="EL43" i="24"/>
  <c r="I43" i="78"/>
  <c r="I51" i="78"/>
  <c r="EL82" i="24"/>
  <c r="I59" i="78"/>
  <c r="EL90" i="24"/>
  <c r="I67" i="78"/>
  <c r="EL17" i="24"/>
  <c r="I75" i="78"/>
  <c r="EL26" i="24"/>
  <c r="I8" i="79"/>
  <c r="EN51" i="24"/>
  <c r="I16" i="79"/>
  <c r="EN72" i="24"/>
  <c r="I24" i="79"/>
  <c r="EN65" i="24"/>
  <c r="EN33" i="24"/>
  <c r="I32" i="79"/>
  <c r="EN42" i="24"/>
  <c r="I40" i="79"/>
  <c r="I48" i="79"/>
  <c r="EN80" i="24"/>
  <c r="I56" i="79"/>
  <c r="EN88" i="24"/>
  <c r="I64" i="79"/>
  <c r="EN14" i="24"/>
  <c r="I72" i="79"/>
  <c r="EN22" i="24"/>
  <c r="ES52" i="24"/>
  <c r="I12" i="80"/>
  <c r="ES73" i="24"/>
  <c r="I20" i="80"/>
  <c r="I28" i="80"/>
  <c r="ES66" i="24"/>
  <c r="ES34" i="24"/>
  <c r="I36" i="80"/>
  <c r="ES43" i="24"/>
  <c r="I44" i="80"/>
  <c r="I52" i="80"/>
  <c r="ES83" i="24"/>
  <c r="I60" i="80"/>
  <c r="ES18" i="24"/>
  <c r="I68" i="80"/>
  <c r="ES25" i="24"/>
  <c r="I76" i="80"/>
  <c r="EO51" i="24"/>
  <c r="EO72" i="24"/>
  <c r="EO65" i="24"/>
  <c r="EO34" i="24"/>
  <c r="EO43" i="24"/>
  <c r="EO81" i="24"/>
  <c r="EO89" i="24"/>
  <c r="EO15" i="24"/>
  <c r="EO23" i="24"/>
  <c r="EL57" i="24"/>
  <c r="I13" i="78"/>
  <c r="EL45" i="24"/>
  <c r="I45" i="78"/>
  <c r="I10" i="79"/>
  <c r="EN54" i="24"/>
  <c r="I34" i="79"/>
  <c r="EN35" i="24"/>
  <c r="I66" i="79"/>
  <c r="EN16" i="24"/>
  <c r="I22" i="80"/>
  <c r="ES60" i="24"/>
  <c r="I54" i="80"/>
  <c r="ES85" i="24"/>
  <c r="EO67" i="24"/>
  <c r="EO17" i="24"/>
  <c r="EL30" i="24"/>
  <c r="I31" i="78"/>
  <c r="EL13" i="24"/>
  <c r="I63" i="78"/>
  <c r="EN61" i="24"/>
  <c r="I20" i="79"/>
  <c r="EN46" i="24"/>
  <c r="I44" i="79"/>
  <c r="EN25" i="24"/>
  <c r="I76" i="79"/>
  <c r="ES62" i="24"/>
  <c r="I24" i="80"/>
  <c r="ES14" i="24"/>
  <c r="I64" i="80"/>
  <c r="EO30" i="24"/>
  <c r="EO19" i="24"/>
  <c r="EL72" i="24"/>
  <c r="I17" i="78"/>
  <c r="EL80" i="24"/>
  <c r="I49" i="78"/>
  <c r="EL23" i="24"/>
  <c r="I73" i="78"/>
  <c r="I30" i="79"/>
  <c r="EN31" i="24"/>
  <c r="EN11" i="24"/>
  <c r="I62" i="79"/>
  <c r="I26" i="80"/>
  <c r="ES64" i="24"/>
  <c r="ES89" i="24"/>
  <c r="I58" i="80"/>
  <c r="EO13" i="24"/>
  <c r="EL73" i="24"/>
  <c r="I18" i="78"/>
  <c r="I34" i="78"/>
  <c r="EL33" i="24"/>
  <c r="EL16" i="24"/>
  <c r="I66" i="78"/>
  <c r="EN71" i="24"/>
  <c r="I15" i="79"/>
  <c r="EN41" i="24"/>
  <c r="I39" i="79"/>
  <c r="EN21" i="24"/>
  <c r="I71" i="79"/>
  <c r="ET7" i="24"/>
  <c r="EL98" i="24"/>
  <c r="I12" i="78"/>
  <c r="EL55" i="24"/>
  <c r="EL59" i="24"/>
  <c r="I20" i="78"/>
  <c r="I28" i="78"/>
  <c r="EL67" i="24"/>
  <c r="EL35" i="24"/>
  <c r="I36" i="78"/>
  <c r="EL44" i="24"/>
  <c r="I44" i="78"/>
  <c r="I52" i="78"/>
  <c r="EL83" i="24"/>
  <c r="I60" i="78"/>
  <c r="I68" i="78"/>
  <c r="EL18" i="24"/>
  <c r="EL25" i="24"/>
  <c r="I9" i="79"/>
  <c r="EN52" i="24"/>
  <c r="I17" i="79"/>
  <c r="EN73" i="24"/>
  <c r="EN66" i="24"/>
  <c r="I25" i="79"/>
  <c r="EN34" i="24"/>
  <c r="I33" i="79"/>
  <c r="I41" i="79"/>
  <c r="EN43" i="24"/>
  <c r="I49" i="79"/>
  <c r="EN81" i="24"/>
  <c r="I57" i="79"/>
  <c r="EN89" i="24"/>
  <c r="I65" i="79"/>
  <c r="EN15" i="24"/>
  <c r="I73" i="79"/>
  <c r="EN23" i="24"/>
  <c r="ES11" i="24"/>
  <c r="I5" i="80"/>
  <c r="ES54" i="24"/>
  <c r="I13" i="80"/>
  <c r="I21" i="80"/>
  <c r="ES76" i="24"/>
  <c r="ES67" i="24"/>
  <c r="I29" i="80"/>
  <c r="ES35" i="24"/>
  <c r="I37" i="80"/>
  <c r="ES44" i="24"/>
  <c r="I45" i="80"/>
  <c r="ES84" i="24"/>
  <c r="I53" i="80"/>
  <c r="I61" i="80"/>
  <c r="ES10" i="24"/>
  <c r="ES19" i="24"/>
  <c r="I69" i="80"/>
  <c r="EO52" i="24"/>
  <c r="EO73" i="24"/>
  <c r="EO66" i="24"/>
  <c r="EO35" i="24"/>
  <c r="EO44" i="24"/>
  <c r="EO82" i="24"/>
  <c r="EO90" i="24"/>
  <c r="EO16" i="24"/>
  <c r="EO24" i="24"/>
  <c r="S32" i="24"/>
  <c r="ER8" i="24"/>
  <c r="ER6" i="24" s="1"/>
  <c r="Z8" i="24"/>
  <c r="Z6" i="24" s="1"/>
  <c r="AD8" i="24"/>
  <c r="AD6" i="24" s="1"/>
  <c r="AH8" i="24"/>
  <c r="AH6" i="24" s="1"/>
  <c r="Y8" i="24"/>
  <c r="Y6" i="24" s="1"/>
  <c r="AG8" i="24"/>
  <c r="AG6" i="24" s="1"/>
  <c r="CD77" i="24"/>
  <c r="CT9" i="24"/>
  <c r="DP9" i="24"/>
  <c r="DP48" i="24"/>
  <c r="DP77" i="24"/>
  <c r="DD77" i="24"/>
  <c r="DP27" i="24"/>
  <c r="BI8" i="24"/>
  <c r="BI6" i="24" s="1"/>
  <c r="DP58" i="24"/>
  <c r="CN6" i="24"/>
  <c r="AC8" i="24"/>
  <c r="AC6" i="24" s="1"/>
  <c r="AJ8" i="24"/>
  <c r="AJ6" i="24" s="1"/>
  <c r="AQ8" i="24"/>
  <c r="AQ6" i="24" s="1"/>
  <c r="CD9" i="24"/>
  <c r="DP68" i="24"/>
  <c r="DZ8" i="24"/>
  <c r="DZ6" i="24" s="1"/>
  <c r="ED8" i="24"/>
  <c r="ED6" i="24" s="1"/>
  <c r="DR8" i="24"/>
  <c r="DR6" i="24" s="1"/>
  <c r="DO8" i="24"/>
  <c r="DO6" i="24" s="1"/>
  <c r="DF8" i="24"/>
  <c r="DF6" i="24" s="1"/>
  <c r="DK8" i="24"/>
  <c r="DK6" i="24" s="1"/>
  <c r="W8" i="24"/>
  <c r="W6" i="24" s="1"/>
  <c r="X8" i="24"/>
  <c r="X6" i="24" s="1"/>
  <c r="AB8" i="24"/>
  <c r="AB6" i="24" s="1"/>
  <c r="AF8" i="24"/>
  <c r="AF6" i="24" s="1"/>
  <c r="AI8" i="24"/>
  <c r="AI6" i="24" s="1"/>
  <c r="FG8" i="24"/>
  <c r="FG6" i="24" s="1"/>
  <c r="CJ6" i="24"/>
  <c r="DQ8" i="24"/>
  <c r="DQ6" i="24" s="1"/>
  <c r="EC8" i="24"/>
  <c r="EC6" i="24" s="1"/>
  <c r="EG8" i="24"/>
  <c r="EG6" i="24" s="1"/>
  <c r="EM8" i="24"/>
  <c r="EM6" i="24" s="1"/>
  <c r="EQ8" i="24"/>
  <c r="EQ6" i="24" s="1"/>
  <c r="EP8" i="24"/>
  <c r="EP6" i="24" s="1"/>
  <c r="EK6" i="24"/>
  <c r="EX8" i="24"/>
  <c r="EX6" i="24" s="1"/>
  <c r="DI8" i="24"/>
  <c r="DI6" i="24" s="1"/>
  <c r="CG6" i="24"/>
  <c r="CK6" i="24"/>
  <c r="CO6" i="24"/>
  <c r="CS8" i="24"/>
  <c r="CS6" i="24" s="1"/>
  <c r="CL6" i="24"/>
  <c r="CP6" i="24"/>
  <c r="CI6" i="24"/>
  <c r="CM6" i="24"/>
  <c r="CU6" i="24"/>
  <c r="I41" i="77"/>
  <c r="EV7" i="24"/>
  <c r="EV99" i="24"/>
  <c r="EV100" i="24" s="1"/>
  <c r="I43" i="76"/>
  <c r="EW7" i="24"/>
  <c r="EW99" i="24"/>
  <c r="EW100" i="24" s="1"/>
  <c r="EU7" i="24"/>
  <c r="I43" i="74"/>
  <c r="EZ7" i="24"/>
  <c r="EZ99" i="24"/>
  <c r="EZ100" i="24" s="1"/>
  <c r="I41" i="73"/>
  <c r="EY7" i="24"/>
  <c r="EY99" i="24"/>
  <c r="EY100" i="24" s="1"/>
  <c r="FA7" i="24"/>
  <c r="FA99" i="24"/>
  <c r="FA100" i="24" s="1"/>
  <c r="EN58" i="24" l="1"/>
  <c r="I4" i="80"/>
  <c r="ES101" i="24" s="1"/>
  <c r="I4" i="79"/>
  <c r="EN101" i="24" s="1"/>
  <c r="EL101" i="24"/>
  <c r="FF97" i="24"/>
  <c r="CF97" i="24"/>
  <c r="ET55" i="24"/>
  <c r="ET30" i="24"/>
  <c r="ET57" i="24"/>
  <c r="ET32" i="24"/>
  <c r="BM97" i="24"/>
  <c r="AQ97" i="24"/>
  <c r="BP97" i="24"/>
  <c r="BN97" i="24"/>
  <c r="BI97" i="24"/>
  <c r="AF97" i="24"/>
  <c r="AJ97" i="24"/>
  <c r="AI97" i="24"/>
  <c r="AH97" i="24"/>
  <c r="AG97" i="24"/>
  <c r="P97" i="24"/>
  <c r="Y97" i="24"/>
  <c r="AB97" i="24"/>
  <c r="AD97" i="24"/>
  <c r="AC97" i="24"/>
  <c r="Z97" i="24"/>
  <c r="X97" i="24"/>
  <c r="W97" i="24"/>
  <c r="T97" i="24"/>
  <c r="R97" i="24"/>
  <c r="Q97" i="24"/>
  <c r="ET45" i="24"/>
  <c r="ET80" i="24"/>
  <c r="ET72" i="24"/>
  <c r="ET47" i="24"/>
  <c r="ET16" i="24"/>
  <c r="ET73" i="24"/>
  <c r="ET23" i="24"/>
  <c r="ET25" i="24"/>
  <c r="ET35" i="24"/>
  <c r="ET13" i="24"/>
  <c r="I74" i="72"/>
  <c r="FA24" i="24"/>
  <c r="I48" i="73"/>
  <c r="EY80" i="24"/>
  <c r="EZ98" i="24"/>
  <c r="EZ59" i="24"/>
  <c r="EZ86" i="24"/>
  <c r="I54" i="74"/>
  <c r="EU51" i="24"/>
  <c r="I11" i="75"/>
  <c r="EW16" i="24"/>
  <c r="I66" i="76"/>
  <c r="I11" i="72"/>
  <c r="FA52" i="24"/>
  <c r="FA64" i="24"/>
  <c r="I28" i="72"/>
  <c r="FA85" i="24"/>
  <c r="I53" i="72"/>
  <c r="FA12" i="24"/>
  <c r="I61" i="72"/>
  <c r="I76" i="72"/>
  <c r="FA25" i="24"/>
  <c r="I10" i="73"/>
  <c r="EY52" i="24"/>
  <c r="EY71" i="24"/>
  <c r="I18" i="73"/>
  <c r="EY63" i="24"/>
  <c r="I26" i="73"/>
  <c r="EY31" i="24"/>
  <c r="I34" i="73"/>
  <c r="EY41" i="24"/>
  <c r="I42" i="73"/>
  <c r="EY82" i="24"/>
  <c r="I50" i="73"/>
  <c r="EY90" i="24"/>
  <c r="I58" i="73"/>
  <c r="I66" i="73"/>
  <c r="EY16" i="24"/>
  <c r="I74" i="73"/>
  <c r="EY24" i="24"/>
  <c r="EZ82" i="24"/>
  <c r="I7" i="74"/>
  <c r="I16" i="74"/>
  <c r="EZ56" i="24"/>
  <c r="I24" i="74"/>
  <c r="EZ76" i="24"/>
  <c r="I32" i="74"/>
  <c r="EZ67" i="24"/>
  <c r="EZ36" i="24"/>
  <c r="I40" i="74"/>
  <c r="EZ47" i="24"/>
  <c r="I48" i="74"/>
  <c r="EZ88" i="24"/>
  <c r="I56" i="74"/>
  <c r="EZ14" i="24"/>
  <c r="I64" i="74"/>
  <c r="EZ22" i="24"/>
  <c r="I72" i="74"/>
  <c r="EU62" i="24"/>
  <c r="I13" i="75"/>
  <c r="EU53" i="24"/>
  <c r="I47" i="75"/>
  <c r="EU78" i="24"/>
  <c r="I55" i="75"/>
  <c r="EU87" i="24"/>
  <c r="I63" i="75"/>
  <c r="EU13" i="24"/>
  <c r="EW51" i="24"/>
  <c r="I12" i="76"/>
  <c r="EW70" i="24"/>
  <c r="I20" i="76"/>
  <c r="EW62" i="24"/>
  <c r="I28" i="76"/>
  <c r="I36" i="76"/>
  <c r="EW31" i="24"/>
  <c r="EW41" i="24"/>
  <c r="I44" i="76"/>
  <c r="EW84" i="24"/>
  <c r="I52" i="76"/>
  <c r="EW10" i="24"/>
  <c r="I60" i="76"/>
  <c r="I68" i="76"/>
  <c r="EW18" i="24"/>
  <c r="I76" i="76"/>
  <c r="EW25" i="24"/>
  <c r="I10" i="77"/>
  <c r="EV51" i="24"/>
  <c r="I18" i="77"/>
  <c r="EV70" i="24"/>
  <c r="I26" i="77"/>
  <c r="EV62" i="24"/>
  <c r="EV31" i="24"/>
  <c r="I34" i="77"/>
  <c r="I42" i="77"/>
  <c r="EV41" i="24"/>
  <c r="EV82" i="24"/>
  <c r="I50" i="77"/>
  <c r="EV90" i="24"/>
  <c r="I58" i="77"/>
  <c r="I66" i="77"/>
  <c r="EV16" i="24"/>
  <c r="I74" i="77"/>
  <c r="EV24" i="24"/>
  <c r="I12" i="72"/>
  <c r="FA53" i="24"/>
  <c r="I29" i="72"/>
  <c r="FA66" i="24"/>
  <c r="FA86" i="24"/>
  <c r="I54" i="72"/>
  <c r="I62" i="72"/>
  <c r="FA11" i="24"/>
  <c r="EY53" i="24"/>
  <c r="I11" i="73"/>
  <c r="I19" i="73"/>
  <c r="EY72" i="24"/>
  <c r="EY64" i="24"/>
  <c r="I27" i="73"/>
  <c r="EY32" i="24"/>
  <c r="I35" i="73"/>
  <c r="EY42" i="24"/>
  <c r="I43" i="73"/>
  <c r="EY83" i="24"/>
  <c r="I51" i="73"/>
  <c r="I59" i="73"/>
  <c r="EY17" i="24"/>
  <c r="I67" i="73"/>
  <c r="I75" i="73"/>
  <c r="EY26" i="24"/>
  <c r="EZ80" i="24"/>
  <c r="I8" i="74"/>
  <c r="I17" i="74"/>
  <c r="EZ57" i="24"/>
  <c r="I25" i="74"/>
  <c r="EZ60" i="24"/>
  <c r="I33" i="74"/>
  <c r="EZ28" i="24"/>
  <c r="EZ38" i="24"/>
  <c r="I41" i="74"/>
  <c r="I49" i="74"/>
  <c r="EZ78" i="24"/>
  <c r="I57" i="74"/>
  <c r="EZ89" i="24"/>
  <c r="EZ15" i="24"/>
  <c r="I65" i="74"/>
  <c r="EZ23" i="24"/>
  <c r="I73" i="74"/>
  <c r="EU59" i="24"/>
  <c r="I6" i="75"/>
  <c r="EU54" i="24"/>
  <c r="I14" i="75"/>
  <c r="EU80" i="24"/>
  <c r="I48" i="75"/>
  <c r="EU88" i="24"/>
  <c r="I56" i="75"/>
  <c r="EU14" i="24"/>
  <c r="I64" i="75"/>
  <c r="EW81" i="24"/>
  <c r="I5" i="76"/>
  <c r="I13" i="76"/>
  <c r="EW52" i="24"/>
  <c r="EW71" i="24"/>
  <c r="I21" i="76"/>
  <c r="I29" i="76"/>
  <c r="EW63" i="24"/>
  <c r="I37" i="76"/>
  <c r="EW32" i="24"/>
  <c r="EW42" i="24"/>
  <c r="I45" i="76"/>
  <c r="EW85" i="24"/>
  <c r="I53" i="76"/>
  <c r="EW12" i="24"/>
  <c r="I61" i="76"/>
  <c r="EW19" i="24"/>
  <c r="I69" i="76"/>
  <c r="I11" i="77"/>
  <c r="EV52" i="24"/>
  <c r="I19" i="77"/>
  <c r="EV71" i="24"/>
  <c r="I27" i="77"/>
  <c r="EV63" i="24"/>
  <c r="I35" i="77"/>
  <c r="EV32" i="24"/>
  <c r="I43" i="77"/>
  <c r="EV42" i="24"/>
  <c r="I51" i="77"/>
  <c r="EV83" i="24"/>
  <c r="I59" i="77"/>
  <c r="EV17" i="24"/>
  <c r="I67" i="77"/>
  <c r="I75" i="77"/>
  <c r="EV26" i="24"/>
  <c r="ES95" i="24"/>
  <c r="ES9" i="24"/>
  <c r="ET83" i="24"/>
  <c r="ET90" i="24"/>
  <c r="ET66" i="24"/>
  <c r="EO48" i="24"/>
  <c r="ET87" i="24"/>
  <c r="ET71" i="24"/>
  <c r="EO58" i="24"/>
  <c r="EO95" i="24"/>
  <c r="EO9" i="24"/>
  <c r="EO27" i="24"/>
  <c r="EL68" i="24"/>
  <c r="ET69" i="24"/>
  <c r="FA62" i="24"/>
  <c r="I26" i="72"/>
  <c r="EY50" i="24"/>
  <c r="I8" i="73"/>
  <c r="I32" i="73"/>
  <c r="EY29" i="24"/>
  <c r="I64" i="73"/>
  <c r="EY14" i="24"/>
  <c r="I30" i="74"/>
  <c r="EZ65" i="24"/>
  <c r="EZ43" i="24"/>
  <c r="I46" i="74"/>
  <c r="EZ20" i="24"/>
  <c r="I70" i="74"/>
  <c r="EU85" i="24"/>
  <c r="I53" i="75"/>
  <c r="EW57" i="24"/>
  <c r="I18" i="76"/>
  <c r="EW82" i="24"/>
  <c r="I50" i="76"/>
  <c r="I24" i="77"/>
  <c r="EV60" i="24"/>
  <c r="I56" i="77"/>
  <c r="EV88" i="24"/>
  <c r="FA78" i="24"/>
  <c r="I47" i="72"/>
  <c r="EY18" i="24"/>
  <c r="I68" i="73"/>
  <c r="EU15" i="24"/>
  <c r="I65" i="75"/>
  <c r="ET24" i="24"/>
  <c r="ET62" i="24"/>
  <c r="EN77" i="24"/>
  <c r="ET64" i="24"/>
  <c r="ES58" i="24"/>
  <c r="EL27" i="24"/>
  <c r="ET28" i="24"/>
  <c r="ET46" i="24"/>
  <c r="I59" i="72"/>
  <c r="EY39" i="24"/>
  <c r="I40" i="73"/>
  <c r="EZ54" i="24"/>
  <c r="I14" i="74"/>
  <c r="I61" i="75"/>
  <c r="EU12" i="24"/>
  <c r="EW60" i="24"/>
  <c r="I26" i="76"/>
  <c r="EV65" i="24"/>
  <c r="I7" i="77"/>
  <c r="FA98" i="24"/>
  <c r="FA79" i="24"/>
  <c r="I5" i="72"/>
  <c r="I20" i="73"/>
  <c r="EY73" i="24"/>
  <c r="EY33" i="24"/>
  <c r="I36" i="73"/>
  <c r="I60" i="73"/>
  <c r="EY10" i="24"/>
  <c r="I18" i="74"/>
  <c r="EZ69" i="24"/>
  <c r="EZ29" i="24"/>
  <c r="I34" i="74"/>
  <c r="I50" i="74"/>
  <c r="EZ81" i="24"/>
  <c r="I74" i="74"/>
  <c r="EZ24" i="24"/>
  <c r="EU55" i="24"/>
  <c r="I15" i="75"/>
  <c r="I6" i="76"/>
  <c r="EW79" i="24"/>
  <c r="I22" i="76"/>
  <c r="EW72" i="24"/>
  <c r="EW33" i="24"/>
  <c r="I38" i="76"/>
  <c r="EV72" i="24"/>
  <c r="I20" i="77"/>
  <c r="EV33" i="24"/>
  <c r="I36" i="77"/>
  <c r="EV84" i="24"/>
  <c r="I52" i="77"/>
  <c r="EV10" i="24"/>
  <c r="I60" i="77"/>
  <c r="EV25" i="24"/>
  <c r="I76" i="77"/>
  <c r="I14" i="72"/>
  <c r="FA55" i="24"/>
  <c r="I48" i="72"/>
  <c r="FA80" i="24"/>
  <c r="I56" i="72"/>
  <c r="FA88" i="24"/>
  <c r="I64" i="72"/>
  <c r="FA14" i="24"/>
  <c r="I21" i="73"/>
  <c r="EY74" i="24"/>
  <c r="I19" i="74"/>
  <c r="EZ70" i="24"/>
  <c r="I27" i="74"/>
  <c r="EZ62" i="24"/>
  <c r="I35" i="74"/>
  <c r="EZ30" i="24"/>
  <c r="I51" i="74"/>
  <c r="EZ83" i="24"/>
  <c r="I67" i="74"/>
  <c r="EZ17" i="24"/>
  <c r="EU60" i="24"/>
  <c r="I25" i="75"/>
  <c r="I58" i="75"/>
  <c r="EU90" i="24"/>
  <c r="EW59" i="24"/>
  <c r="I7" i="76"/>
  <c r="I23" i="76"/>
  <c r="EW73" i="24"/>
  <c r="EV54" i="24"/>
  <c r="I13" i="77"/>
  <c r="I21" i="77"/>
  <c r="EV73" i="24"/>
  <c r="EV66" i="24"/>
  <c r="I29" i="77"/>
  <c r="EV34" i="24"/>
  <c r="I37" i="77"/>
  <c r="I45" i="77"/>
  <c r="EV46" i="24"/>
  <c r="EV85" i="24"/>
  <c r="I53" i="77"/>
  <c r="EV19" i="24"/>
  <c r="I69" i="77"/>
  <c r="ET82" i="24"/>
  <c r="ET76" i="24"/>
  <c r="ET89" i="24"/>
  <c r="ET81" i="24"/>
  <c r="EL9" i="24"/>
  <c r="EL95" i="24"/>
  <c r="ET10" i="24"/>
  <c r="ET78" i="24"/>
  <c r="EL77" i="24"/>
  <c r="ET50" i="24"/>
  <c r="FA50" i="24"/>
  <c r="I9" i="72"/>
  <c r="EY69" i="24"/>
  <c r="I16" i="73"/>
  <c r="I56" i="73"/>
  <c r="EY88" i="24"/>
  <c r="EZ73" i="24"/>
  <c r="I22" i="74"/>
  <c r="EZ33" i="24"/>
  <c r="I38" i="74"/>
  <c r="EZ11" i="24"/>
  <c r="I62" i="74"/>
  <c r="I28" i="75"/>
  <c r="EU64" i="24"/>
  <c r="EW49" i="24"/>
  <c r="I10" i="76"/>
  <c r="EW39" i="24"/>
  <c r="I42" i="76"/>
  <c r="EW24" i="24"/>
  <c r="I74" i="76"/>
  <c r="I32" i="77"/>
  <c r="EV29" i="24"/>
  <c r="I64" i="77"/>
  <c r="EV14" i="24"/>
  <c r="I55" i="72"/>
  <c r="FA87" i="24"/>
  <c r="I44" i="73"/>
  <c r="EY43" i="24"/>
  <c r="EZ50" i="24"/>
  <c r="I10" i="74"/>
  <c r="I58" i="74"/>
  <c r="EZ90" i="24"/>
  <c r="EU81" i="24"/>
  <c r="I49" i="75"/>
  <c r="EW11" i="24"/>
  <c r="I62" i="76"/>
  <c r="ET44" i="24"/>
  <c r="ET51" i="24"/>
  <c r="ET36" i="24"/>
  <c r="ET41" i="24"/>
  <c r="ET86" i="24"/>
  <c r="ET79" i="24"/>
  <c r="ET20" i="24"/>
  <c r="ET37" i="24"/>
  <c r="ET11" i="24"/>
  <c r="FA83" i="24"/>
  <c r="I51" i="72"/>
  <c r="EY61" i="24"/>
  <c r="I24" i="73"/>
  <c r="EY22" i="24"/>
  <c r="I72" i="73"/>
  <c r="EW29" i="24"/>
  <c r="I34" i="76"/>
  <c r="EW90" i="24"/>
  <c r="I58" i="76"/>
  <c r="I16" i="77"/>
  <c r="EV57" i="24"/>
  <c r="EV39" i="24"/>
  <c r="I40" i="77"/>
  <c r="I48" i="77"/>
  <c r="EV80" i="24"/>
  <c r="I72" i="77"/>
  <c r="EV22" i="24"/>
  <c r="I13" i="72"/>
  <c r="FA54" i="24"/>
  <c r="FA13" i="24"/>
  <c r="I63" i="72"/>
  <c r="EY54" i="24"/>
  <c r="I12" i="73"/>
  <c r="I28" i="73"/>
  <c r="EY65" i="24"/>
  <c r="EY84" i="24"/>
  <c r="I52" i="73"/>
  <c r="EY25" i="24"/>
  <c r="I76" i="73"/>
  <c r="EZ61" i="24"/>
  <c r="I26" i="74"/>
  <c r="I42" i="74"/>
  <c r="EZ39" i="24"/>
  <c r="I66" i="74"/>
  <c r="EZ16" i="24"/>
  <c r="I7" i="75"/>
  <c r="EU79" i="24"/>
  <c r="EU89" i="24"/>
  <c r="I57" i="75"/>
  <c r="I14" i="76"/>
  <c r="EW53" i="24"/>
  <c r="I30" i="76"/>
  <c r="EW64" i="24"/>
  <c r="EW43" i="24"/>
  <c r="I46" i="76"/>
  <c r="I54" i="76"/>
  <c r="EW86" i="24"/>
  <c r="EW20" i="24"/>
  <c r="I70" i="76"/>
  <c r="EV53" i="24"/>
  <c r="I12" i="77"/>
  <c r="EV64" i="24"/>
  <c r="I28" i="77"/>
  <c r="EV43" i="24"/>
  <c r="I44" i="77"/>
  <c r="EV18" i="24"/>
  <c r="I68" i="77"/>
  <c r="ET59" i="24"/>
  <c r="EL58" i="24"/>
  <c r="FA59" i="24"/>
  <c r="I6" i="72"/>
  <c r="EY55" i="24"/>
  <c r="I13" i="73"/>
  <c r="EY66" i="24"/>
  <c r="I29" i="73"/>
  <c r="EY34" i="24"/>
  <c r="I37" i="73"/>
  <c r="I45" i="73"/>
  <c r="EY46" i="24"/>
  <c r="I53" i="73"/>
  <c r="EY85" i="24"/>
  <c r="EY12" i="24"/>
  <c r="I61" i="73"/>
  <c r="EY19" i="24"/>
  <c r="I69" i="73"/>
  <c r="I11" i="74"/>
  <c r="EZ51" i="24"/>
  <c r="I59" i="74"/>
  <c r="I75" i="74"/>
  <c r="EZ26" i="24"/>
  <c r="EU65" i="24"/>
  <c r="I8" i="75"/>
  <c r="I50" i="75"/>
  <c r="EU82" i="24"/>
  <c r="EU16" i="24"/>
  <c r="I66" i="75"/>
  <c r="I15" i="76"/>
  <c r="EW54" i="24"/>
  <c r="EW66" i="24"/>
  <c r="I31" i="76"/>
  <c r="EW34" i="24"/>
  <c r="I39" i="76"/>
  <c r="I47" i="76"/>
  <c r="EW46" i="24"/>
  <c r="I55" i="76"/>
  <c r="EW87" i="24"/>
  <c r="EW13" i="24"/>
  <c r="I63" i="76"/>
  <c r="EW21" i="24"/>
  <c r="I71" i="76"/>
  <c r="EV12" i="24"/>
  <c r="I61" i="77"/>
  <c r="I7" i="72"/>
  <c r="FA65" i="24"/>
  <c r="I24" i="72"/>
  <c r="FA60" i="24"/>
  <c r="I49" i="72"/>
  <c r="FA81" i="24"/>
  <c r="I57" i="72"/>
  <c r="FA89" i="24"/>
  <c r="FA15" i="24"/>
  <c r="I65" i="72"/>
  <c r="I5" i="73"/>
  <c r="EY79" i="24"/>
  <c r="EY56" i="24"/>
  <c r="I14" i="73"/>
  <c r="EY76" i="24"/>
  <c r="I22" i="73"/>
  <c r="EY67" i="24"/>
  <c r="I30" i="73"/>
  <c r="I38" i="73"/>
  <c r="EY36" i="24"/>
  <c r="EY47" i="24"/>
  <c r="I46" i="73"/>
  <c r="EY86" i="24"/>
  <c r="I54" i="73"/>
  <c r="EY11" i="24"/>
  <c r="I62" i="73"/>
  <c r="EY20" i="24"/>
  <c r="I70" i="73"/>
  <c r="EZ52" i="24"/>
  <c r="I12" i="74"/>
  <c r="EZ71" i="24"/>
  <c r="I20" i="74"/>
  <c r="EZ63" i="24"/>
  <c r="I28" i="74"/>
  <c r="EZ31" i="24"/>
  <c r="I36" i="74"/>
  <c r="I44" i="74"/>
  <c r="EZ41" i="24"/>
  <c r="EZ84" i="24"/>
  <c r="I52" i="74"/>
  <c r="I60" i="74"/>
  <c r="EZ10" i="24"/>
  <c r="I68" i="74"/>
  <c r="EZ18" i="24"/>
  <c r="EZ25" i="24"/>
  <c r="I76" i="74"/>
  <c r="EU49" i="24"/>
  <c r="I9" i="75"/>
  <c r="EU61" i="24"/>
  <c r="I26" i="75"/>
  <c r="EU83" i="24"/>
  <c r="I51" i="75"/>
  <c r="I59" i="75"/>
  <c r="I75" i="75"/>
  <c r="EU26" i="24"/>
  <c r="I8" i="76"/>
  <c r="EW65" i="24"/>
  <c r="EW55" i="24"/>
  <c r="I16" i="76"/>
  <c r="I24" i="76"/>
  <c r="EW74" i="24"/>
  <c r="EW67" i="24"/>
  <c r="I32" i="76"/>
  <c r="I40" i="76"/>
  <c r="EW36" i="24"/>
  <c r="I48" i="76"/>
  <c r="EW47" i="24"/>
  <c r="I56" i="76"/>
  <c r="EW88" i="24"/>
  <c r="I64" i="76"/>
  <c r="EW14" i="24"/>
  <c r="I72" i="76"/>
  <c r="EW22" i="24"/>
  <c r="EV98" i="24"/>
  <c r="EV79" i="24"/>
  <c r="I5" i="77"/>
  <c r="EV55" i="24"/>
  <c r="I14" i="77"/>
  <c r="EV74" i="24"/>
  <c r="I22" i="77"/>
  <c r="EV67" i="24"/>
  <c r="I30" i="77"/>
  <c r="EV36" i="24"/>
  <c r="I38" i="77"/>
  <c r="EV47" i="24"/>
  <c r="I46" i="77"/>
  <c r="EV86" i="24"/>
  <c r="I54" i="77"/>
  <c r="EV11" i="24"/>
  <c r="I62" i="77"/>
  <c r="EV20" i="24"/>
  <c r="I70" i="77"/>
  <c r="I8" i="72"/>
  <c r="FA49" i="24"/>
  <c r="FA61" i="24"/>
  <c r="I25" i="72"/>
  <c r="FA82" i="24"/>
  <c r="I50" i="72"/>
  <c r="FA90" i="24"/>
  <c r="I58" i="72"/>
  <c r="I66" i="72"/>
  <c r="FA16" i="24"/>
  <c r="EY59" i="24"/>
  <c r="I6" i="73"/>
  <c r="EY57" i="24"/>
  <c r="I15" i="73"/>
  <c r="EY60" i="24"/>
  <c r="I23" i="73"/>
  <c r="EY28" i="24"/>
  <c r="I31" i="73"/>
  <c r="I39" i="73"/>
  <c r="EY38" i="24"/>
  <c r="EY78" i="24"/>
  <c r="I47" i="73"/>
  <c r="I55" i="73"/>
  <c r="EY87" i="24"/>
  <c r="I63" i="73"/>
  <c r="EY13" i="24"/>
  <c r="EY21" i="24"/>
  <c r="I71" i="73"/>
  <c r="EZ53" i="24"/>
  <c r="I13" i="74"/>
  <c r="EZ72" i="24"/>
  <c r="I21" i="74"/>
  <c r="EZ64" i="24"/>
  <c r="I29" i="74"/>
  <c r="I37" i="74"/>
  <c r="EZ32" i="24"/>
  <c r="EZ42" i="24"/>
  <c r="I45" i="74"/>
  <c r="I53" i="74"/>
  <c r="EZ85" i="24"/>
  <c r="EZ12" i="24"/>
  <c r="I61" i="74"/>
  <c r="I69" i="74"/>
  <c r="EZ19" i="24"/>
  <c r="EU99" i="24"/>
  <c r="EU100" i="24" s="1"/>
  <c r="EU50" i="24"/>
  <c r="I10" i="75"/>
  <c r="I27" i="75"/>
  <c r="EU63" i="24"/>
  <c r="EU84" i="24"/>
  <c r="I52" i="75"/>
  <c r="EU10" i="24"/>
  <c r="I60" i="75"/>
  <c r="I76" i="75"/>
  <c r="EU25" i="24"/>
  <c r="EW98" i="24"/>
  <c r="I9" i="76"/>
  <c r="EW78" i="24"/>
  <c r="I17" i="76"/>
  <c r="EW56" i="24"/>
  <c r="I25" i="76"/>
  <c r="EW76" i="24"/>
  <c r="I33" i="76"/>
  <c r="EW28" i="24"/>
  <c r="I41" i="76"/>
  <c r="EW38" i="24"/>
  <c r="EW80" i="24"/>
  <c r="I49" i="76"/>
  <c r="EW89" i="24"/>
  <c r="I57" i="76"/>
  <c r="I65" i="76"/>
  <c r="EW15" i="24"/>
  <c r="I73" i="76"/>
  <c r="EW23" i="24"/>
  <c r="EV59" i="24"/>
  <c r="I6" i="77"/>
  <c r="EV56" i="24"/>
  <c r="I15" i="77"/>
  <c r="EV76" i="24"/>
  <c r="I23" i="77"/>
  <c r="EV28" i="24"/>
  <c r="I31" i="77"/>
  <c r="I39" i="77"/>
  <c r="EV38" i="24"/>
  <c r="EV78" i="24"/>
  <c r="I47" i="77"/>
  <c r="I55" i="77"/>
  <c r="EV87" i="24"/>
  <c r="EV13" i="24"/>
  <c r="I63" i="77"/>
  <c r="EV21" i="24"/>
  <c r="I71" i="77"/>
  <c r="ET18" i="24"/>
  <c r="ET26" i="24"/>
  <c r="ET54" i="24"/>
  <c r="ET42" i="24"/>
  <c r="EO68" i="24"/>
  <c r="ET22" i="24"/>
  <c r="ET31" i="24"/>
  <c r="ET43" i="24"/>
  <c r="ET52" i="24"/>
  <c r="ET70" i="24"/>
  <c r="ET60" i="24"/>
  <c r="EN48" i="24"/>
  <c r="ES68" i="24"/>
  <c r="ET39" i="24"/>
  <c r="EN27" i="24"/>
  <c r="ET12" i="24"/>
  <c r="ET29" i="24"/>
  <c r="FA51" i="24"/>
  <c r="I10" i="72"/>
  <c r="FA63" i="24"/>
  <c r="I27" i="72"/>
  <c r="FA84" i="24"/>
  <c r="I52" i="72"/>
  <c r="FA10" i="24"/>
  <c r="I60" i="72"/>
  <c r="FA26" i="24"/>
  <c r="I75" i="72"/>
  <c r="I9" i="73"/>
  <c r="EY51" i="24"/>
  <c r="EY70" i="24"/>
  <c r="I17" i="73"/>
  <c r="EY62" i="24"/>
  <c r="I25" i="73"/>
  <c r="EY30" i="24"/>
  <c r="I33" i="73"/>
  <c r="EY81" i="24"/>
  <c r="I49" i="73"/>
  <c r="EY89" i="24"/>
  <c r="I57" i="73"/>
  <c r="I65" i="73"/>
  <c r="EY15" i="24"/>
  <c r="I73" i="73"/>
  <c r="EY23" i="24"/>
  <c r="EZ79" i="24"/>
  <c r="I6" i="74"/>
  <c r="I15" i="74"/>
  <c r="EZ55" i="24"/>
  <c r="EZ74" i="24"/>
  <c r="I23" i="74"/>
  <c r="I31" i="74"/>
  <c r="EZ66" i="24"/>
  <c r="EZ34" i="24"/>
  <c r="I39" i="74"/>
  <c r="EZ46" i="24"/>
  <c r="I47" i="74"/>
  <c r="EZ87" i="24"/>
  <c r="I55" i="74"/>
  <c r="EZ13" i="24"/>
  <c r="I63" i="74"/>
  <c r="EZ21" i="24"/>
  <c r="I71" i="74"/>
  <c r="FB7" i="24"/>
  <c r="I12" i="75"/>
  <c r="EU52" i="24"/>
  <c r="EU66" i="24"/>
  <c r="I29" i="75"/>
  <c r="EU86" i="24"/>
  <c r="I54" i="75"/>
  <c r="EU11" i="24"/>
  <c r="I62" i="75"/>
  <c r="EW50" i="24"/>
  <c r="I11" i="76"/>
  <c r="EW69" i="24"/>
  <c r="I19" i="76"/>
  <c r="EW61" i="24"/>
  <c r="I27" i="76"/>
  <c r="EW30" i="24"/>
  <c r="I35" i="76"/>
  <c r="EW83" i="24"/>
  <c r="I51" i="76"/>
  <c r="I59" i="76"/>
  <c r="EW17" i="24"/>
  <c r="I67" i="76"/>
  <c r="I75" i="76"/>
  <c r="EW26" i="24"/>
  <c r="I9" i="77"/>
  <c r="EV50" i="24"/>
  <c r="I17" i="77"/>
  <c r="EV69" i="24"/>
  <c r="I25" i="77"/>
  <c r="EV61" i="24"/>
  <c r="I33" i="77"/>
  <c r="EV30" i="24"/>
  <c r="EV81" i="24"/>
  <c r="I49" i="77"/>
  <c r="EV89" i="24"/>
  <c r="I57" i="77"/>
  <c r="I65" i="77"/>
  <c r="EV15" i="24"/>
  <c r="I73" i="77"/>
  <c r="EV23" i="24"/>
  <c r="ET67" i="24"/>
  <c r="ET33" i="24"/>
  <c r="ET17" i="24"/>
  <c r="ET34" i="24"/>
  <c r="ET65" i="24"/>
  <c r="ET21" i="24"/>
  <c r="ET84" i="24"/>
  <c r="EO77" i="24"/>
  <c r="ET14" i="24"/>
  <c r="ET63" i="24"/>
  <c r="ET15" i="24"/>
  <c r="ET88" i="24"/>
  <c r="ES77" i="24"/>
  <c r="ES48" i="24"/>
  <c r="EN68" i="24"/>
  <c r="EO101" i="24"/>
  <c r="EN9" i="24"/>
  <c r="EN95" i="24"/>
  <c r="ET49" i="24"/>
  <c r="EL48" i="24"/>
  <c r="ES27" i="24"/>
  <c r="ET19" i="24"/>
  <c r="ET85" i="24"/>
  <c r="ET61" i="24"/>
  <c r="EY98" i="24"/>
  <c r="EU98" i="24"/>
  <c r="DP8" i="24"/>
  <c r="DP6" i="24" s="1"/>
  <c r="I44" i="71"/>
  <c r="FE7" i="24"/>
  <c r="FE99" i="24"/>
  <c r="FC7" i="24"/>
  <c r="FC6" i="24" s="1"/>
  <c r="I45" i="69"/>
  <c r="FD7" i="24"/>
  <c r="FD99" i="24"/>
  <c r="EL8" i="24" l="1"/>
  <c r="I4" i="74"/>
  <c r="I4" i="77"/>
  <c r="EV101" i="24" s="1"/>
  <c r="I4" i="76"/>
  <c r="EW101" i="24" s="1"/>
  <c r="EN8" i="24"/>
  <c r="EN6" i="24" s="1"/>
  <c r="I4" i="72"/>
  <c r="FA101" i="24" s="1"/>
  <c r="FH7" i="24"/>
  <c r="I4" i="73"/>
  <c r="EY101" i="24" s="1"/>
  <c r="I4" i="75"/>
  <c r="EU101" i="24" s="1"/>
  <c r="EZ101" i="24"/>
  <c r="ES8" i="24"/>
  <c r="ES6" i="24" s="1"/>
  <c r="FB52" i="24"/>
  <c r="FF100" i="24"/>
  <c r="FG100" i="24"/>
  <c r="FE100" i="24"/>
  <c r="FD100" i="24"/>
  <c r="FB25" i="24"/>
  <c r="EW68" i="24"/>
  <c r="FB23" i="24"/>
  <c r="FB47" i="24"/>
  <c r="FC98" i="24"/>
  <c r="FB67" i="24"/>
  <c r="FB38" i="24"/>
  <c r="FB30" i="24"/>
  <c r="EW27" i="24"/>
  <c r="EV48" i="24"/>
  <c r="FB73" i="24"/>
  <c r="FB66" i="24"/>
  <c r="FB86" i="24"/>
  <c r="FB76" i="24"/>
  <c r="FB20" i="24"/>
  <c r="ET48" i="24"/>
  <c r="FD52" i="24"/>
  <c r="I12" i="69"/>
  <c r="FD31" i="24"/>
  <c r="I36" i="69"/>
  <c r="FD78" i="24"/>
  <c r="I52" i="69"/>
  <c r="FD22" i="24"/>
  <c r="I76" i="69"/>
  <c r="I25" i="71"/>
  <c r="FE61" i="24"/>
  <c r="I57" i="71"/>
  <c r="FE83" i="24"/>
  <c r="FB69" i="24"/>
  <c r="EV68" i="24"/>
  <c r="EY27" i="24"/>
  <c r="FB82" i="24"/>
  <c r="FB79" i="24"/>
  <c r="EY68" i="24"/>
  <c r="FB90" i="24"/>
  <c r="EZ68" i="24"/>
  <c r="ET27" i="24"/>
  <c r="FB17" i="24"/>
  <c r="FB54" i="24"/>
  <c r="FD11" i="24"/>
  <c r="FD33" i="24"/>
  <c r="I38" i="69"/>
  <c r="FE72" i="24"/>
  <c r="I19" i="71"/>
  <c r="FE31" i="24"/>
  <c r="I35" i="71"/>
  <c r="FE47" i="24"/>
  <c r="I51" i="71"/>
  <c r="I75" i="71"/>
  <c r="FE21" i="24"/>
  <c r="FA58" i="24"/>
  <c r="FB39" i="24"/>
  <c r="EL6" i="24"/>
  <c r="FB72" i="24"/>
  <c r="FB55" i="24"/>
  <c r="FB15" i="24"/>
  <c r="EO8" i="24"/>
  <c r="EO6" i="24" s="1"/>
  <c r="EZ77" i="24"/>
  <c r="FB53" i="24"/>
  <c r="EZ58" i="24"/>
  <c r="FD73" i="24"/>
  <c r="I22" i="69"/>
  <c r="FD98" i="24"/>
  <c r="FD75" i="24"/>
  <c r="FD55" i="24"/>
  <c r="I15" i="69"/>
  <c r="FD74" i="24"/>
  <c r="I23" i="69"/>
  <c r="FD66" i="24"/>
  <c r="I31" i="69"/>
  <c r="FD34" i="24"/>
  <c r="I39" i="69"/>
  <c r="FD42" i="24"/>
  <c r="I47" i="69"/>
  <c r="FD81" i="24"/>
  <c r="I55" i="69"/>
  <c r="FD90" i="24"/>
  <c r="I63" i="69"/>
  <c r="FD26" i="24"/>
  <c r="I79" i="69"/>
  <c r="I12" i="71"/>
  <c r="FE54" i="24"/>
  <c r="FE73" i="24"/>
  <c r="I20" i="71"/>
  <c r="FE64" i="24"/>
  <c r="I28" i="71"/>
  <c r="I36" i="71"/>
  <c r="FE32" i="24"/>
  <c r="I52" i="71"/>
  <c r="FE78" i="24"/>
  <c r="FE87" i="24"/>
  <c r="I60" i="71"/>
  <c r="I68" i="71"/>
  <c r="FE13" i="24"/>
  <c r="I76" i="71"/>
  <c r="FE22" i="24"/>
  <c r="FD47" i="24"/>
  <c r="FD56" i="24"/>
  <c r="I16" i="69"/>
  <c r="FD76" i="24"/>
  <c r="I24" i="69"/>
  <c r="FD67" i="24"/>
  <c r="I32" i="69"/>
  <c r="FD35" i="24"/>
  <c r="I40" i="69"/>
  <c r="FD43" i="24"/>
  <c r="I48" i="69"/>
  <c r="FD82" i="24"/>
  <c r="I56" i="69"/>
  <c r="I64" i="69"/>
  <c r="FD18" i="24"/>
  <c r="I72" i="69"/>
  <c r="FD25" i="24"/>
  <c r="I80" i="69"/>
  <c r="FE16" i="24"/>
  <c r="I5" i="71"/>
  <c r="I13" i="71"/>
  <c r="FE55" i="24"/>
  <c r="I21" i="71"/>
  <c r="FE74" i="24"/>
  <c r="I29" i="71"/>
  <c r="FE65" i="24"/>
  <c r="I37" i="71"/>
  <c r="FE33" i="24"/>
  <c r="I45" i="71"/>
  <c r="FE41" i="24"/>
  <c r="FE79" i="24"/>
  <c r="I53" i="71"/>
  <c r="FE88" i="24"/>
  <c r="I61" i="71"/>
  <c r="I69" i="71"/>
  <c r="FE14" i="24"/>
  <c r="FE23" i="24"/>
  <c r="I77" i="71"/>
  <c r="FA95" i="24"/>
  <c r="FA9" i="24"/>
  <c r="FC97" i="24"/>
  <c r="FB50" i="24"/>
  <c r="FB36" i="24"/>
  <c r="FB57" i="24"/>
  <c r="FB81" i="24"/>
  <c r="FB46" i="24"/>
  <c r="EY95" i="24"/>
  <c r="EY9" i="24"/>
  <c r="FB14" i="24"/>
  <c r="EU58" i="24"/>
  <c r="FB59" i="24"/>
  <c r="FB31" i="24"/>
  <c r="FD54" i="24"/>
  <c r="I14" i="69"/>
  <c r="FD65" i="24"/>
  <c r="I30" i="69"/>
  <c r="FD41" i="24"/>
  <c r="I46" i="69"/>
  <c r="FD80" i="24"/>
  <c r="I54" i="69"/>
  <c r="FD89" i="24"/>
  <c r="I62" i="69"/>
  <c r="FD16" i="24"/>
  <c r="I70" i="69"/>
  <c r="FD24" i="24"/>
  <c r="I78" i="69"/>
  <c r="FE98" i="24"/>
  <c r="FE53" i="24"/>
  <c r="I11" i="71"/>
  <c r="FE63" i="24"/>
  <c r="I27" i="71"/>
  <c r="FE39" i="24"/>
  <c r="I43" i="71"/>
  <c r="I59" i="71"/>
  <c r="FE86" i="24"/>
  <c r="I67" i="71"/>
  <c r="FE11" i="24"/>
  <c r="FD17" i="24"/>
  <c r="I71" i="69"/>
  <c r="FD49" i="24"/>
  <c r="FD57" i="24"/>
  <c r="I17" i="69"/>
  <c r="FD60" i="24"/>
  <c r="I25" i="69"/>
  <c r="FD28" i="24"/>
  <c r="I33" i="69"/>
  <c r="FD36" i="24"/>
  <c r="I41" i="69"/>
  <c r="FD44" i="24"/>
  <c r="I49" i="69"/>
  <c r="FD83" i="24"/>
  <c r="I57" i="69"/>
  <c r="FD10" i="24"/>
  <c r="I65" i="69"/>
  <c r="FD19" i="24"/>
  <c r="I73" i="69"/>
  <c r="FC99" i="24"/>
  <c r="FC100" i="24" s="1"/>
  <c r="I6" i="71"/>
  <c r="FE59" i="24"/>
  <c r="I14" i="71"/>
  <c r="FE56" i="24"/>
  <c r="I22" i="71"/>
  <c r="FE75" i="24"/>
  <c r="I30" i="71"/>
  <c r="FE66" i="24"/>
  <c r="I38" i="71"/>
  <c r="FE34" i="24"/>
  <c r="I46" i="71"/>
  <c r="FE42" i="24"/>
  <c r="I54" i="71"/>
  <c r="FE80" i="24"/>
  <c r="I62" i="71"/>
  <c r="FE89" i="24"/>
  <c r="FE15" i="24"/>
  <c r="I70" i="71"/>
  <c r="I78" i="71"/>
  <c r="FE24" i="24"/>
  <c r="EV77" i="24"/>
  <c r="FB56" i="24"/>
  <c r="FB83" i="24"/>
  <c r="FB65" i="24"/>
  <c r="ET58" i="24"/>
  <c r="FB60" i="24"/>
  <c r="EV95" i="24"/>
  <c r="EV9" i="24"/>
  <c r="EY48" i="24"/>
  <c r="FB71" i="24"/>
  <c r="FB13" i="24"/>
  <c r="FB62" i="24"/>
  <c r="I17" i="71"/>
  <c r="FE70" i="24"/>
  <c r="FE37" i="24"/>
  <c r="I41" i="71"/>
  <c r="I65" i="71"/>
  <c r="FE10" i="24"/>
  <c r="FD50" i="24"/>
  <c r="I10" i="69"/>
  <c r="FD69" i="24"/>
  <c r="I18" i="69"/>
  <c r="FD61" i="24"/>
  <c r="I26" i="69"/>
  <c r="FD29" i="24"/>
  <c r="I34" i="69"/>
  <c r="FD37" i="24"/>
  <c r="I42" i="69"/>
  <c r="FD45" i="24"/>
  <c r="I50" i="69"/>
  <c r="FD85" i="24"/>
  <c r="I58" i="69"/>
  <c r="FD12" i="24"/>
  <c r="I66" i="69"/>
  <c r="FD20" i="24"/>
  <c r="I74" i="69"/>
  <c r="FE49" i="24"/>
  <c r="I7" i="71"/>
  <c r="FE57" i="24"/>
  <c r="I15" i="71"/>
  <c r="I23" i="71"/>
  <c r="FE76" i="24"/>
  <c r="FE67" i="24"/>
  <c r="I31" i="71"/>
  <c r="FE35" i="24"/>
  <c r="I39" i="71"/>
  <c r="FE43" i="24"/>
  <c r="I47" i="71"/>
  <c r="FE81" i="24"/>
  <c r="I55" i="71"/>
  <c r="FE90" i="24"/>
  <c r="I63" i="71"/>
  <c r="FE17" i="24"/>
  <c r="I71" i="71"/>
  <c r="FE26" i="24"/>
  <c r="I79" i="71"/>
  <c r="FB10" i="24"/>
  <c r="EU95" i="24"/>
  <c r="EU9" i="24"/>
  <c r="EZ95" i="24"/>
  <c r="EZ9" i="24"/>
  <c r="FB22" i="24"/>
  <c r="EW48" i="24"/>
  <c r="FB88" i="24"/>
  <c r="EY77" i="24"/>
  <c r="FD51" i="24"/>
  <c r="I11" i="69"/>
  <c r="FD70" i="24"/>
  <c r="I19" i="69"/>
  <c r="FD62" i="24"/>
  <c r="I27" i="69"/>
  <c r="FD30" i="24"/>
  <c r="I35" i="69"/>
  <c r="FD38" i="24"/>
  <c r="I43" i="69"/>
  <c r="FD46" i="24"/>
  <c r="I51" i="69"/>
  <c r="FD86" i="24"/>
  <c r="I59" i="69"/>
  <c r="FD13" i="24"/>
  <c r="FH13" i="24" s="1"/>
  <c r="I67" i="69"/>
  <c r="FD21" i="24"/>
  <c r="FH21" i="24" s="1"/>
  <c r="I75" i="69"/>
  <c r="I8" i="71"/>
  <c r="FE50" i="24"/>
  <c r="FE69" i="24"/>
  <c r="I16" i="71"/>
  <c r="FE60" i="24"/>
  <c r="I24" i="71"/>
  <c r="FE28" i="24"/>
  <c r="I32" i="71"/>
  <c r="I40" i="71"/>
  <c r="FE36" i="24"/>
  <c r="I48" i="71"/>
  <c r="FE44" i="24"/>
  <c r="FE82" i="24"/>
  <c r="I56" i="71"/>
  <c r="I64" i="71"/>
  <c r="FE18" i="24"/>
  <c r="I72" i="71"/>
  <c r="FE25" i="24"/>
  <c r="I80" i="71"/>
  <c r="FB11" i="24"/>
  <c r="FB21" i="24"/>
  <c r="EV58" i="24"/>
  <c r="FB61" i="24"/>
  <c r="FB18" i="24"/>
  <c r="FB29" i="24"/>
  <c r="FB64" i="24"/>
  <c r="FB34" i="24"/>
  <c r="FA77" i="24"/>
  <c r="FB42" i="24"/>
  <c r="EZ27" i="24"/>
  <c r="FB70" i="24"/>
  <c r="FB87" i="24"/>
  <c r="FD71" i="24"/>
  <c r="I20" i="69"/>
  <c r="FD63" i="24"/>
  <c r="I28" i="69"/>
  <c r="FD39" i="24"/>
  <c r="I44" i="69"/>
  <c r="FD87" i="24"/>
  <c r="I60" i="69"/>
  <c r="FD14" i="24"/>
  <c r="I68" i="69"/>
  <c r="FE51" i="24"/>
  <c r="I9" i="71"/>
  <c r="FE29" i="24"/>
  <c r="I33" i="71"/>
  <c r="FE45" i="24"/>
  <c r="I49" i="71"/>
  <c r="I73" i="71"/>
  <c r="FE19" i="24"/>
  <c r="EW77" i="24"/>
  <c r="FB84" i="24"/>
  <c r="EY58" i="24"/>
  <c r="FB74" i="24"/>
  <c r="FB26" i="24"/>
  <c r="EZ48" i="24"/>
  <c r="ET77" i="24"/>
  <c r="ET68" i="24"/>
  <c r="FB80" i="24"/>
  <c r="EW95" i="24"/>
  <c r="EW9" i="24"/>
  <c r="FB51" i="24"/>
  <c r="FD59" i="24"/>
  <c r="FD53" i="24"/>
  <c r="I13" i="69"/>
  <c r="FD72" i="24"/>
  <c r="I21" i="69"/>
  <c r="FD64" i="24"/>
  <c r="I29" i="69"/>
  <c r="FD32" i="24"/>
  <c r="I37" i="69"/>
  <c r="FD79" i="24"/>
  <c r="I53" i="69"/>
  <c r="FD88" i="24"/>
  <c r="I61" i="69"/>
  <c r="FD15" i="24"/>
  <c r="I69" i="69"/>
  <c r="FD23" i="24"/>
  <c r="I77" i="69"/>
  <c r="FE52" i="24"/>
  <c r="I10" i="71"/>
  <c r="FE71" i="24"/>
  <c r="I18" i="71"/>
  <c r="FE62" i="24"/>
  <c r="I26" i="71"/>
  <c r="FE30" i="24"/>
  <c r="I34" i="71"/>
  <c r="FE38" i="24"/>
  <c r="I42" i="71"/>
  <c r="FE46" i="24"/>
  <c r="I50" i="71"/>
  <c r="FE85" i="24"/>
  <c r="I58" i="71"/>
  <c r="FE12" i="24"/>
  <c r="I66" i="71"/>
  <c r="FE20" i="24"/>
  <c r="I74" i="71"/>
  <c r="FB28" i="24"/>
  <c r="EV27" i="24"/>
  <c r="FB63" i="24"/>
  <c r="FA48" i="24"/>
  <c r="EU48" i="24"/>
  <c r="FB49" i="24"/>
  <c r="FB16" i="24"/>
  <c r="FB43" i="24"/>
  <c r="FB89" i="24"/>
  <c r="ET9" i="24"/>
  <c r="FB19" i="24"/>
  <c r="EW58" i="24"/>
  <c r="FB33" i="24"/>
  <c r="FB12" i="24"/>
  <c r="FB85" i="24"/>
  <c r="FB32" i="24"/>
  <c r="FB24" i="24"/>
  <c r="FB41" i="24"/>
  <c r="FB78" i="24"/>
  <c r="EU77" i="24"/>
  <c r="EH7" i="24"/>
  <c r="EH99" i="24"/>
  <c r="EF7" i="24"/>
  <c r="EF99" i="24"/>
  <c r="EE7" i="24"/>
  <c r="EE99" i="24"/>
  <c r="EB7" i="24"/>
  <c r="EB99" i="24"/>
  <c r="EA7" i="24"/>
  <c r="EA99" i="24"/>
  <c r="DX7" i="24"/>
  <c r="DX99" i="24"/>
  <c r="DY7" i="24"/>
  <c r="DY99" i="24"/>
  <c r="DW7" i="24"/>
  <c r="DW99" i="24"/>
  <c r="DV7" i="24"/>
  <c r="DV99" i="24"/>
  <c r="DU7" i="24"/>
  <c r="DU99" i="24"/>
  <c r="DS7" i="24"/>
  <c r="DT7" i="24"/>
  <c r="DT99" i="24"/>
  <c r="I4" i="69" l="1"/>
  <c r="FD101" i="24" s="1"/>
  <c r="FH10" i="24"/>
  <c r="I4" i="71"/>
  <c r="FE101" i="24" s="1"/>
  <c r="ET8" i="24"/>
  <c r="ET6" i="24" s="1"/>
  <c r="FH83" i="24"/>
  <c r="FA8" i="24"/>
  <c r="FA6" i="24" s="1"/>
  <c r="EJ7" i="24"/>
  <c r="FH32" i="24"/>
  <c r="FH14" i="24"/>
  <c r="FH15" i="24"/>
  <c r="FH86" i="24"/>
  <c r="FH53" i="24"/>
  <c r="FH23" i="24"/>
  <c r="FH88" i="24"/>
  <c r="FH87" i="24"/>
  <c r="FH63" i="24"/>
  <c r="FH79" i="24"/>
  <c r="FH64" i="24"/>
  <c r="FH61" i="24"/>
  <c r="DX98" i="24"/>
  <c r="DT100" i="24"/>
  <c r="DU100" i="24"/>
  <c r="DX100" i="24"/>
  <c r="EA100" i="24"/>
  <c r="EH100" i="24"/>
  <c r="EI100" i="24"/>
  <c r="ED100" i="24"/>
  <c r="DR100" i="24"/>
  <c r="DQ100" i="24"/>
  <c r="DZ100" i="24"/>
  <c r="EC100" i="24"/>
  <c r="EG100" i="24"/>
  <c r="DY100" i="24"/>
  <c r="EF100" i="24"/>
  <c r="DW100" i="24"/>
  <c r="EE100" i="24"/>
  <c r="DV100" i="24"/>
  <c r="EB100" i="24"/>
  <c r="EN97" i="24"/>
  <c r="FH72" i="24"/>
  <c r="FH41" i="24"/>
  <c r="FH54" i="24"/>
  <c r="FH16" i="24"/>
  <c r="FH71" i="24"/>
  <c r="EZ8" i="24"/>
  <c r="EZ6" i="24" s="1"/>
  <c r="EV8" i="24"/>
  <c r="EV6" i="24" s="1"/>
  <c r="FH24" i="24"/>
  <c r="FH62" i="24"/>
  <c r="FH85" i="24"/>
  <c r="FH56" i="24"/>
  <c r="FH81" i="24"/>
  <c r="FH74" i="24"/>
  <c r="FH70" i="24"/>
  <c r="DT53" i="24"/>
  <c r="I17" i="57"/>
  <c r="DT33" i="24"/>
  <c r="I41" i="57"/>
  <c r="I73" i="57"/>
  <c r="DT18" i="24"/>
  <c r="DS54" i="24"/>
  <c r="DS34" i="24"/>
  <c r="DS18" i="24"/>
  <c r="DU51" i="24"/>
  <c r="DU39" i="24"/>
  <c r="DU25" i="24"/>
  <c r="I33" i="60"/>
  <c r="DV61" i="24"/>
  <c r="DV46" i="24"/>
  <c r="I57" i="60"/>
  <c r="DV25" i="24"/>
  <c r="I81" i="60"/>
  <c r="DW72" i="24"/>
  <c r="I25" i="61"/>
  <c r="DW82" i="24"/>
  <c r="I57" i="61"/>
  <c r="I9" i="62"/>
  <c r="DY65" i="24"/>
  <c r="I41" i="62"/>
  <c r="DY34" i="24"/>
  <c r="I81" i="62"/>
  <c r="DY25" i="24"/>
  <c r="I64" i="63"/>
  <c r="I24" i="65"/>
  <c r="EB74" i="24"/>
  <c r="FH36" i="24"/>
  <c r="FH25" i="24"/>
  <c r="DT64" i="24"/>
  <c r="I33" i="57"/>
  <c r="I57" i="57"/>
  <c r="DT82" i="24"/>
  <c r="DT25" i="24"/>
  <c r="I81" i="57"/>
  <c r="DS73" i="24"/>
  <c r="DS83" i="24"/>
  <c r="DS25" i="24"/>
  <c r="DU70" i="24"/>
  <c r="DU31" i="24"/>
  <c r="DU10" i="24"/>
  <c r="DV81" i="24"/>
  <c r="I9" i="60"/>
  <c r="DV70" i="24"/>
  <c r="I25" i="60"/>
  <c r="DV38" i="24"/>
  <c r="I49" i="60"/>
  <c r="DV18" i="24"/>
  <c r="I73" i="60"/>
  <c r="I17" i="61"/>
  <c r="DW53" i="24"/>
  <c r="DW33" i="24"/>
  <c r="I41" i="61"/>
  <c r="DW10" i="24"/>
  <c r="I65" i="61"/>
  <c r="I81" i="61"/>
  <c r="DW25" i="24"/>
  <c r="I33" i="62"/>
  <c r="DY66" i="24"/>
  <c r="I57" i="62"/>
  <c r="DY83" i="24"/>
  <c r="I73" i="62"/>
  <c r="DY18" i="24"/>
  <c r="DX70" i="24"/>
  <c r="I16" i="63"/>
  <c r="DX29" i="24"/>
  <c r="I32" i="63"/>
  <c r="DX45" i="24"/>
  <c r="I48" i="63"/>
  <c r="I72" i="63"/>
  <c r="DX17" i="24"/>
  <c r="EA87" i="24"/>
  <c r="I8" i="64"/>
  <c r="EA51" i="24"/>
  <c r="I24" i="64"/>
  <c r="EA63" i="24"/>
  <c r="I40" i="64"/>
  <c r="EA32" i="24"/>
  <c r="I48" i="64"/>
  <c r="EA88" i="24"/>
  <c r="I64" i="64"/>
  <c r="EA16" i="24"/>
  <c r="I72" i="64"/>
  <c r="EA26" i="24"/>
  <c r="I80" i="64"/>
  <c r="EB87" i="24"/>
  <c r="I8" i="65"/>
  <c r="I32" i="65"/>
  <c r="EB65" i="24"/>
  <c r="EB33" i="24"/>
  <c r="I40" i="65"/>
  <c r="EB41" i="24"/>
  <c r="I48" i="65"/>
  <c r="EB80" i="24"/>
  <c r="I56" i="65"/>
  <c r="I64" i="65"/>
  <c r="EB90" i="24"/>
  <c r="EB17" i="24"/>
  <c r="I72" i="65"/>
  <c r="EB26" i="24"/>
  <c r="I80" i="65"/>
  <c r="I8" i="66"/>
  <c r="EE54" i="24"/>
  <c r="I16" i="66"/>
  <c r="EE73" i="24"/>
  <c r="I24" i="66"/>
  <c r="EE65" i="24"/>
  <c r="I32" i="66"/>
  <c r="EE41" i="24"/>
  <c r="I48" i="66"/>
  <c r="EE81" i="24"/>
  <c r="I56" i="66"/>
  <c r="EE90" i="24"/>
  <c r="I64" i="66"/>
  <c r="I72" i="66"/>
  <c r="EE17" i="24"/>
  <c r="EE26" i="24"/>
  <c r="I80" i="66"/>
  <c r="I8" i="67"/>
  <c r="EF81" i="24"/>
  <c r="EF50" i="24"/>
  <c r="I16" i="67"/>
  <c r="EF69" i="24"/>
  <c r="I24" i="67"/>
  <c r="EF60" i="24"/>
  <c r="I32" i="67"/>
  <c r="EF29" i="24"/>
  <c r="I40" i="67"/>
  <c r="I48" i="67"/>
  <c r="EF38" i="24"/>
  <c r="I56" i="67"/>
  <c r="EF80" i="24"/>
  <c r="EF11" i="24"/>
  <c r="I64" i="67"/>
  <c r="EF20" i="24"/>
  <c r="I72" i="67"/>
  <c r="I80" i="67"/>
  <c r="EF39" i="24"/>
  <c r="I8" i="68"/>
  <c r="EH53" i="24"/>
  <c r="I16" i="68"/>
  <c r="I24" i="68"/>
  <c r="EH72" i="24"/>
  <c r="I32" i="68"/>
  <c r="EH64" i="24"/>
  <c r="EH32" i="24"/>
  <c r="I40" i="68"/>
  <c r="I48" i="68"/>
  <c r="EH42" i="24"/>
  <c r="EH83" i="24"/>
  <c r="I56" i="68"/>
  <c r="I64" i="68"/>
  <c r="EH11" i="24"/>
  <c r="I72" i="68"/>
  <c r="EH20" i="24"/>
  <c r="EH39" i="24"/>
  <c r="I80" i="68"/>
  <c r="FH19" i="24"/>
  <c r="FD48" i="24"/>
  <c r="FH49" i="24"/>
  <c r="FH43" i="24"/>
  <c r="I10" i="57"/>
  <c r="DT65" i="24"/>
  <c r="I18" i="57"/>
  <c r="DT54" i="24"/>
  <c r="DT73" i="24"/>
  <c r="I26" i="57"/>
  <c r="DT66" i="24"/>
  <c r="I34" i="57"/>
  <c r="DT34" i="24"/>
  <c r="I42" i="57"/>
  <c r="DT42" i="24"/>
  <c r="I50" i="57"/>
  <c r="DT83" i="24"/>
  <c r="I58" i="57"/>
  <c r="DT12" i="24"/>
  <c r="I66" i="57"/>
  <c r="DT19" i="24"/>
  <c r="I74" i="57"/>
  <c r="DS99" i="24"/>
  <c r="DS100" i="24" s="1"/>
  <c r="DS65" i="24"/>
  <c r="DS55" i="24"/>
  <c r="DS74" i="24"/>
  <c r="DS67" i="24"/>
  <c r="DS35" i="24"/>
  <c r="DS43" i="24"/>
  <c r="DS84" i="24"/>
  <c r="DS12" i="24"/>
  <c r="DS19" i="24"/>
  <c r="DU81" i="24"/>
  <c r="DU52" i="24"/>
  <c r="DU71" i="24"/>
  <c r="DU63" i="24"/>
  <c r="DU32" i="24"/>
  <c r="DU40" i="24"/>
  <c r="DU80" i="24"/>
  <c r="DU12" i="24"/>
  <c r="DU19" i="24"/>
  <c r="DV89" i="24"/>
  <c r="I10" i="60"/>
  <c r="DV52" i="24"/>
  <c r="I18" i="60"/>
  <c r="I26" i="60"/>
  <c r="DV71" i="24"/>
  <c r="DV63" i="24"/>
  <c r="I34" i="60"/>
  <c r="DV31" i="24"/>
  <c r="I42" i="60"/>
  <c r="DV39" i="24"/>
  <c r="I50" i="60"/>
  <c r="DV47" i="24"/>
  <c r="I58" i="60"/>
  <c r="DV12" i="24"/>
  <c r="I66" i="60"/>
  <c r="DV19" i="24"/>
  <c r="I74" i="60"/>
  <c r="DW78" i="24"/>
  <c r="I10" i="61"/>
  <c r="DW54" i="24"/>
  <c r="I18" i="61"/>
  <c r="I26" i="61"/>
  <c r="DW73" i="24"/>
  <c r="DW66" i="24"/>
  <c r="I34" i="61"/>
  <c r="DW34" i="24"/>
  <c r="I42" i="61"/>
  <c r="DW42" i="24"/>
  <c r="I50" i="61"/>
  <c r="DW83" i="24"/>
  <c r="I58" i="61"/>
  <c r="DW12" i="24"/>
  <c r="I66" i="61"/>
  <c r="DW19" i="24"/>
  <c r="I74" i="61"/>
  <c r="I10" i="62"/>
  <c r="DY79" i="24"/>
  <c r="DY55" i="24"/>
  <c r="I18" i="62"/>
  <c r="DY74" i="24"/>
  <c r="I26" i="62"/>
  <c r="DY67" i="24"/>
  <c r="I34" i="62"/>
  <c r="DY35" i="24"/>
  <c r="I42" i="62"/>
  <c r="DY43" i="24"/>
  <c r="I50" i="62"/>
  <c r="DY84" i="24"/>
  <c r="I58" i="62"/>
  <c r="DY12" i="24"/>
  <c r="I66" i="62"/>
  <c r="DY19" i="24"/>
  <c r="I74" i="62"/>
  <c r="DX52" i="24"/>
  <c r="I9" i="63"/>
  <c r="DX71" i="24"/>
  <c r="I17" i="63"/>
  <c r="DX61" i="24"/>
  <c r="I25" i="63"/>
  <c r="DX30" i="24"/>
  <c r="I33" i="63"/>
  <c r="DX38" i="24"/>
  <c r="I41" i="63"/>
  <c r="I49" i="63"/>
  <c r="DX46" i="24"/>
  <c r="DX84" i="24"/>
  <c r="I57" i="63"/>
  <c r="I65" i="63"/>
  <c r="DX10" i="24"/>
  <c r="I73" i="63"/>
  <c r="DX18" i="24"/>
  <c r="I81" i="63"/>
  <c r="DX25" i="24"/>
  <c r="I9" i="64"/>
  <c r="I17" i="64"/>
  <c r="EA71" i="24"/>
  <c r="I25" i="64"/>
  <c r="EA52" i="24"/>
  <c r="I33" i="64"/>
  <c r="EA72" i="24"/>
  <c r="I41" i="64"/>
  <c r="EA64" i="24"/>
  <c r="I49" i="64"/>
  <c r="EA33" i="24"/>
  <c r="I57" i="64"/>
  <c r="EA41" i="24"/>
  <c r="EA90" i="24"/>
  <c r="I65" i="64"/>
  <c r="I73" i="64"/>
  <c r="EA17" i="24"/>
  <c r="I81" i="64"/>
  <c r="EA25" i="24"/>
  <c r="EB78" i="24"/>
  <c r="I9" i="65"/>
  <c r="EB56" i="24"/>
  <c r="I17" i="65"/>
  <c r="EB75" i="24"/>
  <c r="I25" i="65"/>
  <c r="EB66" i="24"/>
  <c r="I33" i="65"/>
  <c r="I41" i="65"/>
  <c r="EB34" i="24"/>
  <c r="I49" i="65"/>
  <c r="EB42" i="24"/>
  <c r="EB82" i="24"/>
  <c r="I57" i="65"/>
  <c r="I65" i="65"/>
  <c r="EB10" i="24"/>
  <c r="I73" i="65"/>
  <c r="EB18" i="24"/>
  <c r="EB25" i="24"/>
  <c r="I81" i="65"/>
  <c r="I9" i="66"/>
  <c r="EE78" i="24"/>
  <c r="EE55" i="24"/>
  <c r="I17" i="66"/>
  <c r="EE74" i="24"/>
  <c r="I25" i="66"/>
  <c r="EE66" i="24"/>
  <c r="I33" i="66"/>
  <c r="EE34" i="24"/>
  <c r="I41" i="66"/>
  <c r="EE42" i="24"/>
  <c r="I49" i="66"/>
  <c r="EE82" i="24"/>
  <c r="I57" i="66"/>
  <c r="EE10" i="24"/>
  <c r="I65" i="66"/>
  <c r="EE18" i="24"/>
  <c r="I73" i="66"/>
  <c r="I81" i="66"/>
  <c r="EE25" i="24"/>
  <c r="EF82" i="24"/>
  <c r="I9" i="67"/>
  <c r="I17" i="67"/>
  <c r="EF51" i="24"/>
  <c r="EF70" i="24"/>
  <c r="I25" i="67"/>
  <c r="EF61" i="24"/>
  <c r="I33" i="67"/>
  <c r="I41" i="67"/>
  <c r="EF30" i="24"/>
  <c r="EF40" i="24"/>
  <c r="I49" i="67"/>
  <c r="EF83" i="24"/>
  <c r="I57" i="67"/>
  <c r="EF13" i="24"/>
  <c r="I65" i="67"/>
  <c r="EF21" i="24"/>
  <c r="I73" i="67"/>
  <c r="I81" i="67"/>
  <c r="EF45" i="24"/>
  <c r="EH98" i="24"/>
  <c r="EH62" i="24"/>
  <c r="I9" i="68"/>
  <c r="I17" i="68"/>
  <c r="EH54" i="24"/>
  <c r="I25" i="68"/>
  <c r="EH73" i="24"/>
  <c r="EH65" i="24"/>
  <c r="I33" i="68"/>
  <c r="I41" i="68"/>
  <c r="EH33" i="24"/>
  <c r="EH43" i="24"/>
  <c r="I49" i="68"/>
  <c r="I57" i="68"/>
  <c r="EH84" i="24"/>
  <c r="EH13" i="24"/>
  <c r="I65" i="68"/>
  <c r="EH21" i="24"/>
  <c r="I73" i="68"/>
  <c r="EH45" i="24"/>
  <c r="I81" i="68"/>
  <c r="FB48" i="24"/>
  <c r="FH65" i="24"/>
  <c r="EY8" i="24"/>
  <c r="EY6" i="24" s="1"/>
  <c r="FE77" i="24"/>
  <c r="FH22" i="24"/>
  <c r="FH59" i="24"/>
  <c r="FD58" i="24"/>
  <c r="FH46" i="24"/>
  <c r="FE48" i="24"/>
  <c r="FH45" i="24"/>
  <c r="FH69" i="24"/>
  <c r="FD68" i="24"/>
  <c r="FD9" i="24"/>
  <c r="FD95" i="24"/>
  <c r="FH28" i="24"/>
  <c r="FD27" i="24"/>
  <c r="FH17" i="24"/>
  <c r="FH18" i="24"/>
  <c r="FH35" i="24"/>
  <c r="FH47" i="24"/>
  <c r="FH42" i="24"/>
  <c r="FH55" i="24"/>
  <c r="I9" i="57"/>
  <c r="DT72" i="24"/>
  <c r="I25" i="57"/>
  <c r="DT41" i="24"/>
  <c r="I49" i="57"/>
  <c r="DT10" i="24"/>
  <c r="I65" i="57"/>
  <c r="DS62" i="24"/>
  <c r="DS66" i="24"/>
  <c r="DS42" i="24"/>
  <c r="DS10" i="24"/>
  <c r="DU61" i="24"/>
  <c r="DU47" i="24"/>
  <c r="DU18" i="24"/>
  <c r="DV51" i="24"/>
  <c r="I17" i="60"/>
  <c r="DV30" i="24"/>
  <c r="I41" i="60"/>
  <c r="DV10" i="24"/>
  <c r="I65" i="60"/>
  <c r="DW87" i="24"/>
  <c r="I9" i="61"/>
  <c r="I33" i="61"/>
  <c r="DW64" i="24"/>
  <c r="DW41" i="24"/>
  <c r="I49" i="61"/>
  <c r="DW18" i="24"/>
  <c r="I73" i="61"/>
  <c r="I17" i="62"/>
  <c r="DY54" i="24"/>
  <c r="I25" i="62"/>
  <c r="DY73" i="24"/>
  <c r="I49" i="62"/>
  <c r="DY42" i="24"/>
  <c r="I65" i="62"/>
  <c r="DY10" i="24"/>
  <c r="DX51" i="24"/>
  <c r="I8" i="63"/>
  <c r="I24" i="63"/>
  <c r="DX60" i="24"/>
  <c r="DX37" i="24"/>
  <c r="I40" i="63"/>
  <c r="DX83" i="24"/>
  <c r="I56" i="63"/>
  <c r="I80" i="63"/>
  <c r="EA89" i="24"/>
  <c r="I16" i="64"/>
  <c r="EA70" i="24"/>
  <c r="I32" i="64"/>
  <c r="EA40" i="24"/>
  <c r="I56" i="64"/>
  <c r="I16" i="65"/>
  <c r="EB55" i="24"/>
  <c r="EE33" i="24"/>
  <c r="I40" i="66"/>
  <c r="DT55" i="24"/>
  <c r="I19" i="57"/>
  <c r="DT35" i="24"/>
  <c r="I43" i="57"/>
  <c r="DT11" i="24"/>
  <c r="I67" i="57"/>
  <c r="DS75" i="24"/>
  <c r="DU53" i="24"/>
  <c r="DU33" i="24"/>
  <c r="DU11" i="24"/>
  <c r="DV72" i="24"/>
  <c r="I27" i="60"/>
  <c r="DW55" i="24"/>
  <c r="I19" i="61"/>
  <c r="DW67" i="24"/>
  <c r="I35" i="61"/>
  <c r="DW35" i="24"/>
  <c r="I43" i="61"/>
  <c r="DW43" i="24"/>
  <c r="I51" i="61"/>
  <c r="DW84" i="24"/>
  <c r="I59" i="61"/>
  <c r="DW11" i="24"/>
  <c r="I67" i="61"/>
  <c r="DY56" i="24"/>
  <c r="I19" i="62"/>
  <c r="DY75" i="24"/>
  <c r="I27" i="62"/>
  <c r="DY28" i="24"/>
  <c r="I35" i="62"/>
  <c r="DY36" i="24"/>
  <c r="I43" i="62"/>
  <c r="DY44" i="24"/>
  <c r="I51" i="62"/>
  <c r="DY85" i="24"/>
  <c r="I59" i="62"/>
  <c r="DY11" i="24"/>
  <c r="I67" i="62"/>
  <c r="DY20" i="24"/>
  <c r="I75" i="62"/>
  <c r="DX53" i="24"/>
  <c r="I10" i="63"/>
  <c r="DX72" i="24"/>
  <c r="I18" i="63"/>
  <c r="DX63" i="24"/>
  <c r="I26" i="63"/>
  <c r="I34" i="63"/>
  <c r="DX31" i="24"/>
  <c r="DX39" i="24"/>
  <c r="I42" i="63"/>
  <c r="I50" i="63"/>
  <c r="DX47" i="24"/>
  <c r="I58" i="63"/>
  <c r="DX85" i="24"/>
  <c r="DX12" i="24"/>
  <c r="I66" i="63"/>
  <c r="I74" i="63"/>
  <c r="DX19" i="24"/>
  <c r="EA81" i="24"/>
  <c r="I10" i="64"/>
  <c r="EA86" i="24"/>
  <c r="I18" i="64"/>
  <c r="EA53" i="24"/>
  <c r="I26" i="64"/>
  <c r="EA73" i="24"/>
  <c r="I34" i="64"/>
  <c r="EA66" i="24"/>
  <c r="I42" i="64"/>
  <c r="EA34" i="24"/>
  <c r="I50" i="64"/>
  <c r="EA42" i="24"/>
  <c r="I58" i="64"/>
  <c r="EA10" i="24"/>
  <c r="I66" i="64"/>
  <c r="EA18" i="24"/>
  <c r="I74" i="64"/>
  <c r="EB49" i="24"/>
  <c r="I10" i="65"/>
  <c r="I18" i="65"/>
  <c r="EB57" i="24"/>
  <c r="I26" i="65"/>
  <c r="EB76" i="24"/>
  <c r="I34" i="65"/>
  <c r="EB67" i="24"/>
  <c r="EB35" i="24"/>
  <c r="I42" i="65"/>
  <c r="EB43" i="24"/>
  <c r="I50" i="65"/>
  <c r="I58" i="65"/>
  <c r="EB83" i="24"/>
  <c r="EB12" i="24"/>
  <c r="I66" i="65"/>
  <c r="I74" i="65"/>
  <c r="EB19" i="24"/>
  <c r="EE87" i="24"/>
  <c r="I10" i="66"/>
  <c r="EE56" i="24"/>
  <c r="I18" i="66"/>
  <c r="EE75" i="24"/>
  <c r="I26" i="66"/>
  <c r="I34" i="66"/>
  <c r="EE67" i="24"/>
  <c r="I42" i="66"/>
  <c r="EE35" i="24"/>
  <c r="I50" i="66"/>
  <c r="EE43" i="24"/>
  <c r="EE83" i="24"/>
  <c r="I58" i="66"/>
  <c r="I66" i="66"/>
  <c r="EE12" i="24"/>
  <c r="EE19" i="24"/>
  <c r="I74" i="66"/>
  <c r="EF98" i="24"/>
  <c r="EF59" i="24"/>
  <c r="I10" i="67"/>
  <c r="I18" i="67"/>
  <c r="EF52" i="24"/>
  <c r="I26" i="67"/>
  <c r="EF71" i="24"/>
  <c r="I34" i="67"/>
  <c r="EF63" i="24"/>
  <c r="I42" i="67"/>
  <c r="EF31" i="24"/>
  <c r="EF41" i="24"/>
  <c r="I50" i="67"/>
  <c r="EF84" i="24"/>
  <c r="I58" i="67"/>
  <c r="I66" i="67"/>
  <c r="EF14" i="24"/>
  <c r="I74" i="67"/>
  <c r="EF22" i="24"/>
  <c r="EH89" i="24"/>
  <c r="I10" i="68"/>
  <c r="I18" i="68"/>
  <c r="EH55" i="24"/>
  <c r="EH74" i="24"/>
  <c r="I26" i="68"/>
  <c r="EH66" i="24"/>
  <c r="I34" i="68"/>
  <c r="I42" i="68"/>
  <c r="EH34" i="24"/>
  <c r="EH44" i="24"/>
  <c r="I50" i="68"/>
  <c r="I58" i="68"/>
  <c r="EH85" i="24"/>
  <c r="EH14" i="24"/>
  <c r="I66" i="68"/>
  <c r="EH22" i="24"/>
  <c r="I74" i="68"/>
  <c r="DT78" i="24"/>
  <c r="I12" i="57"/>
  <c r="DT56" i="24"/>
  <c r="I20" i="57"/>
  <c r="I28" i="57"/>
  <c r="DT75" i="24"/>
  <c r="I36" i="57"/>
  <c r="DT28" i="24"/>
  <c r="DT36" i="24"/>
  <c r="I44" i="57"/>
  <c r="DT44" i="24"/>
  <c r="I52" i="57"/>
  <c r="DT85" i="24"/>
  <c r="I60" i="57"/>
  <c r="DT13" i="24"/>
  <c r="I68" i="57"/>
  <c r="DT21" i="24"/>
  <c r="I76" i="57"/>
  <c r="DS49" i="24"/>
  <c r="DS57" i="24"/>
  <c r="DS76" i="24"/>
  <c r="DS29" i="24"/>
  <c r="DS37" i="24"/>
  <c r="DS45" i="24"/>
  <c r="DS86" i="24"/>
  <c r="DS13" i="24"/>
  <c r="DS21" i="24"/>
  <c r="DU78" i="24"/>
  <c r="DU54" i="24"/>
  <c r="DU73" i="24"/>
  <c r="DU66" i="24"/>
  <c r="DU34" i="24"/>
  <c r="DU42" i="24"/>
  <c r="DU83" i="24"/>
  <c r="DU13" i="24"/>
  <c r="DU21" i="24"/>
  <c r="I12" i="60"/>
  <c r="DV78" i="24"/>
  <c r="DV54" i="24"/>
  <c r="I20" i="60"/>
  <c r="DV73" i="24"/>
  <c r="I28" i="60"/>
  <c r="DV65" i="24"/>
  <c r="I36" i="60"/>
  <c r="I44" i="60"/>
  <c r="DV33" i="24"/>
  <c r="I52" i="60"/>
  <c r="DV41" i="24"/>
  <c r="I60" i="60"/>
  <c r="DV83" i="24"/>
  <c r="I68" i="60"/>
  <c r="DV13" i="24"/>
  <c r="I76" i="60"/>
  <c r="DV21" i="24"/>
  <c r="I12" i="61"/>
  <c r="DW81" i="24"/>
  <c r="DW56" i="24"/>
  <c r="I20" i="61"/>
  <c r="DW75" i="24"/>
  <c r="I28" i="61"/>
  <c r="DW28" i="24"/>
  <c r="I36" i="61"/>
  <c r="I44" i="61"/>
  <c r="DW36" i="24"/>
  <c r="I52" i="61"/>
  <c r="DW44" i="24"/>
  <c r="DW85" i="24"/>
  <c r="I60" i="61"/>
  <c r="DW13" i="24"/>
  <c r="I68" i="61"/>
  <c r="DW21" i="24"/>
  <c r="I76" i="61"/>
  <c r="DY49" i="24"/>
  <c r="I12" i="62"/>
  <c r="DY57" i="24"/>
  <c r="I20" i="62"/>
  <c r="DY76" i="24"/>
  <c r="I28" i="62"/>
  <c r="I36" i="62"/>
  <c r="DY29" i="24"/>
  <c r="DY37" i="24"/>
  <c r="I44" i="62"/>
  <c r="DY45" i="24"/>
  <c r="I52" i="62"/>
  <c r="DY86" i="24"/>
  <c r="I60" i="62"/>
  <c r="DY13" i="24"/>
  <c r="I68" i="62"/>
  <c r="DY21" i="24"/>
  <c r="I76" i="62"/>
  <c r="DX54" i="24"/>
  <c r="I11" i="63"/>
  <c r="DX73" i="24"/>
  <c r="I19" i="63"/>
  <c r="I27" i="63"/>
  <c r="DX64" i="24"/>
  <c r="I35" i="63"/>
  <c r="DX32" i="24"/>
  <c r="DX40" i="24"/>
  <c r="I43" i="63"/>
  <c r="DX78" i="24"/>
  <c r="I51" i="63"/>
  <c r="DX86" i="24"/>
  <c r="I59" i="63"/>
  <c r="I67" i="63"/>
  <c r="DX11" i="24"/>
  <c r="I75" i="63"/>
  <c r="DX20" i="24"/>
  <c r="EA65" i="24"/>
  <c r="I11" i="64"/>
  <c r="EA82" i="24"/>
  <c r="I19" i="64"/>
  <c r="EA54" i="24"/>
  <c r="I27" i="64"/>
  <c r="I35" i="64"/>
  <c r="EA74" i="24"/>
  <c r="EA67" i="24"/>
  <c r="I43" i="64"/>
  <c r="I51" i="64"/>
  <c r="EA35" i="24"/>
  <c r="I59" i="64"/>
  <c r="EA43" i="24"/>
  <c r="EA12" i="24"/>
  <c r="I67" i="64"/>
  <c r="EA20" i="24"/>
  <c r="I75" i="64"/>
  <c r="EB50" i="24"/>
  <c r="I11" i="65"/>
  <c r="EB69" i="24"/>
  <c r="I19" i="65"/>
  <c r="EB60" i="24"/>
  <c r="I27" i="65"/>
  <c r="I35" i="65"/>
  <c r="EB28" i="24"/>
  <c r="EB36" i="24"/>
  <c r="I43" i="65"/>
  <c r="EB44" i="24"/>
  <c r="I51" i="65"/>
  <c r="EB84" i="24"/>
  <c r="I59" i="65"/>
  <c r="I67" i="65"/>
  <c r="EB11" i="24"/>
  <c r="EB20" i="24"/>
  <c r="I75" i="65"/>
  <c r="EE98" i="24"/>
  <c r="EE49" i="24"/>
  <c r="I11" i="66"/>
  <c r="I19" i="66"/>
  <c r="EE57" i="24"/>
  <c r="EE76" i="24"/>
  <c r="I27" i="66"/>
  <c r="EE28" i="24"/>
  <c r="I35" i="66"/>
  <c r="EE36" i="24"/>
  <c r="I43" i="66"/>
  <c r="EE44" i="24"/>
  <c r="I51" i="66"/>
  <c r="EE84" i="24"/>
  <c r="I59" i="66"/>
  <c r="EE11" i="24"/>
  <c r="I67" i="66"/>
  <c r="EE20" i="24"/>
  <c r="I75" i="66"/>
  <c r="I11" i="67"/>
  <c r="EF53" i="24"/>
  <c r="I19" i="67"/>
  <c r="I27" i="67"/>
  <c r="EF72" i="24"/>
  <c r="I35" i="67"/>
  <c r="EF64" i="24"/>
  <c r="EF32" i="24"/>
  <c r="I43" i="67"/>
  <c r="EF42" i="24"/>
  <c r="I51" i="67"/>
  <c r="I59" i="67"/>
  <c r="EF85" i="24"/>
  <c r="I67" i="67"/>
  <c r="EF15" i="24"/>
  <c r="I75" i="67"/>
  <c r="EF23" i="24"/>
  <c r="I11" i="68"/>
  <c r="EH78" i="24"/>
  <c r="I19" i="68"/>
  <c r="EH56" i="24"/>
  <c r="EH75" i="24"/>
  <c r="I27" i="68"/>
  <c r="I35" i="68"/>
  <c r="EH67" i="24"/>
  <c r="EH36" i="24"/>
  <c r="I43" i="68"/>
  <c r="I51" i="68"/>
  <c r="EH46" i="24"/>
  <c r="I59" i="68"/>
  <c r="EH86" i="24"/>
  <c r="EH15" i="24"/>
  <c r="I67" i="68"/>
  <c r="EH23" i="24"/>
  <c r="I75" i="68"/>
  <c r="FB77" i="24"/>
  <c r="FE27" i="24"/>
  <c r="FE58" i="24"/>
  <c r="FH89" i="24"/>
  <c r="EO97" i="24"/>
  <c r="FB68" i="24"/>
  <c r="FH78" i="24"/>
  <c r="FD77" i="24"/>
  <c r="I11" i="57"/>
  <c r="DT81" i="24"/>
  <c r="I27" i="57"/>
  <c r="DT74" i="24"/>
  <c r="DT43" i="24"/>
  <c r="I51" i="57"/>
  <c r="DT84" i="24"/>
  <c r="I59" i="57"/>
  <c r="DT20" i="24"/>
  <c r="I75" i="57"/>
  <c r="DS78" i="24"/>
  <c r="DS28" i="24"/>
  <c r="DS44" i="24"/>
  <c r="DS85" i="24"/>
  <c r="DS20" i="24"/>
  <c r="DU65" i="24"/>
  <c r="DU64" i="24"/>
  <c r="DU41" i="24"/>
  <c r="DU82" i="24"/>
  <c r="DU20" i="24"/>
  <c r="I11" i="60"/>
  <c r="DV85" i="24"/>
  <c r="DV64" i="24"/>
  <c r="I35" i="60"/>
  <c r="DV40" i="24"/>
  <c r="I51" i="60"/>
  <c r="DV80" i="24"/>
  <c r="I59" i="60"/>
  <c r="DV11" i="24"/>
  <c r="I67" i="60"/>
  <c r="DW65" i="24"/>
  <c r="I11" i="61"/>
  <c r="I27" i="61"/>
  <c r="DW74" i="24"/>
  <c r="DW20" i="24"/>
  <c r="I75" i="61"/>
  <c r="I5" i="57"/>
  <c r="DT79" i="24"/>
  <c r="DT57" i="24"/>
  <c r="I21" i="57"/>
  <c r="I37" i="57"/>
  <c r="DT29" i="24"/>
  <c r="I61" i="57"/>
  <c r="DT86" i="24"/>
  <c r="I77" i="57"/>
  <c r="DT22" i="24"/>
  <c r="DS50" i="24"/>
  <c r="DS60" i="24"/>
  <c r="DS38" i="24"/>
  <c r="DS87" i="24"/>
  <c r="DS22" i="24"/>
  <c r="DU89" i="24"/>
  <c r="DU74" i="24"/>
  <c r="DU35" i="24"/>
  <c r="DU84" i="24"/>
  <c r="DU22" i="24"/>
  <c r="DV62" i="24"/>
  <c r="I13" i="60"/>
  <c r="DV74" i="24"/>
  <c r="I29" i="60"/>
  <c r="I53" i="60"/>
  <c r="DV42" i="24"/>
  <c r="I69" i="60"/>
  <c r="DV14" i="24"/>
  <c r="I5" i="61"/>
  <c r="DW79" i="24"/>
  <c r="I21" i="61"/>
  <c r="DW57" i="24"/>
  <c r="I37" i="61"/>
  <c r="DW29" i="24"/>
  <c r="I61" i="61"/>
  <c r="DW86" i="24"/>
  <c r="I77" i="61"/>
  <c r="DW22" i="24"/>
  <c r="DY50" i="24"/>
  <c r="I13" i="62"/>
  <c r="I29" i="62"/>
  <c r="DY60" i="24"/>
  <c r="DY38" i="24"/>
  <c r="I45" i="62"/>
  <c r="I61" i="62"/>
  <c r="DY87" i="24"/>
  <c r="DY22" i="24"/>
  <c r="I77" i="62"/>
  <c r="DX55" i="24"/>
  <c r="I12" i="63"/>
  <c r="DX41" i="24"/>
  <c r="I44" i="63"/>
  <c r="EA85" i="24"/>
  <c r="I20" i="64"/>
  <c r="I28" i="64"/>
  <c r="EA55" i="24"/>
  <c r="EA75" i="24"/>
  <c r="I36" i="64"/>
  <c r="EA28" i="24"/>
  <c r="I44" i="64"/>
  <c r="I52" i="64"/>
  <c r="EA36" i="24"/>
  <c r="I60" i="64"/>
  <c r="EA44" i="24"/>
  <c r="I68" i="64"/>
  <c r="EA11" i="24"/>
  <c r="EA21" i="24"/>
  <c r="I76" i="64"/>
  <c r="EB51" i="24"/>
  <c r="I12" i="65"/>
  <c r="I28" i="65"/>
  <c r="EB61" i="24"/>
  <c r="I44" i="65"/>
  <c r="EB37" i="24"/>
  <c r="I60" i="65"/>
  <c r="EB85" i="24"/>
  <c r="EE50" i="24"/>
  <c r="I12" i="66"/>
  <c r="I20" i="66"/>
  <c r="EE69" i="24"/>
  <c r="I28" i="66"/>
  <c r="EE60" i="24"/>
  <c r="EE29" i="24"/>
  <c r="I36" i="66"/>
  <c r="EE37" i="24"/>
  <c r="I44" i="66"/>
  <c r="I60" i="66"/>
  <c r="EE85" i="24"/>
  <c r="I68" i="66"/>
  <c r="EE13" i="24"/>
  <c r="I76" i="66"/>
  <c r="EE21" i="24"/>
  <c r="I12" i="67"/>
  <c r="EF89" i="24"/>
  <c r="EF54" i="24"/>
  <c r="I20" i="67"/>
  <c r="I28" i="67"/>
  <c r="EF73" i="24"/>
  <c r="EF65" i="24"/>
  <c r="I36" i="67"/>
  <c r="EF33" i="24"/>
  <c r="I44" i="67"/>
  <c r="I52" i="67"/>
  <c r="EF43" i="24"/>
  <c r="I60" i="67"/>
  <c r="EF88" i="24"/>
  <c r="I68" i="67"/>
  <c r="EF16" i="24"/>
  <c r="I76" i="67"/>
  <c r="EF24" i="24"/>
  <c r="EH49" i="24"/>
  <c r="I12" i="68"/>
  <c r="EH57" i="24"/>
  <c r="I20" i="68"/>
  <c r="EH76" i="24"/>
  <c r="I28" i="68"/>
  <c r="I36" i="68"/>
  <c r="EH28" i="24"/>
  <c r="I44" i="68"/>
  <c r="EH37" i="24"/>
  <c r="I52" i="68"/>
  <c r="EH47" i="24"/>
  <c r="EH88" i="24"/>
  <c r="I60" i="68"/>
  <c r="I68" i="68"/>
  <c r="EH16" i="24"/>
  <c r="I76" i="68"/>
  <c r="EH24" i="24"/>
  <c r="EW8" i="24"/>
  <c r="EW6" i="24" s="1"/>
  <c r="FH39" i="24"/>
  <c r="FH38" i="24"/>
  <c r="FH20" i="24"/>
  <c r="FH37" i="24"/>
  <c r="FH50" i="24"/>
  <c r="FH60" i="24"/>
  <c r="FH67" i="24"/>
  <c r="FH26" i="24"/>
  <c r="FH34" i="24"/>
  <c r="FH75" i="24"/>
  <c r="DT67" i="24"/>
  <c r="I35" i="57"/>
  <c r="DS56" i="24"/>
  <c r="DS36" i="24"/>
  <c r="DS11" i="24"/>
  <c r="DU72" i="24"/>
  <c r="DV53" i="24"/>
  <c r="I19" i="60"/>
  <c r="DV32" i="24"/>
  <c r="I43" i="60"/>
  <c r="I75" i="60"/>
  <c r="DV20" i="24"/>
  <c r="DY78" i="24"/>
  <c r="I11" i="62"/>
  <c r="I13" i="57"/>
  <c r="DT49" i="24"/>
  <c r="DT76" i="24"/>
  <c r="I29" i="57"/>
  <c r="I45" i="57"/>
  <c r="DT37" i="24"/>
  <c r="I53" i="57"/>
  <c r="DT45" i="24"/>
  <c r="I69" i="57"/>
  <c r="DT14" i="24"/>
  <c r="DS98" i="24"/>
  <c r="DS69" i="24"/>
  <c r="DS30" i="24"/>
  <c r="DS46" i="24"/>
  <c r="DS14" i="24"/>
  <c r="DU79" i="24"/>
  <c r="DU55" i="24"/>
  <c r="DU67" i="24"/>
  <c r="DU43" i="24"/>
  <c r="DU14" i="24"/>
  <c r="DV87" i="24"/>
  <c r="I5" i="60"/>
  <c r="I21" i="60"/>
  <c r="DV55" i="24"/>
  <c r="I37" i="60"/>
  <c r="DV66" i="24"/>
  <c r="I45" i="60"/>
  <c r="DV34" i="24"/>
  <c r="I61" i="60"/>
  <c r="DV84" i="24"/>
  <c r="I77" i="60"/>
  <c r="DV22" i="24"/>
  <c r="I13" i="61"/>
  <c r="DW49" i="24"/>
  <c r="DW76" i="24"/>
  <c r="I29" i="61"/>
  <c r="I45" i="61"/>
  <c r="DW37" i="24"/>
  <c r="I53" i="61"/>
  <c r="DW45" i="24"/>
  <c r="I69" i="61"/>
  <c r="DW14" i="24"/>
  <c r="DY98" i="24"/>
  <c r="DY81" i="24"/>
  <c r="I5" i="62"/>
  <c r="I21" i="62"/>
  <c r="DY69" i="24"/>
  <c r="DY30" i="24"/>
  <c r="I37" i="62"/>
  <c r="DY46" i="24"/>
  <c r="I53" i="62"/>
  <c r="DY14" i="24"/>
  <c r="I69" i="62"/>
  <c r="DX74" i="24"/>
  <c r="I20" i="63"/>
  <c r="I28" i="63"/>
  <c r="DX65" i="24"/>
  <c r="I36" i="63"/>
  <c r="DX33" i="24"/>
  <c r="DX79" i="24"/>
  <c r="I52" i="63"/>
  <c r="DX87" i="24"/>
  <c r="I60" i="63"/>
  <c r="DX13" i="24"/>
  <c r="I68" i="63"/>
  <c r="I76" i="63"/>
  <c r="DX21" i="24"/>
  <c r="EA78" i="24"/>
  <c r="I12" i="64"/>
  <c r="I20" i="65"/>
  <c r="EB70" i="24"/>
  <c r="I36" i="65"/>
  <c r="EB29" i="24"/>
  <c r="I52" i="65"/>
  <c r="EB45" i="24"/>
  <c r="I68" i="65"/>
  <c r="EB13" i="24"/>
  <c r="I76" i="65"/>
  <c r="EB21" i="24"/>
  <c r="EE45" i="24"/>
  <c r="I52" i="66"/>
  <c r="FH51" i="24"/>
  <c r="EU8" i="24"/>
  <c r="EU6" i="24" s="1"/>
  <c r="I6" i="57"/>
  <c r="DT87" i="24"/>
  <c r="I14" i="57"/>
  <c r="DT50" i="24"/>
  <c r="DT69" i="24"/>
  <c r="I22" i="57"/>
  <c r="I30" i="57"/>
  <c r="DT60" i="24"/>
  <c r="I38" i="57"/>
  <c r="DT30" i="24"/>
  <c r="I46" i="57"/>
  <c r="DT38" i="24"/>
  <c r="I54" i="57"/>
  <c r="DT46" i="24"/>
  <c r="I62" i="57"/>
  <c r="DT88" i="24"/>
  <c r="I70" i="57"/>
  <c r="DT15" i="24"/>
  <c r="I78" i="57"/>
  <c r="DT23" i="24"/>
  <c r="DS81" i="24"/>
  <c r="DS51" i="24"/>
  <c r="DS70" i="24"/>
  <c r="DS61" i="24"/>
  <c r="DS31" i="24"/>
  <c r="DS39" i="24"/>
  <c r="DS47" i="24"/>
  <c r="DS88" i="24"/>
  <c r="DS15" i="24"/>
  <c r="DS23" i="24"/>
  <c r="DU98" i="24"/>
  <c r="DU87" i="24"/>
  <c r="DU90" i="24"/>
  <c r="DU56" i="24"/>
  <c r="DU75" i="24"/>
  <c r="DU28" i="24"/>
  <c r="DU36" i="24"/>
  <c r="DU44" i="24"/>
  <c r="DU85" i="24"/>
  <c r="DU15" i="24"/>
  <c r="DU23" i="24"/>
  <c r="DV79" i="24"/>
  <c r="I6" i="60"/>
  <c r="I14" i="60"/>
  <c r="DV82" i="24"/>
  <c r="I22" i="60"/>
  <c r="DV56" i="24"/>
  <c r="I30" i="60"/>
  <c r="DV75" i="24"/>
  <c r="I38" i="60"/>
  <c r="DV67" i="24"/>
  <c r="I46" i="60"/>
  <c r="DV35" i="24"/>
  <c r="I54" i="60"/>
  <c r="DV43" i="24"/>
  <c r="I62" i="60"/>
  <c r="DV86" i="24"/>
  <c r="DV15" i="24"/>
  <c r="I70" i="60"/>
  <c r="DV23" i="24"/>
  <c r="I78" i="60"/>
  <c r="I6" i="61"/>
  <c r="DW62" i="24"/>
  <c r="I14" i="61"/>
  <c r="DW50" i="24"/>
  <c r="I22" i="61"/>
  <c r="DW69" i="24"/>
  <c r="I30" i="61"/>
  <c r="DW60" i="24"/>
  <c r="I38" i="61"/>
  <c r="DW30" i="24"/>
  <c r="I46" i="61"/>
  <c r="DW38" i="24"/>
  <c r="I54" i="61"/>
  <c r="DW46" i="24"/>
  <c r="I62" i="61"/>
  <c r="DW88" i="24"/>
  <c r="I70" i="61"/>
  <c r="DW15" i="24"/>
  <c r="I78" i="61"/>
  <c r="DW23" i="24"/>
  <c r="I6" i="62"/>
  <c r="DY59" i="24"/>
  <c r="I14" i="62"/>
  <c r="DY51" i="24"/>
  <c r="I22" i="62"/>
  <c r="DY70" i="24"/>
  <c r="DY61" i="24"/>
  <c r="I30" i="62"/>
  <c r="DY31" i="24"/>
  <c r="I38" i="62"/>
  <c r="DY39" i="24"/>
  <c r="I46" i="62"/>
  <c r="DY47" i="24"/>
  <c r="I54" i="62"/>
  <c r="DY88" i="24"/>
  <c r="I62" i="62"/>
  <c r="I70" i="62"/>
  <c r="DY15" i="24"/>
  <c r="I78" i="62"/>
  <c r="DY23" i="24"/>
  <c r="DX62" i="24"/>
  <c r="I5" i="63"/>
  <c r="DX56" i="24"/>
  <c r="I13" i="63"/>
  <c r="DX75" i="24"/>
  <c r="I21" i="63"/>
  <c r="DX66" i="24"/>
  <c r="I29" i="63"/>
  <c r="DX34" i="24"/>
  <c r="I37" i="63"/>
  <c r="DX42" i="24"/>
  <c r="I45" i="63"/>
  <c r="DX80" i="24"/>
  <c r="I53" i="63"/>
  <c r="DX88" i="24"/>
  <c r="I61" i="63"/>
  <c r="DX14" i="24"/>
  <c r="I69" i="63"/>
  <c r="DX22" i="24"/>
  <c r="I77" i="63"/>
  <c r="I5" i="64"/>
  <c r="EA79" i="24"/>
  <c r="I13" i="64"/>
  <c r="EA83" i="24"/>
  <c r="I21" i="64"/>
  <c r="EA19" i="24"/>
  <c r="EA56" i="24"/>
  <c r="I29" i="64"/>
  <c r="I37" i="64"/>
  <c r="EA76" i="24"/>
  <c r="I45" i="64"/>
  <c r="EA29" i="24"/>
  <c r="I53" i="64"/>
  <c r="EA37" i="24"/>
  <c r="I61" i="64"/>
  <c r="EA45" i="24"/>
  <c r="EA13" i="24"/>
  <c r="I69" i="64"/>
  <c r="EA22" i="24"/>
  <c r="I77" i="64"/>
  <c r="EB81" i="24"/>
  <c r="I5" i="65"/>
  <c r="EB52" i="24"/>
  <c r="I13" i="65"/>
  <c r="EB71" i="24"/>
  <c r="I21" i="65"/>
  <c r="EB62" i="24"/>
  <c r="I29" i="65"/>
  <c r="EB30" i="24"/>
  <c r="I37" i="65"/>
  <c r="EB38" i="24"/>
  <c r="I45" i="65"/>
  <c r="EB46" i="24"/>
  <c r="I53" i="65"/>
  <c r="EB86" i="24"/>
  <c r="I61" i="65"/>
  <c r="EB14" i="24"/>
  <c r="I69" i="65"/>
  <c r="EB22" i="24"/>
  <c r="I77" i="65"/>
  <c r="I5" i="66"/>
  <c r="EE59" i="24"/>
  <c r="I13" i="66"/>
  <c r="EE51" i="24"/>
  <c r="I21" i="66"/>
  <c r="EE70" i="24"/>
  <c r="EE61" i="24"/>
  <c r="I29" i="66"/>
  <c r="I37" i="66"/>
  <c r="EE30" i="24"/>
  <c r="I45" i="66"/>
  <c r="EE38" i="24"/>
  <c r="I53" i="66"/>
  <c r="EE46" i="24"/>
  <c r="EE86" i="24"/>
  <c r="I61" i="66"/>
  <c r="EE14" i="24"/>
  <c r="I69" i="66"/>
  <c r="EE22" i="24"/>
  <c r="I77" i="66"/>
  <c r="I5" i="67"/>
  <c r="EF79" i="24"/>
  <c r="I13" i="67"/>
  <c r="EF78" i="24"/>
  <c r="I21" i="67"/>
  <c r="EF55" i="24"/>
  <c r="I29" i="67"/>
  <c r="EF74" i="24"/>
  <c r="I37" i="67"/>
  <c r="EF66" i="24"/>
  <c r="I45" i="67"/>
  <c r="EF34" i="24"/>
  <c r="I53" i="67"/>
  <c r="EF44" i="24"/>
  <c r="EF90" i="24"/>
  <c r="I61" i="67"/>
  <c r="I69" i="67"/>
  <c r="EF17" i="24"/>
  <c r="EF26" i="24"/>
  <c r="I77" i="67"/>
  <c r="EH59" i="24"/>
  <c r="I5" i="68"/>
  <c r="I13" i="68"/>
  <c r="EH50" i="24"/>
  <c r="I21" i="68"/>
  <c r="EH69" i="24"/>
  <c r="I29" i="68"/>
  <c r="EH60" i="24"/>
  <c r="I37" i="68"/>
  <c r="EH29" i="24"/>
  <c r="I45" i="68"/>
  <c r="EH38" i="24"/>
  <c r="I53" i="68"/>
  <c r="EH80" i="24"/>
  <c r="EH90" i="24"/>
  <c r="I61" i="68"/>
  <c r="I69" i="68"/>
  <c r="EH17" i="24"/>
  <c r="I77" i="68"/>
  <c r="EH26" i="24"/>
  <c r="FE9" i="24"/>
  <c r="FE95" i="24"/>
  <c r="FH80" i="24"/>
  <c r="FH33" i="24"/>
  <c r="FH31" i="24"/>
  <c r="I7" i="57"/>
  <c r="DT59" i="24"/>
  <c r="I15" i="57"/>
  <c r="DT51" i="24"/>
  <c r="I23" i="57"/>
  <c r="DT70" i="24"/>
  <c r="I31" i="57"/>
  <c r="DT61" i="24"/>
  <c r="I39" i="57"/>
  <c r="DT31" i="24"/>
  <c r="I47" i="57"/>
  <c r="DT39" i="24"/>
  <c r="I55" i="57"/>
  <c r="DT47" i="24"/>
  <c r="I63" i="57"/>
  <c r="DT89" i="24"/>
  <c r="I71" i="57"/>
  <c r="DT16" i="24"/>
  <c r="I79" i="57"/>
  <c r="DT24" i="24"/>
  <c r="DS59" i="24"/>
  <c r="DS52" i="24"/>
  <c r="DS71" i="24"/>
  <c r="DS63" i="24"/>
  <c r="DS32" i="24"/>
  <c r="DS40" i="24"/>
  <c r="DS80" i="24"/>
  <c r="DS89" i="24"/>
  <c r="DS16" i="24"/>
  <c r="DS24" i="24"/>
  <c r="DU62" i="24"/>
  <c r="DU49" i="24"/>
  <c r="DU57" i="24"/>
  <c r="DU76" i="24"/>
  <c r="DU29" i="24"/>
  <c r="DU37" i="24"/>
  <c r="DU45" i="24"/>
  <c r="DU86" i="24"/>
  <c r="DU16" i="24"/>
  <c r="DU24" i="24"/>
  <c r="I7" i="60"/>
  <c r="I15" i="60"/>
  <c r="DV49" i="24"/>
  <c r="I23" i="60"/>
  <c r="DV57" i="24"/>
  <c r="I31" i="60"/>
  <c r="DV76" i="24"/>
  <c r="I39" i="60"/>
  <c r="DV28" i="24"/>
  <c r="I47" i="60"/>
  <c r="DV36" i="24"/>
  <c r="I55" i="60"/>
  <c r="DV44" i="24"/>
  <c r="I63" i="60"/>
  <c r="DV88" i="24"/>
  <c r="I71" i="60"/>
  <c r="DV16" i="24"/>
  <c r="I79" i="60"/>
  <c r="DV24" i="24"/>
  <c r="I7" i="61"/>
  <c r="DW59" i="24"/>
  <c r="I15" i="61"/>
  <c r="DW51" i="24"/>
  <c r="I23" i="61"/>
  <c r="DW70" i="24"/>
  <c r="I31" i="61"/>
  <c r="DW61" i="24"/>
  <c r="I39" i="61"/>
  <c r="DW31" i="24"/>
  <c r="I47" i="61"/>
  <c r="DW39" i="24"/>
  <c r="I55" i="61"/>
  <c r="DW47" i="24"/>
  <c r="I63" i="61"/>
  <c r="DW89" i="24"/>
  <c r="I71" i="61"/>
  <c r="DW16" i="24"/>
  <c r="I79" i="61"/>
  <c r="DW24" i="24"/>
  <c r="I7" i="62"/>
  <c r="DY62" i="24"/>
  <c r="DY52" i="24"/>
  <c r="I15" i="62"/>
  <c r="DY71" i="24"/>
  <c r="I23" i="62"/>
  <c r="DY63" i="24"/>
  <c r="I31" i="62"/>
  <c r="I39" i="62"/>
  <c r="DY32" i="24"/>
  <c r="I47" i="62"/>
  <c r="DY40" i="24"/>
  <c r="DY80" i="24"/>
  <c r="I55" i="62"/>
  <c r="I63" i="62"/>
  <c r="DY89" i="24"/>
  <c r="DY16" i="24"/>
  <c r="I71" i="62"/>
  <c r="DY24" i="24"/>
  <c r="I79" i="62"/>
  <c r="DX49" i="24"/>
  <c r="I6" i="63"/>
  <c r="DX57" i="24"/>
  <c r="I14" i="63"/>
  <c r="DX76" i="24"/>
  <c r="I22" i="63"/>
  <c r="DX67" i="24"/>
  <c r="I30" i="63"/>
  <c r="DX35" i="24"/>
  <c r="I38" i="63"/>
  <c r="DX43" i="24"/>
  <c r="I46" i="63"/>
  <c r="DX81" i="24"/>
  <c r="I54" i="63"/>
  <c r="I62" i="63"/>
  <c r="DX89" i="24"/>
  <c r="DX15" i="24"/>
  <c r="I70" i="63"/>
  <c r="DX23" i="24"/>
  <c r="I78" i="63"/>
  <c r="EA59" i="24"/>
  <c r="I6" i="64"/>
  <c r="EA84" i="24"/>
  <c r="I14" i="64"/>
  <c r="EA49" i="24"/>
  <c r="I22" i="64"/>
  <c r="EA57" i="24"/>
  <c r="I30" i="64"/>
  <c r="EA60" i="24"/>
  <c r="I38" i="64"/>
  <c r="I46" i="64"/>
  <c r="EA30" i="24"/>
  <c r="I54" i="64"/>
  <c r="EA38" i="24"/>
  <c r="I62" i="64"/>
  <c r="EA46" i="24"/>
  <c r="EA14" i="24"/>
  <c r="I70" i="64"/>
  <c r="EA23" i="24"/>
  <c r="I78" i="64"/>
  <c r="I6" i="65"/>
  <c r="EB59" i="24"/>
  <c r="I14" i="65"/>
  <c r="EB53" i="24"/>
  <c r="EB72" i="24"/>
  <c r="I22" i="65"/>
  <c r="I30" i="65"/>
  <c r="EB63" i="24"/>
  <c r="I38" i="65"/>
  <c r="EB31" i="24"/>
  <c r="I46" i="65"/>
  <c r="EB39" i="24"/>
  <c r="I54" i="65"/>
  <c r="EB47" i="24"/>
  <c r="EB88" i="24"/>
  <c r="I62" i="65"/>
  <c r="I70" i="65"/>
  <c r="EB15" i="24"/>
  <c r="I78" i="65"/>
  <c r="EB23" i="24"/>
  <c r="EE79" i="24"/>
  <c r="I6" i="66"/>
  <c r="EE52" i="24"/>
  <c r="I14" i="66"/>
  <c r="EE71" i="24"/>
  <c r="I22" i="66"/>
  <c r="EE63" i="24"/>
  <c r="I30" i="66"/>
  <c r="EE31" i="24"/>
  <c r="I38" i="66"/>
  <c r="EE39" i="24"/>
  <c r="I46" i="66"/>
  <c r="EE47" i="24"/>
  <c r="I54" i="66"/>
  <c r="EE88" i="24"/>
  <c r="I62" i="66"/>
  <c r="EE15" i="24"/>
  <c r="I70" i="66"/>
  <c r="EE23" i="24"/>
  <c r="I78" i="66"/>
  <c r="EF87" i="24"/>
  <c r="I6" i="67"/>
  <c r="EF86" i="24"/>
  <c r="I14" i="67"/>
  <c r="EF56" i="24"/>
  <c r="I22" i="67"/>
  <c r="EF75" i="24"/>
  <c r="I30" i="67"/>
  <c r="EF67" i="24"/>
  <c r="I38" i="67"/>
  <c r="EF36" i="24"/>
  <c r="I46" i="67"/>
  <c r="I54" i="67"/>
  <c r="EF46" i="24"/>
  <c r="EF10" i="24"/>
  <c r="I62" i="67"/>
  <c r="EF18" i="24"/>
  <c r="I70" i="67"/>
  <c r="EF25" i="24"/>
  <c r="I78" i="67"/>
  <c r="EH79" i="24"/>
  <c r="I6" i="68"/>
  <c r="EH51" i="24"/>
  <c r="I14" i="68"/>
  <c r="EH70" i="24"/>
  <c r="I22" i="68"/>
  <c r="EH61" i="24"/>
  <c r="I30" i="68"/>
  <c r="EH30" i="24"/>
  <c r="I38" i="68"/>
  <c r="EH40" i="24"/>
  <c r="I46" i="68"/>
  <c r="EH81" i="24"/>
  <c r="I54" i="68"/>
  <c r="EH10" i="24"/>
  <c r="I62" i="68"/>
  <c r="EH18" i="24"/>
  <c r="I70" i="68"/>
  <c r="EH25" i="24"/>
  <c r="I78" i="68"/>
  <c r="FB27" i="24"/>
  <c r="FH30" i="24"/>
  <c r="FB9" i="24"/>
  <c r="FH12" i="24"/>
  <c r="FH29" i="24"/>
  <c r="ES97" i="24"/>
  <c r="FH44" i="24"/>
  <c r="FH57" i="24"/>
  <c r="FB58" i="24"/>
  <c r="FH82" i="24"/>
  <c r="FH76" i="24"/>
  <c r="FH90" i="24"/>
  <c r="FH66" i="24"/>
  <c r="DT62" i="24"/>
  <c r="I8" i="57"/>
  <c r="DT52" i="24"/>
  <c r="I16" i="57"/>
  <c r="DT71" i="24"/>
  <c r="I24" i="57"/>
  <c r="DT63" i="24"/>
  <c r="I32" i="57"/>
  <c r="DT32" i="24"/>
  <c r="I40" i="57"/>
  <c r="DT40" i="24"/>
  <c r="I48" i="57"/>
  <c r="DT80" i="24"/>
  <c r="I56" i="57"/>
  <c r="DT90" i="24"/>
  <c r="I64" i="57"/>
  <c r="DT17" i="24"/>
  <c r="I72" i="57"/>
  <c r="DT26" i="24"/>
  <c r="I80" i="57"/>
  <c r="DS79" i="24"/>
  <c r="DS53" i="24"/>
  <c r="DS72" i="24"/>
  <c r="DS64" i="24"/>
  <c r="DS33" i="24"/>
  <c r="DS41" i="24"/>
  <c r="DS82" i="24"/>
  <c r="DS90" i="24"/>
  <c r="DS17" i="24"/>
  <c r="DS26" i="24"/>
  <c r="DU59" i="24"/>
  <c r="DU50" i="24"/>
  <c r="DU69" i="24"/>
  <c r="DU60" i="24"/>
  <c r="DU30" i="24"/>
  <c r="DU38" i="24"/>
  <c r="DU46" i="24"/>
  <c r="DU88" i="24"/>
  <c r="DU17" i="24"/>
  <c r="DU26" i="24"/>
  <c r="DV59" i="24"/>
  <c r="I8" i="60"/>
  <c r="I16" i="60"/>
  <c r="DV50" i="24"/>
  <c r="DV69" i="24"/>
  <c r="I24" i="60"/>
  <c r="DV60" i="24"/>
  <c r="I32" i="60"/>
  <c r="DV29" i="24"/>
  <c r="I40" i="60"/>
  <c r="DV37" i="24"/>
  <c r="I48" i="60"/>
  <c r="DV45" i="24"/>
  <c r="I56" i="60"/>
  <c r="DV90" i="24"/>
  <c r="I64" i="60"/>
  <c r="DV17" i="24"/>
  <c r="I72" i="60"/>
  <c r="DV26" i="24"/>
  <c r="I80" i="60"/>
  <c r="I8" i="61"/>
  <c r="DW52" i="24"/>
  <c r="I16" i="61"/>
  <c r="DW71" i="24"/>
  <c r="I24" i="61"/>
  <c r="DW63" i="24"/>
  <c r="I32" i="61"/>
  <c r="DW32" i="24"/>
  <c r="I40" i="61"/>
  <c r="DW40" i="24"/>
  <c r="I48" i="61"/>
  <c r="DW80" i="24"/>
  <c r="I56" i="61"/>
  <c r="DW90" i="24"/>
  <c r="I64" i="61"/>
  <c r="I72" i="61"/>
  <c r="DW17" i="24"/>
  <c r="DW26" i="24"/>
  <c r="I80" i="61"/>
  <c r="I8" i="62"/>
  <c r="DY53" i="24"/>
  <c r="I16" i="62"/>
  <c r="I24" i="62"/>
  <c r="DY72" i="24"/>
  <c r="DY64" i="24"/>
  <c r="I32" i="62"/>
  <c r="DY33" i="24"/>
  <c r="I40" i="62"/>
  <c r="DY41" i="24"/>
  <c r="I48" i="62"/>
  <c r="DY82" i="24"/>
  <c r="I56" i="62"/>
  <c r="DY90" i="24"/>
  <c r="I64" i="62"/>
  <c r="DY17" i="24"/>
  <c r="I72" i="62"/>
  <c r="DY26" i="24"/>
  <c r="I80" i="62"/>
  <c r="DX50" i="24"/>
  <c r="I7" i="63"/>
  <c r="DX69" i="24"/>
  <c r="I15" i="63"/>
  <c r="I23" i="63"/>
  <c r="DX59" i="24"/>
  <c r="I31" i="63"/>
  <c r="DX28" i="24"/>
  <c r="DX36" i="24"/>
  <c r="I39" i="63"/>
  <c r="DX44" i="24"/>
  <c r="I47" i="63"/>
  <c r="I55" i="63"/>
  <c r="DX82" i="24"/>
  <c r="DX90" i="24"/>
  <c r="I63" i="63"/>
  <c r="I71" i="63"/>
  <c r="DX16" i="24"/>
  <c r="I79" i="63"/>
  <c r="DX24" i="24"/>
  <c r="EA62" i="24"/>
  <c r="I7" i="64"/>
  <c r="EA80" i="24"/>
  <c r="I15" i="64"/>
  <c r="EA50" i="24"/>
  <c r="I23" i="64"/>
  <c r="EA69" i="24"/>
  <c r="I31" i="64"/>
  <c r="EA61" i="24"/>
  <c r="I39" i="64"/>
  <c r="I47" i="64"/>
  <c r="EA31" i="24"/>
  <c r="I55" i="64"/>
  <c r="EA39" i="24"/>
  <c r="I63" i="64"/>
  <c r="EA47" i="24"/>
  <c r="EA15" i="24"/>
  <c r="I71" i="64"/>
  <c r="EA24" i="24"/>
  <c r="I79" i="64"/>
  <c r="I7" i="65"/>
  <c r="EB54" i="24"/>
  <c r="I15" i="65"/>
  <c r="EB73" i="24"/>
  <c r="I23" i="65"/>
  <c r="EB64" i="24"/>
  <c r="I31" i="65"/>
  <c r="EB32" i="24"/>
  <c r="I39" i="65"/>
  <c r="EB40" i="24"/>
  <c r="I47" i="65"/>
  <c r="EB79" i="24"/>
  <c r="I55" i="65"/>
  <c r="EB89" i="24"/>
  <c r="I63" i="65"/>
  <c r="EB16" i="24"/>
  <c r="I71" i="65"/>
  <c r="EB24" i="24"/>
  <c r="I79" i="65"/>
  <c r="EE62" i="24"/>
  <c r="I7" i="66"/>
  <c r="EE53" i="24"/>
  <c r="I15" i="66"/>
  <c r="EE72" i="24"/>
  <c r="I23" i="66"/>
  <c r="EE64" i="24"/>
  <c r="I31" i="66"/>
  <c r="EE32" i="24"/>
  <c r="I39" i="66"/>
  <c r="EE40" i="24"/>
  <c r="I47" i="66"/>
  <c r="EE80" i="24"/>
  <c r="I55" i="66"/>
  <c r="EE89" i="24"/>
  <c r="I63" i="66"/>
  <c r="EE16" i="24"/>
  <c r="I71" i="66"/>
  <c r="EE24" i="24"/>
  <c r="I79" i="66"/>
  <c r="EF62" i="24"/>
  <c r="I7" i="67"/>
  <c r="EF49" i="24"/>
  <c r="I15" i="67"/>
  <c r="EF57" i="24"/>
  <c r="I23" i="67"/>
  <c r="EF76" i="24"/>
  <c r="I31" i="67"/>
  <c r="EF28" i="24"/>
  <c r="I39" i="67"/>
  <c r="EF37" i="24"/>
  <c r="I47" i="67"/>
  <c r="I55" i="67"/>
  <c r="EF47" i="24"/>
  <c r="EF12" i="24"/>
  <c r="I63" i="67"/>
  <c r="EF19" i="24"/>
  <c r="I71" i="67"/>
  <c r="EF35" i="24"/>
  <c r="I79" i="67"/>
  <c r="EH87" i="24"/>
  <c r="I7" i="68"/>
  <c r="EH52" i="24"/>
  <c r="I15" i="68"/>
  <c r="EH71" i="24"/>
  <c r="I23" i="68"/>
  <c r="EH63" i="24"/>
  <c r="I31" i="68"/>
  <c r="EH31" i="24"/>
  <c r="I39" i="68"/>
  <c r="EH41" i="24"/>
  <c r="I47" i="68"/>
  <c r="EH82" i="24"/>
  <c r="I55" i="68"/>
  <c r="I63" i="68"/>
  <c r="EH12" i="24"/>
  <c r="EH19" i="24"/>
  <c r="I71" i="68"/>
  <c r="EH35" i="24"/>
  <c r="I79" i="68"/>
  <c r="FE68" i="24"/>
  <c r="FH73" i="24"/>
  <c r="EL97" i="24"/>
  <c r="FH11" i="24"/>
  <c r="FH52" i="24"/>
  <c r="EA98" i="24"/>
  <c r="EB98" i="24"/>
  <c r="DV98" i="24"/>
  <c r="DT98" i="24"/>
  <c r="DW98" i="24"/>
  <c r="J57" i="56"/>
  <c r="J56" i="56"/>
  <c r="J55" i="56"/>
  <c r="J54" i="56"/>
  <c r="J53" i="56"/>
  <c r="J52" i="56"/>
  <c r="J51" i="56"/>
  <c r="J50" i="56"/>
  <c r="J49" i="56"/>
  <c r="J48" i="56"/>
  <c r="J47" i="56"/>
  <c r="J46" i="56"/>
  <c r="J45" i="56"/>
  <c r="J44" i="56"/>
  <c r="J43" i="56"/>
  <c r="J42" i="56"/>
  <c r="J41" i="56"/>
  <c r="J40" i="56"/>
  <c r="J39" i="56"/>
  <c r="J38" i="56"/>
  <c r="J37" i="56"/>
  <c r="J36" i="56"/>
  <c r="J34" i="56"/>
  <c r="J33" i="56"/>
  <c r="J32" i="56"/>
  <c r="J31" i="56"/>
  <c r="J30" i="56"/>
  <c r="J29" i="56"/>
  <c r="J28" i="56"/>
  <c r="J27" i="56"/>
  <c r="J26" i="56"/>
  <c r="J22" i="56"/>
  <c r="J10" i="56"/>
  <c r="J9" i="56"/>
  <c r="J8" i="56"/>
  <c r="J7" i="56"/>
  <c r="J6" i="56"/>
  <c r="EE101" i="24" l="1"/>
  <c r="FD8" i="24"/>
  <c r="FD6" i="24" s="1"/>
  <c r="DW101" i="24"/>
  <c r="EB101" i="24"/>
  <c r="DV101" i="24"/>
  <c r="EF101" i="24"/>
  <c r="EA101" i="24"/>
  <c r="DY101" i="24"/>
  <c r="EV97" i="24"/>
  <c r="DX101" i="24"/>
  <c r="DS101" i="24"/>
  <c r="DT101" i="24"/>
  <c r="DU101" i="24"/>
  <c r="EH101" i="24"/>
  <c r="FB8" i="24"/>
  <c r="FB6" i="24" s="1"/>
  <c r="EZ97" i="24"/>
  <c r="CV99" i="24"/>
  <c r="CV100" i="24" s="1"/>
  <c r="DX68" i="24"/>
  <c r="DV68" i="24"/>
  <c r="EA68" i="24"/>
  <c r="DU58" i="24"/>
  <c r="EF48" i="24"/>
  <c r="EJ82" i="24"/>
  <c r="EF9" i="24"/>
  <c r="EF95" i="24"/>
  <c r="EJ40" i="24"/>
  <c r="EE58" i="24"/>
  <c r="DY58" i="24"/>
  <c r="DW68" i="24"/>
  <c r="EJ39" i="24"/>
  <c r="DW48" i="24"/>
  <c r="EJ14" i="24"/>
  <c r="J15" i="56"/>
  <c r="DD54" i="24"/>
  <c r="J23" i="56"/>
  <c r="DX27" i="24"/>
  <c r="DV27" i="24"/>
  <c r="EJ16" i="24"/>
  <c r="EH58" i="24"/>
  <c r="EJ15" i="24"/>
  <c r="EB27" i="24"/>
  <c r="EJ36" i="24"/>
  <c r="EJ22" i="24"/>
  <c r="EJ50" i="24"/>
  <c r="EJ85" i="24"/>
  <c r="EE48" i="24"/>
  <c r="EJ21" i="24"/>
  <c r="EJ37" i="24"/>
  <c r="EJ49" i="24"/>
  <c r="DS48" i="24"/>
  <c r="EJ84" i="24"/>
  <c r="EF27" i="24"/>
  <c r="EJ59" i="24"/>
  <c r="DS58" i="24"/>
  <c r="EJ31" i="24"/>
  <c r="EJ81" i="24"/>
  <c r="DT68" i="24"/>
  <c r="EJ46" i="24"/>
  <c r="EW97" i="24"/>
  <c r="EB68" i="24"/>
  <c r="DY48" i="24"/>
  <c r="EJ75" i="24"/>
  <c r="EJ62" i="24"/>
  <c r="FH27" i="24"/>
  <c r="EE95" i="24"/>
  <c r="EE9" i="24"/>
  <c r="EJ74" i="24"/>
  <c r="DW95" i="24"/>
  <c r="DW9" i="24"/>
  <c r="EJ73" i="24"/>
  <c r="EJ54" i="24"/>
  <c r="DD52" i="24"/>
  <c r="J13" i="56"/>
  <c r="J16" i="56"/>
  <c r="DD55" i="24"/>
  <c r="J24" i="56"/>
  <c r="DD64" i="24"/>
  <c r="EJ53" i="24"/>
  <c r="EA58" i="24"/>
  <c r="EJ32" i="24"/>
  <c r="EF77" i="24"/>
  <c r="J17" i="56"/>
  <c r="DD65" i="24"/>
  <c r="J25" i="56"/>
  <c r="DX58" i="24"/>
  <c r="EJ63" i="24"/>
  <c r="EJ88" i="24"/>
  <c r="EJ61" i="24"/>
  <c r="DY68" i="24"/>
  <c r="DT48" i="24"/>
  <c r="EJ56" i="24"/>
  <c r="EE68" i="24"/>
  <c r="EJ87" i="24"/>
  <c r="EJ44" i="24"/>
  <c r="EE27" i="24"/>
  <c r="EJ13" i="24"/>
  <c r="EJ29" i="24"/>
  <c r="EF58" i="24"/>
  <c r="EJ43" i="24"/>
  <c r="EJ55" i="24"/>
  <c r="J20" i="56"/>
  <c r="DD72" i="24"/>
  <c r="EJ17" i="24"/>
  <c r="EJ79" i="24"/>
  <c r="DU48" i="24"/>
  <c r="EJ89" i="24"/>
  <c r="FE8" i="24"/>
  <c r="FE6" i="24" s="1"/>
  <c r="EH68" i="24"/>
  <c r="DU27" i="24"/>
  <c r="EJ30" i="24"/>
  <c r="EH48" i="24"/>
  <c r="FH77" i="24"/>
  <c r="EH77" i="24"/>
  <c r="EA95" i="24"/>
  <c r="EA9" i="24"/>
  <c r="DS95" i="24"/>
  <c r="EJ10" i="24"/>
  <c r="DS9" i="24"/>
  <c r="DT95" i="24"/>
  <c r="DT9" i="24"/>
  <c r="FH9" i="24"/>
  <c r="FH58" i="24"/>
  <c r="EB77" i="24"/>
  <c r="FH48" i="24"/>
  <c r="EF68" i="24"/>
  <c r="EJ26" i="24"/>
  <c r="EJ41" i="24"/>
  <c r="DD70" i="24"/>
  <c r="J18" i="56"/>
  <c r="DV58" i="24"/>
  <c r="DU68" i="24"/>
  <c r="EJ33" i="24"/>
  <c r="EH95" i="24"/>
  <c r="EH9" i="24"/>
  <c r="CV98" i="24"/>
  <c r="J19" i="56"/>
  <c r="DD71" i="24"/>
  <c r="EB58" i="24"/>
  <c r="DW58" i="24"/>
  <c r="EJ80" i="24"/>
  <c r="DT58" i="24"/>
  <c r="EH27" i="24"/>
  <c r="EJ38" i="24"/>
  <c r="DV77" i="24"/>
  <c r="EJ86" i="24"/>
  <c r="DT77" i="24"/>
  <c r="DY95" i="24"/>
  <c r="DY9" i="24"/>
  <c r="EB95" i="24"/>
  <c r="EB9" i="24"/>
  <c r="DX9" i="24"/>
  <c r="DX95" i="24"/>
  <c r="EJ19" i="24"/>
  <c r="EJ35" i="24"/>
  <c r="EJ65" i="24"/>
  <c r="EJ90" i="24"/>
  <c r="EA48" i="24"/>
  <c r="EJ71" i="24"/>
  <c r="EJ47" i="24"/>
  <c r="EJ28" i="24"/>
  <c r="DS27" i="24"/>
  <c r="DX77" i="24"/>
  <c r="DW27" i="24"/>
  <c r="EJ76" i="24"/>
  <c r="DT27" i="24"/>
  <c r="DV9" i="24"/>
  <c r="DV95" i="24"/>
  <c r="EJ42" i="24"/>
  <c r="EJ25" i="24"/>
  <c r="EJ18" i="24"/>
  <c r="J11" i="56"/>
  <c r="EJ64" i="24"/>
  <c r="DX48" i="24"/>
  <c r="EJ70" i="24"/>
  <c r="EA77" i="24"/>
  <c r="DY77" i="24"/>
  <c r="J12" i="56"/>
  <c r="DD73" i="24"/>
  <c r="J21" i="56"/>
  <c r="DV48" i="24"/>
  <c r="EJ24" i="24"/>
  <c r="EJ52" i="24"/>
  <c r="EJ23" i="24"/>
  <c r="EJ51" i="24"/>
  <c r="EU97" i="24"/>
  <c r="DS68" i="24"/>
  <c r="EJ69" i="24"/>
  <c r="EJ11" i="24"/>
  <c r="EJ60" i="24"/>
  <c r="EJ20" i="24"/>
  <c r="DS77" i="24"/>
  <c r="EJ78" i="24"/>
  <c r="EJ45" i="24"/>
  <c r="EJ57" i="24"/>
  <c r="FH68" i="24"/>
  <c r="FA97" i="24"/>
  <c r="EE77" i="24"/>
  <c r="EJ12" i="24"/>
  <c r="EJ67" i="24"/>
  <c r="EJ72" i="24"/>
  <c r="EA27" i="24"/>
  <c r="DU77" i="24"/>
  <c r="EB48" i="24"/>
  <c r="DY27" i="24"/>
  <c r="EJ66" i="24"/>
  <c r="EY97" i="24"/>
  <c r="DW77" i="24"/>
  <c r="DU9" i="24"/>
  <c r="DU95" i="24"/>
  <c r="EJ83" i="24"/>
  <c r="EJ34" i="24"/>
  <c r="K50" i="55"/>
  <c r="K49" i="55"/>
  <c r="K48" i="55"/>
  <c r="K47" i="55"/>
  <c r="K46" i="55"/>
  <c r="K45" i="55"/>
  <c r="K44" i="55"/>
  <c r="K42" i="55"/>
  <c r="K33" i="55"/>
  <c r="CR7" i="24"/>
  <c r="CR99" i="24"/>
  <c r="K50" i="54"/>
  <c r="K49" i="54"/>
  <c r="K42" i="54"/>
  <c r="K33" i="54"/>
  <c r="CE7" i="24"/>
  <c r="FH8" i="24" l="1"/>
  <c r="FH6" i="24" s="1"/>
  <c r="FE97" i="24"/>
  <c r="EA8" i="24"/>
  <c r="EA6" i="24" s="1"/>
  <c r="CV101" i="24"/>
  <c r="DU8" i="24"/>
  <c r="DU6" i="24" s="1"/>
  <c r="DV8" i="24"/>
  <c r="DV6" i="24" s="1"/>
  <c r="EH8" i="24"/>
  <c r="EH6" i="24" s="1"/>
  <c r="CU100" i="24"/>
  <c r="CZ100" i="24"/>
  <c r="DA100" i="24"/>
  <c r="CY100" i="24"/>
  <c r="DB100" i="24"/>
  <c r="CS100" i="24"/>
  <c r="DC100" i="24"/>
  <c r="CR100" i="24"/>
  <c r="CK100" i="24"/>
  <c r="CH100" i="24"/>
  <c r="CF100" i="24"/>
  <c r="CI100" i="24"/>
  <c r="CN100" i="24"/>
  <c r="CJ100" i="24"/>
  <c r="CO100" i="24"/>
  <c r="CM100" i="24"/>
  <c r="CG100" i="24"/>
  <c r="CP100" i="24"/>
  <c r="CL100" i="24"/>
  <c r="EB8" i="24"/>
  <c r="EB6" i="24" s="1"/>
  <c r="EJ77" i="24"/>
  <c r="DT8" i="24"/>
  <c r="DT6" i="24" s="1"/>
  <c r="DD50" i="24"/>
  <c r="DD48" i="24" s="1"/>
  <c r="CV48" i="24"/>
  <c r="K12" i="54"/>
  <c r="CE69" i="24"/>
  <c r="CE43" i="24"/>
  <c r="K38" i="54"/>
  <c r="DS8" i="24"/>
  <c r="DS6" i="24" s="1"/>
  <c r="DW8" i="24"/>
  <c r="DW6" i="24" s="1"/>
  <c r="K19" i="54"/>
  <c r="CE60" i="24"/>
  <c r="CE41" i="24"/>
  <c r="K36" i="54"/>
  <c r="K15" i="55"/>
  <c r="CR71" i="24"/>
  <c r="K21" i="54"/>
  <c r="CE64" i="24"/>
  <c r="CR53" i="24"/>
  <c r="K8" i="55"/>
  <c r="K5" i="54"/>
  <c r="CE32" i="24"/>
  <c r="CE44" i="24"/>
  <c r="K39" i="54"/>
  <c r="EJ58" i="24"/>
  <c r="CE56" i="24"/>
  <c r="K10" i="54"/>
  <c r="CE33" i="24"/>
  <c r="K28" i="54"/>
  <c r="K6" i="55"/>
  <c r="CR32" i="24"/>
  <c r="CR67" i="24"/>
  <c r="K24" i="55"/>
  <c r="CR46" i="24"/>
  <c r="K41" i="55"/>
  <c r="CV95" i="24"/>
  <c r="DD29" i="24"/>
  <c r="DD27" i="24" s="1"/>
  <c r="CV27" i="24"/>
  <c r="FD97" i="24"/>
  <c r="CR76" i="24"/>
  <c r="K18" i="55"/>
  <c r="K35" i="55"/>
  <c r="CR40" i="24"/>
  <c r="CR78" i="24"/>
  <c r="CR77" i="24" s="1"/>
  <c r="K43" i="55"/>
  <c r="K9" i="55"/>
  <c r="CR54" i="24"/>
  <c r="DY8" i="24"/>
  <c r="DY6" i="24" s="1"/>
  <c r="K13" i="54"/>
  <c r="CE70" i="24"/>
  <c r="K22" i="54"/>
  <c r="CE65" i="24"/>
  <c r="K31" i="54"/>
  <c r="CE36" i="24"/>
  <c r="CR55" i="24"/>
  <c r="K10" i="55"/>
  <c r="CR33" i="24"/>
  <c r="K28" i="55"/>
  <c r="CR41" i="24"/>
  <c r="K36" i="55"/>
  <c r="K14" i="54"/>
  <c r="CE71" i="24"/>
  <c r="K40" i="54"/>
  <c r="CE45" i="24"/>
  <c r="CR56" i="24"/>
  <c r="K11" i="55"/>
  <c r="CR34" i="24"/>
  <c r="K29" i="55"/>
  <c r="CR42" i="24"/>
  <c r="K37" i="55"/>
  <c r="DD69" i="24"/>
  <c r="DD68" i="24" s="1"/>
  <c r="CV68" i="24"/>
  <c r="K20" i="54"/>
  <c r="CE61" i="24"/>
  <c r="K7" i="55"/>
  <c r="CR50" i="24"/>
  <c r="CE35" i="24"/>
  <c r="K30" i="54"/>
  <c r="CR31" i="24"/>
  <c r="K27" i="55"/>
  <c r="CR98" i="24"/>
  <c r="K19" i="55"/>
  <c r="CR59" i="24"/>
  <c r="EJ9" i="24"/>
  <c r="K6" i="54"/>
  <c r="CE50" i="24"/>
  <c r="CE67" i="24"/>
  <c r="K23" i="54"/>
  <c r="K32" i="54"/>
  <c r="CE37" i="24"/>
  <c r="K20" i="55"/>
  <c r="CR60" i="24"/>
  <c r="K7" i="54"/>
  <c r="CE53" i="24"/>
  <c r="K16" i="54"/>
  <c r="CE73" i="24"/>
  <c r="K25" i="54"/>
  <c r="CE29" i="24"/>
  <c r="K41" i="54"/>
  <c r="CE46" i="24"/>
  <c r="K12" i="55"/>
  <c r="CR57" i="24"/>
  <c r="K21" i="55"/>
  <c r="CR61" i="24"/>
  <c r="K30" i="55"/>
  <c r="CR35" i="24"/>
  <c r="K38" i="55"/>
  <c r="CR43" i="24"/>
  <c r="EJ68" i="24"/>
  <c r="EJ27" i="24"/>
  <c r="EE8" i="24"/>
  <c r="EE6" i="24" s="1"/>
  <c r="DD61" i="24"/>
  <c r="DD58" i="24" s="1"/>
  <c r="CV58" i="24"/>
  <c r="K11" i="54"/>
  <c r="CE57" i="24"/>
  <c r="CE34" i="24"/>
  <c r="K29" i="54"/>
  <c r="CE42" i="24"/>
  <c r="K37" i="54"/>
  <c r="CR73" i="24"/>
  <c r="K17" i="55"/>
  <c r="CR30" i="24"/>
  <c r="K26" i="55"/>
  <c r="CR39" i="24"/>
  <c r="K34" i="55"/>
  <c r="CE99" i="24"/>
  <c r="CE100" i="24" s="1"/>
  <c r="K8" i="54"/>
  <c r="CE54" i="24"/>
  <c r="K17" i="54"/>
  <c r="CE76" i="24"/>
  <c r="CE30" i="24"/>
  <c r="K26" i="54"/>
  <c r="K34" i="54"/>
  <c r="CE39" i="24"/>
  <c r="CR69" i="24"/>
  <c r="K13" i="55"/>
  <c r="CR64" i="24"/>
  <c r="K22" i="55"/>
  <c r="K31" i="55"/>
  <c r="CR36" i="24"/>
  <c r="K39" i="55"/>
  <c r="CR44" i="24"/>
  <c r="DX8" i="24"/>
  <c r="DX6" i="24" s="1"/>
  <c r="EF8" i="24"/>
  <c r="EF6" i="24" s="1"/>
  <c r="K9" i="54"/>
  <c r="CE55" i="24"/>
  <c r="CE59" i="24"/>
  <c r="K18" i="54"/>
  <c r="K27" i="54"/>
  <c r="CE31" i="24"/>
  <c r="K35" i="54"/>
  <c r="CE40" i="24"/>
  <c r="K43" i="54"/>
  <c r="CE78" i="24"/>
  <c r="CR29" i="24"/>
  <c r="K5" i="55"/>
  <c r="K14" i="55"/>
  <c r="CR70" i="24"/>
  <c r="K23" i="55"/>
  <c r="CR65" i="24"/>
  <c r="CR37" i="24"/>
  <c r="K32" i="55"/>
  <c r="K40" i="55"/>
  <c r="CR45" i="24"/>
  <c r="EJ48" i="24"/>
  <c r="CE98" i="24"/>
  <c r="DE25" i="24"/>
  <c r="DJ25" i="24" s="1"/>
  <c r="DE26" i="24"/>
  <c r="DJ26" i="24" s="1"/>
  <c r="DE24" i="24"/>
  <c r="DJ24" i="24" s="1"/>
  <c r="DE22" i="24"/>
  <c r="DJ22" i="24" s="1"/>
  <c r="DE20" i="24"/>
  <c r="DJ20" i="24" s="1"/>
  <c r="DE19" i="24"/>
  <c r="DJ19" i="24" s="1"/>
  <c r="DE18" i="24"/>
  <c r="DJ18" i="24" s="1"/>
  <c r="I29" i="53"/>
  <c r="DE7" i="24"/>
  <c r="DJ7" i="24" s="1"/>
  <c r="CV8" i="24" l="1"/>
  <c r="CV6" i="24" s="1"/>
  <c r="DV97" i="24"/>
  <c r="DU97" i="24"/>
  <c r="K4" i="55"/>
  <c r="CR101" i="24" s="1"/>
  <c r="EJ8" i="24"/>
  <c r="EJ6" i="24" s="1"/>
  <c r="DE98" i="24"/>
  <c r="CT76" i="24"/>
  <c r="CT40" i="24"/>
  <c r="DH100" i="24"/>
  <c r="DG100" i="24"/>
  <c r="DF100" i="24"/>
  <c r="DI100" i="24"/>
  <c r="CT46" i="24"/>
  <c r="CT57" i="24"/>
  <c r="CT35" i="24"/>
  <c r="CR48" i="24"/>
  <c r="CT30" i="24"/>
  <c r="EB97" i="24"/>
  <c r="CT31" i="24"/>
  <c r="CT55" i="24"/>
  <c r="CT54" i="24"/>
  <c r="CT53" i="24"/>
  <c r="CT34" i="24"/>
  <c r="DE99" i="24"/>
  <c r="DE100" i="24" s="1"/>
  <c r="DE52" i="24"/>
  <c r="DJ52" i="24" s="1"/>
  <c r="I10" i="53"/>
  <c r="DE60" i="24"/>
  <c r="DJ60" i="24" s="1"/>
  <c r="I18" i="53"/>
  <c r="I34" i="53"/>
  <c r="DE45" i="24"/>
  <c r="DJ45" i="24" s="1"/>
  <c r="DE83" i="24"/>
  <c r="DJ83" i="24" s="1"/>
  <c r="I42" i="53"/>
  <c r="DE10" i="24"/>
  <c r="I51" i="53"/>
  <c r="EF97" i="24"/>
  <c r="CT65" i="24"/>
  <c r="CT44" i="24"/>
  <c r="DX97" i="24"/>
  <c r="CR58" i="24"/>
  <c r="CT32" i="24"/>
  <c r="CT43" i="24"/>
  <c r="DE55" i="24"/>
  <c r="DJ55" i="24" s="1"/>
  <c r="I12" i="53"/>
  <c r="DE39" i="24"/>
  <c r="DJ39" i="24" s="1"/>
  <c r="I28" i="53"/>
  <c r="I44" i="53"/>
  <c r="DE85" i="24"/>
  <c r="DJ85" i="24" s="1"/>
  <c r="I13" i="53"/>
  <c r="DE69" i="24"/>
  <c r="I37" i="53"/>
  <c r="DE78" i="24"/>
  <c r="CE95" i="24"/>
  <c r="CT29" i="24"/>
  <c r="CE27" i="24"/>
  <c r="CT37" i="24"/>
  <c r="CT61" i="24"/>
  <c r="CT70" i="24"/>
  <c r="CT41" i="24"/>
  <c r="CT69" i="24"/>
  <c r="CE68" i="24"/>
  <c r="I6" i="53"/>
  <c r="DE62" i="24"/>
  <c r="DJ62" i="24" s="1"/>
  <c r="I14" i="53"/>
  <c r="DE72" i="24"/>
  <c r="DJ72" i="24" s="1"/>
  <c r="DE28" i="24"/>
  <c r="I22" i="53"/>
  <c r="I30" i="53"/>
  <c r="DE41" i="24"/>
  <c r="DJ41" i="24" s="1"/>
  <c r="I38" i="53"/>
  <c r="DE79" i="24"/>
  <c r="DJ79" i="24" s="1"/>
  <c r="I46" i="53"/>
  <c r="DE87" i="24"/>
  <c r="DJ87" i="24" s="1"/>
  <c r="I55" i="53"/>
  <c r="DE14" i="24"/>
  <c r="DJ14" i="24" s="1"/>
  <c r="CR68" i="24"/>
  <c r="CT33" i="24"/>
  <c r="CT60" i="24"/>
  <c r="EH97" i="24"/>
  <c r="DE53" i="24"/>
  <c r="DJ53" i="24" s="1"/>
  <c r="I11" i="53"/>
  <c r="I19" i="53"/>
  <c r="DE61" i="24"/>
  <c r="DJ61" i="24" s="1"/>
  <c r="DE35" i="24"/>
  <c r="DJ35" i="24" s="1"/>
  <c r="I27" i="53"/>
  <c r="DE46" i="24"/>
  <c r="DJ46" i="24" s="1"/>
  <c r="I35" i="53"/>
  <c r="DE84" i="24"/>
  <c r="DJ84" i="24" s="1"/>
  <c r="I43" i="53"/>
  <c r="DE12" i="24"/>
  <c r="DJ12" i="24" s="1"/>
  <c r="I52" i="53"/>
  <c r="CT39" i="24"/>
  <c r="EE97" i="24"/>
  <c r="CT73" i="24"/>
  <c r="CT45" i="24"/>
  <c r="DY97" i="24"/>
  <c r="DE63" i="24"/>
  <c r="DJ63" i="24" s="1"/>
  <c r="I20" i="53"/>
  <c r="DE47" i="24"/>
  <c r="DJ47" i="24" s="1"/>
  <c r="I36" i="53"/>
  <c r="DE11" i="24"/>
  <c r="DJ11" i="24" s="1"/>
  <c r="I53" i="53"/>
  <c r="I5" i="53"/>
  <c r="DE71" i="24"/>
  <c r="DJ71" i="24" s="1"/>
  <c r="I21" i="53"/>
  <c r="DE67" i="24"/>
  <c r="DJ67" i="24" s="1"/>
  <c r="I45" i="53"/>
  <c r="DE86" i="24"/>
  <c r="DJ86" i="24" s="1"/>
  <c r="I54" i="53"/>
  <c r="DE13" i="24"/>
  <c r="DJ13" i="24" s="1"/>
  <c r="I7" i="53"/>
  <c r="DE65" i="24"/>
  <c r="DJ65" i="24" s="1"/>
  <c r="DE73" i="24"/>
  <c r="DJ73" i="24" s="1"/>
  <c r="I15" i="53"/>
  <c r="DE30" i="24"/>
  <c r="DJ30" i="24" s="1"/>
  <c r="I23" i="53"/>
  <c r="I31" i="53"/>
  <c r="DE42" i="24"/>
  <c r="DJ42" i="24" s="1"/>
  <c r="DE80" i="24"/>
  <c r="DJ80" i="24" s="1"/>
  <c r="I39" i="53"/>
  <c r="DE88" i="24"/>
  <c r="DJ88" i="24" s="1"/>
  <c r="I47" i="53"/>
  <c r="DE15" i="24"/>
  <c r="DJ15" i="24" s="1"/>
  <c r="I8" i="53"/>
  <c r="DE49" i="24"/>
  <c r="I16" i="53"/>
  <c r="DE76" i="24"/>
  <c r="DJ76" i="24" s="1"/>
  <c r="I24" i="53"/>
  <c r="DE31" i="24"/>
  <c r="DJ31" i="24" s="1"/>
  <c r="I32" i="53"/>
  <c r="DE43" i="24"/>
  <c r="DJ43" i="24" s="1"/>
  <c r="I40" i="53"/>
  <c r="DE81" i="24"/>
  <c r="DJ81" i="24" s="1"/>
  <c r="I48" i="53"/>
  <c r="DE89" i="24"/>
  <c r="DJ89" i="24" s="1"/>
  <c r="DE16" i="24"/>
  <c r="DJ16" i="24" s="1"/>
  <c r="I57" i="53"/>
  <c r="CT59" i="24"/>
  <c r="CE58" i="24"/>
  <c r="CT42" i="24"/>
  <c r="EA97" i="24"/>
  <c r="CT67" i="24"/>
  <c r="CT56" i="24"/>
  <c r="CT64" i="24"/>
  <c r="DW97" i="24"/>
  <c r="DE33" i="24"/>
  <c r="DJ33" i="24" s="1"/>
  <c r="I26" i="53"/>
  <c r="CR95" i="24"/>
  <c r="CR27" i="24"/>
  <c r="I9" i="53"/>
  <c r="DE51" i="24"/>
  <c r="DJ51" i="24" s="1"/>
  <c r="DE59" i="24"/>
  <c r="I17" i="53"/>
  <c r="DE32" i="24"/>
  <c r="DJ32" i="24" s="1"/>
  <c r="I25" i="53"/>
  <c r="DE44" i="24"/>
  <c r="DJ44" i="24" s="1"/>
  <c r="I33" i="53"/>
  <c r="DE82" i="24"/>
  <c r="DJ82" i="24" s="1"/>
  <c r="I41" i="53"/>
  <c r="I50" i="53"/>
  <c r="CT78" i="24"/>
  <c r="CT77" i="24" s="1"/>
  <c r="CE77" i="24"/>
  <c r="CT50" i="24"/>
  <c r="CE48" i="24"/>
  <c r="CT71" i="24"/>
  <c r="CT36" i="24"/>
  <c r="DS97" i="24"/>
  <c r="DT97" i="24"/>
  <c r="L58" i="52"/>
  <c r="L57" i="52"/>
  <c r="L56" i="52"/>
  <c r="L55" i="52"/>
  <c r="L54" i="52"/>
  <c r="L53" i="52"/>
  <c r="L52" i="52"/>
  <c r="L51" i="52"/>
  <c r="L50" i="52"/>
  <c r="L49" i="52"/>
  <c r="L48" i="52"/>
  <c r="L47" i="52"/>
  <c r="L46" i="52"/>
  <c r="L45" i="52"/>
  <c r="L44" i="52"/>
  <c r="L43" i="52"/>
  <c r="L34" i="52"/>
  <c r="BZ7" i="24"/>
  <c r="BZ99" i="24"/>
  <c r="L58" i="51"/>
  <c r="L57" i="51"/>
  <c r="L56" i="51"/>
  <c r="L55" i="51"/>
  <c r="L54" i="51"/>
  <c r="L53" i="51"/>
  <c r="L52" i="51"/>
  <c r="L51" i="51"/>
  <c r="L50" i="51"/>
  <c r="L49" i="51"/>
  <c r="L48" i="51"/>
  <c r="L47" i="51"/>
  <c r="L46" i="51"/>
  <c r="L45" i="51"/>
  <c r="L44" i="51"/>
  <c r="L43" i="51"/>
  <c r="L34" i="51"/>
  <c r="L58" i="50"/>
  <c r="L57" i="50"/>
  <c r="L56" i="50"/>
  <c r="L55" i="50"/>
  <c r="L54" i="50"/>
  <c r="L53" i="50"/>
  <c r="L52" i="50"/>
  <c r="L51" i="50"/>
  <c r="L50" i="50"/>
  <c r="L49" i="50"/>
  <c r="L48" i="50"/>
  <c r="L47" i="50"/>
  <c r="L46" i="50"/>
  <c r="L45" i="50"/>
  <c r="L44" i="50"/>
  <c r="L43" i="50"/>
  <c r="L35" i="50"/>
  <c r="BT7" i="24"/>
  <c r="BT99" i="24"/>
  <c r="L58" i="49"/>
  <c r="L57" i="49"/>
  <c r="L56" i="49"/>
  <c r="L55" i="49"/>
  <c r="L54" i="49"/>
  <c r="L53" i="49"/>
  <c r="L52" i="49"/>
  <c r="L51" i="49"/>
  <c r="L50" i="49"/>
  <c r="L49" i="49"/>
  <c r="L48" i="49"/>
  <c r="L47" i="49"/>
  <c r="L46" i="49"/>
  <c r="L45" i="49"/>
  <c r="L44" i="49"/>
  <c r="L43" i="49"/>
  <c r="L35" i="49"/>
  <c r="L58" i="48"/>
  <c r="L57" i="48"/>
  <c r="L56" i="48"/>
  <c r="L55" i="48"/>
  <c r="L54" i="48"/>
  <c r="L53" i="48"/>
  <c r="L52" i="48"/>
  <c r="L51" i="48"/>
  <c r="L32" i="48"/>
  <c r="L31" i="48"/>
  <c r="L30" i="48"/>
  <c r="L29" i="48"/>
  <c r="L27" i="48"/>
  <c r="L21" i="48"/>
  <c r="L19" i="48"/>
  <c r="L14" i="48"/>
  <c r="L7" i="48"/>
  <c r="CC99" i="24"/>
  <c r="CE101" i="24" l="1"/>
  <c r="CH7" i="24"/>
  <c r="I4" i="53"/>
  <c r="DE101" i="24" s="1"/>
  <c r="CV97" i="24"/>
  <c r="CD7" i="24"/>
  <c r="CR8" i="24"/>
  <c r="CR6" i="24" s="1"/>
  <c r="CE8" i="24"/>
  <c r="CE6" i="24" s="1"/>
  <c r="CC100" i="24"/>
  <c r="BT100" i="24"/>
  <c r="BZ100" i="24"/>
  <c r="BW100" i="24"/>
  <c r="BY100" i="24"/>
  <c r="BV100" i="24"/>
  <c r="BU100" i="24"/>
  <c r="BX100" i="24"/>
  <c r="BS100" i="24"/>
  <c r="L26" i="49"/>
  <c r="BR66" i="24"/>
  <c r="CC60" i="24"/>
  <c r="L15" i="48"/>
  <c r="CC76" i="24"/>
  <c r="L23" i="48"/>
  <c r="CC56" i="24"/>
  <c r="L39" i="48"/>
  <c r="CC41" i="24"/>
  <c r="L48" i="48"/>
  <c r="L11" i="49"/>
  <c r="BR50" i="24"/>
  <c r="L19" i="49"/>
  <c r="BR72" i="24"/>
  <c r="L27" i="49"/>
  <c r="BR67" i="24"/>
  <c r="BT42" i="24"/>
  <c r="L6" i="50"/>
  <c r="BT56" i="24"/>
  <c r="L14" i="50"/>
  <c r="BT60" i="24"/>
  <c r="L22" i="50"/>
  <c r="L30" i="50"/>
  <c r="BT31" i="24"/>
  <c r="BT40" i="24"/>
  <c r="L38" i="50"/>
  <c r="L9" i="51"/>
  <c r="L18" i="51"/>
  <c r="L26" i="51"/>
  <c r="L42" i="51"/>
  <c r="BZ34" i="24"/>
  <c r="L5" i="52"/>
  <c r="BZ56" i="24"/>
  <c r="L13" i="52"/>
  <c r="L22" i="52"/>
  <c r="BZ63" i="24"/>
  <c r="L30" i="52"/>
  <c r="BZ31" i="24"/>
  <c r="L38" i="52"/>
  <c r="BZ41" i="24"/>
  <c r="DJ69" i="24"/>
  <c r="DJ68" i="24" s="1"/>
  <c r="DE68" i="24"/>
  <c r="CC69" i="24"/>
  <c r="L8" i="48"/>
  <c r="CC50" i="24"/>
  <c r="L16" i="48"/>
  <c r="CC65" i="24"/>
  <c r="L24" i="48"/>
  <c r="CC70" i="24"/>
  <c r="L40" i="48"/>
  <c r="CC44" i="24"/>
  <c r="L49" i="48"/>
  <c r="L12" i="49"/>
  <c r="BR53" i="24"/>
  <c r="L20" i="49"/>
  <c r="BR73" i="24"/>
  <c r="L28" i="49"/>
  <c r="BR28" i="24"/>
  <c r="L36" i="49"/>
  <c r="BR38" i="24"/>
  <c r="L7" i="50"/>
  <c r="BT28" i="24"/>
  <c r="BT69" i="24"/>
  <c r="L15" i="50"/>
  <c r="BT63" i="24"/>
  <c r="L23" i="50"/>
  <c r="BT33" i="24"/>
  <c r="L31" i="50"/>
  <c r="BT41" i="24"/>
  <c r="L39" i="50"/>
  <c r="L10" i="51"/>
  <c r="L19" i="51"/>
  <c r="L27" i="51"/>
  <c r="L35" i="51"/>
  <c r="BZ61" i="24"/>
  <c r="L6" i="52"/>
  <c r="L14" i="52"/>
  <c r="BZ69" i="24"/>
  <c r="L23" i="52"/>
  <c r="BZ64" i="24"/>
  <c r="L31" i="52"/>
  <c r="BZ33" i="24"/>
  <c r="L39" i="52"/>
  <c r="BZ42" i="24"/>
  <c r="DJ59" i="24"/>
  <c r="DJ58" i="24" s="1"/>
  <c r="DE58" i="24"/>
  <c r="CT58" i="24"/>
  <c r="CC35" i="24"/>
  <c r="L46" i="48"/>
  <c r="L17" i="49"/>
  <c r="BR70" i="24"/>
  <c r="CC98" i="24"/>
  <c r="CC54" i="24"/>
  <c r="L38" i="48"/>
  <c r="L18" i="49"/>
  <c r="BR71" i="24"/>
  <c r="BT39" i="24"/>
  <c r="L37" i="50"/>
  <c r="L8" i="51"/>
  <c r="BZ60" i="24"/>
  <c r="L21" i="52"/>
  <c r="CC29" i="24"/>
  <c r="L9" i="48"/>
  <c r="CC34" i="24"/>
  <c r="L17" i="48"/>
  <c r="CC36" i="24"/>
  <c r="L25" i="48"/>
  <c r="CC59" i="24"/>
  <c r="L33" i="48"/>
  <c r="CC71" i="24"/>
  <c r="L41" i="48"/>
  <c r="CC45" i="24"/>
  <c r="L50" i="48"/>
  <c r="BR98" i="24"/>
  <c r="L5" i="49"/>
  <c r="BR61" i="24"/>
  <c r="L13" i="49"/>
  <c r="BR54" i="24"/>
  <c r="L21" i="49"/>
  <c r="BR76" i="24"/>
  <c r="L29" i="49"/>
  <c r="BR31" i="24"/>
  <c r="L37" i="49"/>
  <c r="BR39" i="24"/>
  <c r="L8" i="50"/>
  <c r="BT32" i="24"/>
  <c r="L16" i="50"/>
  <c r="BT70" i="24"/>
  <c r="L24" i="50"/>
  <c r="BT64" i="24"/>
  <c r="L32" i="50"/>
  <c r="BT34" i="24"/>
  <c r="L40" i="50"/>
  <c r="BT43" i="24"/>
  <c r="L11" i="51"/>
  <c r="L20" i="51"/>
  <c r="L28" i="51"/>
  <c r="L36" i="51"/>
  <c r="L7" i="52"/>
  <c r="BZ47" i="24"/>
  <c r="L16" i="52"/>
  <c r="BZ71" i="24"/>
  <c r="L24" i="52"/>
  <c r="BZ65" i="24"/>
  <c r="L32" i="52"/>
  <c r="BZ35" i="24"/>
  <c r="L40" i="52"/>
  <c r="BZ43" i="24"/>
  <c r="CC47" i="24"/>
  <c r="L13" i="48"/>
  <c r="L33" i="49"/>
  <c r="BR35" i="24"/>
  <c r="L28" i="50"/>
  <c r="BT29" i="24"/>
  <c r="CC28" i="24"/>
  <c r="L22" i="48"/>
  <c r="L42" i="49"/>
  <c r="BR45" i="24"/>
  <c r="BT55" i="24"/>
  <c r="L13" i="50"/>
  <c r="L29" i="50"/>
  <c r="BT30" i="24"/>
  <c r="L25" i="51"/>
  <c r="BZ55" i="24"/>
  <c r="L12" i="52"/>
  <c r="CC73" i="24"/>
  <c r="L18" i="48"/>
  <c r="CC42" i="24"/>
  <c r="L34" i="48"/>
  <c r="L6" i="49"/>
  <c r="BR59" i="24"/>
  <c r="L22" i="49"/>
  <c r="BR60" i="24"/>
  <c r="CC39" i="24"/>
  <c r="L47" i="48"/>
  <c r="L10" i="49"/>
  <c r="BR47" i="24"/>
  <c r="L17" i="51"/>
  <c r="L41" i="51"/>
  <c r="BZ40" i="24"/>
  <c r="L37" i="52"/>
  <c r="CT68" i="24"/>
  <c r="CT27" i="24"/>
  <c r="DE95" i="24"/>
  <c r="DJ10" i="24"/>
  <c r="DE9" i="24"/>
  <c r="L9" i="49"/>
  <c r="BR30" i="24"/>
  <c r="L41" i="49"/>
  <c r="BR44" i="24"/>
  <c r="BT76" i="24"/>
  <c r="L20" i="50"/>
  <c r="L34" i="49"/>
  <c r="BR36" i="24"/>
  <c r="BT98" i="24"/>
  <c r="BT61" i="24"/>
  <c r="L5" i="50"/>
  <c r="BT59" i="24"/>
  <c r="L21" i="50"/>
  <c r="L33" i="51"/>
  <c r="BZ30" i="24"/>
  <c r="L29" i="52"/>
  <c r="CC30" i="24"/>
  <c r="L10" i="48"/>
  <c r="CC55" i="24"/>
  <c r="L26" i="48"/>
  <c r="CC63" i="24"/>
  <c r="L42" i="48"/>
  <c r="L14" i="49"/>
  <c r="BR55" i="24"/>
  <c r="L30" i="49"/>
  <c r="BR32" i="24"/>
  <c r="L38" i="49"/>
  <c r="BR40" i="24"/>
  <c r="L9" i="50"/>
  <c r="BT47" i="24"/>
  <c r="L17" i="50"/>
  <c r="BT71" i="24"/>
  <c r="L25" i="50"/>
  <c r="BT65" i="24"/>
  <c r="L33" i="50"/>
  <c r="BT35" i="24"/>
  <c r="L41" i="50"/>
  <c r="BT44" i="24"/>
  <c r="L12" i="51"/>
  <c r="L21" i="51"/>
  <c r="L29" i="51"/>
  <c r="L37" i="51"/>
  <c r="L8" i="52"/>
  <c r="BZ32" i="24"/>
  <c r="L17" i="52"/>
  <c r="BZ72" i="24"/>
  <c r="L25" i="52"/>
  <c r="BZ66" i="24"/>
  <c r="BZ36" i="24"/>
  <c r="L33" i="52"/>
  <c r="BZ44" i="24"/>
  <c r="L41" i="52"/>
  <c r="CC61" i="24"/>
  <c r="L11" i="48"/>
  <c r="CC38" i="24"/>
  <c r="L35" i="48"/>
  <c r="CC31" i="24"/>
  <c r="L44" i="48"/>
  <c r="BR99" i="24"/>
  <c r="BR100" i="24" s="1"/>
  <c r="L7" i="49"/>
  <c r="BR29" i="24"/>
  <c r="L15" i="49"/>
  <c r="BR56" i="24"/>
  <c r="L23" i="49"/>
  <c r="BR63" i="24"/>
  <c r="L31" i="49"/>
  <c r="BR33" i="24"/>
  <c r="L39" i="49"/>
  <c r="BR42" i="24"/>
  <c r="L10" i="50"/>
  <c r="BT50" i="24"/>
  <c r="L18" i="50"/>
  <c r="BT72" i="24"/>
  <c r="BT66" i="24"/>
  <c r="L26" i="50"/>
  <c r="L34" i="50"/>
  <c r="BT36" i="24"/>
  <c r="L42" i="50"/>
  <c r="BT45" i="24"/>
  <c r="L5" i="51"/>
  <c r="L13" i="51"/>
  <c r="L22" i="51"/>
  <c r="L30" i="51"/>
  <c r="L38" i="51"/>
  <c r="BZ50" i="24"/>
  <c r="L9" i="52"/>
  <c r="BZ73" i="24"/>
  <c r="L18" i="52"/>
  <c r="L26" i="52"/>
  <c r="BZ67" i="24"/>
  <c r="L42" i="52"/>
  <c r="BZ45" i="24"/>
  <c r="CC64" i="24"/>
  <c r="L12" i="48"/>
  <c r="CC72" i="24"/>
  <c r="L20" i="48"/>
  <c r="CC40" i="24"/>
  <c r="L28" i="48"/>
  <c r="CC43" i="24"/>
  <c r="L36" i="48"/>
  <c r="CC33" i="24"/>
  <c r="L45" i="48"/>
  <c r="L8" i="49"/>
  <c r="BR41" i="24"/>
  <c r="L16" i="49"/>
  <c r="BR69" i="24"/>
  <c r="L24" i="49"/>
  <c r="BR64" i="24"/>
  <c r="L32" i="49"/>
  <c r="BR34" i="24"/>
  <c r="L40" i="49"/>
  <c r="BR43" i="24"/>
  <c r="L11" i="50"/>
  <c r="BT53" i="24"/>
  <c r="L19" i="50"/>
  <c r="BT73" i="24"/>
  <c r="BT67" i="24"/>
  <c r="L27" i="50"/>
  <c r="L6" i="51"/>
  <c r="L15" i="51"/>
  <c r="L23" i="51"/>
  <c r="L31" i="51"/>
  <c r="L39" i="51"/>
  <c r="BZ53" i="24"/>
  <c r="L10" i="52"/>
  <c r="BZ76" i="24"/>
  <c r="L19" i="52"/>
  <c r="BZ28" i="24"/>
  <c r="L27" i="52"/>
  <c r="BZ38" i="24"/>
  <c r="L35" i="52"/>
  <c r="CT48" i="24"/>
  <c r="CC53" i="24"/>
  <c r="L37" i="48"/>
  <c r="L25" i="49"/>
  <c r="BR65" i="24"/>
  <c r="BT54" i="24"/>
  <c r="L12" i="50"/>
  <c r="L36" i="50"/>
  <c r="BT38" i="24"/>
  <c r="L7" i="51"/>
  <c r="L16" i="51"/>
  <c r="L24" i="51"/>
  <c r="L32" i="51"/>
  <c r="L40" i="51"/>
  <c r="BZ54" i="24"/>
  <c r="L11" i="52"/>
  <c r="BZ59" i="24"/>
  <c r="L20" i="52"/>
  <c r="L28" i="52"/>
  <c r="BZ29" i="24"/>
  <c r="BZ39" i="24"/>
  <c r="L36" i="52"/>
  <c r="DE48" i="24"/>
  <c r="DJ49" i="24"/>
  <c r="DJ48" i="24" s="1"/>
  <c r="DJ28" i="24"/>
  <c r="DJ27" i="24" s="1"/>
  <c r="DE27" i="24"/>
  <c r="DJ78" i="24"/>
  <c r="DJ77" i="24" s="1"/>
  <c r="DE77" i="24"/>
  <c r="BZ98" i="24"/>
  <c r="CH6" i="24" l="1"/>
  <c r="CT7" i="24"/>
  <c r="CB101" i="24"/>
  <c r="CR97" i="24"/>
  <c r="DJ9" i="24"/>
  <c r="DJ8" i="24" s="1"/>
  <c r="DJ6" i="24" s="1"/>
  <c r="CE97" i="24"/>
  <c r="BR101" i="24"/>
  <c r="CC101" i="24"/>
  <c r="BT101" i="24"/>
  <c r="L4" i="52"/>
  <c r="BZ101" i="24" s="1"/>
  <c r="CT8" i="24"/>
  <c r="CD65" i="24"/>
  <c r="CD60" i="24"/>
  <c r="BZ95" i="24"/>
  <c r="CD69" i="24"/>
  <c r="CD55" i="24"/>
  <c r="CD64" i="24"/>
  <c r="CD33" i="24"/>
  <c r="BR95" i="24"/>
  <c r="CD28" i="24"/>
  <c r="CC68" i="24"/>
  <c r="CD36" i="24"/>
  <c r="DE8" i="24"/>
  <c r="DE6" i="24" s="1"/>
  <c r="CD45" i="24"/>
  <c r="CD39" i="24"/>
  <c r="CD61" i="24"/>
  <c r="CC58" i="24"/>
  <c r="CD72" i="24"/>
  <c r="CD63" i="24"/>
  <c r="CD73" i="24"/>
  <c r="CD43" i="24"/>
  <c r="CD41" i="24"/>
  <c r="CD59" i="24"/>
  <c r="CD31" i="24"/>
  <c r="CD70" i="24"/>
  <c r="CD50" i="24"/>
  <c r="CD56" i="24"/>
  <c r="CD40" i="24"/>
  <c r="CD47" i="24"/>
  <c r="CB95" i="24"/>
  <c r="CC27" i="24"/>
  <c r="CC95" i="24"/>
  <c r="BT95" i="24"/>
  <c r="CD53" i="24"/>
  <c r="CD34" i="24"/>
  <c r="CD44" i="24"/>
  <c r="CD76" i="24"/>
  <c r="CD42" i="24"/>
  <c r="CD29" i="24"/>
  <c r="CD32" i="24"/>
  <c r="CD71" i="24"/>
  <c r="CD38" i="24"/>
  <c r="CC48" i="24"/>
  <c r="CD66" i="24"/>
  <c r="CD30" i="24"/>
  <c r="CD35" i="24"/>
  <c r="CD54" i="24"/>
  <c r="CD67" i="24"/>
  <c r="BE7" i="24"/>
  <c r="J35" i="47"/>
  <c r="BH7" i="24"/>
  <c r="BH99" i="24"/>
  <c r="J35" i="46"/>
  <c r="BG7" i="24"/>
  <c r="BG99" i="24"/>
  <c r="J35" i="45"/>
  <c r="BF7" i="24"/>
  <c r="BF99" i="24"/>
  <c r="J35" i="44"/>
  <c r="CT6" i="24" l="1"/>
  <c r="BF100" i="24"/>
  <c r="BH100" i="24"/>
  <c r="BG100" i="24"/>
  <c r="BI100" i="24"/>
  <c r="CD68" i="24"/>
  <c r="BE86" i="24"/>
  <c r="J50" i="44"/>
  <c r="BG41" i="24"/>
  <c r="J36" i="46"/>
  <c r="J8" i="47"/>
  <c r="BH54" i="24"/>
  <c r="J49" i="47"/>
  <c r="BH85" i="24"/>
  <c r="DE97" i="24"/>
  <c r="J19" i="44"/>
  <c r="BE63" i="24"/>
  <c r="BE87" i="24"/>
  <c r="J51" i="44"/>
  <c r="J24" i="45"/>
  <c r="BF29" i="24"/>
  <c r="BF10" i="24"/>
  <c r="J56" i="45"/>
  <c r="J20" i="46"/>
  <c r="BG64" i="24"/>
  <c r="J53" i="46"/>
  <c r="BG89" i="24"/>
  <c r="BG25" i="24"/>
  <c r="J69" i="46"/>
  <c r="J33" i="47"/>
  <c r="BH39" i="24"/>
  <c r="BH78" i="24"/>
  <c r="J42" i="47"/>
  <c r="BH13" i="24"/>
  <c r="J58" i="47"/>
  <c r="BH23" i="24"/>
  <c r="J66" i="47"/>
  <c r="BE71" i="24"/>
  <c r="J12" i="44"/>
  <c r="BE64" i="24"/>
  <c r="J20" i="44"/>
  <c r="BE33" i="24"/>
  <c r="J28" i="44"/>
  <c r="BE41" i="24"/>
  <c r="J36" i="44"/>
  <c r="J44" i="44"/>
  <c r="BE80" i="24"/>
  <c r="J52" i="44"/>
  <c r="BE88" i="24"/>
  <c r="BE15" i="24"/>
  <c r="J60" i="44"/>
  <c r="BE25" i="24"/>
  <c r="J69" i="44"/>
  <c r="BF55" i="24"/>
  <c r="J9" i="45"/>
  <c r="J17" i="45"/>
  <c r="BF61" i="24"/>
  <c r="J25" i="45"/>
  <c r="BF30" i="24"/>
  <c r="J33" i="45"/>
  <c r="BF39" i="24"/>
  <c r="J41" i="45"/>
  <c r="BF47" i="24"/>
  <c r="J49" i="45"/>
  <c r="BF85" i="24"/>
  <c r="BF11" i="24"/>
  <c r="J57" i="45"/>
  <c r="J65" i="45"/>
  <c r="BF22" i="24"/>
  <c r="BG98" i="24"/>
  <c r="BG50" i="24"/>
  <c r="J5" i="46"/>
  <c r="BG72" i="24"/>
  <c r="J13" i="46"/>
  <c r="BG65" i="24"/>
  <c r="J21" i="46"/>
  <c r="BG34" i="24"/>
  <c r="J29" i="46"/>
  <c r="J38" i="46"/>
  <c r="BG44" i="24"/>
  <c r="BG82" i="24"/>
  <c r="J46" i="46"/>
  <c r="BG90" i="24"/>
  <c r="J54" i="46"/>
  <c r="BG18" i="24"/>
  <c r="J62" i="46"/>
  <c r="BH69" i="24"/>
  <c r="J10" i="47"/>
  <c r="BH62" i="24"/>
  <c r="J18" i="47"/>
  <c r="BH31" i="24"/>
  <c r="J26" i="47"/>
  <c r="BH79" i="24"/>
  <c r="J43" i="47"/>
  <c r="BH87" i="24"/>
  <c r="J51" i="47"/>
  <c r="J59" i="47"/>
  <c r="BH14" i="24"/>
  <c r="BH24" i="24"/>
  <c r="J67" i="47"/>
  <c r="CD58" i="24"/>
  <c r="BE78" i="24"/>
  <c r="J42" i="44"/>
  <c r="BF76" i="24"/>
  <c r="J15" i="45"/>
  <c r="J55" i="45"/>
  <c r="BG80" i="24"/>
  <c r="J44" i="46"/>
  <c r="BH29" i="24"/>
  <c r="J24" i="47"/>
  <c r="BE32" i="24"/>
  <c r="J27" i="44"/>
  <c r="J67" i="44"/>
  <c r="BE24" i="24"/>
  <c r="J32" i="45"/>
  <c r="BF37" i="24"/>
  <c r="BF20" i="24"/>
  <c r="J64" i="45"/>
  <c r="BG33" i="24"/>
  <c r="J28" i="46"/>
  <c r="J25" i="47"/>
  <c r="BH30" i="24"/>
  <c r="BE98" i="24"/>
  <c r="BE50" i="24"/>
  <c r="J13" i="44"/>
  <c r="BE72" i="24"/>
  <c r="J21" i="44"/>
  <c r="BE65" i="24"/>
  <c r="J29" i="44"/>
  <c r="BE34" i="24"/>
  <c r="J37" i="44"/>
  <c r="BE42" i="24"/>
  <c r="BE81" i="24"/>
  <c r="J45" i="44"/>
  <c r="BE89" i="24"/>
  <c r="J53" i="44"/>
  <c r="J61" i="44"/>
  <c r="BE16" i="24"/>
  <c r="J10" i="45"/>
  <c r="BF69" i="24"/>
  <c r="J18" i="45"/>
  <c r="BF62" i="24"/>
  <c r="J26" i="45"/>
  <c r="BF31" i="24"/>
  <c r="J34" i="45"/>
  <c r="BF38" i="24"/>
  <c r="J42" i="45"/>
  <c r="BF78" i="24"/>
  <c r="J50" i="45"/>
  <c r="BF86" i="24"/>
  <c r="J58" i="45"/>
  <c r="BF13" i="24"/>
  <c r="J66" i="45"/>
  <c r="BF23" i="24"/>
  <c r="J6" i="46"/>
  <c r="BG52" i="24"/>
  <c r="J14" i="46"/>
  <c r="BG73" i="24"/>
  <c r="BG67" i="24"/>
  <c r="J22" i="46"/>
  <c r="BG35" i="24"/>
  <c r="J30" i="46"/>
  <c r="J39" i="46"/>
  <c r="BG45" i="24"/>
  <c r="BG83" i="24"/>
  <c r="J47" i="46"/>
  <c r="J55" i="46"/>
  <c r="BG19" i="24"/>
  <c r="J63" i="46"/>
  <c r="BH70" i="24"/>
  <c r="J11" i="47"/>
  <c r="BH63" i="24"/>
  <c r="J19" i="47"/>
  <c r="BH32" i="24"/>
  <c r="J27" i="47"/>
  <c r="BH41" i="24"/>
  <c r="J36" i="47"/>
  <c r="BH80" i="24"/>
  <c r="J44" i="47"/>
  <c r="BH88" i="24"/>
  <c r="J52" i="47"/>
  <c r="BH15" i="24"/>
  <c r="J60" i="47"/>
  <c r="BH26" i="24"/>
  <c r="J68" i="47"/>
  <c r="CD27" i="24"/>
  <c r="J34" i="44"/>
  <c r="BE38" i="24"/>
  <c r="J7" i="45"/>
  <c r="BF53" i="24"/>
  <c r="J39" i="45"/>
  <c r="BF45" i="24"/>
  <c r="BF19" i="24"/>
  <c r="J63" i="45"/>
  <c r="BG32" i="24"/>
  <c r="J27" i="46"/>
  <c r="BG26" i="24"/>
  <c r="J68" i="46"/>
  <c r="BH37" i="24"/>
  <c r="J32" i="47"/>
  <c r="J65" i="47"/>
  <c r="BH22" i="24"/>
  <c r="BE79" i="24"/>
  <c r="J43" i="44"/>
  <c r="BF54" i="24"/>
  <c r="J8" i="45"/>
  <c r="BF59" i="24"/>
  <c r="J16" i="45"/>
  <c r="J40" i="45"/>
  <c r="BF46" i="24"/>
  <c r="BG71" i="24"/>
  <c r="J12" i="46"/>
  <c r="J45" i="46"/>
  <c r="BG81" i="24"/>
  <c r="J17" i="47"/>
  <c r="BH61" i="24"/>
  <c r="J6" i="44"/>
  <c r="BE52" i="24"/>
  <c r="J38" i="44"/>
  <c r="BE44" i="24"/>
  <c r="BE82" i="24"/>
  <c r="J46" i="44"/>
  <c r="BE18" i="24"/>
  <c r="J62" i="44"/>
  <c r="J11" i="45"/>
  <c r="BF70" i="24"/>
  <c r="J19" i="45"/>
  <c r="BF63" i="24"/>
  <c r="BF32" i="24"/>
  <c r="J27" i="45"/>
  <c r="J43" i="45"/>
  <c r="BF79" i="24"/>
  <c r="J51" i="45"/>
  <c r="BF87" i="24"/>
  <c r="J59" i="45"/>
  <c r="BF14" i="24"/>
  <c r="J67" i="45"/>
  <c r="BF24" i="24"/>
  <c r="J7" i="46"/>
  <c r="BG53" i="24"/>
  <c r="BG76" i="24"/>
  <c r="J15" i="46"/>
  <c r="BG28" i="24"/>
  <c r="J23" i="46"/>
  <c r="J31" i="46"/>
  <c r="BG36" i="24"/>
  <c r="J40" i="46"/>
  <c r="BG46" i="24"/>
  <c r="BG84" i="24"/>
  <c r="J48" i="46"/>
  <c r="BG10" i="24"/>
  <c r="J56" i="46"/>
  <c r="J64" i="46"/>
  <c r="BG20" i="24"/>
  <c r="J12" i="47"/>
  <c r="BH71" i="24"/>
  <c r="BH64" i="24"/>
  <c r="J20" i="47"/>
  <c r="BH33" i="24"/>
  <c r="J28" i="47"/>
  <c r="J37" i="47"/>
  <c r="BH42" i="24"/>
  <c r="BH81" i="24"/>
  <c r="J45" i="47"/>
  <c r="BH89" i="24"/>
  <c r="J53" i="47"/>
  <c r="BH16" i="24"/>
  <c r="J61" i="47"/>
  <c r="BH25" i="24"/>
  <c r="J69" i="47"/>
  <c r="BE31" i="24"/>
  <c r="J26" i="44"/>
  <c r="J66" i="44"/>
  <c r="BE23" i="24"/>
  <c r="BF28" i="24"/>
  <c r="J23" i="45"/>
  <c r="BF83" i="24"/>
  <c r="J47" i="45"/>
  <c r="BG63" i="24"/>
  <c r="J19" i="46"/>
  <c r="BG88" i="24"/>
  <c r="J52" i="46"/>
  <c r="J16" i="47"/>
  <c r="BH59" i="24"/>
  <c r="J41" i="47"/>
  <c r="BH47" i="24"/>
  <c r="J57" i="47"/>
  <c r="BH11" i="24"/>
  <c r="BE70" i="24"/>
  <c r="J11" i="44"/>
  <c r="BE14" i="24"/>
  <c r="J59" i="44"/>
  <c r="BF84" i="24"/>
  <c r="J48" i="45"/>
  <c r="J61" i="46"/>
  <c r="BG16" i="24"/>
  <c r="J22" i="44"/>
  <c r="BE67" i="24"/>
  <c r="BE90" i="24"/>
  <c r="J54" i="44"/>
  <c r="BE53" i="24"/>
  <c r="J7" i="44"/>
  <c r="BE76" i="24"/>
  <c r="J15" i="44"/>
  <c r="BE28" i="24"/>
  <c r="J23" i="44"/>
  <c r="J31" i="44"/>
  <c r="BE36" i="24"/>
  <c r="J39" i="44"/>
  <c r="BE45" i="24"/>
  <c r="BE83" i="24"/>
  <c r="J47" i="44"/>
  <c r="J55" i="44"/>
  <c r="BE19" i="24"/>
  <c r="J63" i="44"/>
  <c r="BF71" i="24"/>
  <c r="J12" i="45"/>
  <c r="J20" i="45"/>
  <c r="BF64" i="24"/>
  <c r="BF33" i="24"/>
  <c r="J28" i="45"/>
  <c r="BF41" i="24"/>
  <c r="J36" i="45"/>
  <c r="BF80" i="24"/>
  <c r="J44" i="45"/>
  <c r="BF88" i="24"/>
  <c r="J52" i="45"/>
  <c r="BF15" i="24"/>
  <c r="J60" i="45"/>
  <c r="BF26" i="24"/>
  <c r="J68" i="45"/>
  <c r="BG54" i="24"/>
  <c r="J8" i="46"/>
  <c r="J16" i="46"/>
  <c r="BG59" i="24"/>
  <c r="J24" i="46"/>
  <c r="BG29" i="24"/>
  <c r="J32" i="46"/>
  <c r="BG37" i="24"/>
  <c r="J41" i="46"/>
  <c r="BG47" i="24"/>
  <c r="J49" i="46"/>
  <c r="BG85" i="24"/>
  <c r="J57" i="46"/>
  <c r="BG11" i="24"/>
  <c r="J65" i="46"/>
  <c r="BG22" i="24"/>
  <c r="J5" i="47"/>
  <c r="BH50" i="24"/>
  <c r="BH72" i="24"/>
  <c r="J13" i="47"/>
  <c r="BH65" i="24"/>
  <c r="J21" i="47"/>
  <c r="J29" i="47"/>
  <c r="BH34" i="24"/>
  <c r="J38" i="47"/>
  <c r="BH44" i="24"/>
  <c r="BH82" i="24"/>
  <c r="J46" i="47"/>
  <c r="BH90" i="24"/>
  <c r="J54" i="47"/>
  <c r="BH18" i="24"/>
  <c r="J62" i="47"/>
  <c r="BJ7" i="24"/>
  <c r="BE69" i="24"/>
  <c r="J10" i="44"/>
  <c r="J30" i="44"/>
  <c r="BE35" i="24"/>
  <c r="J16" i="44"/>
  <c r="BE59" i="24"/>
  <c r="J32" i="44"/>
  <c r="BE37" i="24"/>
  <c r="J40" i="44"/>
  <c r="BE46" i="24"/>
  <c r="BE84" i="24"/>
  <c r="J48" i="44"/>
  <c r="BE10" i="24"/>
  <c r="J56" i="44"/>
  <c r="BE20" i="24"/>
  <c r="J64" i="44"/>
  <c r="BF98" i="24"/>
  <c r="BF50" i="24"/>
  <c r="J5" i="45"/>
  <c r="BF72" i="24"/>
  <c r="J13" i="45"/>
  <c r="BF65" i="24"/>
  <c r="J21" i="45"/>
  <c r="BF34" i="24"/>
  <c r="J29" i="45"/>
  <c r="BF42" i="24"/>
  <c r="J37" i="45"/>
  <c r="J45" i="45"/>
  <c r="BF81" i="24"/>
  <c r="J53" i="45"/>
  <c r="BF89" i="24"/>
  <c r="BF16" i="24"/>
  <c r="J61" i="45"/>
  <c r="J69" i="45"/>
  <c r="BF25" i="24"/>
  <c r="BG55" i="24"/>
  <c r="J9" i="46"/>
  <c r="J17" i="46"/>
  <c r="BG61" i="24"/>
  <c r="J25" i="46"/>
  <c r="BG30" i="24"/>
  <c r="BG39" i="24"/>
  <c r="J33" i="46"/>
  <c r="J42" i="46"/>
  <c r="BG78" i="24"/>
  <c r="J50" i="46"/>
  <c r="BG86" i="24"/>
  <c r="J58" i="46"/>
  <c r="BG13" i="24"/>
  <c r="J66" i="46"/>
  <c r="BG23" i="24"/>
  <c r="BH52" i="24"/>
  <c r="J6" i="47"/>
  <c r="BH73" i="24"/>
  <c r="J14" i="47"/>
  <c r="J22" i="47"/>
  <c r="BH67" i="24"/>
  <c r="J30" i="47"/>
  <c r="BH35" i="24"/>
  <c r="BH45" i="24"/>
  <c r="J39" i="47"/>
  <c r="J47" i="47"/>
  <c r="BH83" i="24"/>
  <c r="J55" i="47"/>
  <c r="J63" i="47"/>
  <c r="BH19" i="24"/>
  <c r="CD48" i="24"/>
  <c r="J18" i="44"/>
  <c r="BE62" i="24"/>
  <c r="BE13" i="24"/>
  <c r="J58" i="44"/>
  <c r="BF36" i="24"/>
  <c r="J31" i="45"/>
  <c r="BG70" i="24"/>
  <c r="J11" i="46"/>
  <c r="BG15" i="24"/>
  <c r="J60" i="46"/>
  <c r="BE99" i="24"/>
  <c r="BE100" i="24" s="1"/>
  <c r="BG42" i="24"/>
  <c r="J37" i="46"/>
  <c r="J9" i="47"/>
  <c r="BH55" i="24"/>
  <c r="BH86" i="24"/>
  <c r="J50" i="47"/>
  <c r="J14" i="44"/>
  <c r="BE73" i="24"/>
  <c r="BE54" i="24"/>
  <c r="J8" i="44"/>
  <c r="J24" i="44"/>
  <c r="BE29" i="24"/>
  <c r="BE55" i="24"/>
  <c r="J9" i="44"/>
  <c r="J17" i="44"/>
  <c r="BE61" i="24"/>
  <c r="J25" i="44"/>
  <c r="BE30" i="24"/>
  <c r="BE39" i="24"/>
  <c r="J33" i="44"/>
  <c r="BE47" i="24"/>
  <c r="J41" i="44"/>
  <c r="BE85" i="24"/>
  <c r="J49" i="44"/>
  <c r="BE11" i="24"/>
  <c r="J57" i="44"/>
  <c r="J65" i="44"/>
  <c r="BE22" i="24"/>
  <c r="J6" i="45"/>
  <c r="BF52" i="24"/>
  <c r="J14" i="45"/>
  <c r="BF73" i="24"/>
  <c r="BF67" i="24"/>
  <c r="J22" i="45"/>
  <c r="BF35" i="24"/>
  <c r="J30" i="45"/>
  <c r="BF44" i="24"/>
  <c r="J38" i="45"/>
  <c r="BF82" i="24"/>
  <c r="J46" i="45"/>
  <c r="BF90" i="24"/>
  <c r="J54" i="45"/>
  <c r="BF18" i="24"/>
  <c r="J62" i="45"/>
  <c r="J10" i="46"/>
  <c r="BG69" i="24"/>
  <c r="J18" i="46"/>
  <c r="BG62" i="24"/>
  <c r="BG31" i="24"/>
  <c r="J26" i="46"/>
  <c r="BG79" i="24"/>
  <c r="J43" i="46"/>
  <c r="BG87" i="24"/>
  <c r="J51" i="46"/>
  <c r="BG14" i="24"/>
  <c r="J59" i="46"/>
  <c r="J67" i="46"/>
  <c r="BG24" i="24"/>
  <c r="BH53" i="24"/>
  <c r="J7" i="47"/>
  <c r="J15" i="47"/>
  <c r="BH76" i="24"/>
  <c r="J23" i="47"/>
  <c r="BH28" i="24"/>
  <c r="J31" i="47"/>
  <c r="BH36" i="24"/>
  <c r="BH46" i="24"/>
  <c r="J40" i="47"/>
  <c r="J48" i="47"/>
  <c r="BH84" i="24"/>
  <c r="J56" i="47"/>
  <c r="BH10" i="24"/>
  <c r="J64" i="47"/>
  <c r="BH20" i="24"/>
  <c r="BH98" i="24"/>
  <c r="J39" i="43"/>
  <c r="AZ7" i="24"/>
  <c r="AZ99" i="24"/>
  <c r="AZ100" i="24" s="1"/>
  <c r="J39" i="42"/>
  <c r="BC7" i="24"/>
  <c r="BC99" i="24"/>
  <c r="J39" i="41"/>
  <c r="AY7" i="24"/>
  <c r="AY99" i="24"/>
  <c r="AY100" i="24" s="1"/>
  <c r="J39" i="40"/>
  <c r="AW7" i="24"/>
  <c r="AW99" i="24"/>
  <c r="CD8" i="24" l="1"/>
  <c r="BE101" i="24"/>
  <c r="BF101" i="24"/>
  <c r="BG101" i="24"/>
  <c r="CD6" i="24"/>
  <c r="J4" i="47"/>
  <c r="BH101" i="24" s="1"/>
  <c r="BJ47" i="24"/>
  <c r="BJ29" i="24"/>
  <c r="BJ85" i="24"/>
  <c r="BJ26" i="24"/>
  <c r="BJ39" i="24"/>
  <c r="BJ38" i="24"/>
  <c r="BJ55" i="24"/>
  <c r="BJ54" i="24"/>
  <c r="BJ11" i="24"/>
  <c r="BJ22" i="24"/>
  <c r="BJ61" i="24"/>
  <c r="BJ37" i="24"/>
  <c r="BG68" i="24"/>
  <c r="BJ30" i="24"/>
  <c r="BJ62" i="24"/>
  <c r="BG77" i="24"/>
  <c r="BE9" i="24"/>
  <c r="BE95" i="24"/>
  <c r="BJ10" i="24"/>
  <c r="BJ67" i="24"/>
  <c r="BJ23" i="24"/>
  <c r="BJ52" i="24"/>
  <c r="J8" i="40"/>
  <c r="AW53" i="24"/>
  <c r="AW73" i="24"/>
  <c r="J16" i="40"/>
  <c r="J32" i="40"/>
  <c r="AW33" i="24"/>
  <c r="AW80" i="24"/>
  <c r="J48" i="40"/>
  <c r="AW88" i="24"/>
  <c r="J56" i="40"/>
  <c r="J26" i="41"/>
  <c r="AY67" i="24"/>
  <c r="BC69" i="24"/>
  <c r="J12" i="42"/>
  <c r="J9" i="40"/>
  <c r="AW54" i="24"/>
  <c r="J17" i="40"/>
  <c r="AW74" i="24"/>
  <c r="J25" i="40"/>
  <c r="AW65" i="24"/>
  <c r="J33" i="40"/>
  <c r="AW34" i="24"/>
  <c r="J41" i="40"/>
  <c r="AW42" i="24"/>
  <c r="J49" i="40"/>
  <c r="AW81" i="24"/>
  <c r="J57" i="40"/>
  <c r="AW89" i="24"/>
  <c r="J65" i="40"/>
  <c r="AW19" i="24"/>
  <c r="J11" i="41"/>
  <c r="AY56" i="24"/>
  <c r="J19" i="41"/>
  <c r="AY59" i="24"/>
  <c r="AY28" i="24"/>
  <c r="J27" i="41"/>
  <c r="AY36" i="24"/>
  <c r="J35" i="41"/>
  <c r="AY45" i="24"/>
  <c r="J43" i="41"/>
  <c r="J51" i="41"/>
  <c r="AY83" i="24"/>
  <c r="J59" i="41"/>
  <c r="AY22" i="24"/>
  <c r="J67" i="41"/>
  <c r="J5" i="42"/>
  <c r="BC49" i="24"/>
  <c r="BC70" i="24"/>
  <c r="J13" i="42"/>
  <c r="BC61" i="24"/>
  <c r="J21" i="42"/>
  <c r="BC30" i="24"/>
  <c r="J29" i="42"/>
  <c r="BC38" i="24"/>
  <c r="J37" i="42"/>
  <c r="BC47" i="24"/>
  <c r="J45" i="42"/>
  <c r="BC85" i="24"/>
  <c r="J53" i="42"/>
  <c r="BC14" i="24"/>
  <c r="J61" i="42"/>
  <c r="BC24" i="24"/>
  <c r="J69" i="42"/>
  <c r="J7" i="43"/>
  <c r="AZ52" i="24"/>
  <c r="J15" i="43"/>
  <c r="AZ72" i="24"/>
  <c r="J23" i="43"/>
  <c r="AZ63" i="24"/>
  <c r="J31" i="43"/>
  <c r="AZ32" i="24"/>
  <c r="J47" i="43"/>
  <c r="AZ79" i="24"/>
  <c r="J55" i="43"/>
  <c r="AZ87" i="24"/>
  <c r="J63" i="43"/>
  <c r="AZ16" i="24"/>
  <c r="J71" i="43"/>
  <c r="AZ25" i="24"/>
  <c r="BJ35" i="24"/>
  <c r="BJ28" i="24"/>
  <c r="BE27" i="24"/>
  <c r="BJ70" i="24"/>
  <c r="BJ16" i="24"/>
  <c r="BJ34" i="24"/>
  <c r="BJ25" i="24"/>
  <c r="BJ41" i="24"/>
  <c r="BJ84" i="24"/>
  <c r="BG58" i="24"/>
  <c r="BJ24" i="24"/>
  <c r="AW56" i="24"/>
  <c r="J11" i="40"/>
  <c r="AW59" i="24"/>
  <c r="J19" i="40"/>
  <c r="AW28" i="24"/>
  <c r="J27" i="40"/>
  <c r="J35" i="40"/>
  <c r="AW36" i="24"/>
  <c r="J43" i="40"/>
  <c r="AW45" i="24"/>
  <c r="J51" i="40"/>
  <c r="AW83" i="24"/>
  <c r="J59" i="40"/>
  <c r="J67" i="40"/>
  <c r="AW22" i="24"/>
  <c r="AY98" i="24"/>
  <c r="AY49" i="24"/>
  <c r="J5" i="41"/>
  <c r="J13" i="41"/>
  <c r="AY70" i="24"/>
  <c r="AY61" i="24"/>
  <c r="J21" i="41"/>
  <c r="AY30" i="24"/>
  <c r="J29" i="41"/>
  <c r="AY38" i="24"/>
  <c r="J37" i="41"/>
  <c r="J45" i="41"/>
  <c r="AY47" i="24"/>
  <c r="J53" i="41"/>
  <c r="AY85" i="24"/>
  <c r="AY14" i="24"/>
  <c r="J61" i="41"/>
  <c r="AY24" i="24"/>
  <c r="J69" i="41"/>
  <c r="BC52" i="24"/>
  <c r="J7" i="42"/>
  <c r="BC72" i="24"/>
  <c r="J15" i="42"/>
  <c r="J23" i="42"/>
  <c r="BC63" i="24"/>
  <c r="J31" i="42"/>
  <c r="BC32" i="24"/>
  <c r="J47" i="42"/>
  <c r="BC87" i="24"/>
  <c r="J55" i="42"/>
  <c r="J63" i="42"/>
  <c r="BC16" i="24"/>
  <c r="J71" i="42"/>
  <c r="BC25" i="24"/>
  <c r="AZ54" i="24"/>
  <c r="J9" i="43"/>
  <c r="AZ74" i="24"/>
  <c r="J17" i="43"/>
  <c r="AZ65" i="24"/>
  <c r="J25" i="43"/>
  <c r="AZ34" i="24"/>
  <c r="J33" i="43"/>
  <c r="AZ42" i="24"/>
  <c r="J41" i="43"/>
  <c r="AZ81" i="24"/>
  <c r="J49" i="43"/>
  <c r="AZ89" i="24"/>
  <c r="J57" i="43"/>
  <c r="AZ19" i="24"/>
  <c r="J65" i="43"/>
  <c r="BF48" i="24"/>
  <c r="BJ46" i="24"/>
  <c r="BJ83" i="24"/>
  <c r="BJ76" i="24"/>
  <c r="BJ31" i="24"/>
  <c r="BJ18" i="24"/>
  <c r="BF58" i="24"/>
  <c r="BJ65" i="24"/>
  <c r="BJ15" i="24"/>
  <c r="BJ33" i="24"/>
  <c r="BJ87" i="24"/>
  <c r="AW52" i="24"/>
  <c r="J7" i="40"/>
  <c r="J15" i="40"/>
  <c r="AW72" i="24"/>
  <c r="AW63" i="24"/>
  <c r="J23" i="40"/>
  <c r="J31" i="40"/>
  <c r="AW32" i="24"/>
  <c r="J47" i="40"/>
  <c r="AW79" i="24"/>
  <c r="J55" i="40"/>
  <c r="AW87" i="24"/>
  <c r="AW16" i="24"/>
  <c r="J63" i="40"/>
  <c r="J71" i="40"/>
  <c r="AW25" i="24"/>
  <c r="AY54" i="24"/>
  <c r="J9" i="41"/>
  <c r="AY74" i="24"/>
  <c r="J17" i="41"/>
  <c r="AY65" i="24"/>
  <c r="J25" i="41"/>
  <c r="AY34" i="24"/>
  <c r="J33" i="41"/>
  <c r="AY42" i="24"/>
  <c r="J41" i="41"/>
  <c r="AY81" i="24"/>
  <c r="J49" i="41"/>
  <c r="AY89" i="24"/>
  <c r="J57" i="41"/>
  <c r="AY19" i="24"/>
  <c r="J65" i="41"/>
  <c r="BC56" i="24"/>
  <c r="J11" i="42"/>
  <c r="J19" i="42"/>
  <c r="BC59" i="24"/>
  <c r="J27" i="42"/>
  <c r="BC28" i="24"/>
  <c r="J35" i="42"/>
  <c r="BC36" i="24"/>
  <c r="J43" i="42"/>
  <c r="BC45" i="24"/>
  <c r="BC83" i="24"/>
  <c r="J51" i="42"/>
  <c r="J59" i="42"/>
  <c r="J67" i="42"/>
  <c r="BC22" i="24"/>
  <c r="AZ49" i="24"/>
  <c r="J5" i="43"/>
  <c r="AZ70" i="24"/>
  <c r="J13" i="43"/>
  <c r="AZ61" i="24"/>
  <c r="J21" i="43"/>
  <c r="J29" i="43"/>
  <c r="AZ30" i="24"/>
  <c r="J37" i="43"/>
  <c r="AZ38" i="24"/>
  <c r="J45" i="43"/>
  <c r="AZ47" i="24"/>
  <c r="AZ85" i="24"/>
  <c r="J53" i="43"/>
  <c r="AZ14" i="24"/>
  <c r="J61" i="43"/>
  <c r="J69" i="43"/>
  <c r="AZ24" i="24"/>
  <c r="J24" i="40"/>
  <c r="AW64" i="24"/>
  <c r="J40" i="40"/>
  <c r="AW41" i="24"/>
  <c r="J64" i="40"/>
  <c r="AW18" i="24"/>
  <c r="AY76" i="24"/>
  <c r="J18" i="41"/>
  <c r="BC29" i="24"/>
  <c r="J28" i="42"/>
  <c r="BC37" i="24"/>
  <c r="J36" i="42"/>
  <c r="BC84" i="24"/>
  <c r="J52" i="42"/>
  <c r="BC23" i="24"/>
  <c r="J68" i="42"/>
  <c r="AZ71" i="24"/>
  <c r="J14" i="43"/>
  <c r="J22" i="43"/>
  <c r="AZ62" i="24"/>
  <c r="J38" i="43"/>
  <c r="AZ39" i="24"/>
  <c r="AZ78" i="24"/>
  <c r="J46" i="43"/>
  <c r="J62" i="43"/>
  <c r="AZ15" i="24"/>
  <c r="J70" i="43"/>
  <c r="AZ26" i="24"/>
  <c r="J10" i="40"/>
  <c r="AW55" i="24"/>
  <c r="AW67" i="24"/>
  <c r="J26" i="40"/>
  <c r="AW35" i="24"/>
  <c r="J34" i="40"/>
  <c r="AW44" i="24"/>
  <c r="J42" i="40"/>
  <c r="AW82" i="24"/>
  <c r="J50" i="40"/>
  <c r="AW90" i="24"/>
  <c r="J58" i="40"/>
  <c r="AW20" i="24"/>
  <c r="J66" i="40"/>
  <c r="J12" i="41"/>
  <c r="AY69" i="24"/>
  <c r="AY29" i="24"/>
  <c r="J28" i="41"/>
  <c r="J52" i="41"/>
  <c r="AY84" i="24"/>
  <c r="BC71" i="24"/>
  <c r="J14" i="42"/>
  <c r="BJ69" i="24"/>
  <c r="BE68" i="24"/>
  <c r="BH48" i="24"/>
  <c r="BJ45" i="24"/>
  <c r="BJ89" i="24"/>
  <c r="BJ88" i="24"/>
  <c r="BJ63" i="24"/>
  <c r="AY55" i="24"/>
  <c r="J10" i="41"/>
  <c r="J34" i="41"/>
  <c r="AY35" i="24"/>
  <c r="AY44" i="24"/>
  <c r="J42" i="41"/>
  <c r="AY82" i="24"/>
  <c r="J50" i="41"/>
  <c r="AY90" i="24"/>
  <c r="J58" i="41"/>
  <c r="J66" i="41"/>
  <c r="AY20" i="24"/>
  <c r="BC60" i="24"/>
  <c r="J20" i="42"/>
  <c r="BC46" i="24"/>
  <c r="J44" i="42"/>
  <c r="BC10" i="24"/>
  <c r="J60" i="42"/>
  <c r="AZ50" i="24"/>
  <c r="J6" i="43"/>
  <c r="J30" i="43"/>
  <c r="AZ31" i="24"/>
  <c r="AZ86" i="24"/>
  <c r="J54" i="43"/>
  <c r="BH9" i="24"/>
  <c r="BH95" i="24"/>
  <c r="BJ73" i="24"/>
  <c r="BJ53" i="24"/>
  <c r="BJ82" i="24"/>
  <c r="BJ72" i="24"/>
  <c r="BJ32" i="24"/>
  <c r="BJ64" i="24"/>
  <c r="BH77" i="24"/>
  <c r="J18" i="40"/>
  <c r="AW76" i="24"/>
  <c r="J20" i="41"/>
  <c r="AY60" i="24"/>
  <c r="AY37" i="24"/>
  <c r="J36" i="41"/>
  <c r="AY46" i="24"/>
  <c r="J44" i="41"/>
  <c r="J60" i="41"/>
  <c r="AY10" i="24"/>
  <c r="AY23" i="24"/>
  <c r="J68" i="41"/>
  <c r="BC98" i="24"/>
  <c r="BC50" i="24"/>
  <c r="J6" i="42"/>
  <c r="BC62" i="24"/>
  <c r="J22" i="42"/>
  <c r="J30" i="42"/>
  <c r="BC31" i="24"/>
  <c r="J38" i="42"/>
  <c r="BC39" i="24"/>
  <c r="BC78" i="24"/>
  <c r="J46" i="42"/>
  <c r="BC86" i="24"/>
  <c r="J54" i="42"/>
  <c r="BC15" i="24"/>
  <c r="J62" i="42"/>
  <c r="J70" i="42"/>
  <c r="BC26" i="24"/>
  <c r="J8" i="43"/>
  <c r="AZ53" i="24"/>
  <c r="J16" i="43"/>
  <c r="AZ73" i="24"/>
  <c r="J24" i="43"/>
  <c r="AZ64" i="24"/>
  <c r="J32" i="43"/>
  <c r="AZ33" i="24"/>
  <c r="J40" i="43"/>
  <c r="AZ41" i="24"/>
  <c r="J48" i="43"/>
  <c r="AZ80" i="24"/>
  <c r="J56" i="43"/>
  <c r="AZ88" i="24"/>
  <c r="J64" i="43"/>
  <c r="AZ18" i="24"/>
  <c r="AW69" i="24"/>
  <c r="J12" i="40"/>
  <c r="J20" i="40"/>
  <c r="AW60" i="24"/>
  <c r="J28" i="40"/>
  <c r="AW29" i="24"/>
  <c r="J36" i="40"/>
  <c r="AW37" i="24"/>
  <c r="AW46" i="24"/>
  <c r="J44" i="40"/>
  <c r="AW84" i="24"/>
  <c r="J52" i="40"/>
  <c r="J60" i="40"/>
  <c r="AW10" i="24"/>
  <c r="J68" i="40"/>
  <c r="AW23" i="24"/>
  <c r="AY50" i="24"/>
  <c r="J6" i="41"/>
  <c r="AY71" i="24"/>
  <c r="J14" i="41"/>
  <c r="AY62" i="24"/>
  <c r="J22" i="41"/>
  <c r="J30" i="41"/>
  <c r="AY31" i="24"/>
  <c r="J38" i="41"/>
  <c r="AY39" i="24"/>
  <c r="J46" i="41"/>
  <c r="AY78" i="24"/>
  <c r="AY86" i="24"/>
  <c r="J54" i="41"/>
  <c r="AY15" i="24"/>
  <c r="J62" i="41"/>
  <c r="J70" i="41"/>
  <c r="AY26" i="24"/>
  <c r="J8" i="42"/>
  <c r="BC53" i="24"/>
  <c r="J16" i="42"/>
  <c r="BC73" i="24"/>
  <c r="J24" i="42"/>
  <c r="BC64" i="24"/>
  <c r="BC33" i="24"/>
  <c r="J32" i="42"/>
  <c r="BC41" i="24"/>
  <c r="J40" i="42"/>
  <c r="J48" i="42"/>
  <c r="BC80" i="24"/>
  <c r="J56" i="42"/>
  <c r="BC88" i="24"/>
  <c r="J64" i="42"/>
  <c r="BC18" i="24"/>
  <c r="J10" i="43"/>
  <c r="AZ55" i="24"/>
  <c r="J18" i="43"/>
  <c r="AZ76" i="24"/>
  <c r="AZ67" i="24"/>
  <c r="J26" i="43"/>
  <c r="AZ35" i="24"/>
  <c r="J34" i="43"/>
  <c r="AZ44" i="24"/>
  <c r="J42" i="43"/>
  <c r="AZ82" i="24"/>
  <c r="J50" i="43"/>
  <c r="AZ90" i="24"/>
  <c r="J58" i="43"/>
  <c r="AZ20" i="24"/>
  <c r="J66" i="43"/>
  <c r="AW49" i="24"/>
  <c r="J13" i="40"/>
  <c r="AW70" i="24"/>
  <c r="J21" i="40"/>
  <c r="AW61" i="24"/>
  <c r="AW30" i="24"/>
  <c r="J29" i="40"/>
  <c r="AW38" i="24"/>
  <c r="J37" i="40"/>
  <c r="J45" i="40"/>
  <c r="AW47" i="24"/>
  <c r="J53" i="40"/>
  <c r="AW85" i="24"/>
  <c r="J61" i="40"/>
  <c r="AW14" i="24"/>
  <c r="AW24" i="24"/>
  <c r="J69" i="40"/>
  <c r="J7" i="41"/>
  <c r="AY52" i="24"/>
  <c r="J15" i="41"/>
  <c r="AY72" i="24"/>
  <c r="J23" i="41"/>
  <c r="AY63" i="24"/>
  <c r="J31" i="41"/>
  <c r="AY32" i="24"/>
  <c r="J47" i="41"/>
  <c r="AY79" i="24"/>
  <c r="J55" i="41"/>
  <c r="AY87" i="24"/>
  <c r="J63" i="41"/>
  <c r="AY16" i="24"/>
  <c r="J71" i="41"/>
  <c r="AY25" i="24"/>
  <c r="J9" i="42"/>
  <c r="BC54" i="24"/>
  <c r="J17" i="42"/>
  <c r="BC74" i="24"/>
  <c r="BC65" i="24"/>
  <c r="J25" i="42"/>
  <c r="BC34" i="24"/>
  <c r="J33" i="42"/>
  <c r="BC42" i="24"/>
  <c r="J41" i="42"/>
  <c r="J49" i="42"/>
  <c r="BC81" i="24"/>
  <c r="J57" i="42"/>
  <c r="BC89" i="24"/>
  <c r="BC19" i="24"/>
  <c r="J65" i="42"/>
  <c r="AZ56" i="24"/>
  <c r="J11" i="43"/>
  <c r="AZ59" i="24"/>
  <c r="J19" i="43"/>
  <c r="J27" i="43"/>
  <c r="AZ28" i="24"/>
  <c r="AZ36" i="24"/>
  <c r="J35" i="43"/>
  <c r="AZ45" i="24"/>
  <c r="J43" i="43"/>
  <c r="J51" i="43"/>
  <c r="AZ83" i="24"/>
  <c r="J59" i="43"/>
  <c r="AZ22" i="24"/>
  <c r="J67" i="43"/>
  <c r="BH27" i="24"/>
  <c r="AW50" i="24"/>
  <c r="J6" i="40"/>
  <c r="AW71" i="24"/>
  <c r="J14" i="40"/>
  <c r="J22" i="40"/>
  <c r="AW62" i="24"/>
  <c r="AW31" i="24"/>
  <c r="J30" i="40"/>
  <c r="AW39" i="24"/>
  <c r="J38" i="40"/>
  <c r="AW78" i="24"/>
  <c r="J46" i="40"/>
  <c r="AW86" i="24"/>
  <c r="J54" i="40"/>
  <c r="AW15" i="24"/>
  <c r="J62" i="40"/>
  <c r="AW26" i="24"/>
  <c r="J70" i="40"/>
  <c r="AY53" i="24"/>
  <c r="J8" i="41"/>
  <c r="AY73" i="24"/>
  <c r="J16" i="41"/>
  <c r="AY64" i="24"/>
  <c r="J24" i="41"/>
  <c r="AY33" i="24"/>
  <c r="J32" i="41"/>
  <c r="AY41" i="24"/>
  <c r="J40" i="41"/>
  <c r="AY80" i="24"/>
  <c r="J48" i="41"/>
  <c r="AY88" i="24"/>
  <c r="J56" i="41"/>
  <c r="AY18" i="24"/>
  <c r="J64" i="41"/>
  <c r="J10" i="42"/>
  <c r="BC55" i="24"/>
  <c r="BC76" i="24"/>
  <c r="J18" i="42"/>
  <c r="J26" i="42"/>
  <c r="BC67" i="24"/>
  <c r="J34" i="42"/>
  <c r="BC35" i="24"/>
  <c r="J42" i="42"/>
  <c r="BC44" i="24"/>
  <c r="J50" i="42"/>
  <c r="BC82" i="24"/>
  <c r="J58" i="42"/>
  <c r="BC90" i="24"/>
  <c r="BC20" i="24"/>
  <c r="J66" i="42"/>
  <c r="AZ69" i="24"/>
  <c r="J12" i="43"/>
  <c r="AZ60" i="24"/>
  <c r="J20" i="43"/>
  <c r="AZ29" i="24"/>
  <c r="J28" i="43"/>
  <c r="AZ37" i="24"/>
  <c r="J36" i="43"/>
  <c r="AZ46" i="24"/>
  <c r="J44" i="43"/>
  <c r="AZ84" i="24"/>
  <c r="J52" i="43"/>
  <c r="J60" i="43"/>
  <c r="AZ23" i="24"/>
  <c r="J68" i="43"/>
  <c r="BJ13" i="24"/>
  <c r="BJ20" i="24"/>
  <c r="BJ36" i="24"/>
  <c r="BH58" i="24"/>
  <c r="BJ44" i="24"/>
  <c r="BJ81" i="24"/>
  <c r="BH68" i="24"/>
  <c r="BG48" i="24"/>
  <c r="BJ80" i="24"/>
  <c r="BE58" i="24"/>
  <c r="BJ59" i="24"/>
  <c r="BJ19" i="24"/>
  <c r="BJ90" i="24"/>
  <c r="BJ14" i="24"/>
  <c r="BF27" i="24"/>
  <c r="BG95" i="24"/>
  <c r="BG9" i="24"/>
  <c r="BG27" i="24"/>
  <c r="BJ79" i="24"/>
  <c r="BF77" i="24"/>
  <c r="BF68" i="24"/>
  <c r="BJ42" i="24"/>
  <c r="BJ50" i="24"/>
  <c r="BE48" i="24"/>
  <c r="BJ78" i="24"/>
  <c r="BE77" i="24"/>
  <c r="BJ71" i="24"/>
  <c r="BF9" i="24"/>
  <c r="BF95" i="24"/>
  <c r="BJ86" i="24"/>
  <c r="AW98" i="24"/>
  <c r="AZ98" i="24"/>
  <c r="J39" i="10"/>
  <c r="AX7" i="24"/>
  <c r="AX99" i="24"/>
  <c r="J39" i="8"/>
  <c r="AV7" i="24"/>
  <c r="AV99" i="24"/>
  <c r="J39" i="7"/>
  <c r="AT7" i="24"/>
  <c r="J39" i="3"/>
  <c r="AU7" i="24"/>
  <c r="AU99" i="24"/>
  <c r="J4" i="41" l="1"/>
  <c r="J4" i="42"/>
  <c r="BC101" i="24" s="1"/>
  <c r="AW101" i="24"/>
  <c r="AZ9" i="24"/>
  <c r="AZ68" i="24"/>
  <c r="BC100" i="24"/>
  <c r="AV100" i="24"/>
  <c r="AX100" i="24"/>
  <c r="AU100" i="24"/>
  <c r="AW100" i="24"/>
  <c r="BG8" i="24"/>
  <c r="BG6" i="24" s="1"/>
  <c r="AW77" i="24"/>
  <c r="BJ48" i="24"/>
  <c r="BJ77" i="24"/>
  <c r="BJ58" i="24"/>
  <c r="AU54" i="24"/>
  <c r="J9" i="3"/>
  <c r="J15" i="3"/>
  <c r="AU72" i="24"/>
  <c r="J55" i="3"/>
  <c r="AU87" i="24"/>
  <c r="J71" i="3"/>
  <c r="AU25" i="24"/>
  <c r="AT54" i="24"/>
  <c r="J9" i="7"/>
  <c r="AT74" i="24"/>
  <c r="J17" i="7"/>
  <c r="AT34" i="24"/>
  <c r="J33" i="7"/>
  <c r="AT42" i="24"/>
  <c r="J41" i="7"/>
  <c r="J49" i="7"/>
  <c r="AT81" i="24"/>
  <c r="AT89" i="24"/>
  <c r="J57" i="7"/>
  <c r="AT19" i="24"/>
  <c r="J65" i="7"/>
  <c r="AV56" i="24"/>
  <c r="J11" i="8"/>
  <c r="J27" i="8"/>
  <c r="AV28" i="24"/>
  <c r="AV45" i="24"/>
  <c r="J43" i="8"/>
  <c r="J59" i="8"/>
  <c r="AV22" i="24"/>
  <c r="J67" i="8"/>
  <c r="AX49" i="24"/>
  <c r="AX61" i="24"/>
  <c r="J21" i="10"/>
  <c r="AX30" i="24"/>
  <c r="J29" i="10"/>
  <c r="AX38" i="24"/>
  <c r="J37" i="10"/>
  <c r="AX47" i="24"/>
  <c r="J45" i="10"/>
  <c r="AX85" i="24"/>
  <c r="J53" i="10"/>
  <c r="AX14" i="24"/>
  <c r="J61" i="10"/>
  <c r="AX24" i="24"/>
  <c r="J69" i="10"/>
  <c r="AU53" i="24"/>
  <c r="J8" i="3"/>
  <c r="AU73" i="24"/>
  <c r="J16" i="3"/>
  <c r="AU64" i="24"/>
  <c r="J24" i="3"/>
  <c r="J32" i="3"/>
  <c r="AU33" i="24"/>
  <c r="J40" i="3"/>
  <c r="AU41" i="24"/>
  <c r="AU80" i="24"/>
  <c r="J48" i="3"/>
  <c r="AU88" i="24"/>
  <c r="J56" i="3"/>
  <c r="J64" i="3"/>
  <c r="AU18" i="24"/>
  <c r="AT99" i="24"/>
  <c r="AT100" i="24" s="1"/>
  <c r="AT55" i="24"/>
  <c r="J10" i="7"/>
  <c r="AT76" i="24"/>
  <c r="J18" i="7"/>
  <c r="J26" i="7"/>
  <c r="AT67" i="24"/>
  <c r="J34" i="7"/>
  <c r="AT35" i="24"/>
  <c r="J42" i="7"/>
  <c r="AT44" i="24"/>
  <c r="J50" i="7"/>
  <c r="AT82" i="24"/>
  <c r="J58" i="7"/>
  <c r="AT90" i="24"/>
  <c r="J66" i="7"/>
  <c r="AT20" i="24"/>
  <c r="AV69" i="24"/>
  <c r="J12" i="8"/>
  <c r="AV60" i="24"/>
  <c r="J20" i="8"/>
  <c r="AV29" i="24"/>
  <c r="J28" i="8"/>
  <c r="AV37" i="24"/>
  <c r="J36" i="8"/>
  <c r="AV46" i="24"/>
  <c r="J44" i="8"/>
  <c r="AV84" i="24"/>
  <c r="J52" i="8"/>
  <c r="J60" i="8"/>
  <c r="AV10" i="24"/>
  <c r="J68" i="8"/>
  <c r="AV23" i="24"/>
  <c r="AX98" i="24"/>
  <c r="AX50" i="24"/>
  <c r="J6" i="10"/>
  <c r="AX71" i="24"/>
  <c r="J14" i="10"/>
  <c r="AX62" i="24"/>
  <c r="J22" i="10"/>
  <c r="AX31" i="24"/>
  <c r="J30" i="10"/>
  <c r="AX39" i="24"/>
  <c r="J38" i="10"/>
  <c r="AX78" i="24"/>
  <c r="J46" i="10"/>
  <c r="AX86" i="24"/>
  <c r="J54" i="10"/>
  <c r="AX15" i="24"/>
  <c r="J62" i="10"/>
  <c r="J70" i="10"/>
  <c r="AX26" i="24"/>
  <c r="AW68" i="24"/>
  <c r="BC77" i="24"/>
  <c r="J4" i="43"/>
  <c r="AZ101" i="24" s="1"/>
  <c r="BC68" i="24"/>
  <c r="AZ77" i="24"/>
  <c r="AZ48" i="24"/>
  <c r="AU55" i="24"/>
  <c r="J10" i="3"/>
  <c r="AU76" i="24"/>
  <c r="J18" i="3"/>
  <c r="AU67" i="24"/>
  <c r="J26" i="3"/>
  <c r="J34" i="3"/>
  <c r="AU35" i="24"/>
  <c r="J42" i="3"/>
  <c r="AU44" i="24"/>
  <c r="AU82" i="24"/>
  <c r="J50" i="3"/>
  <c r="AU90" i="24"/>
  <c r="J58" i="3"/>
  <c r="AU20" i="24"/>
  <c r="J66" i="3"/>
  <c r="BD7" i="24"/>
  <c r="AT69" i="24"/>
  <c r="J12" i="7"/>
  <c r="AT60" i="24"/>
  <c r="J20" i="7"/>
  <c r="J28" i="7"/>
  <c r="AT29" i="24"/>
  <c r="J36" i="7"/>
  <c r="AT37" i="24"/>
  <c r="J44" i="7"/>
  <c r="AT46" i="24"/>
  <c r="AT84" i="24"/>
  <c r="J52" i="7"/>
  <c r="AT10" i="24"/>
  <c r="J60" i="7"/>
  <c r="J68" i="7"/>
  <c r="AT23" i="24"/>
  <c r="AV50" i="24"/>
  <c r="J6" i="8"/>
  <c r="AV71" i="24"/>
  <c r="J14" i="8"/>
  <c r="AV62" i="24"/>
  <c r="J22" i="8"/>
  <c r="J30" i="8"/>
  <c r="AV31" i="24"/>
  <c r="AV39" i="24"/>
  <c r="J38" i="8"/>
  <c r="AV78" i="24"/>
  <c r="J46" i="8"/>
  <c r="AV86" i="24"/>
  <c r="J54" i="8"/>
  <c r="AV15" i="24"/>
  <c r="J62" i="8"/>
  <c r="AV26" i="24"/>
  <c r="J70" i="8"/>
  <c r="AX53" i="24"/>
  <c r="J8" i="10"/>
  <c r="AX73" i="24"/>
  <c r="J16" i="10"/>
  <c r="AX64" i="24"/>
  <c r="J24" i="10"/>
  <c r="J32" i="10"/>
  <c r="AX33" i="24"/>
  <c r="J40" i="10"/>
  <c r="AX41" i="24"/>
  <c r="AX80" i="24"/>
  <c r="J48" i="10"/>
  <c r="AX88" i="24"/>
  <c r="J56" i="10"/>
  <c r="AX18" i="24"/>
  <c r="J64" i="10"/>
  <c r="AZ58" i="24"/>
  <c r="BJ27" i="24"/>
  <c r="AY27" i="24"/>
  <c r="AU65" i="24"/>
  <c r="J25" i="3"/>
  <c r="J27" i="7"/>
  <c r="AT28" i="24"/>
  <c r="J43" i="7"/>
  <c r="AT45" i="24"/>
  <c r="J59" i="7"/>
  <c r="AV70" i="24"/>
  <c r="J13" i="8"/>
  <c r="AV30" i="24"/>
  <c r="J29" i="8"/>
  <c r="AV47" i="24"/>
  <c r="J45" i="8"/>
  <c r="AV24" i="24"/>
  <c r="J69" i="8"/>
  <c r="AX72" i="24"/>
  <c r="J15" i="10"/>
  <c r="AX63" i="24"/>
  <c r="J23" i="10"/>
  <c r="AX87" i="24"/>
  <c r="J55" i="10"/>
  <c r="J19" i="3"/>
  <c r="AU59" i="24"/>
  <c r="AU45" i="24"/>
  <c r="J43" i="3"/>
  <c r="J67" i="3"/>
  <c r="AU22" i="24"/>
  <c r="AT70" i="24"/>
  <c r="J13" i="7"/>
  <c r="J45" i="7"/>
  <c r="AT47" i="24"/>
  <c r="J61" i="7"/>
  <c r="AT14" i="24"/>
  <c r="AV52" i="24"/>
  <c r="J7" i="8"/>
  <c r="AV63" i="24"/>
  <c r="J23" i="8"/>
  <c r="AV32" i="24"/>
  <c r="J31" i="8"/>
  <c r="AV16" i="24"/>
  <c r="J63" i="8"/>
  <c r="AW95" i="24"/>
  <c r="AW9" i="24"/>
  <c r="AW27" i="24"/>
  <c r="AY58" i="24"/>
  <c r="BJ9" i="24"/>
  <c r="J33" i="3"/>
  <c r="AU34" i="24"/>
  <c r="AU89" i="24"/>
  <c r="J57" i="3"/>
  <c r="J19" i="7"/>
  <c r="AT59" i="24"/>
  <c r="AT83" i="24"/>
  <c r="J51" i="7"/>
  <c r="AV49" i="24"/>
  <c r="J5" i="8"/>
  <c r="AV38" i="24"/>
  <c r="J37" i="8"/>
  <c r="AV14" i="24"/>
  <c r="J61" i="8"/>
  <c r="J31" i="10"/>
  <c r="AX32" i="24"/>
  <c r="AU28" i="24"/>
  <c r="J27" i="3"/>
  <c r="AU83" i="24"/>
  <c r="J51" i="3"/>
  <c r="AT98" i="24"/>
  <c r="J5" i="7"/>
  <c r="AT49" i="24"/>
  <c r="J21" i="7"/>
  <c r="AT61" i="24"/>
  <c r="J37" i="7"/>
  <c r="AT38" i="24"/>
  <c r="AT85" i="24"/>
  <c r="J53" i="7"/>
  <c r="J69" i="7"/>
  <c r="AT24" i="24"/>
  <c r="AV72" i="24"/>
  <c r="J15" i="8"/>
  <c r="AV79" i="24"/>
  <c r="J47" i="8"/>
  <c r="AV87" i="24"/>
  <c r="J55" i="8"/>
  <c r="AV25" i="24"/>
  <c r="J9" i="10"/>
  <c r="AX54" i="24"/>
  <c r="J17" i="10"/>
  <c r="AX74" i="24"/>
  <c r="J25" i="10"/>
  <c r="AX65" i="24"/>
  <c r="AX34" i="24"/>
  <c r="J33" i="10"/>
  <c r="AX42" i="24"/>
  <c r="J41" i="10"/>
  <c r="J49" i="10"/>
  <c r="AX81" i="24"/>
  <c r="J57" i="10"/>
  <c r="AX89" i="24"/>
  <c r="J65" i="10"/>
  <c r="AX19" i="24"/>
  <c r="J12" i="3"/>
  <c r="AU69" i="24"/>
  <c r="J20" i="3"/>
  <c r="AU60" i="24"/>
  <c r="AU29" i="24"/>
  <c r="J28" i="3"/>
  <c r="AU37" i="24"/>
  <c r="J36" i="3"/>
  <c r="AU46" i="24"/>
  <c r="J44" i="3"/>
  <c r="J52" i="3"/>
  <c r="AU84" i="24"/>
  <c r="AU10" i="24"/>
  <c r="J60" i="3"/>
  <c r="AU23" i="24"/>
  <c r="J68" i="3"/>
  <c r="AT50" i="24"/>
  <c r="J6" i="7"/>
  <c r="AT71" i="24"/>
  <c r="J14" i="7"/>
  <c r="J22" i="7"/>
  <c r="AT62" i="24"/>
  <c r="AT31" i="24"/>
  <c r="J30" i="7"/>
  <c r="AT39" i="24"/>
  <c r="J38" i="7"/>
  <c r="AT78" i="24"/>
  <c r="J46" i="7"/>
  <c r="AT86" i="24"/>
  <c r="J54" i="7"/>
  <c r="J62" i="7"/>
  <c r="AT15" i="24"/>
  <c r="AT26" i="24"/>
  <c r="J70" i="7"/>
  <c r="AV53" i="24"/>
  <c r="J8" i="8"/>
  <c r="AV73" i="24"/>
  <c r="J16" i="8"/>
  <c r="J24" i="8"/>
  <c r="AV64" i="24"/>
  <c r="J32" i="8"/>
  <c r="AV33" i="24"/>
  <c r="J40" i="8"/>
  <c r="AV41" i="24"/>
  <c r="AV80" i="24"/>
  <c r="J48" i="8"/>
  <c r="AV88" i="24"/>
  <c r="J56" i="8"/>
  <c r="AV18" i="24"/>
  <c r="J64" i="8"/>
  <c r="J10" i="10"/>
  <c r="AX55" i="24"/>
  <c r="J18" i="10"/>
  <c r="AX76" i="24"/>
  <c r="AX67" i="24"/>
  <c r="J26" i="10"/>
  <c r="AX35" i="24"/>
  <c r="J34" i="10"/>
  <c r="J42" i="10"/>
  <c r="AX44" i="24"/>
  <c r="J50" i="10"/>
  <c r="AX82" i="24"/>
  <c r="J58" i="10"/>
  <c r="AX90" i="24"/>
  <c r="AX20" i="24"/>
  <c r="J66" i="10"/>
  <c r="AZ95" i="24"/>
  <c r="AY95" i="24"/>
  <c r="AY9" i="24"/>
  <c r="AY68" i="24"/>
  <c r="BC27" i="24"/>
  <c r="J5" i="3"/>
  <c r="AU49" i="24"/>
  <c r="J13" i="3"/>
  <c r="AU70" i="24"/>
  <c r="J21" i="3"/>
  <c r="AU61" i="24"/>
  <c r="AU30" i="24"/>
  <c r="J29" i="3"/>
  <c r="AU38" i="24"/>
  <c r="J37" i="3"/>
  <c r="J45" i="3"/>
  <c r="AU47" i="24"/>
  <c r="J53" i="3"/>
  <c r="AU85" i="24"/>
  <c r="AU14" i="24"/>
  <c r="J61" i="3"/>
  <c r="AU24" i="24"/>
  <c r="J69" i="3"/>
  <c r="AT52" i="24"/>
  <c r="J7" i="7"/>
  <c r="AT72" i="24"/>
  <c r="J15" i="7"/>
  <c r="AT63" i="24"/>
  <c r="J23" i="7"/>
  <c r="AT32" i="24"/>
  <c r="J31" i="7"/>
  <c r="AT79" i="24"/>
  <c r="J47" i="7"/>
  <c r="AT87" i="24"/>
  <c r="J55" i="7"/>
  <c r="AT16" i="24"/>
  <c r="J63" i="7"/>
  <c r="J71" i="7"/>
  <c r="AT25" i="24"/>
  <c r="AV54" i="24"/>
  <c r="J9" i="8"/>
  <c r="AV74" i="24"/>
  <c r="J17" i="8"/>
  <c r="AV65" i="24"/>
  <c r="J25" i="8"/>
  <c r="AV34" i="24"/>
  <c r="J33" i="8"/>
  <c r="AV42" i="24"/>
  <c r="J41" i="8"/>
  <c r="J49" i="8"/>
  <c r="AV81" i="24"/>
  <c r="J57" i="8"/>
  <c r="AV89" i="24"/>
  <c r="J65" i="8"/>
  <c r="AV19" i="24"/>
  <c r="AX56" i="24"/>
  <c r="J11" i="10"/>
  <c r="J19" i="10"/>
  <c r="AX59" i="24"/>
  <c r="J27" i="10"/>
  <c r="AX28" i="24"/>
  <c r="J35" i="10"/>
  <c r="AX36" i="24"/>
  <c r="J43" i="10"/>
  <c r="AX45" i="24"/>
  <c r="J51" i="10"/>
  <c r="AX83" i="24"/>
  <c r="J59" i="10"/>
  <c r="J67" i="10"/>
  <c r="AX22" i="24"/>
  <c r="AW48" i="24"/>
  <c r="AY77" i="24"/>
  <c r="BJ68" i="24"/>
  <c r="AY101" i="24"/>
  <c r="AW58" i="24"/>
  <c r="BC48" i="24"/>
  <c r="BE8" i="24"/>
  <c r="BE6" i="24" s="1"/>
  <c r="J41" i="3"/>
  <c r="AU42" i="24"/>
  <c r="AU81" i="24"/>
  <c r="J49" i="3"/>
  <c r="AU19" i="24"/>
  <c r="J65" i="3"/>
  <c r="AT56" i="24"/>
  <c r="J11" i="7"/>
  <c r="J35" i="7"/>
  <c r="AT36" i="24"/>
  <c r="J67" i="7"/>
  <c r="AT22" i="24"/>
  <c r="AV61" i="24"/>
  <c r="J21" i="8"/>
  <c r="AV85" i="24"/>
  <c r="J53" i="8"/>
  <c r="AX52" i="24"/>
  <c r="J7" i="10"/>
  <c r="AX79" i="24"/>
  <c r="J47" i="10"/>
  <c r="AX16" i="24"/>
  <c r="J63" i="10"/>
  <c r="J71" i="10"/>
  <c r="AX25" i="24"/>
  <c r="AU56" i="24"/>
  <c r="J11" i="3"/>
  <c r="J35" i="3"/>
  <c r="AU36" i="24"/>
  <c r="J59" i="3"/>
  <c r="J29" i="7"/>
  <c r="AT30" i="24"/>
  <c r="J6" i="3"/>
  <c r="AU50" i="24"/>
  <c r="J14" i="3"/>
  <c r="AU71" i="24"/>
  <c r="AU62" i="24"/>
  <c r="J22" i="3"/>
  <c r="J30" i="3"/>
  <c r="AU31" i="24"/>
  <c r="J38" i="3"/>
  <c r="AU39" i="24"/>
  <c r="J46" i="3"/>
  <c r="AU78" i="24"/>
  <c r="J54" i="3"/>
  <c r="AU86" i="24"/>
  <c r="AU15" i="24"/>
  <c r="J62" i="3"/>
  <c r="J70" i="3"/>
  <c r="AU26" i="24"/>
  <c r="AT53" i="24"/>
  <c r="J8" i="7"/>
  <c r="J16" i="7"/>
  <c r="AT73" i="24"/>
  <c r="J24" i="7"/>
  <c r="AT64" i="24"/>
  <c r="AT33" i="24"/>
  <c r="J32" i="7"/>
  <c r="AT41" i="24"/>
  <c r="J40" i="7"/>
  <c r="J48" i="7"/>
  <c r="AT80" i="24"/>
  <c r="J56" i="7"/>
  <c r="AT88" i="24"/>
  <c r="J64" i="7"/>
  <c r="AT18" i="24"/>
  <c r="AV55" i="24"/>
  <c r="J10" i="8"/>
  <c r="AV76" i="24"/>
  <c r="J18" i="8"/>
  <c r="AV67" i="24"/>
  <c r="J26" i="8"/>
  <c r="J34" i="8"/>
  <c r="AV35" i="24"/>
  <c r="J42" i="8"/>
  <c r="AV44" i="24"/>
  <c r="AV82" i="24"/>
  <c r="J50" i="8"/>
  <c r="AV90" i="24"/>
  <c r="J58" i="8"/>
  <c r="AV20" i="24"/>
  <c r="J66" i="8"/>
  <c r="AX69" i="24"/>
  <c r="J12" i="10"/>
  <c r="AX60" i="24"/>
  <c r="J20" i="10"/>
  <c r="AX29" i="24"/>
  <c r="J28" i="10"/>
  <c r="AX37" i="24"/>
  <c r="J36" i="10"/>
  <c r="AX46" i="24"/>
  <c r="J44" i="10"/>
  <c r="AX84" i="24"/>
  <c r="J52" i="10"/>
  <c r="AX10" i="24"/>
  <c r="J60" i="10"/>
  <c r="J68" i="10"/>
  <c r="AX23" i="24"/>
  <c r="BF8" i="24"/>
  <c r="BF6" i="24" s="1"/>
  <c r="BH8" i="24"/>
  <c r="BH6" i="24" s="1"/>
  <c r="BC9" i="24"/>
  <c r="BC95" i="24"/>
  <c r="BC58" i="24"/>
  <c r="AY48" i="24"/>
  <c r="AU74" i="24"/>
  <c r="J17" i="3"/>
  <c r="AU52" i="24"/>
  <c r="J7" i="3"/>
  <c r="AU63" i="24"/>
  <c r="J23" i="3"/>
  <c r="J31" i="3"/>
  <c r="AU32" i="24"/>
  <c r="J47" i="3"/>
  <c r="AU79" i="24"/>
  <c r="J63" i="3"/>
  <c r="AU16" i="24"/>
  <c r="J25" i="7"/>
  <c r="AT65" i="24"/>
  <c r="J19" i="8"/>
  <c r="AV59" i="24"/>
  <c r="AV36" i="24"/>
  <c r="J35" i="8"/>
  <c r="J51" i="8"/>
  <c r="AV83" i="24"/>
  <c r="AX70" i="24"/>
  <c r="J13" i="10"/>
  <c r="AZ27" i="24"/>
  <c r="AU98" i="24"/>
  <c r="AV98" i="24"/>
  <c r="J59" i="36"/>
  <c r="BK7" i="24"/>
  <c r="AX101" i="24" l="1"/>
  <c r="AT101" i="24"/>
  <c r="AU101" i="24"/>
  <c r="BC8" i="24"/>
  <c r="BC6" i="24" s="1"/>
  <c r="BD10" i="24"/>
  <c r="AY8" i="24"/>
  <c r="AY6" i="24" s="1"/>
  <c r="AV101" i="24"/>
  <c r="BJ8" i="24"/>
  <c r="BJ6" i="24" s="1"/>
  <c r="BG97" i="24"/>
  <c r="BD41" i="24"/>
  <c r="BD87" i="24"/>
  <c r="BD72" i="24"/>
  <c r="AZ8" i="24"/>
  <c r="AZ6" i="24" s="1"/>
  <c r="BD33" i="24"/>
  <c r="BP100" i="24"/>
  <c r="BM100" i="24"/>
  <c r="BD18" i="24"/>
  <c r="BD80" i="24"/>
  <c r="BD73" i="24"/>
  <c r="AV58" i="24"/>
  <c r="AX68" i="24"/>
  <c r="BD64" i="24"/>
  <c r="BD65" i="24"/>
  <c r="BD88" i="24"/>
  <c r="BD30" i="24"/>
  <c r="BD53" i="24"/>
  <c r="J12" i="36"/>
  <c r="BK73" i="24"/>
  <c r="BK42" i="24"/>
  <c r="J28" i="36"/>
  <c r="BK78" i="24"/>
  <c r="J36" i="36"/>
  <c r="BK13" i="24"/>
  <c r="J52" i="36"/>
  <c r="J60" i="36"/>
  <c r="BK22" i="24"/>
  <c r="BD16" i="24"/>
  <c r="BD63" i="24"/>
  <c r="BD31" i="24"/>
  <c r="AV95" i="24"/>
  <c r="AV9" i="24"/>
  <c r="BD90" i="24"/>
  <c r="BD67" i="24"/>
  <c r="J20" i="36"/>
  <c r="BK29" i="24"/>
  <c r="J44" i="36"/>
  <c r="BK86" i="24"/>
  <c r="BH97" i="24"/>
  <c r="AX58" i="24"/>
  <c r="BD62" i="24"/>
  <c r="BD83" i="24"/>
  <c r="BD45" i="24"/>
  <c r="AV77" i="24"/>
  <c r="BD84" i="24"/>
  <c r="BD60" i="24"/>
  <c r="BD42" i="24"/>
  <c r="BF97" i="24"/>
  <c r="J5" i="36"/>
  <c r="BK50" i="24"/>
  <c r="BK76" i="24"/>
  <c r="J13" i="36"/>
  <c r="J21" i="36"/>
  <c r="BK30" i="24"/>
  <c r="BQ30" i="24" s="1"/>
  <c r="BK40" i="24"/>
  <c r="J29" i="36"/>
  <c r="J37" i="36"/>
  <c r="BK79" i="24"/>
  <c r="J45" i="36"/>
  <c r="BK87" i="24"/>
  <c r="BK14" i="24"/>
  <c r="J53" i="36"/>
  <c r="J61" i="36"/>
  <c r="BK23" i="24"/>
  <c r="BK51" i="24"/>
  <c r="BQ51" i="24" s="1"/>
  <c r="J6" i="36"/>
  <c r="BK59" i="24"/>
  <c r="J14" i="36"/>
  <c r="BK31" i="24"/>
  <c r="BQ31" i="24" s="1"/>
  <c r="J22" i="36"/>
  <c r="BK41" i="24"/>
  <c r="J30" i="36"/>
  <c r="J38" i="36"/>
  <c r="BK80" i="24"/>
  <c r="J46" i="36"/>
  <c r="BK88" i="24"/>
  <c r="BK15" i="24"/>
  <c r="J54" i="36"/>
  <c r="J62" i="36"/>
  <c r="BK24" i="24"/>
  <c r="BK52" i="24"/>
  <c r="BQ52" i="24" s="1"/>
  <c r="J7" i="36"/>
  <c r="BK60" i="24"/>
  <c r="J15" i="36"/>
  <c r="BK32" i="24"/>
  <c r="BQ32" i="24" s="1"/>
  <c r="J23" i="36"/>
  <c r="BK43" i="24"/>
  <c r="J31" i="36"/>
  <c r="J39" i="36"/>
  <c r="BK81" i="24"/>
  <c r="J47" i="36"/>
  <c r="BK89" i="24"/>
  <c r="BK16" i="24"/>
  <c r="J55" i="36"/>
  <c r="BK26" i="24"/>
  <c r="J63" i="36"/>
  <c r="J8" i="36"/>
  <c r="BK55" i="24"/>
  <c r="BQ55" i="24" s="1"/>
  <c r="J16" i="36"/>
  <c r="BK61" i="24"/>
  <c r="J24" i="36"/>
  <c r="BK33" i="24"/>
  <c r="BQ33" i="24" s="1"/>
  <c r="J32" i="36"/>
  <c r="BK44" i="24"/>
  <c r="J40" i="36"/>
  <c r="BK82" i="24"/>
  <c r="J48" i="36"/>
  <c r="BK90" i="24"/>
  <c r="J56" i="36"/>
  <c r="BK18" i="24"/>
  <c r="J64" i="36"/>
  <c r="BK25" i="24"/>
  <c r="AU77" i="24"/>
  <c r="BD22" i="24"/>
  <c r="BD86" i="24"/>
  <c r="AU95" i="24"/>
  <c r="AU9" i="24"/>
  <c r="BD85" i="24"/>
  <c r="AT58" i="24"/>
  <c r="BD59" i="24"/>
  <c r="BD70" i="24"/>
  <c r="BD46" i="24"/>
  <c r="AX77" i="24"/>
  <c r="BD82" i="24"/>
  <c r="BD38" i="24"/>
  <c r="AW8" i="24"/>
  <c r="AW6" i="24" s="1"/>
  <c r="AT27" i="24"/>
  <c r="BD28" i="24"/>
  <c r="AT68" i="24"/>
  <c r="BD69" i="24"/>
  <c r="BD76" i="24"/>
  <c r="BD19" i="24"/>
  <c r="BD34" i="24"/>
  <c r="BK99" i="24"/>
  <c r="BK100" i="24" s="1"/>
  <c r="J10" i="36"/>
  <c r="BK71" i="24"/>
  <c r="J18" i="36"/>
  <c r="BK63" i="24"/>
  <c r="J26" i="36"/>
  <c r="BK36" i="24"/>
  <c r="J34" i="36"/>
  <c r="BK46" i="24"/>
  <c r="J42" i="36"/>
  <c r="BK84" i="24"/>
  <c r="J50" i="36"/>
  <c r="BK12" i="24"/>
  <c r="J58" i="36"/>
  <c r="BK20" i="24"/>
  <c r="BD36" i="24"/>
  <c r="BD79" i="24"/>
  <c r="BD52" i="24"/>
  <c r="AT77" i="24"/>
  <c r="BD78" i="24"/>
  <c r="BD71" i="24"/>
  <c r="BD23" i="24"/>
  <c r="BD37" i="24"/>
  <c r="BD44" i="24"/>
  <c r="J49" i="36"/>
  <c r="J11" i="36"/>
  <c r="BK72" i="24"/>
  <c r="BK65" i="24"/>
  <c r="J19" i="36"/>
  <c r="BK39" i="24"/>
  <c r="J27" i="36"/>
  <c r="J35" i="36"/>
  <c r="BK47" i="24"/>
  <c r="J43" i="36"/>
  <c r="BK85" i="24"/>
  <c r="BK11" i="24"/>
  <c r="J51" i="36"/>
  <c r="BD25" i="24"/>
  <c r="AU48" i="24"/>
  <c r="AU68" i="24"/>
  <c r="BD61" i="24"/>
  <c r="AU27" i="24"/>
  <c r="BD14" i="24"/>
  <c r="AV68" i="24"/>
  <c r="BD55" i="24"/>
  <c r="BD89" i="24"/>
  <c r="BD74" i="24"/>
  <c r="J9" i="36"/>
  <c r="BK69" i="24"/>
  <c r="J17" i="36"/>
  <c r="BK62" i="24"/>
  <c r="J25" i="36"/>
  <c r="BK34" i="24"/>
  <c r="BQ34" i="24" s="1"/>
  <c r="J33" i="36"/>
  <c r="BK45" i="24"/>
  <c r="J41" i="36"/>
  <c r="BK83" i="24"/>
  <c r="J57" i="36"/>
  <c r="BK19" i="24"/>
  <c r="BE97" i="24"/>
  <c r="BD32" i="24"/>
  <c r="BD26" i="24"/>
  <c r="BD39" i="24"/>
  <c r="BD50" i="24"/>
  <c r="BD29" i="24"/>
  <c r="BD20" i="24"/>
  <c r="BD35" i="24"/>
  <c r="AV27" i="24"/>
  <c r="BD81" i="24"/>
  <c r="AX95" i="24"/>
  <c r="AX9" i="24"/>
  <c r="BD56" i="24"/>
  <c r="AX27" i="24"/>
  <c r="BD15" i="24"/>
  <c r="BD24" i="24"/>
  <c r="AT48" i="24"/>
  <c r="BD49" i="24"/>
  <c r="AV48" i="24"/>
  <c r="BD47" i="24"/>
  <c r="AU58" i="24"/>
  <c r="AT9" i="24"/>
  <c r="AT95" i="24"/>
  <c r="AX48" i="24"/>
  <c r="BD54" i="24"/>
  <c r="BK98" i="24"/>
  <c r="J59" i="37"/>
  <c r="BL7" i="24"/>
  <c r="BQ7" i="24" s="1"/>
  <c r="BL99" i="24"/>
  <c r="BL100" i="24" s="1"/>
  <c r="J4" i="36" l="1"/>
  <c r="BK101" i="24" s="1"/>
  <c r="AT8" i="24"/>
  <c r="AT6" i="24" s="1"/>
  <c r="BK27" i="24"/>
  <c r="BL76" i="24"/>
  <c r="BQ76" i="24" s="1"/>
  <c r="J13" i="37"/>
  <c r="BL36" i="24"/>
  <c r="BQ36" i="24" s="1"/>
  <c r="J26" i="37"/>
  <c r="BL46" i="24"/>
  <c r="BQ46" i="24" s="1"/>
  <c r="J34" i="37"/>
  <c r="BL84" i="24"/>
  <c r="BQ84" i="24" s="1"/>
  <c r="J42" i="37"/>
  <c r="BL12" i="24"/>
  <c r="BQ12" i="24" s="1"/>
  <c r="J50" i="37"/>
  <c r="BL20" i="24"/>
  <c r="BQ20" i="24" s="1"/>
  <c r="J58" i="37"/>
  <c r="BD48" i="24"/>
  <c r="BK68" i="24"/>
  <c r="AZ97" i="24"/>
  <c r="J14" i="37"/>
  <c r="BL59" i="24"/>
  <c r="BQ59" i="24" s="1"/>
  <c r="BL39" i="24"/>
  <c r="BQ39" i="24" s="1"/>
  <c r="J27" i="37"/>
  <c r="BL47" i="24"/>
  <c r="BQ47" i="24" s="1"/>
  <c r="J35" i="37"/>
  <c r="BL85" i="24"/>
  <c r="BQ85" i="24" s="1"/>
  <c r="J43" i="37"/>
  <c r="BL11" i="24"/>
  <c r="BQ11" i="24" s="1"/>
  <c r="J51" i="37"/>
  <c r="BD27" i="24"/>
  <c r="BD58" i="24"/>
  <c r="AY97" i="24"/>
  <c r="BK77" i="24"/>
  <c r="J5" i="37"/>
  <c r="BL50" i="24"/>
  <c r="BL48" i="24" s="1"/>
  <c r="J16" i="37"/>
  <c r="BL61" i="24"/>
  <c r="BQ61" i="24" s="1"/>
  <c r="BL40" i="24"/>
  <c r="BQ40" i="24" s="1"/>
  <c r="J29" i="37"/>
  <c r="BL79" i="24"/>
  <c r="BQ79" i="24" s="1"/>
  <c r="J37" i="37"/>
  <c r="BL87" i="24"/>
  <c r="BQ87" i="24" s="1"/>
  <c r="J45" i="37"/>
  <c r="J53" i="37"/>
  <c r="BL14" i="24"/>
  <c r="BQ14" i="24" s="1"/>
  <c r="BL23" i="24"/>
  <c r="BQ23" i="24" s="1"/>
  <c r="J61" i="37"/>
  <c r="BD9" i="24"/>
  <c r="AW97" i="24"/>
  <c r="J15" i="37"/>
  <c r="BL60" i="24"/>
  <c r="BQ60" i="24" s="1"/>
  <c r="BL42" i="24"/>
  <c r="BQ42" i="24" s="1"/>
  <c r="J28" i="37"/>
  <c r="BL78" i="24"/>
  <c r="J36" i="37"/>
  <c r="J44" i="37"/>
  <c r="BL86" i="24"/>
  <c r="BQ86" i="24" s="1"/>
  <c r="J52" i="37"/>
  <c r="BL13" i="24"/>
  <c r="BQ13" i="24" s="1"/>
  <c r="J60" i="37"/>
  <c r="BL22" i="24"/>
  <c r="BQ22" i="24" s="1"/>
  <c r="AU8" i="24"/>
  <c r="AU6" i="24" s="1"/>
  <c r="AV8" i="24"/>
  <c r="AV6" i="24" s="1"/>
  <c r="BC97" i="24"/>
  <c r="J9" i="37"/>
  <c r="BL69" i="24"/>
  <c r="BL62" i="24"/>
  <c r="BQ62" i="24" s="1"/>
  <c r="J17" i="37"/>
  <c r="J30" i="37"/>
  <c r="BL41" i="24"/>
  <c r="BQ41" i="24" s="1"/>
  <c r="BL80" i="24"/>
  <c r="BQ80" i="24" s="1"/>
  <c r="J38" i="37"/>
  <c r="BL88" i="24"/>
  <c r="BQ88" i="24" s="1"/>
  <c r="J46" i="37"/>
  <c r="BL15" i="24"/>
  <c r="BQ15" i="24" s="1"/>
  <c r="J54" i="37"/>
  <c r="BL24" i="24"/>
  <c r="BQ24" i="24" s="1"/>
  <c r="J62" i="37"/>
  <c r="BL63" i="24"/>
  <c r="BQ63" i="24" s="1"/>
  <c r="J18" i="37"/>
  <c r="BL89" i="24"/>
  <c r="BQ89" i="24" s="1"/>
  <c r="J47" i="37"/>
  <c r="BL71" i="24"/>
  <c r="BQ71" i="24" s="1"/>
  <c r="J10" i="37"/>
  <c r="J31" i="37"/>
  <c r="BL43" i="24"/>
  <c r="BQ43" i="24" s="1"/>
  <c r="BL81" i="24"/>
  <c r="BQ81" i="24" s="1"/>
  <c r="J39" i="37"/>
  <c r="BL16" i="24"/>
  <c r="BQ16" i="24" s="1"/>
  <c r="J55" i="37"/>
  <c r="J63" i="37"/>
  <c r="BL26" i="24"/>
  <c r="BQ26" i="24" s="1"/>
  <c r="BD77" i="24"/>
  <c r="BK58" i="24"/>
  <c r="BK95" i="24"/>
  <c r="BK9" i="24"/>
  <c r="BL72" i="24"/>
  <c r="BQ72" i="24" s="1"/>
  <c r="J11" i="37"/>
  <c r="BL65" i="24"/>
  <c r="BQ65" i="24" s="1"/>
  <c r="J19" i="37"/>
  <c r="J32" i="37"/>
  <c r="BL44" i="24"/>
  <c r="BQ44" i="24" s="1"/>
  <c r="J40" i="37"/>
  <c r="BL82" i="24"/>
  <c r="BQ82" i="24" s="1"/>
  <c r="J48" i="37"/>
  <c r="BL90" i="24"/>
  <c r="BQ90" i="24" s="1"/>
  <c r="J56" i="37"/>
  <c r="BL18" i="24"/>
  <c r="BQ18" i="24" s="1"/>
  <c r="J64" i="37"/>
  <c r="BL25" i="24"/>
  <c r="BQ25" i="24" s="1"/>
  <c r="AX8" i="24"/>
  <c r="AX6" i="24" s="1"/>
  <c r="BL73" i="24"/>
  <c r="BQ73" i="24" s="1"/>
  <c r="J12" i="37"/>
  <c r="BL29" i="24"/>
  <c r="BQ29" i="24" s="1"/>
  <c r="J20" i="37"/>
  <c r="BL45" i="24"/>
  <c r="BQ45" i="24" s="1"/>
  <c r="J33" i="37"/>
  <c r="J41" i="37"/>
  <c r="BL83" i="24"/>
  <c r="BQ83" i="24" s="1"/>
  <c r="J49" i="37"/>
  <c r="J57" i="37"/>
  <c r="BL19" i="24"/>
  <c r="BQ19" i="24" s="1"/>
  <c r="BD68" i="24"/>
  <c r="BK48" i="24"/>
  <c r="BL98" i="24"/>
  <c r="AR7" i="24"/>
  <c r="AP7" i="24"/>
  <c r="AO7" i="24"/>
  <c r="AN7" i="24"/>
  <c r="AM7" i="24"/>
  <c r="BD8" i="24" l="1"/>
  <c r="BD6" i="24" s="1"/>
  <c r="J4" i="37"/>
  <c r="BQ50" i="24"/>
  <c r="BQ48" i="24" s="1"/>
  <c r="BQ27" i="24"/>
  <c r="AM71" i="24"/>
  <c r="AM61" i="24"/>
  <c r="AM29" i="24"/>
  <c r="M15" i="34"/>
  <c r="AN71" i="24"/>
  <c r="M23" i="34"/>
  <c r="AN61" i="24"/>
  <c r="M31" i="34"/>
  <c r="AN29" i="24"/>
  <c r="M39" i="34"/>
  <c r="AN39" i="24"/>
  <c r="M47" i="34"/>
  <c r="AN79" i="24"/>
  <c r="AN83" i="24"/>
  <c r="M51" i="34"/>
  <c r="M55" i="34"/>
  <c r="AN87" i="24"/>
  <c r="M63" i="34"/>
  <c r="AN20" i="24"/>
  <c r="M67" i="34"/>
  <c r="AN25" i="24"/>
  <c r="M47" i="35"/>
  <c r="AO79" i="24"/>
  <c r="AO83" i="24"/>
  <c r="M51" i="35"/>
  <c r="M55" i="35"/>
  <c r="AO87" i="24"/>
  <c r="M59" i="35"/>
  <c r="AO20" i="24"/>
  <c r="M63" i="35"/>
  <c r="M67" i="35"/>
  <c r="AO25" i="24"/>
  <c r="M6" i="38"/>
  <c r="AR49" i="24"/>
  <c r="AR55" i="24"/>
  <c r="M10" i="38"/>
  <c r="M14" i="38"/>
  <c r="AR70" i="24"/>
  <c r="M18" i="38"/>
  <c r="AR74" i="24"/>
  <c r="M22" i="38"/>
  <c r="AR60" i="24"/>
  <c r="M26" i="38"/>
  <c r="AR64" i="24"/>
  <c r="M30" i="38"/>
  <c r="AR28" i="24"/>
  <c r="M34" i="38"/>
  <c r="AR32" i="24"/>
  <c r="M38" i="38"/>
  <c r="AR36" i="24"/>
  <c r="AR42" i="24"/>
  <c r="M42" i="38"/>
  <c r="M46" i="38"/>
  <c r="AR78" i="24"/>
  <c r="M50" i="38"/>
  <c r="AR82" i="24"/>
  <c r="M54" i="38"/>
  <c r="AR86" i="24"/>
  <c r="M58" i="38"/>
  <c r="AR90" i="24"/>
  <c r="M62" i="38"/>
  <c r="AR19" i="24"/>
  <c r="M66" i="38"/>
  <c r="AR26" i="24"/>
  <c r="BK8" i="24"/>
  <c r="BK6" i="24" s="1"/>
  <c r="BL68" i="24"/>
  <c r="AM49" i="24"/>
  <c r="AM56" i="24"/>
  <c r="AM75" i="24"/>
  <c r="AM65" i="24"/>
  <c r="M7" i="34"/>
  <c r="AN50" i="24"/>
  <c r="AN56" i="24"/>
  <c r="M11" i="34"/>
  <c r="AN75" i="24"/>
  <c r="M19" i="34"/>
  <c r="AN65" i="24"/>
  <c r="M27" i="34"/>
  <c r="AN33" i="24"/>
  <c r="M35" i="34"/>
  <c r="M43" i="34"/>
  <c r="AN45" i="24"/>
  <c r="M59" i="34"/>
  <c r="AM34" i="24"/>
  <c r="AM40" i="24"/>
  <c r="AM46" i="24"/>
  <c r="AM80" i="24"/>
  <c r="AM84" i="24"/>
  <c r="AM88" i="24"/>
  <c r="AM14" i="24"/>
  <c r="AM22" i="24"/>
  <c r="M7" i="35"/>
  <c r="AO50" i="24"/>
  <c r="AO56" i="24"/>
  <c r="M11" i="35"/>
  <c r="M15" i="35"/>
  <c r="AO71" i="24"/>
  <c r="AO75" i="24"/>
  <c r="M19" i="35"/>
  <c r="M23" i="35"/>
  <c r="AO61" i="24"/>
  <c r="AO65" i="24"/>
  <c r="M27" i="35"/>
  <c r="M31" i="35"/>
  <c r="AO29" i="24"/>
  <c r="AO33" i="24"/>
  <c r="M35" i="35"/>
  <c r="M39" i="35"/>
  <c r="AO39" i="24"/>
  <c r="AO45" i="24"/>
  <c r="M43" i="35"/>
  <c r="AP50" i="24"/>
  <c r="M7" i="39"/>
  <c r="AP56" i="24"/>
  <c r="M11" i="39"/>
  <c r="AP71" i="24"/>
  <c r="M15" i="39"/>
  <c r="AP75" i="24"/>
  <c r="M19" i="39"/>
  <c r="AP61" i="24"/>
  <c r="M23" i="39"/>
  <c r="AP65" i="24"/>
  <c r="M27" i="39"/>
  <c r="AP29" i="24"/>
  <c r="M31" i="39"/>
  <c r="AP33" i="24"/>
  <c r="M35" i="39"/>
  <c r="M39" i="39"/>
  <c r="AP39" i="24"/>
  <c r="M43" i="39"/>
  <c r="AP45" i="24"/>
  <c r="AP79" i="24"/>
  <c r="M47" i="39"/>
  <c r="AP83" i="24"/>
  <c r="M51" i="39"/>
  <c r="AP87" i="24"/>
  <c r="M55" i="39"/>
  <c r="M59" i="39"/>
  <c r="AP20" i="24"/>
  <c r="M63" i="39"/>
  <c r="M67" i="39"/>
  <c r="AP25" i="24"/>
  <c r="AX97" i="24"/>
  <c r="BQ9" i="24"/>
  <c r="BQ69" i="24"/>
  <c r="BQ68" i="24" s="1"/>
  <c r="AM33" i="24"/>
  <c r="AM83" i="24"/>
  <c r="AM25" i="24"/>
  <c r="M6" i="35"/>
  <c r="AO49" i="24"/>
  <c r="AO60" i="24"/>
  <c r="M22" i="35"/>
  <c r="M38" i="35"/>
  <c r="AO36" i="24"/>
  <c r="AP55" i="24"/>
  <c r="M10" i="39"/>
  <c r="M30" i="39"/>
  <c r="AP28" i="24"/>
  <c r="M54" i="39"/>
  <c r="AP86" i="24"/>
  <c r="AM76" i="24"/>
  <c r="AN52" i="24"/>
  <c r="M8" i="34"/>
  <c r="AN76" i="24"/>
  <c r="M20" i="34"/>
  <c r="AN30" i="24"/>
  <c r="M32" i="34"/>
  <c r="AN80" i="24"/>
  <c r="M48" i="34"/>
  <c r="M60" i="34"/>
  <c r="AN14" i="24"/>
  <c r="AO84" i="24"/>
  <c r="M52" i="35"/>
  <c r="M64" i="35"/>
  <c r="AO22" i="24"/>
  <c r="AR50" i="24"/>
  <c r="M7" i="38"/>
  <c r="AR56" i="24"/>
  <c r="M11" i="38"/>
  <c r="M19" i="38"/>
  <c r="AR75" i="24"/>
  <c r="AR61" i="24"/>
  <c r="M23" i="38"/>
  <c r="AR29" i="24"/>
  <c r="M31" i="38"/>
  <c r="AR33" i="24"/>
  <c r="M35" i="38"/>
  <c r="AR39" i="24"/>
  <c r="M39" i="38"/>
  <c r="M43" i="38"/>
  <c r="AR45" i="24"/>
  <c r="AR79" i="24"/>
  <c r="M47" i="38"/>
  <c r="AR83" i="24"/>
  <c r="M51" i="38"/>
  <c r="AR87" i="24"/>
  <c r="M55" i="38"/>
  <c r="M59" i="38"/>
  <c r="M67" i="38"/>
  <c r="AR25" i="24"/>
  <c r="AU97" i="24"/>
  <c r="BL58" i="24"/>
  <c r="AM50" i="24"/>
  <c r="AM62" i="24"/>
  <c r="AN72" i="24"/>
  <c r="M16" i="34"/>
  <c r="AN62" i="24"/>
  <c r="M24" i="34"/>
  <c r="AN34" i="24"/>
  <c r="M36" i="34"/>
  <c r="M44" i="34"/>
  <c r="AN46" i="24"/>
  <c r="AN88" i="24"/>
  <c r="M56" i="34"/>
  <c r="AN22" i="24"/>
  <c r="M64" i="34"/>
  <c r="M48" i="35"/>
  <c r="AO80" i="24"/>
  <c r="AO14" i="24"/>
  <c r="M60" i="35"/>
  <c r="AM35" i="24"/>
  <c r="AM41" i="24"/>
  <c r="AM47" i="24"/>
  <c r="AM81" i="24"/>
  <c r="AM85" i="24"/>
  <c r="AM89" i="24"/>
  <c r="AM18" i="24"/>
  <c r="AM24" i="24"/>
  <c r="M8" i="35"/>
  <c r="AO52" i="24"/>
  <c r="AO57" i="24"/>
  <c r="M12" i="35"/>
  <c r="M16" i="35"/>
  <c r="AO72" i="24"/>
  <c r="AO76" i="24"/>
  <c r="M20" i="35"/>
  <c r="M24" i="35"/>
  <c r="AO62" i="24"/>
  <c r="AO66" i="24"/>
  <c r="M28" i="35"/>
  <c r="M32" i="35"/>
  <c r="AO30" i="24"/>
  <c r="AO34" i="24"/>
  <c r="M36" i="35"/>
  <c r="AO40" i="24"/>
  <c r="M40" i="35"/>
  <c r="M8" i="39"/>
  <c r="AP52" i="24"/>
  <c r="M12" i="39"/>
  <c r="AP57" i="24"/>
  <c r="AP72" i="24"/>
  <c r="M16" i="39"/>
  <c r="AP76" i="24"/>
  <c r="M20" i="39"/>
  <c r="AP62" i="24"/>
  <c r="M24" i="39"/>
  <c r="AP66" i="24"/>
  <c r="M28" i="39"/>
  <c r="M32" i="39"/>
  <c r="AP30" i="24"/>
  <c r="M36" i="39"/>
  <c r="AP34" i="24"/>
  <c r="AP40" i="24"/>
  <c r="M40" i="39"/>
  <c r="M44" i="39"/>
  <c r="AP46" i="24"/>
  <c r="M48" i="39"/>
  <c r="AP80" i="24"/>
  <c r="M52" i="39"/>
  <c r="AP84" i="24"/>
  <c r="M56" i="39"/>
  <c r="AP88" i="24"/>
  <c r="M60" i="39"/>
  <c r="AP14" i="24"/>
  <c r="AP22" i="24"/>
  <c r="M64" i="39"/>
  <c r="AT97" i="24"/>
  <c r="BL101" i="24"/>
  <c r="BL9" i="24"/>
  <c r="BL95" i="24"/>
  <c r="AM39" i="24"/>
  <c r="AM87" i="24"/>
  <c r="M18" i="35"/>
  <c r="AO74" i="24"/>
  <c r="M34" i="35"/>
  <c r="AO32" i="24"/>
  <c r="AP49" i="24"/>
  <c r="M26" i="39"/>
  <c r="AP64" i="24"/>
  <c r="AP42" i="24"/>
  <c r="M42" i="39"/>
  <c r="AR99" i="24"/>
  <c r="AM57" i="24"/>
  <c r="AM66" i="24"/>
  <c r="M12" i="34"/>
  <c r="AN57" i="24"/>
  <c r="AN66" i="24"/>
  <c r="M28" i="34"/>
  <c r="AN40" i="24"/>
  <c r="M40" i="34"/>
  <c r="AN84" i="24"/>
  <c r="M52" i="34"/>
  <c r="M56" i="35"/>
  <c r="AO88" i="24"/>
  <c r="AR71" i="24"/>
  <c r="M15" i="38"/>
  <c r="M27" i="38"/>
  <c r="AR65" i="24"/>
  <c r="AR20" i="24"/>
  <c r="M63" i="38"/>
  <c r="AM69" i="24"/>
  <c r="AM73" i="24"/>
  <c r="AM59" i="24"/>
  <c r="AM63" i="24"/>
  <c r="AM67" i="24"/>
  <c r="M9" i="34"/>
  <c r="AN53" i="24"/>
  <c r="M13" i="34"/>
  <c r="AN69" i="24"/>
  <c r="M17" i="34"/>
  <c r="AN73" i="24"/>
  <c r="M21" i="34"/>
  <c r="AN59" i="24"/>
  <c r="M25" i="34"/>
  <c r="AN63" i="24"/>
  <c r="M29" i="34"/>
  <c r="AN67" i="24"/>
  <c r="M33" i="34"/>
  <c r="AN31" i="24"/>
  <c r="M37" i="34"/>
  <c r="AN35" i="24"/>
  <c r="AN41" i="24"/>
  <c r="M41" i="34"/>
  <c r="M45" i="34"/>
  <c r="AN47" i="24"/>
  <c r="M49" i="34"/>
  <c r="AN81" i="24"/>
  <c r="M53" i="34"/>
  <c r="AN85" i="24"/>
  <c r="M57" i="34"/>
  <c r="AN89" i="24"/>
  <c r="AN18" i="24"/>
  <c r="M61" i="34"/>
  <c r="M65" i="34"/>
  <c r="AN24" i="24"/>
  <c r="M45" i="35"/>
  <c r="AO47" i="24"/>
  <c r="M49" i="35"/>
  <c r="AO81" i="24"/>
  <c r="AO85" i="24"/>
  <c r="M53" i="35"/>
  <c r="M57" i="35"/>
  <c r="AO89" i="24"/>
  <c r="AO18" i="24"/>
  <c r="M61" i="35"/>
  <c r="M65" i="35"/>
  <c r="AO24" i="24"/>
  <c r="AR52" i="24"/>
  <c r="M8" i="38"/>
  <c r="M12" i="38"/>
  <c r="AR57" i="24"/>
  <c r="AR72" i="24"/>
  <c r="M16" i="38"/>
  <c r="AR76" i="24"/>
  <c r="M20" i="38"/>
  <c r="AR62" i="24"/>
  <c r="M24" i="38"/>
  <c r="AR66" i="24"/>
  <c r="M28" i="38"/>
  <c r="AR30" i="24"/>
  <c r="M32" i="38"/>
  <c r="AR34" i="24"/>
  <c r="M36" i="38"/>
  <c r="M40" i="38"/>
  <c r="AR40" i="24"/>
  <c r="M44" i="38"/>
  <c r="AR46" i="24"/>
  <c r="AR80" i="24"/>
  <c r="M48" i="38"/>
  <c r="AR84" i="24"/>
  <c r="M52" i="38"/>
  <c r="AR88" i="24"/>
  <c r="M56" i="38"/>
  <c r="M60" i="38"/>
  <c r="AR14" i="24"/>
  <c r="AR22" i="24"/>
  <c r="M64" i="38"/>
  <c r="BL77" i="24"/>
  <c r="AM79" i="24"/>
  <c r="AM20" i="24"/>
  <c r="AO70" i="24"/>
  <c r="M14" i="35"/>
  <c r="AO28" i="24"/>
  <c r="M30" i="35"/>
  <c r="M18" i="39"/>
  <c r="AP74" i="24"/>
  <c r="AP32" i="24"/>
  <c r="M34" i="39"/>
  <c r="M46" i="39"/>
  <c r="AP78" i="24"/>
  <c r="AP90" i="24"/>
  <c r="M58" i="39"/>
  <c r="AP26" i="24"/>
  <c r="M66" i="39"/>
  <c r="AM72" i="24"/>
  <c r="AM32" i="24"/>
  <c r="AM42" i="24"/>
  <c r="AM82" i="24"/>
  <c r="AM90" i="24"/>
  <c r="AM26" i="24"/>
  <c r="M9" i="35"/>
  <c r="AO53" i="24"/>
  <c r="M17" i="35"/>
  <c r="AO73" i="24"/>
  <c r="M25" i="35"/>
  <c r="AO63" i="24"/>
  <c r="M33" i="35"/>
  <c r="AO31" i="24"/>
  <c r="M13" i="39"/>
  <c r="AP69" i="24"/>
  <c r="M21" i="39"/>
  <c r="AP59" i="24"/>
  <c r="M25" i="39"/>
  <c r="AP63" i="24"/>
  <c r="M33" i="39"/>
  <c r="AP31" i="24"/>
  <c r="M37" i="39"/>
  <c r="AP35" i="24"/>
  <c r="AP41" i="24"/>
  <c r="M41" i="39"/>
  <c r="M45" i="39"/>
  <c r="AP47" i="24"/>
  <c r="AP81" i="24"/>
  <c r="M49" i="39"/>
  <c r="M53" i="39"/>
  <c r="AP85" i="24"/>
  <c r="AP89" i="24"/>
  <c r="M57" i="39"/>
  <c r="AP18" i="24"/>
  <c r="M61" i="39"/>
  <c r="M65" i="39"/>
  <c r="AP24" i="24"/>
  <c r="BL27" i="24"/>
  <c r="BQ78" i="24"/>
  <c r="BQ77" i="24" s="1"/>
  <c r="AM45" i="24"/>
  <c r="M10" i="35"/>
  <c r="AO55" i="24"/>
  <c r="M26" i="35"/>
  <c r="AO64" i="24"/>
  <c r="M42" i="35"/>
  <c r="AO42" i="24"/>
  <c r="M14" i="39"/>
  <c r="AP70" i="24"/>
  <c r="M22" i="39"/>
  <c r="AP60" i="24"/>
  <c r="M38" i="39"/>
  <c r="AP36" i="24"/>
  <c r="AP82" i="24"/>
  <c r="M50" i="39"/>
  <c r="M62" i="39"/>
  <c r="AP19" i="24"/>
  <c r="AM30" i="24"/>
  <c r="AM36" i="24"/>
  <c r="AM78" i="24"/>
  <c r="AM86" i="24"/>
  <c r="AM19" i="24"/>
  <c r="AO69" i="24"/>
  <c r="M13" i="35"/>
  <c r="AO59" i="24"/>
  <c r="M21" i="35"/>
  <c r="AO67" i="24"/>
  <c r="M29" i="35"/>
  <c r="AO35" i="24"/>
  <c r="M37" i="35"/>
  <c r="M41" i="35"/>
  <c r="AO41" i="24"/>
  <c r="M9" i="39"/>
  <c r="AP53" i="24"/>
  <c r="M17" i="39"/>
  <c r="AP73" i="24"/>
  <c r="M29" i="39"/>
  <c r="AP67" i="24"/>
  <c r="AM55" i="24"/>
  <c r="AM70" i="24"/>
  <c r="AM74" i="24"/>
  <c r="AM60" i="24"/>
  <c r="AM64" i="24"/>
  <c r="AM28" i="24"/>
  <c r="M6" i="34"/>
  <c r="AN49" i="24"/>
  <c r="AN55" i="24"/>
  <c r="M10" i="34"/>
  <c r="M14" i="34"/>
  <c r="AN70" i="24"/>
  <c r="M18" i="34"/>
  <c r="AN74" i="24"/>
  <c r="M22" i="34"/>
  <c r="AN60" i="24"/>
  <c r="M26" i="34"/>
  <c r="AN64" i="24"/>
  <c r="AN28" i="24"/>
  <c r="M30" i="34"/>
  <c r="AN32" i="24"/>
  <c r="M34" i="34"/>
  <c r="M38" i="34"/>
  <c r="AN36" i="24"/>
  <c r="AN42" i="24"/>
  <c r="M42" i="34"/>
  <c r="M46" i="34"/>
  <c r="AN78" i="24"/>
  <c r="AN82" i="24"/>
  <c r="M50" i="34"/>
  <c r="M54" i="34"/>
  <c r="AN86" i="24"/>
  <c r="AN90" i="24"/>
  <c r="M58" i="34"/>
  <c r="M62" i="34"/>
  <c r="AN19" i="24"/>
  <c r="AN26" i="24"/>
  <c r="M66" i="34"/>
  <c r="AO78" i="24"/>
  <c r="M46" i="35"/>
  <c r="M50" i="35"/>
  <c r="AO82" i="24"/>
  <c r="M54" i="35"/>
  <c r="AO86" i="24"/>
  <c r="M58" i="35"/>
  <c r="AO90" i="24"/>
  <c r="AO19" i="24"/>
  <c r="M62" i="35"/>
  <c r="M66" i="35"/>
  <c r="AO26" i="24"/>
  <c r="M9" i="38"/>
  <c r="AR53" i="24"/>
  <c r="M13" i="38"/>
  <c r="AR69" i="24"/>
  <c r="M17" i="38"/>
  <c r="AR73" i="24"/>
  <c r="M21" i="38"/>
  <c r="AR59" i="24"/>
  <c r="M25" i="38"/>
  <c r="AR63" i="24"/>
  <c r="M29" i="38"/>
  <c r="AR67" i="24"/>
  <c r="M33" i="38"/>
  <c r="AR31" i="24"/>
  <c r="M37" i="38"/>
  <c r="AR35" i="24"/>
  <c r="AR41" i="24"/>
  <c r="M41" i="38"/>
  <c r="M45" i="38"/>
  <c r="AR47" i="24"/>
  <c r="M49" i="38"/>
  <c r="AR81" i="24"/>
  <c r="M53" i="38"/>
  <c r="AR85" i="24"/>
  <c r="M57" i="38"/>
  <c r="AR89" i="24"/>
  <c r="M61" i="38"/>
  <c r="AR18" i="24"/>
  <c r="M65" i="38"/>
  <c r="AR24" i="24"/>
  <c r="BQ58" i="24"/>
  <c r="AV97" i="24"/>
  <c r="AN99" i="24"/>
  <c r="AR98" i="24"/>
  <c r="AM99" i="24"/>
  <c r="AN98" i="24"/>
  <c r="AO99" i="24"/>
  <c r="AP99" i="24"/>
  <c r="AO98" i="24"/>
  <c r="AP98" i="24"/>
  <c r="AL7" i="24"/>
  <c r="AS7" i="24" s="1"/>
  <c r="AN101" i="24" l="1"/>
  <c r="M5" i="35"/>
  <c r="AO101" i="24" s="1"/>
  <c r="M5" i="39"/>
  <c r="AP101" i="24" s="1"/>
  <c r="AM101" i="24"/>
  <c r="BL8" i="24"/>
  <c r="BL6" i="24" s="1"/>
  <c r="AN48" i="24"/>
  <c r="AL55" i="24"/>
  <c r="AS55" i="24" s="1"/>
  <c r="AL70" i="24"/>
  <c r="AS70" i="24" s="1"/>
  <c r="AL74" i="24"/>
  <c r="AS74" i="24" s="1"/>
  <c r="AL60" i="24"/>
  <c r="AL64" i="24"/>
  <c r="AS64" i="24" s="1"/>
  <c r="AL28" i="24"/>
  <c r="AS28" i="24" s="1"/>
  <c r="AL36" i="24"/>
  <c r="AS36" i="24" s="1"/>
  <c r="AL42" i="24"/>
  <c r="AS42" i="24" s="1"/>
  <c r="AL78" i="24"/>
  <c r="AS78" i="24" s="1"/>
  <c r="AL82" i="24"/>
  <c r="AS82" i="24" s="1"/>
  <c r="AL86" i="24"/>
  <c r="AS86" i="24" s="1"/>
  <c r="AL90" i="24"/>
  <c r="AS90" i="24" s="1"/>
  <c r="AL19" i="24"/>
  <c r="AS19" i="24" s="1"/>
  <c r="AL26" i="24"/>
  <c r="AS26" i="24" s="1"/>
  <c r="AO77" i="24"/>
  <c r="AP48" i="24"/>
  <c r="AO95" i="24"/>
  <c r="AO9" i="24"/>
  <c r="AR48" i="24"/>
  <c r="AM77" i="24"/>
  <c r="AN68" i="24"/>
  <c r="AM58" i="24"/>
  <c r="AP95" i="24"/>
  <c r="AP9" i="24"/>
  <c r="BK97" i="24"/>
  <c r="M5" i="38"/>
  <c r="AR101" i="24" s="1"/>
  <c r="AL49" i="24"/>
  <c r="AL56" i="24"/>
  <c r="AS56" i="24" s="1"/>
  <c r="AL71" i="24"/>
  <c r="AS71" i="24" s="1"/>
  <c r="AL75" i="24"/>
  <c r="AS75" i="24" s="1"/>
  <c r="AL61" i="24"/>
  <c r="AS61" i="24" s="1"/>
  <c r="AL65" i="24"/>
  <c r="AS65" i="24" s="1"/>
  <c r="AL29" i="24"/>
  <c r="AS29" i="24" s="1"/>
  <c r="AL33" i="24"/>
  <c r="AS33" i="24" s="1"/>
  <c r="AL39" i="24"/>
  <c r="AS39" i="24" s="1"/>
  <c r="AL45" i="24"/>
  <c r="AS45" i="24" s="1"/>
  <c r="AL79" i="24"/>
  <c r="AS79" i="24" s="1"/>
  <c r="AL83" i="24"/>
  <c r="AS83" i="24" s="1"/>
  <c r="AL87" i="24"/>
  <c r="AS87" i="24" s="1"/>
  <c r="AL20" i="24"/>
  <c r="AS20" i="24" s="1"/>
  <c r="AL25" i="24"/>
  <c r="AS25" i="24" s="1"/>
  <c r="AO58" i="24"/>
  <c r="AP58" i="24"/>
  <c r="AP27" i="24"/>
  <c r="AO48" i="24"/>
  <c r="AR95" i="24"/>
  <c r="AR9" i="24"/>
  <c r="AR68" i="24"/>
  <c r="AN77" i="24"/>
  <c r="AS53" i="24"/>
  <c r="BQ8" i="24"/>
  <c r="BQ6" i="24" s="1"/>
  <c r="AL50" i="24"/>
  <c r="AS50" i="24" s="1"/>
  <c r="AL57" i="24"/>
  <c r="AS57" i="24" s="1"/>
  <c r="AL72" i="24"/>
  <c r="AS72" i="24" s="1"/>
  <c r="AL76" i="24"/>
  <c r="AS76" i="24" s="1"/>
  <c r="AL62" i="24"/>
  <c r="AS62" i="24" s="1"/>
  <c r="AL66" i="24"/>
  <c r="AS66" i="24" s="1"/>
  <c r="AL30" i="24"/>
  <c r="AS30" i="24" s="1"/>
  <c r="AL34" i="24"/>
  <c r="AS34" i="24" s="1"/>
  <c r="AL40" i="24"/>
  <c r="AS40" i="24" s="1"/>
  <c r="AL46" i="24"/>
  <c r="AS46" i="24" s="1"/>
  <c r="AL80" i="24"/>
  <c r="AS80" i="24" s="1"/>
  <c r="AL84" i="24"/>
  <c r="AL88" i="24"/>
  <c r="AS88" i="24" s="1"/>
  <c r="AL14" i="24"/>
  <c r="AL22" i="24"/>
  <c r="AS22" i="24" s="1"/>
  <c r="AN27" i="24"/>
  <c r="AO68" i="24"/>
  <c r="AP68" i="24"/>
  <c r="AN95" i="24"/>
  <c r="AN9" i="24"/>
  <c r="AM95" i="24"/>
  <c r="AM9" i="24"/>
  <c r="AR77" i="24"/>
  <c r="AR27" i="24"/>
  <c r="AM27" i="24"/>
  <c r="AO27" i="24"/>
  <c r="AN58" i="24"/>
  <c r="AM68" i="24"/>
  <c r="AS52" i="24"/>
  <c r="AR58" i="24"/>
  <c r="AL69" i="24"/>
  <c r="AL73" i="24"/>
  <c r="AS73" i="24" s="1"/>
  <c r="AL59" i="24"/>
  <c r="AS59" i="24" s="1"/>
  <c r="AL63" i="24"/>
  <c r="AS63" i="24" s="1"/>
  <c r="AL67" i="24"/>
  <c r="AS67" i="24" s="1"/>
  <c r="AS31" i="24"/>
  <c r="AL35" i="24"/>
  <c r="AS35" i="24" s="1"/>
  <c r="AL41" i="24"/>
  <c r="AS41" i="24" s="1"/>
  <c r="AL47" i="24"/>
  <c r="AS47" i="24" s="1"/>
  <c r="AL81" i="24"/>
  <c r="AS81" i="24" s="1"/>
  <c r="AL85" i="24"/>
  <c r="AS85" i="24" s="1"/>
  <c r="AL89" i="24"/>
  <c r="AS89" i="24" s="1"/>
  <c r="AL18" i="24"/>
  <c r="AS18" i="24" s="1"/>
  <c r="AL24" i="24"/>
  <c r="AS24" i="24" s="1"/>
  <c r="AP77" i="24"/>
  <c r="AM48" i="24"/>
  <c r="AL98" i="24"/>
  <c r="S7" i="24"/>
  <c r="S99" i="24"/>
  <c r="S100" i="24" s="1"/>
  <c r="U7" i="24"/>
  <c r="U99" i="24"/>
  <c r="U100" i="24" s="1"/>
  <c r="M99" i="24"/>
  <c r="M100" i="24" s="1"/>
  <c r="AA7" i="24"/>
  <c r="AA99" i="24"/>
  <c r="AA100" i="24" s="1"/>
  <c r="L99" i="24"/>
  <c r="L100" i="24" s="1"/>
  <c r="AP8" i="24" l="1"/>
  <c r="AP6" i="24" s="1"/>
  <c r="AL101" i="24"/>
  <c r="S91" i="24"/>
  <c r="AK91" i="24" s="1"/>
  <c r="AP100" i="24"/>
  <c r="AM100" i="24"/>
  <c r="AQ100" i="24"/>
  <c r="AR100" i="24"/>
  <c r="AO100" i="24"/>
  <c r="AN100" i="24"/>
  <c r="AM8" i="24"/>
  <c r="AM6" i="24" s="1"/>
  <c r="K11" i="28"/>
  <c r="AA54" i="24"/>
  <c r="K19" i="28"/>
  <c r="AA73" i="24"/>
  <c r="AA63" i="24"/>
  <c r="K27" i="28"/>
  <c r="AA31" i="24"/>
  <c r="K35" i="28"/>
  <c r="AA39" i="24"/>
  <c r="K43" i="28"/>
  <c r="AA47" i="24"/>
  <c r="K51" i="28"/>
  <c r="K59" i="28"/>
  <c r="AA85" i="24"/>
  <c r="AA11" i="24"/>
  <c r="K67" i="28"/>
  <c r="K75" i="28"/>
  <c r="AA20" i="24"/>
  <c r="K7" i="30"/>
  <c r="U49" i="24"/>
  <c r="U57" i="24"/>
  <c r="K15" i="30"/>
  <c r="U76" i="24"/>
  <c r="K23" i="30"/>
  <c r="U66" i="24"/>
  <c r="K31" i="30"/>
  <c r="U35" i="24"/>
  <c r="K39" i="30"/>
  <c r="U43" i="24"/>
  <c r="K47" i="30"/>
  <c r="U81" i="24"/>
  <c r="K55" i="30"/>
  <c r="K63" i="30"/>
  <c r="U89" i="24"/>
  <c r="U16" i="24"/>
  <c r="K71" i="30"/>
  <c r="U24" i="24"/>
  <c r="K6" i="31"/>
  <c r="S49" i="24"/>
  <c r="K14" i="31"/>
  <c r="S57" i="24"/>
  <c r="K22" i="31"/>
  <c r="S76" i="24"/>
  <c r="K30" i="31"/>
  <c r="S66" i="24"/>
  <c r="K38" i="31"/>
  <c r="S35" i="24"/>
  <c r="K46" i="31"/>
  <c r="S43" i="24"/>
  <c r="S81" i="24"/>
  <c r="K54" i="31"/>
  <c r="S89" i="24"/>
  <c r="K62" i="31"/>
  <c r="S15" i="24"/>
  <c r="K70" i="31"/>
  <c r="S23" i="24"/>
  <c r="K78" i="31"/>
  <c r="BL97" i="24"/>
  <c r="AL58" i="24"/>
  <c r="AS60" i="24"/>
  <c r="AS58" i="24" s="1"/>
  <c r="K57" i="28"/>
  <c r="AA83" i="24"/>
  <c r="U33" i="24"/>
  <c r="K37" i="30"/>
  <c r="S87" i="24"/>
  <c r="K60" i="31"/>
  <c r="K10" i="28"/>
  <c r="AA53" i="24"/>
  <c r="AA72" i="24"/>
  <c r="K18" i="28"/>
  <c r="AA62" i="24"/>
  <c r="K26" i="28"/>
  <c r="AA30" i="24"/>
  <c r="K34" i="28"/>
  <c r="AA38" i="24"/>
  <c r="K42" i="28"/>
  <c r="AA46" i="24"/>
  <c r="K50" i="28"/>
  <c r="AA84" i="24"/>
  <c r="K58" i="28"/>
  <c r="K66" i="28"/>
  <c r="AA12" i="24"/>
  <c r="K74" i="28"/>
  <c r="AA19" i="24"/>
  <c r="U32" i="24"/>
  <c r="K6" i="30"/>
  <c r="U56" i="24"/>
  <c r="K14" i="30"/>
  <c r="U75" i="24"/>
  <c r="K22" i="30"/>
  <c r="U65" i="24"/>
  <c r="K30" i="30"/>
  <c r="U34" i="24"/>
  <c r="K38" i="30"/>
  <c r="U42" i="24"/>
  <c r="K46" i="30"/>
  <c r="U80" i="24"/>
  <c r="K54" i="30"/>
  <c r="U88" i="24"/>
  <c r="K62" i="30"/>
  <c r="K70" i="30"/>
  <c r="U15" i="24"/>
  <c r="U23" i="24"/>
  <c r="S56" i="24"/>
  <c r="K13" i="31"/>
  <c r="K21" i="31"/>
  <c r="S75" i="24"/>
  <c r="S65" i="24"/>
  <c r="K29" i="31"/>
  <c r="K37" i="31"/>
  <c r="S34" i="24"/>
  <c r="K45" i="31"/>
  <c r="S42" i="24"/>
  <c r="S80" i="24"/>
  <c r="K53" i="31"/>
  <c r="S88" i="24"/>
  <c r="K61" i="31"/>
  <c r="K69" i="31"/>
  <c r="S14" i="24"/>
  <c r="K77" i="31"/>
  <c r="S22" i="24"/>
  <c r="K12" i="28"/>
  <c r="AA55" i="24"/>
  <c r="K20" i="28"/>
  <c r="AA74" i="24"/>
  <c r="K28" i="28"/>
  <c r="AA64" i="24"/>
  <c r="K36" i="28"/>
  <c r="AA32" i="24"/>
  <c r="K44" i="28"/>
  <c r="AA40" i="24"/>
  <c r="K52" i="28"/>
  <c r="AA78" i="24"/>
  <c r="K60" i="28"/>
  <c r="AA86" i="24"/>
  <c r="K68" i="28"/>
  <c r="AA13" i="24"/>
  <c r="K76" i="28"/>
  <c r="AA21" i="24"/>
  <c r="U50" i="24"/>
  <c r="K8" i="30"/>
  <c r="U69" i="24"/>
  <c r="K16" i="30"/>
  <c r="U59" i="24"/>
  <c r="K24" i="30"/>
  <c r="U67" i="24"/>
  <c r="K32" i="30"/>
  <c r="K40" i="30"/>
  <c r="U36" i="24"/>
  <c r="U44" i="24"/>
  <c r="K48" i="30"/>
  <c r="U82" i="24"/>
  <c r="K56" i="30"/>
  <c r="K64" i="30"/>
  <c r="U17" i="24"/>
  <c r="K72" i="30"/>
  <c r="U26" i="24"/>
  <c r="K7" i="31"/>
  <c r="S50" i="24"/>
  <c r="K15" i="31"/>
  <c r="S69" i="24"/>
  <c r="K23" i="31"/>
  <c r="S59" i="24"/>
  <c r="K31" i="31"/>
  <c r="S67" i="24"/>
  <c r="K39" i="31"/>
  <c r="S36" i="24"/>
  <c r="K47" i="31"/>
  <c r="S44" i="24"/>
  <c r="S82" i="24"/>
  <c r="K55" i="31"/>
  <c r="S90" i="24"/>
  <c r="K63" i="31"/>
  <c r="S16" i="24"/>
  <c r="K71" i="31"/>
  <c r="S24" i="24"/>
  <c r="AL48" i="24"/>
  <c r="AS49" i="24"/>
  <c r="AS48" i="24" s="1"/>
  <c r="AL27" i="24"/>
  <c r="AS32" i="24"/>
  <c r="AS27" i="24" s="1"/>
  <c r="AA10" i="24"/>
  <c r="K5" i="28"/>
  <c r="AA56" i="24"/>
  <c r="K13" i="28"/>
  <c r="K21" i="28"/>
  <c r="AA75" i="24"/>
  <c r="K29" i="28"/>
  <c r="AA65" i="24"/>
  <c r="K37" i="28"/>
  <c r="AA33" i="24"/>
  <c r="K45" i="28"/>
  <c r="AA41" i="24"/>
  <c r="AA79" i="24"/>
  <c r="K53" i="28"/>
  <c r="AA87" i="24"/>
  <c r="K61" i="28"/>
  <c r="AA14" i="24"/>
  <c r="K69" i="28"/>
  <c r="AA22" i="24"/>
  <c r="K77" i="28"/>
  <c r="U51" i="24"/>
  <c r="K9" i="30"/>
  <c r="U70" i="24"/>
  <c r="K17" i="30"/>
  <c r="U60" i="24"/>
  <c r="K25" i="30"/>
  <c r="U28" i="24"/>
  <c r="K33" i="30"/>
  <c r="U37" i="24"/>
  <c r="K41" i="30"/>
  <c r="U45" i="24"/>
  <c r="K49" i="30"/>
  <c r="U83" i="24"/>
  <c r="K57" i="30"/>
  <c r="U10" i="24"/>
  <c r="K65" i="30"/>
  <c r="U18" i="24"/>
  <c r="K73" i="30"/>
  <c r="U25" i="24"/>
  <c r="K8" i="31"/>
  <c r="S51" i="24"/>
  <c r="K16" i="31"/>
  <c r="S70" i="24"/>
  <c r="K24" i="31"/>
  <c r="S60" i="24"/>
  <c r="K32" i="31"/>
  <c r="S28" i="24"/>
  <c r="K40" i="31"/>
  <c r="S37" i="24"/>
  <c r="K48" i="31"/>
  <c r="S45" i="24"/>
  <c r="S83" i="24"/>
  <c r="K56" i="31"/>
  <c r="K64" i="31"/>
  <c r="K72" i="31"/>
  <c r="S17" i="24"/>
  <c r="S26" i="24"/>
  <c r="AN8" i="24"/>
  <c r="AN6" i="24" s="1"/>
  <c r="AS14" i="24"/>
  <c r="AS9" i="24" s="1"/>
  <c r="AL9" i="24"/>
  <c r="AL95" i="24"/>
  <c r="AA37" i="24"/>
  <c r="K41" i="28"/>
  <c r="U55" i="24"/>
  <c r="K13" i="30"/>
  <c r="S64" i="24"/>
  <c r="K28" i="31"/>
  <c r="K30" i="28"/>
  <c r="AA66" i="24"/>
  <c r="AL68" i="24"/>
  <c r="AS69" i="24"/>
  <c r="AS68" i="24" s="1"/>
  <c r="AA61" i="24"/>
  <c r="K25" i="28"/>
  <c r="K73" i="28"/>
  <c r="AA18" i="24"/>
  <c r="U64" i="24"/>
  <c r="K29" i="30"/>
  <c r="K69" i="30"/>
  <c r="U14" i="24"/>
  <c r="S55" i="24"/>
  <c r="K12" i="31"/>
  <c r="K68" i="31"/>
  <c r="S13" i="24"/>
  <c r="AA49" i="24"/>
  <c r="K6" i="28"/>
  <c r="AL99" i="24"/>
  <c r="AL100" i="24" s="1"/>
  <c r="AA29" i="24"/>
  <c r="K33" i="28"/>
  <c r="AA25" i="24"/>
  <c r="U90" i="24"/>
  <c r="K5" i="30"/>
  <c r="K53" i="30"/>
  <c r="U79" i="24"/>
  <c r="K77" i="30"/>
  <c r="U22" i="24"/>
  <c r="K14" i="28"/>
  <c r="AA57" i="24"/>
  <c r="AA76" i="24"/>
  <c r="K22" i="28"/>
  <c r="K38" i="28"/>
  <c r="AA34" i="24"/>
  <c r="K46" i="28"/>
  <c r="AA42" i="24"/>
  <c r="AA80" i="24"/>
  <c r="K54" i="28"/>
  <c r="AA88" i="24"/>
  <c r="K62" i="28"/>
  <c r="AA15" i="24"/>
  <c r="K70" i="28"/>
  <c r="AA23" i="24"/>
  <c r="K78" i="28"/>
  <c r="K10" i="30"/>
  <c r="U52" i="24"/>
  <c r="K18" i="30"/>
  <c r="U71" i="24"/>
  <c r="K26" i="30"/>
  <c r="U61" i="24"/>
  <c r="K34" i="30"/>
  <c r="U29" i="24"/>
  <c r="K42" i="30"/>
  <c r="U38" i="24"/>
  <c r="K50" i="30"/>
  <c r="U46" i="24"/>
  <c r="K58" i="30"/>
  <c r="U84" i="24"/>
  <c r="K66" i="30"/>
  <c r="U12" i="24"/>
  <c r="K74" i="30"/>
  <c r="U19" i="24"/>
  <c r="K9" i="31"/>
  <c r="S52" i="24"/>
  <c r="K17" i="31"/>
  <c r="S71" i="24"/>
  <c r="K25" i="31"/>
  <c r="S61" i="24"/>
  <c r="K33" i="31"/>
  <c r="S29" i="24"/>
  <c r="K41" i="31"/>
  <c r="S38" i="24"/>
  <c r="K49" i="31"/>
  <c r="S46" i="24"/>
  <c r="K57" i="31"/>
  <c r="S84" i="24"/>
  <c r="S10" i="24"/>
  <c r="K65" i="31"/>
  <c r="K73" i="31"/>
  <c r="S18" i="24"/>
  <c r="S25" i="24"/>
  <c r="K7" i="28"/>
  <c r="AA50" i="24"/>
  <c r="K15" i="28"/>
  <c r="AA69" i="24"/>
  <c r="K23" i="28"/>
  <c r="AA59" i="24"/>
  <c r="AA67" i="24"/>
  <c r="K31" i="28"/>
  <c r="K39" i="28"/>
  <c r="AA35" i="24"/>
  <c r="K47" i="28"/>
  <c r="AA43" i="24"/>
  <c r="K55" i="28"/>
  <c r="AA81" i="24"/>
  <c r="AA89" i="24"/>
  <c r="K63" i="28"/>
  <c r="AA16" i="24"/>
  <c r="K71" i="28"/>
  <c r="AA24" i="24"/>
  <c r="U53" i="24"/>
  <c r="K11" i="30"/>
  <c r="K19" i="30"/>
  <c r="U72" i="24"/>
  <c r="K27" i="30"/>
  <c r="U62" i="24"/>
  <c r="K35" i="30"/>
  <c r="U30" i="24"/>
  <c r="K43" i="30"/>
  <c r="U39" i="24"/>
  <c r="K51" i="30"/>
  <c r="U47" i="24"/>
  <c r="K59" i="30"/>
  <c r="U85" i="24"/>
  <c r="U11" i="24"/>
  <c r="K67" i="30"/>
  <c r="K75" i="30"/>
  <c r="U20" i="24"/>
  <c r="S53" i="24"/>
  <c r="K10" i="31"/>
  <c r="S72" i="24"/>
  <c r="K18" i="31"/>
  <c r="S62" i="24"/>
  <c r="K26" i="31"/>
  <c r="S30" i="24"/>
  <c r="K34" i="31"/>
  <c r="S39" i="24"/>
  <c r="K42" i="31"/>
  <c r="S47" i="24"/>
  <c r="K50" i="31"/>
  <c r="S85" i="24"/>
  <c r="K58" i="31"/>
  <c r="S12" i="24"/>
  <c r="K66" i="31"/>
  <c r="S19" i="24"/>
  <c r="K74" i="31"/>
  <c r="AA51" i="24"/>
  <c r="K8" i="28"/>
  <c r="K16" i="28"/>
  <c r="AA70" i="24"/>
  <c r="K24" i="28"/>
  <c r="AA60" i="24"/>
  <c r="AA28" i="24"/>
  <c r="K32" i="28"/>
  <c r="AA36" i="24"/>
  <c r="K40" i="28"/>
  <c r="K48" i="28"/>
  <c r="AA44" i="24"/>
  <c r="K56" i="28"/>
  <c r="AA82" i="24"/>
  <c r="K64" i="28"/>
  <c r="AA90" i="24"/>
  <c r="AA17" i="24"/>
  <c r="K72" i="28"/>
  <c r="AA26" i="24"/>
  <c r="K12" i="30"/>
  <c r="U54" i="24"/>
  <c r="K20" i="30"/>
  <c r="U73" i="24"/>
  <c r="K28" i="30"/>
  <c r="U63" i="24"/>
  <c r="K36" i="30"/>
  <c r="U31" i="24"/>
  <c r="U40" i="24"/>
  <c r="K44" i="30"/>
  <c r="K52" i="30"/>
  <c r="U78" i="24"/>
  <c r="K60" i="30"/>
  <c r="U86" i="24"/>
  <c r="K68" i="30"/>
  <c r="U13" i="24"/>
  <c r="K76" i="30"/>
  <c r="U21" i="24"/>
  <c r="S54" i="24"/>
  <c r="K11" i="31"/>
  <c r="S73" i="24"/>
  <c r="K19" i="31"/>
  <c r="S63" i="24"/>
  <c r="K27" i="31"/>
  <c r="S31" i="24"/>
  <c r="K35" i="31"/>
  <c r="K43" i="31"/>
  <c r="S40" i="24"/>
  <c r="S78" i="24"/>
  <c r="K51" i="31"/>
  <c r="S86" i="24"/>
  <c r="K59" i="31"/>
  <c r="S11" i="24"/>
  <c r="K67" i="31"/>
  <c r="S20" i="24"/>
  <c r="K75" i="31"/>
  <c r="AR8" i="24"/>
  <c r="AR6" i="24" s="1"/>
  <c r="AO8" i="24"/>
  <c r="AO6" i="24" s="1"/>
  <c r="AA52" i="24"/>
  <c r="K9" i="28"/>
  <c r="AA45" i="24"/>
  <c r="K49" i="28"/>
  <c r="U41" i="24"/>
  <c r="K45" i="30"/>
  <c r="S74" i="24"/>
  <c r="K20" i="31"/>
  <c r="K36" i="31"/>
  <c r="S33" i="24"/>
  <c r="S79" i="24"/>
  <c r="K52" i="31"/>
  <c r="K76" i="31"/>
  <c r="S21" i="24"/>
  <c r="AL77" i="24"/>
  <c r="AS84" i="24"/>
  <c r="AS77" i="24" s="1"/>
  <c r="K17" i="28"/>
  <c r="AA71" i="24"/>
  <c r="K65" i="28"/>
  <c r="U74" i="24"/>
  <c r="K21" i="30"/>
  <c r="K61" i="30"/>
  <c r="U87" i="24"/>
  <c r="K44" i="31"/>
  <c r="S41" i="24"/>
  <c r="K35" i="27"/>
  <c r="L29" i="24"/>
  <c r="K55" i="29"/>
  <c r="M79" i="24"/>
  <c r="K12" i="27"/>
  <c r="L53" i="24"/>
  <c r="K20" i="27"/>
  <c r="L72" i="24"/>
  <c r="K28" i="27"/>
  <c r="L62" i="24"/>
  <c r="K36" i="27"/>
  <c r="L30" i="24"/>
  <c r="K44" i="27"/>
  <c r="L38" i="24"/>
  <c r="K52" i="27"/>
  <c r="L46" i="24"/>
  <c r="L85" i="24"/>
  <c r="K60" i="27"/>
  <c r="K68" i="27"/>
  <c r="L11" i="24"/>
  <c r="K76" i="27"/>
  <c r="L21" i="24"/>
  <c r="M59" i="24"/>
  <c r="K8" i="29"/>
  <c r="M53" i="24"/>
  <c r="K16" i="29"/>
  <c r="M72" i="24"/>
  <c r="K24" i="29"/>
  <c r="M63" i="24"/>
  <c r="K32" i="29"/>
  <c r="M31" i="24"/>
  <c r="K40" i="29"/>
  <c r="M40" i="24"/>
  <c r="K48" i="29"/>
  <c r="M80" i="24"/>
  <c r="K56" i="29"/>
  <c r="M88" i="24"/>
  <c r="K64" i="29"/>
  <c r="M14" i="24"/>
  <c r="K72" i="29"/>
  <c r="M24" i="24"/>
  <c r="K43" i="27"/>
  <c r="L37" i="24"/>
  <c r="M23" i="24"/>
  <c r="L7" i="24"/>
  <c r="K5" i="27"/>
  <c r="K13" i="27"/>
  <c r="L54" i="24"/>
  <c r="K21" i="27"/>
  <c r="L73" i="24"/>
  <c r="K29" i="27"/>
  <c r="L63" i="24"/>
  <c r="K37" i="27"/>
  <c r="L31" i="24"/>
  <c r="K45" i="27"/>
  <c r="L39" i="24"/>
  <c r="K53" i="27"/>
  <c r="L47" i="24"/>
  <c r="L86" i="24"/>
  <c r="K61" i="27"/>
  <c r="K69" i="27"/>
  <c r="L13" i="24"/>
  <c r="L22" i="24"/>
  <c r="M50" i="24"/>
  <c r="K9" i="29"/>
  <c r="M54" i="24"/>
  <c r="K17" i="29"/>
  <c r="M73" i="24"/>
  <c r="K25" i="29"/>
  <c r="M64" i="24"/>
  <c r="K33" i="29"/>
  <c r="M33" i="24"/>
  <c r="K41" i="29"/>
  <c r="M41" i="24"/>
  <c r="K49" i="29"/>
  <c r="M81" i="24"/>
  <c r="K57" i="29"/>
  <c r="M89" i="24"/>
  <c r="K65" i="29"/>
  <c r="M16" i="24"/>
  <c r="K73" i="29"/>
  <c r="M25" i="24"/>
  <c r="K51" i="27"/>
  <c r="L45" i="24"/>
  <c r="K63" i="29"/>
  <c r="M87" i="24"/>
  <c r="K6" i="27"/>
  <c r="L84" i="24"/>
  <c r="K22" i="27"/>
  <c r="L74" i="24"/>
  <c r="K30" i="27"/>
  <c r="L64" i="24"/>
  <c r="K38" i="27"/>
  <c r="L32" i="24"/>
  <c r="K46" i="27"/>
  <c r="L40" i="24"/>
  <c r="K54" i="27"/>
  <c r="L78" i="24"/>
  <c r="K62" i="27"/>
  <c r="L87" i="24"/>
  <c r="K70" i="27"/>
  <c r="L14" i="24"/>
  <c r="L23" i="24"/>
  <c r="M32" i="24"/>
  <c r="K10" i="29"/>
  <c r="M55" i="24"/>
  <c r="K18" i="29"/>
  <c r="M74" i="24"/>
  <c r="K26" i="29"/>
  <c r="M65" i="24"/>
  <c r="K34" i="29"/>
  <c r="M34" i="24"/>
  <c r="K42" i="29"/>
  <c r="K50" i="29"/>
  <c r="M43" i="24"/>
  <c r="M82" i="24"/>
  <c r="K58" i="29"/>
  <c r="M90" i="24"/>
  <c r="K66" i="29"/>
  <c r="M17" i="24"/>
  <c r="K74" i="29"/>
  <c r="K11" i="27"/>
  <c r="L52" i="24"/>
  <c r="K15" i="29"/>
  <c r="M52" i="24"/>
  <c r="K39" i="29"/>
  <c r="M30" i="24"/>
  <c r="K14" i="27"/>
  <c r="L55" i="24"/>
  <c r="L15" i="24"/>
  <c r="K7" i="27"/>
  <c r="L56" i="24"/>
  <c r="K15" i="27"/>
  <c r="L75" i="24"/>
  <c r="K23" i="27"/>
  <c r="L65" i="24"/>
  <c r="K31" i="27"/>
  <c r="L33" i="24"/>
  <c r="K39" i="27"/>
  <c r="L41" i="24"/>
  <c r="K47" i="27"/>
  <c r="K55" i="27"/>
  <c r="L79" i="24"/>
  <c r="L88" i="24"/>
  <c r="K63" i="27"/>
  <c r="L16" i="24"/>
  <c r="K71" i="27"/>
  <c r="L24" i="24"/>
  <c r="M42" i="24"/>
  <c r="K11" i="29"/>
  <c r="M56" i="24"/>
  <c r="K19" i="29"/>
  <c r="M75" i="24"/>
  <c r="K27" i="29"/>
  <c r="M66" i="24"/>
  <c r="K35" i="29"/>
  <c r="K43" i="29"/>
  <c r="M35" i="24"/>
  <c r="K51" i="29"/>
  <c r="M44" i="24"/>
  <c r="M83" i="24"/>
  <c r="K59" i="29"/>
  <c r="K67" i="29"/>
  <c r="K75" i="29"/>
  <c r="M18" i="24"/>
  <c r="K19" i="27"/>
  <c r="L71" i="24"/>
  <c r="K75" i="27"/>
  <c r="L20" i="24"/>
  <c r="K31" i="29"/>
  <c r="M62" i="24"/>
  <c r="L49" i="24"/>
  <c r="K8" i="27"/>
  <c r="L57" i="24"/>
  <c r="K16" i="27"/>
  <c r="L76" i="24"/>
  <c r="K24" i="27"/>
  <c r="L66" i="24"/>
  <c r="K32" i="27"/>
  <c r="L34" i="24"/>
  <c r="K40" i="27"/>
  <c r="L42" i="24"/>
  <c r="K48" i="27"/>
  <c r="K56" i="27"/>
  <c r="L80" i="24"/>
  <c r="L89" i="24"/>
  <c r="K64" i="27"/>
  <c r="L17" i="24"/>
  <c r="K72" i="27"/>
  <c r="L26" i="24"/>
  <c r="M7" i="24"/>
  <c r="K12" i="29"/>
  <c r="M47" i="24"/>
  <c r="M57" i="24"/>
  <c r="K20" i="29"/>
  <c r="M76" i="24"/>
  <c r="K28" i="29"/>
  <c r="M67" i="24"/>
  <c r="K36" i="29"/>
  <c r="K44" i="29"/>
  <c r="M36" i="24"/>
  <c r="K52" i="29"/>
  <c r="M45" i="24"/>
  <c r="M84" i="24"/>
  <c r="K60" i="29"/>
  <c r="K68" i="29"/>
  <c r="M10" i="24"/>
  <c r="K76" i="29"/>
  <c r="M20" i="24"/>
  <c r="K27" i="27"/>
  <c r="L61" i="24"/>
  <c r="K67" i="27"/>
  <c r="L12" i="24"/>
  <c r="K7" i="29"/>
  <c r="M15" i="24"/>
  <c r="K47" i="29"/>
  <c r="M39" i="24"/>
  <c r="L50" i="24"/>
  <c r="K9" i="27"/>
  <c r="L69" i="24"/>
  <c r="K17" i="27"/>
  <c r="L59" i="24"/>
  <c r="K25" i="27"/>
  <c r="L67" i="24"/>
  <c r="K33" i="27"/>
  <c r="K41" i="27"/>
  <c r="L35" i="24"/>
  <c r="K49" i="27"/>
  <c r="L43" i="24"/>
  <c r="K57" i="27"/>
  <c r="L81" i="24"/>
  <c r="L90" i="24"/>
  <c r="K65" i="27"/>
  <c r="K73" i="27"/>
  <c r="L18" i="24"/>
  <c r="L25" i="24"/>
  <c r="K5" i="29"/>
  <c r="M19" i="24"/>
  <c r="K13" i="29"/>
  <c r="M49" i="24"/>
  <c r="M69" i="24"/>
  <c r="K21" i="29"/>
  <c r="M60" i="24"/>
  <c r="K29" i="29"/>
  <c r="K37" i="29"/>
  <c r="M28" i="24"/>
  <c r="K45" i="29"/>
  <c r="M37" i="24"/>
  <c r="K53" i="29"/>
  <c r="M46" i="24"/>
  <c r="M85" i="24"/>
  <c r="K61" i="29"/>
  <c r="K69" i="29"/>
  <c r="M12" i="24"/>
  <c r="M21" i="24"/>
  <c r="K59" i="27"/>
  <c r="L83" i="24"/>
  <c r="K23" i="29"/>
  <c r="M71" i="24"/>
  <c r="K71" i="29"/>
  <c r="M13" i="24"/>
  <c r="L51" i="24"/>
  <c r="K10" i="27"/>
  <c r="K18" i="27"/>
  <c r="L70" i="24"/>
  <c r="L60" i="24"/>
  <c r="K26" i="27"/>
  <c r="K34" i="27"/>
  <c r="L28" i="24"/>
  <c r="K42" i="27"/>
  <c r="L36" i="24"/>
  <c r="K50" i="27"/>
  <c r="L44" i="24"/>
  <c r="K58" i="27"/>
  <c r="L82" i="24"/>
  <c r="K66" i="27"/>
  <c r="L10" i="24"/>
  <c r="K74" i="27"/>
  <c r="L19" i="24"/>
  <c r="K6" i="29"/>
  <c r="M26" i="24"/>
  <c r="M51" i="24"/>
  <c r="K14" i="29"/>
  <c r="K22" i="29"/>
  <c r="M70" i="24"/>
  <c r="K30" i="29"/>
  <c r="M61" i="24"/>
  <c r="K38" i="29"/>
  <c r="M29" i="24"/>
  <c r="K46" i="29"/>
  <c r="M38" i="24"/>
  <c r="M78" i="24"/>
  <c r="K54" i="29"/>
  <c r="M86" i="24"/>
  <c r="K62" i="29"/>
  <c r="K70" i="29"/>
  <c r="M11" i="24"/>
  <c r="M22" i="24"/>
  <c r="M98" i="24"/>
  <c r="S98" i="24"/>
  <c r="L98" i="24"/>
  <c r="O99" i="24"/>
  <c r="O100" i="24" s="1"/>
  <c r="K5" i="25"/>
  <c r="AE7" i="24"/>
  <c r="AE99" i="24"/>
  <c r="AE100" i="24" s="1"/>
  <c r="S101" i="24" l="1"/>
  <c r="L101" i="24"/>
  <c r="M101" i="24"/>
  <c r="AA101" i="24"/>
  <c r="AS8" i="24"/>
  <c r="AS6" i="24" s="1"/>
  <c r="M9" i="24"/>
  <c r="L9" i="24"/>
  <c r="FJ91" i="24"/>
  <c r="FI91" i="24"/>
  <c r="S9" i="24"/>
  <c r="U68" i="24"/>
  <c r="S68" i="24"/>
  <c r="U9" i="24"/>
  <c r="K4" i="30"/>
  <c r="U101" i="24" s="1"/>
  <c r="AM97" i="24"/>
  <c r="AM98" i="24"/>
  <c r="K18" i="26"/>
  <c r="AE69" i="24"/>
  <c r="K34" i="26"/>
  <c r="AE67" i="24"/>
  <c r="K50" i="26"/>
  <c r="AE45" i="24"/>
  <c r="K66" i="26"/>
  <c r="AE12" i="24"/>
  <c r="K9" i="26"/>
  <c r="AE32" i="24"/>
  <c r="AE57" i="24"/>
  <c r="K17" i="26"/>
  <c r="K25" i="26"/>
  <c r="AE76" i="24"/>
  <c r="K33" i="26"/>
  <c r="AE66" i="24"/>
  <c r="AE35" i="24"/>
  <c r="K41" i="26"/>
  <c r="K49" i="26"/>
  <c r="AE44" i="24"/>
  <c r="K57" i="26"/>
  <c r="AE83" i="24"/>
  <c r="K65" i="26"/>
  <c r="AE10" i="24"/>
  <c r="K73" i="26"/>
  <c r="AE18" i="24"/>
  <c r="AE25" i="24"/>
  <c r="AP97" i="24"/>
  <c r="S95" i="24"/>
  <c r="S58" i="24"/>
  <c r="AA77" i="24"/>
  <c r="AO97" i="24"/>
  <c r="S77" i="24"/>
  <c r="AN97" i="24"/>
  <c r="AE70" i="24"/>
  <c r="K19" i="26"/>
  <c r="K35" i="26"/>
  <c r="AE28" i="24"/>
  <c r="AE46" i="24"/>
  <c r="K51" i="26"/>
  <c r="K67" i="26"/>
  <c r="AE11" i="24"/>
  <c r="AR97" i="24"/>
  <c r="AE51" i="24"/>
  <c r="K11" i="26"/>
  <c r="AE60" i="24"/>
  <c r="K27" i="26"/>
  <c r="AE37" i="24"/>
  <c r="K43" i="26"/>
  <c r="AE86" i="24"/>
  <c r="K59" i="26"/>
  <c r="K75" i="26"/>
  <c r="AE20" i="24"/>
  <c r="U77" i="24"/>
  <c r="U95" i="24"/>
  <c r="U27" i="24"/>
  <c r="AE52" i="24"/>
  <c r="K12" i="26"/>
  <c r="AE71" i="24"/>
  <c r="K20" i="26"/>
  <c r="AE61" i="24"/>
  <c r="K28" i="26"/>
  <c r="AE29" i="24"/>
  <c r="K36" i="26"/>
  <c r="AE39" i="24"/>
  <c r="K44" i="26"/>
  <c r="AE78" i="24"/>
  <c r="K52" i="26"/>
  <c r="AE87" i="24"/>
  <c r="K60" i="26"/>
  <c r="AE13" i="24"/>
  <c r="K68" i="26"/>
  <c r="AE21" i="24"/>
  <c r="K76" i="26"/>
  <c r="AE53" i="24"/>
  <c r="K13" i="26"/>
  <c r="AE72" i="24"/>
  <c r="K21" i="26"/>
  <c r="AE62" i="24"/>
  <c r="K29" i="26"/>
  <c r="AE30" i="24"/>
  <c r="K37" i="26"/>
  <c r="K45" i="26"/>
  <c r="AE40" i="24"/>
  <c r="AE79" i="24"/>
  <c r="K53" i="26"/>
  <c r="AE88" i="24"/>
  <c r="K61" i="26"/>
  <c r="AE14" i="24"/>
  <c r="K69" i="26"/>
  <c r="AE22" i="24"/>
  <c r="AE47" i="24"/>
  <c r="AA27" i="24"/>
  <c r="S48" i="24"/>
  <c r="U48" i="24"/>
  <c r="AA58" i="24"/>
  <c r="AA95" i="24"/>
  <c r="AA9" i="24"/>
  <c r="U58" i="24"/>
  <c r="K10" i="26"/>
  <c r="AE50" i="24"/>
  <c r="AE59" i="24"/>
  <c r="K26" i="26"/>
  <c r="K42" i="26"/>
  <c r="AE36" i="24"/>
  <c r="K58" i="26"/>
  <c r="AE84" i="24"/>
  <c r="K74" i="26"/>
  <c r="AE19" i="24"/>
  <c r="AE49" i="24"/>
  <c r="K7" i="26"/>
  <c r="K15" i="26"/>
  <c r="AE55" i="24"/>
  <c r="K23" i="26"/>
  <c r="AE74" i="24"/>
  <c r="K31" i="26"/>
  <c r="AE64" i="24"/>
  <c r="K39" i="26"/>
  <c r="AE33" i="24"/>
  <c r="K47" i="26"/>
  <c r="AE42" i="24"/>
  <c r="K55" i="26"/>
  <c r="AE81" i="24"/>
  <c r="K63" i="26"/>
  <c r="AE90" i="24"/>
  <c r="K71" i="26"/>
  <c r="AE16" i="24"/>
  <c r="AE24" i="24"/>
  <c r="AA48" i="24"/>
  <c r="S27" i="24"/>
  <c r="AE85" i="24"/>
  <c r="K6" i="26"/>
  <c r="K14" i="26"/>
  <c r="AE54" i="24"/>
  <c r="AE73" i="24"/>
  <c r="K22" i="26"/>
  <c r="AE63" i="24"/>
  <c r="K30" i="26"/>
  <c r="K38" i="26"/>
  <c r="AE31" i="24"/>
  <c r="K46" i="26"/>
  <c r="AE41" i="24"/>
  <c r="AE80" i="24"/>
  <c r="K54" i="26"/>
  <c r="K62" i="26"/>
  <c r="AE89" i="24"/>
  <c r="AE15" i="24"/>
  <c r="K70" i="26"/>
  <c r="AE23" i="24"/>
  <c r="K8" i="26"/>
  <c r="AE38" i="24"/>
  <c r="K16" i="26"/>
  <c r="AE56" i="24"/>
  <c r="K24" i="26"/>
  <c r="AE75" i="24"/>
  <c r="K32" i="26"/>
  <c r="AE65" i="24"/>
  <c r="K40" i="26"/>
  <c r="AE34" i="24"/>
  <c r="AE43" i="24"/>
  <c r="K48" i="26"/>
  <c r="K56" i="26"/>
  <c r="AE82" i="24"/>
  <c r="K64" i="26"/>
  <c r="K72" i="26"/>
  <c r="AE17" i="24"/>
  <c r="AE26" i="24"/>
  <c r="AA68" i="24"/>
  <c r="AL8" i="24"/>
  <c r="AL6" i="24" s="1"/>
  <c r="K24" i="9"/>
  <c r="O59" i="24"/>
  <c r="O90" i="24"/>
  <c r="K64" i="9"/>
  <c r="M58" i="24"/>
  <c r="K51" i="24"/>
  <c r="K11" i="25"/>
  <c r="K70" i="24"/>
  <c r="K19" i="25"/>
  <c r="K60" i="24"/>
  <c r="K27" i="25"/>
  <c r="K28" i="24"/>
  <c r="K35" i="25"/>
  <c r="K43" i="25"/>
  <c r="K37" i="24"/>
  <c r="K51" i="25"/>
  <c r="K45" i="24"/>
  <c r="K59" i="25"/>
  <c r="K83" i="24"/>
  <c r="K67" i="25"/>
  <c r="K12" i="24"/>
  <c r="K19" i="24"/>
  <c r="K75" i="25"/>
  <c r="K9" i="9"/>
  <c r="O51" i="24"/>
  <c r="K17" i="9"/>
  <c r="O70" i="24"/>
  <c r="K25" i="9"/>
  <c r="O60" i="24"/>
  <c r="K33" i="9"/>
  <c r="O28" i="24"/>
  <c r="K41" i="9"/>
  <c r="O36" i="24"/>
  <c r="O45" i="24"/>
  <c r="K49" i="9"/>
  <c r="O83" i="24"/>
  <c r="K57" i="9"/>
  <c r="K65" i="9"/>
  <c r="K74" i="9"/>
  <c r="O19" i="24"/>
  <c r="M68" i="24"/>
  <c r="L48" i="24"/>
  <c r="K7" i="24"/>
  <c r="K52" i="24"/>
  <c r="K12" i="25"/>
  <c r="K71" i="24"/>
  <c r="K20" i="25"/>
  <c r="K61" i="24"/>
  <c r="K28" i="25"/>
  <c r="K36" i="25"/>
  <c r="K29" i="24"/>
  <c r="K44" i="25"/>
  <c r="K38" i="24"/>
  <c r="K52" i="25"/>
  <c r="K46" i="24"/>
  <c r="K85" i="24"/>
  <c r="K60" i="25"/>
  <c r="K11" i="24"/>
  <c r="K68" i="25"/>
  <c r="K76" i="25"/>
  <c r="K21" i="24"/>
  <c r="K10" i="9"/>
  <c r="O52" i="24"/>
  <c r="K18" i="9"/>
  <c r="O71" i="24"/>
  <c r="K26" i="9"/>
  <c r="O61" i="24"/>
  <c r="K34" i="9"/>
  <c r="O29" i="24"/>
  <c r="K42" i="9"/>
  <c r="O37" i="24"/>
  <c r="O46" i="24"/>
  <c r="K50" i="9"/>
  <c r="K58" i="9"/>
  <c r="O84" i="24"/>
  <c r="K67" i="9"/>
  <c r="O12" i="24"/>
  <c r="K75" i="9"/>
  <c r="O20" i="24"/>
  <c r="M48" i="24"/>
  <c r="K32" i="24"/>
  <c r="K53" i="24"/>
  <c r="K13" i="25"/>
  <c r="K21" i="25"/>
  <c r="K72" i="24"/>
  <c r="K62" i="24"/>
  <c r="K29" i="25"/>
  <c r="K37" i="25"/>
  <c r="K30" i="24"/>
  <c r="K45" i="25"/>
  <c r="K39" i="24"/>
  <c r="K53" i="25"/>
  <c r="K47" i="24"/>
  <c r="K86" i="24"/>
  <c r="K61" i="25"/>
  <c r="K69" i="25"/>
  <c r="K13" i="24"/>
  <c r="K22" i="24"/>
  <c r="K11" i="9"/>
  <c r="O53" i="24"/>
  <c r="K19" i="9"/>
  <c r="O72" i="24"/>
  <c r="K27" i="9"/>
  <c r="O62" i="24"/>
  <c r="K35" i="9"/>
  <c r="O30" i="24"/>
  <c r="K43" i="9"/>
  <c r="O38" i="24"/>
  <c r="O47" i="24"/>
  <c r="K51" i="9"/>
  <c r="K59" i="9"/>
  <c r="O11" i="24"/>
  <c r="K68" i="9"/>
  <c r="O21" i="24"/>
  <c r="K76" i="9"/>
  <c r="L27" i="24"/>
  <c r="K6" i="25"/>
  <c r="K89" i="24"/>
  <c r="K14" i="25"/>
  <c r="K54" i="24"/>
  <c r="K22" i="25"/>
  <c r="K73" i="24"/>
  <c r="K30" i="25"/>
  <c r="K63" i="24"/>
  <c r="K31" i="24"/>
  <c r="K38" i="25"/>
  <c r="K40" i="24"/>
  <c r="K46" i="25"/>
  <c r="K78" i="24"/>
  <c r="K54" i="25"/>
  <c r="K87" i="24"/>
  <c r="K62" i="25"/>
  <c r="K14" i="24"/>
  <c r="K70" i="25"/>
  <c r="K23" i="24"/>
  <c r="O7" i="24"/>
  <c r="O54" i="24"/>
  <c r="K12" i="9"/>
  <c r="O73" i="24"/>
  <c r="K20" i="9"/>
  <c r="O63" i="24"/>
  <c r="K28" i="9"/>
  <c r="O31" i="24"/>
  <c r="K36" i="9"/>
  <c r="O39" i="24"/>
  <c r="K44" i="9"/>
  <c r="O78" i="24"/>
  <c r="K52" i="9"/>
  <c r="O86" i="24"/>
  <c r="K60" i="9"/>
  <c r="O13" i="24"/>
  <c r="K69" i="9"/>
  <c r="O22" i="24"/>
  <c r="K77" i="9"/>
  <c r="L95" i="24"/>
  <c r="M27" i="24"/>
  <c r="M95" i="24"/>
  <c r="K84" i="24"/>
  <c r="K7" i="25"/>
  <c r="K55" i="24"/>
  <c r="K15" i="25"/>
  <c r="K74" i="24"/>
  <c r="K23" i="25"/>
  <c r="K64" i="24"/>
  <c r="K31" i="25"/>
  <c r="K33" i="24"/>
  <c r="K39" i="25"/>
  <c r="K41" i="24"/>
  <c r="K47" i="25"/>
  <c r="K79" i="24"/>
  <c r="K55" i="25"/>
  <c r="K88" i="24"/>
  <c r="K63" i="25"/>
  <c r="K15" i="24"/>
  <c r="K71" i="25"/>
  <c r="K24" i="24"/>
  <c r="O49" i="24"/>
  <c r="O55" i="24"/>
  <c r="K13" i="9"/>
  <c r="O74" i="24"/>
  <c r="K21" i="9"/>
  <c r="O64" i="24"/>
  <c r="K29" i="9"/>
  <c r="K37" i="9"/>
  <c r="O32" i="24"/>
  <c r="K45" i="9"/>
  <c r="O40" i="24"/>
  <c r="O79" i="24"/>
  <c r="K53" i="9"/>
  <c r="O87" i="24"/>
  <c r="K61" i="9"/>
  <c r="O14" i="24"/>
  <c r="K70" i="9"/>
  <c r="O23" i="24"/>
  <c r="M77" i="24"/>
  <c r="L58" i="24"/>
  <c r="K10" i="25"/>
  <c r="K50" i="24"/>
  <c r="K18" i="25"/>
  <c r="K69" i="24"/>
  <c r="K34" i="25"/>
  <c r="K67" i="24"/>
  <c r="K36" i="24"/>
  <c r="K42" i="25"/>
  <c r="K44" i="24"/>
  <c r="K50" i="25"/>
  <c r="K58" i="25"/>
  <c r="K82" i="24"/>
  <c r="K10" i="24"/>
  <c r="K66" i="25"/>
  <c r="K18" i="24"/>
  <c r="K74" i="25"/>
  <c r="K8" i="9"/>
  <c r="O50" i="24"/>
  <c r="K16" i="9"/>
  <c r="O69" i="24"/>
  <c r="K32" i="9"/>
  <c r="O67" i="24"/>
  <c r="K40" i="9"/>
  <c r="O35" i="24"/>
  <c r="O44" i="24"/>
  <c r="K48" i="9"/>
  <c r="O82" i="24"/>
  <c r="K56" i="9"/>
  <c r="K73" i="9"/>
  <c r="O18" i="24"/>
  <c r="O25" i="24"/>
  <c r="K99" i="24"/>
  <c r="K100" i="24" s="1"/>
  <c r="K8" i="25"/>
  <c r="K20" i="24"/>
  <c r="K16" i="25"/>
  <c r="K56" i="24"/>
  <c r="K24" i="25"/>
  <c r="K75" i="24"/>
  <c r="K32" i="25"/>
  <c r="K65" i="24"/>
  <c r="K40" i="25"/>
  <c r="K34" i="24"/>
  <c r="K48" i="25"/>
  <c r="K42" i="24"/>
  <c r="K56" i="25"/>
  <c r="K80" i="24"/>
  <c r="K64" i="25"/>
  <c r="K90" i="24"/>
  <c r="K72" i="25"/>
  <c r="K16" i="24"/>
  <c r="K26" i="24"/>
  <c r="O16" i="24"/>
  <c r="O56" i="24"/>
  <c r="K14" i="9"/>
  <c r="K22" i="9"/>
  <c r="O75" i="24"/>
  <c r="O65" i="24"/>
  <c r="K30" i="9"/>
  <c r="K38" i="9"/>
  <c r="O33" i="24"/>
  <c r="K46" i="9"/>
  <c r="O41" i="24"/>
  <c r="O80" i="24"/>
  <c r="K54" i="9"/>
  <c r="O88" i="24"/>
  <c r="K62" i="9"/>
  <c r="K71" i="9"/>
  <c r="O15" i="24"/>
  <c r="O24" i="24"/>
  <c r="K26" i="25"/>
  <c r="K59" i="24"/>
  <c r="K9" i="25"/>
  <c r="K49" i="24"/>
  <c r="AK49" i="24" s="1"/>
  <c r="K17" i="25"/>
  <c r="K57" i="24"/>
  <c r="K25" i="25"/>
  <c r="K76" i="24"/>
  <c r="K33" i="25"/>
  <c r="K66" i="24"/>
  <c r="K41" i="25"/>
  <c r="K35" i="24"/>
  <c r="K49" i="25"/>
  <c r="K43" i="24"/>
  <c r="K57" i="25"/>
  <c r="K81" i="24"/>
  <c r="K65" i="25"/>
  <c r="K73" i="25"/>
  <c r="K17" i="24"/>
  <c r="K25" i="24"/>
  <c r="K7" i="9"/>
  <c r="O42" i="24"/>
  <c r="K15" i="9"/>
  <c r="O57" i="24"/>
  <c r="K23" i="9"/>
  <c r="O76" i="24"/>
  <c r="K31" i="9"/>
  <c r="O66" i="24"/>
  <c r="K39" i="9"/>
  <c r="O34" i="24"/>
  <c r="O43" i="24"/>
  <c r="K47" i="9"/>
  <c r="O81" i="24"/>
  <c r="K55" i="9"/>
  <c r="O89" i="24"/>
  <c r="K63" i="9"/>
  <c r="K72" i="9"/>
  <c r="O17" i="24"/>
  <c r="O26" i="24"/>
  <c r="L68" i="24"/>
  <c r="L77" i="24"/>
  <c r="K98" i="24"/>
  <c r="O98" i="24"/>
  <c r="K101" i="24" l="1"/>
  <c r="AA8" i="24"/>
  <c r="AA6" i="24" s="1"/>
  <c r="AK7" i="24"/>
  <c r="FI7" i="24" s="1"/>
  <c r="B91" i="24"/>
  <c r="FK91" i="24"/>
  <c r="O68" i="24"/>
  <c r="O9" i="24"/>
  <c r="U8" i="24"/>
  <c r="U6" i="24" s="1"/>
  <c r="S8" i="24"/>
  <c r="S6" i="24" s="1"/>
  <c r="K4" i="26"/>
  <c r="AE101" i="24" s="1"/>
  <c r="AK36" i="24"/>
  <c r="FI36" i="24" s="1"/>
  <c r="AK71" i="24"/>
  <c r="FJ71" i="24" s="1"/>
  <c r="AK35" i="24"/>
  <c r="FI35" i="24" s="1"/>
  <c r="AK25" i="24"/>
  <c r="FI25" i="24" s="1"/>
  <c r="AK83" i="24"/>
  <c r="FJ83" i="24" s="1"/>
  <c r="AK20" i="24"/>
  <c r="FI20" i="24" s="1"/>
  <c r="AK81" i="24"/>
  <c r="FJ81" i="24" s="1"/>
  <c r="AK84" i="24"/>
  <c r="FI84" i="24" s="1"/>
  <c r="AK43" i="24"/>
  <c r="FI43" i="24" s="1"/>
  <c r="AK80" i="24"/>
  <c r="FI80" i="24" s="1"/>
  <c r="AK73" i="24"/>
  <c r="FI73" i="24" s="1"/>
  <c r="B73" i="24" s="1"/>
  <c r="AK17" i="24"/>
  <c r="FI17" i="24" s="1"/>
  <c r="B17" i="24" s="1"/>
  <c r="AK90" i="24"/>
  <c r="FI90" i="24" s="1"/>
  <c r="AK42" i="24"/>
  <c r="FJ42" i="24" s="1"/>
  <c r="B92" i="24"/>
  <c r="AK82" i="24"/>
  <c r="FJ82" i="24" s="1"/>
  <c r="AE95" i="24"/>
  <c r="AE9" i="24"/>
  <c r="AK30" i="24"/>
  <c r="FJ30" i="24" s="1"/>
  <c r="AK34" i="24"/>
  <c r="FJ34" i="24" s="1"/>
  <c r="AK60" i="24"/>
  <c r="FI60" i="24" s="1"/>
  <c r="B60" i="24" s="1"/>
  <c r="AE27" i="24"/>
  <c r="AE48" i="24"/>
  <c r="AE58" i="24"/>
  <c r="AE77" i="24"/>
  <c r="AK18" i="24"/>
  <c r="FJ18" i="24" s="1"/>
  <c r="AL97" i="24"/>
  <c r="AE68" i="24"/>
  <c r="AK16" i="24"/>
  <c r="K68" i="24"/>
  <c r="AK69" i="24"/>
  <c r="O48" i="24"/>
  <c r="AK23" i="24"/>
  <c r="AK40" i="24"/>
  <c r="O95" i="24"/>
  <c r="AK29" i="24"/>
  <c r="O27" i="24"/>
  <c r="AK37" i="24"/>
  <c r="AK59" i="24"/>
  <c r="K58" i="24"/>
  <c r="AK79" i="24"/>
  <c r="AK74" i="24"/>
  <c r="AK89" i="24"/>
  <c r="AK13" i="24"/>
  <c r="AK32" i="24"/>
  <c r="AK11" i="24"/>
  <c r="AK19" i="24"/>
  <c r="AK66" i="24"/>
  <c r="AK76" i="24"/>
  <c r="AK65" i="24"/>
  <c r="O77" i="24"/>
  <c r="AK14" i="24"/>
  <c r="AK31" i="24"/>
  <c r="O58" i="24"/>
  <c r="AK12" i="24"/>
  <c r="AK44" i="24"/>
  <c r="AK24" i="24"/>
  <c r="AK41" i="24"/>
  <c r="AK63" i="24"/>
  <c r="AK85" i="24"/>
  <c r="AK61" i="24"/>
  <c r="AK28" i="24"/>
  <c r="K27" i="24"/>
  <c r="AK75" i="24"/>
  <c r="L8" i="24"/>
  <c r="L6" i="24" s="1"/>
  <c r="AK87" i="24"/>
  <c r="AK86" i="24"/>
  <c r="AK62" i="24"/>
  <c r="AK46" i="24"/>
  <c r="O101" i="24"/>
  <c r="AK15" i="24"/>
  <c r="AK33" i="24"/>
  <c r="AK47" i="24"/>
  <c r="AK72" i="24"/>
  <c r="K48" i="24"/>
  <c r="AK67" i="24"/>
  <c r="M8" i="24"/>
  <c r="M6" i="24" s="1"/>
  <c r="K77" i="24"/>
  <c r="AK78" i="24"/>
  <c r="AK21" i="24"/>
  <c r="AK38" i="24"/>
  <c r="AK45" i="24"/>
  <c r="AK26" i="24"/>
  <c r="K95" i="24"/>
  <c r="K9" i="24"/>
  <c r="AK10" i="24"/>
  <c r="AK88" i="24"/>
  <c r="AK64" i="24"/>
  <c r="AK22" i="24"/>
  <c r="AK39" i="24"/>
  <c r="AK70" i="24"/>
  <c r="O8" i="24" l="1"/>
  <c r="O6" i="24" s="1"/>
  <c r="FJ7" i="24"/>
  <c r="FJ35" i="24"/>
  <c r="FK35" i="24" s="1"/>
  <c r="FJ36" i="24"/>
  <c r="FK36" i="24" s="1"/>
  <c r="FI71" i="24"/>
  <c r="B71" i="24" s="1"/>
  <c r="FJ25" i="24"/>
  <c r="FK25" i="24" s="1"/>
  <c r="FI18" i="24"/>
  <c r="B18" i="24" s="1"/>
  <c r="FJ80" i="24"/>
  <c r="FK80" i="24" s="1"/>
  <c r="FJ20" i="24"/>
  <c r="FK20" i="24" s="1"/>
  <c r="FI83" i="24"/>
  <c r="B83" i="24" s="1"/>
  <c r="FJ90" i="24"/>
  <c r="FK90" i="24" s="1"/>
  <c r="FJ43" i="24"/>
  <c r="FK43" i="24" s="1"/>
  <c r="FI42" i="24"/>
  <c r="FK42" i="24" s="1"/>
  <c r="FJ73" i="24"/>
  <c r="FK73" i="24" s="1"/>
  <c r="FI81" i="24"/>
  <c r="B81" i="24" s="1"/>
  <c r="FJ60" i="24"/>
  <c r="FK60" i="24" s="1"/>
  <c r="FI30" i="24"/>
  <c r="B30" i="24" s="1"/>
  <c r="FI34" i="24"/>
  <c r="B34" i="24" s="1"/>
  <c r="FJ84" i="24"/>
  <c r="FK84" i="24" s="1"/>
  <c r="FJ17" i="24"/>
  <c r="FK17" i="24" s="1"/>
  <c r="K8" i="24"/>
  <c r="K97" i="24" s="1"/>
  <c r="FI82" i="24"/>
  <c r="B82" i="24" s="1"/>
  <c r="S97" i="24"/>
  <c r="U98" i="24"/>
  <c r="U97" i="24"/>
  <c r="AA97" i="24"/>
  <c r="AA98" i="24"/>
  <c r="AE8" i="24"/>
  <c r="AE6" i="24" s="1"/>
  <c r="FJ72" i="24"/>
  <c r="FI72" i="24"/>
  <c r="FI46" i="24"/>
  <c r="FJ46" i="24"/>
  <c r="FJ89" i="24"/>
  <c r="FI89" i="24"/>
  <c r="FJ69" i="24"/>
  <c r="FI69" i="24"/>
  <c r="FI78" i="24"/>
  <c r="FJ78" i="24"/>
  <c r="FI47" i="24"/>
  <c r="FJ47" i="24"/>
  <c r="B36" i="24"/>
  <c r="FJ62" i="24"/>
  <c r="FI62" i="24"/>
  <c r="FI44" i="24"/>
  <c r="B44" i="24" s="1"/>
  <c r="FJ44" i="24"/>
  <c r="FI65" i="24"/>
  <c r="FJ65" i="24"/>
  <c r="FJ66" i="24"/>
  <c r="FI66" i="24"/>
  <c r="FJ74" i="24"/>
  <c r="FI74" i="24"/>
  <c r="FJ24" i="24"/>
  <c r="FI24" i="24"/>
  <c r="FI86" i="24"/>
  <c r="FJ86" i="24"/>
  <c r="FJ12" i="24"/>
  <c r="FI12" i="24"/>
  <c r="FI19" i="24"/>
  <c r="B19" i="24" s="1"/>
  <c r="FJ19" i="24"/>
  <c r="FJ79" i="24"/>
  <c r="FI79" i="24"/>
  <c r="FJ29" i="24"/>
  <c r="FI29" i="24"/>
  <c r="B25" i="24"/>
  <c r="FJ70" i="24"/>
  <c r="FI70" i="24"/>
  <c r="FJ26" i="24"/>
  <c r="FI26" i="24"/>
  <c r="M97" i="24"/>
  <c r="B43" i="24"/>
  <c r="FI87" i="24"/>
  <c r="FJ87" i="24"/>
  <c r="FJ28" i="24"/>
  <c r="FI28" i="24"/>
  <c r="B90" i="24"/>
  <c r="FJ11" i="24"/>
  <c r="FI11" i="24"/>
  <c r="AK9" i="24"/>
  <c r="B35" i="24"/>
  <c r="L97" i="24"/>
  <c r="FI76" i="24"/>
  <c r="FJ76" i="24"/>
  <c r="FI32" i="24"/>
  <c r="FJ32" i="24"/>
  <c r="B20" i="24"/>
  <c r="FI21" i="24"/>
  <c r="FJ21" i="24"/>
  <c r="FJ61" i="24"/>
  <c r="FI61" i="24"/>
  <c r="FJ22" i="24"/>
  <c r="FI22" i="24"/>
  <c r="FI75" i="24"/>
  <c r="FJ75" i="24"/>
  <c r="FI85" i="24"/>
  <c r="FJ85" i="24"/>
  <c r="FJ31" i="24"/>
  <c r="FI31" i="24"/>
  <c r="FJ40" i="24"/>
  <c r="FI40" i="24"/>
  <c r="FJ16" i="24"/>
  <c r="FI16" i="24"/>
  <c r="FI39" i="24"/>
  <c r="FJ39" i="24"/>
  <c r="FI67" i="24"/>
  <c r="FJ67" i="24"/>
  <c r="B84" i="24"/>
  <c r="FJ64" i="24"/>
  <c r="FI64" i="24"/>
  <c r="FJ33" i="24"/>
  <c r="FI33" i="24"/>
  <c r="B80" i="24"/>
  <c r="FJ63" i="24"/>
  <c r="FI63" i="24"/>
  <c r="FI14" i="24"/>
  <c r="B14" i="24" s="1"/>
  <c r="FJ14" i="24"/>
  <c r="FJ59" i="24"/>
  <c r="FI59" i="24"/>
  <c r="FI23" i="24"/>
  <c r="B23" i="24" s="1"/>
  <c r="FJ23" i="24"/>
  <c r="FI45" i="24"/>
  <c r="FJ45" i="24"/>
  <c r="FI88" i="24"/>
  <c r="B88" i="24" s="1"/>
  <c r="FJ88" i="24"/>
  <c r="FI38" i="24"/>
  <c r="FJ38" i="24"/>
  <c r="FJ15" i="24"/>
  <c r="FI15" i="24"/>
  <c r="FI41" i="24"/>
  <c r="FJ41" i="24"/>
  <c r="FI13" i="24"/>
  <c r="FJ13" i="24"/>
  <c r="FJ37" i="24"/>
  <c r="FI37" i="24"/>
  <c r="FK15" i="24" l="1"/>
  <c r="FK71" i="24"/>
  <c r="FK18" i="24"/>
  <c r="FK30" i="24"/>
  <c r="B42" i="24"/>
  <c r="FK83" i="24"/>
  <c r="FK81" i="24"/>
  <c r="K6" i="24"/>
  <c r="FK82" i="24"/>
  <c r="FK34" i="24"/>
  <c r="AE98" i="24"/>
  <c r="AE97" i="24"/>
  <c r="FK44" i="24"/>
  <c r="FK78" i="24"/>
  <c r="FK23" i="24"/>
  <c r="FK14" i="24"/>
  <c r="B69" i="24"/>
  <c r="FI68" i="24"/>
  <c r="FK69" i="24"/>
  <c r="B33" i="24"/>
  <c r="FK33" i="24"/>
  <c r="B31" i="24"/>
  <c r="FK31" i="24"/>
  <c r="B62" i="24"/>
  <c r="FK62" i="24"/>
  <c r="B41" i="24"/>
  <c r="FK41" i="24"/>
  <c r="B45" i="24"/>
  <c r="FK45" i="24"/>
  <c r="B39" i="24"/>
  <c r="FK39" i="24"/>
  <c r="B22" i="24"/>
  <c r="FK22" i="24"/>
  <c r="B28" i="24"/>
  <c r="C28" i="24" s="1"/>
  <c r="D28" i="24" s="1"/>
  <c r="FI27" i="24"/>
  <c r="FK28" i="24"/>
  <c r="B26" i="24"/>
  <c r="FK26" i="24"/>
  <c r="B29" i="24"/>
  <c r="FK29" i="24"/>
  <c r="B66" i="24"/>
  <c r="FK66" i="24"/>
  <c r="B89" i="24"/>
  <c r="FK89" i="24"/>
  <c r="B67" i="24"/>
  <c r="FK67" i="24"/>
  <c r="B37" i="24"/>
  <c r="FK37" i="24"/>
  <c r="B15" i="24"/>
  <c r="B63" i="24"/>
  <c r="FK63" i="24"/>
  <c r="B64" i="24"/>
  <c r="FK64" i="24"/>
  <c r="B16" i="24"/>
  <c r="FK16" i="24"/>
  <c r="B32" i="24"/>
  <c r="FK32" i="24"/>
  <c r="B86" i="24"/>
  <c r="FK86" i="24"/>
  <c r="B85" i="24"/>
  <c r="FK85" i="24"/>
  <c r="B61" i="24"/>
  <c r="FK61" i="24"/>
  <c r="B70" i="24"/>
  <c r="FK70" i="24"/>
  <c r="B79" i="24"/>
  <c r="FK79" i="24"/>
  <c r="B74" i="24"/>
  <c r="FK74" i="24"/>
  <c r="B59" i="24"/>
  <c r="FK59" i="24"/>
  <c r="FI58" i="24"/>
  <c r="B40" i="24"/>
  <c r="FK40" i="24"/>
  <c r="B76" i="24"/>
  <c r="FK76" i="24"/>
  <c r="O97" i="24"/>
  <c r="B87" i="24"/>
  <c r="FK87" i="24"/>
  <c r="B65" i="24"/>
  <c r="FK65" i="24"/>
  <c r="B47" i="24"/>
  <c r="FK47" i="24"/>
  <c r="B46" i="24"/>
  <c r="FK46" i="24"/>
  <c r="B12" i="24"/>
  <c r="FK12" i="24"/>
  <c r="B13" i="24"/>
  <c r="FK13" i="24"/>
  <c r="B38" i="24"/>
  <c r="FK38" i="24"/>
  <c r="B75" i="24"/>
  <c r="FK75" i="24"/>
  <c r="B11" i="24"/>
  <c r="FK11" i="24"/>
  <c r="FK19" i="24"/>
  <c r="B24" i="24"/>
  <c r="FK24" i="24"/>
  <c r="B72" i="24"/>
  <c r="FK72" i="24"/>
  <c r="FK88" i="24"/>
  <c r="B21" i="24"/>
  <c r="FK21" i="24"/>
  <c r="B78" i="24"/>
  <c r="FI77" i="24"/>
  <c r="BR9" i="24"/>
  <c r="C63" i="24" l="1"/>
  <c r="D63" i="24" s="1"/>
  <c r="C45" i="24"/>
  <c r="D45" i="24" s="1"/>
  <c r="C33" i="24"/>
  <c r="D33" i="24" s="1"/>
  <c r="C39" i="24"/>
  <c r="D39" i="24" s="1"/>
  <c r="C44" i="24"/>
  <c r="D44" i="24" s="1"/>
  <c r="C31" i="24"/>
  <c r="D31" i="24" s="1"/>
  <c r="C91" i="24"/>
  <c r="D91" i="24" s="1"/>
  <c r="C90" i="24"/>
  <c r="D90" i="24" s="1"/>
  <c r="C35" i="24"/>
  <c r="D35" i="24" s="1"/>
  <c r="C46" i="24"/>
  <c r="D46" i="24" s="1"/>
  <c r="C83" i="24"/>
  <c r="D83" i="24" s="1"/>
  <c r="C37" i="24"/>
  <c r="D37" i="24" s="1"/>
  <c r="C76" i="24"/>
  <c r="D76" i="24" s="1"/>
  <c r="C64" i="24"/>
  <c r="D64" i="24" s="1"/>
  <c r="C40" i="24"/>
  <c r="D40" i="24" s="1"/>
  <c r="C43" i="24"/>
  <c r="D43" i="24" s="1"/>
  <c r="C36" i="24"/>
  <c r="D36" i="24" s="1"/>
  <c r="C34" i="24"/>
  <c r="D34" i="24" s="1"/>
  <c r="C41" i="24"/>
  <c r="D41" i="24" s="1"/>
  <c r="C82" i="24"/>
  <c r="D82" i="24" s="1"/>
  <c r="C29" i="24"/>
  <c r="D29" i="24" s="1"/>
  <c r="C75" i="24"/>
  <c r="D75" i="24" s="1"/>
  <c r="C87" i="24"/>
  <c r="D87" i="24" s="1"/>
  <c r="C88" i="24"/>
  <c r="D88" i="24" s="1"/>
  <c r="C65" i="24"/>
  <c r="D65" i="24" s="1"/>
  <c r="C80" i="24"/>
  <c r="D80" i="24" s="1"/>
  <c r="C85" i="24"/>
  <c r="D85" i="24" s="1"/>
  <c r="C38" i="24"/>
  <c r="D38" i="24" s="1"/>
  <c r="C81" i="24"/>
  <c r="D81" i="24" s="1"/>
  <c r="C79" i="24"/>
  <c r="D79" i="24" s="1"/>
  <c r="C72" i="24"/>
  <c r="D72" i="24" s="1"/>
  <c r="C62" i="24"/>
  <c r="D62" i="24" s="1"/>
  <c r="C86" i="24"/>
  <c r="D86" i="24" s="1"/>
  <c r="C84" i="24"/>
  <c r="D84" i="24" s="1"/>
  <c r="C74" i="24"/>
  <c r="D74" i="24" s="1"/>
  <c r="C70" i="24"/>
  <c r="D70" i="24" s="1"/>
  <c r="C69" i="24"/>
  <c r="D69" i="24" s="1"/>
  <c r="C73" i="24"/>
  <c r="D73" i="24" s="1"/>
  <c r="C71" i="24"/>
  <c r="D71" i="24" s="1"/>
  <c r="C67" i="24"/>
  <c r="D67" i="24" s="1"/>
  <c r="C59" i="24"/>
  <c r="D59" i="24" s="1"/>
  <c r="C60" i="24"/>
  <c r="D60" i="24" s="1"/>
  <c r="C66" i="24"/>
  <c r="D66" i="24" s="1"/>
  <c r="C61" i="24"/>
  <c r="D61" i="24" s="1"/>
  <c r="C30" i="24"/>
  <c r="D30" i="24" s="1"/>
  <c r="C42" i="24"/>
  <c r="D42" i="24" s="1"/>
  <c r="C78" i="24"/>
  <c r="D78" i="24" s="1"/>
  <c r="C92" i="24"/>
  <c r="D92" i="24" s="1"/>
  <c r="C47" i="24"/>
  <c r="D47" i="24" s="1"/>
  <c r="C89" i="24"/>
  <c r="D89" i="24" s="1"/>
  <c r="C32" i="24"/>
  <c r="D32" i="24" s="1"/>
  <c r="G68" i="24" l="1"/>
  <c r="G58" i="24"/>
  <c r="I27" i="24"/>
  <c r="F77" i="24"/>
  <c r="CB77" i="24"/>
  <c r="BZ77" i="24"/>
  <c r="BY77" i="24"/>
  <c r="BX77" i="24"/>
  <c r="BW77" i="24"/>
  <c r="BV77" i="24"/>
  <c r="BT77" i="24"/>
  <c r="BR77" i="24"/>
  <c r="CB68" i="24"/>
  <c r="BZ68" i="24"/>
  <c r="BY68" i="24"/>
  <c r="BX68" i="24"/>
  <c r="BW68" i="24"/>
  <c r="BV68" i="24"/>
  <c r="BT68" i="24"/>
  <c r="BR68" i="24"/>
  <c r="CB58" i="24"/>
  <c r="BZ58" i="24"/>
  <c r="BY58" i="24"/>
  <c r="BX58" i="24"/>
  <c r="BW58" i="24"/>
  <c r="BV58" i="24"/>
  <c r="BT58" i="24"/>
  <c r="BR58" i="24"/>
  <c r="AK57" i="24"/>
  <c r="AK56" i="24"/>
  <c r="AK55" i="24"/>
  <c r="AK54" i="24"/>
  <c r="AK53" i="24"/>
  <c r="AK52" i="24"/>
  <c r="AK51" i="24"/>
  <c r="AK50" i="24"/>
  <c r="CB48" i="24"/>
  <c r="BZ48" i="24"/>
  <c r="BY48" i="24"/>
  <c r="BX48" i="24"/>
  <c r="BW48" i="24"/>
  <c r="BV48" i="24"/>
  <c r="BT48" i="24"/>
  <c r="BR48" i="24"/>
  <c r="CC8" i="24"/>
  <c r="CC6" i="24" s="1"/>
  <c r="CB27" i="24"/>
  <c r="BZ27" i="24"/>
  <c r="BY27" i="24"/>
  <c r="BX27" i="24"/>
  <c r="BW27" i="24"/>
  <c r="BV27" i="24"/>
  <c r="BT27" i="24"/>
  <c r="BR27" i="24"/>
  <c r="CB9" i="24"/>
  <c r="BZ9" i="24"/>
  <c r="BY9" i="24"/>
  <c r="BX9" i="24"/>
  <c r="BW9" i="24"/>
  <c r="BV9" i="24"/>
  <c r="BT9" i="24"/>
  <c r="CC97" i="24" l="1"/>
  <c r="BT8" i="24"/>
  <c r="BT6" i="24" s="1"/>
  <c r="FJ57" i="24"/>
  <c r="FI57" i="24"/>
  <c r="B57" i="24" s="1"/>
  <c r="FJ50" i="24"/>
  <c r="FI50" i="24"/>
  <c r="B50" i="24" s="1"/>
  <c r="FJ54" i="24"/>
  <c r="FI54" i="24"/>
  <c r="B54" i="24" s="1"/>
  <c r="FI49" i="24"/>
  <c r="B49" i="24" s="1"/>
  <c r="C49" i="24" s="1"/>
  <c r="D49" i="24" s="1"/>
  <c r="FJ49" i="24"/>
  <c r="FI51" i="24"/>
  <c r="B51" i="24" s="1"/>
  <c r="FJ51" i="24"/>
  <c r="FI55" i="24"/>
  <c r="B55" i="24" s="1"/>
  <c r="FJ55" i="24"/>
  <c r="FI53" i="24"/>
  <c r="B53" i="24" s="1"/>
  <c r="FJ53" i="24"/>
  <c r="FI52" i="24"/>
  <c r="B52" i="24" s="1"/>
  <c r="FJ52" i="24"/>
  <c r="FI56" i="24"/>
  <c r="B56" i="24" s="1"/>
  <c r="FJ56" i="24"/>
  <c r="AK27" i="24"/>
  <c r="AK58" i="24"/>
  <c r="FJ58" i="24" s="1"/>
  <c r="FK58" i="24" s="1"/>
  <c r="AK68" i="24"/>
  <c r="FJ68" i="24" s="1"/>
  <c r="FK68" i="24" s="1"/>
  <c r="AK77" i="24"/>
  <c r="FJ77" i="24" s="1"/>
  <c r="FK77" i="24" s="1"/>
  <c r="BW8" i="24"/>
  <c r="BW6" i="24" s="1"/>
  <c r="BR8" i="24"/>
  <c r="BR6" i="24" s="1"/>
  <c r="BV8" i="24"/>
  <c r="BV6" i="24" s="1"/>
  <c r="BZ8" i="24"/>
  <c r="BZ6" i="24" s="1"/>
  <c r="BX8" i="24"/>
  <c r="BX6" i="24" s="1"/>
  <c r="CB8" i="24"/>
  <c r="BY8" i="24"/>
  <c r="BY6" i="24" s="1"/>
  <c r="AK48" i="24"/>
  <c r="FJ48" i="24" s="1"/>
  <c r="CB6" i="24" l="1"/>
  <c r="CB97" i="24"/>
  <c r="BZ97" i="24"/>
  <c r="C51" i="24"/>
  <c r="D51" i="24" s="1"/>
  <c r="C52" i="24"/>
  <c r="D52" i="24" s="1"/>
  <c r="AK8" i="24"/>
  <c r="AK6" i="24" s="1"/>
  <c r="C56" i="24"/>
  <c r="D56" i="24" s="1"/>
  <c r="C53" i="24"/>
  <c r="D53" i="24" s="1"/>
  <c r="FJ27" i="24"/>
  <c r="FK27" i="24" s="1"/>
  <c r="C57" i="24"/>
  <c r="D57" i="24" s="1"/>
  <c r="C54" i="24"/>
  <c r="D54" i="24" s="1"/>
  <c r="BT97" i="24"/>
  <c r="BR97" i="24"/>
  <c r="C55" i="24"/>
  <c r="D55" i="24" s="1"/>
  <c r="C50" i="24"/>
  <c r="D50" i="24" s="1"/>
  <c r="FK56" i="24"/>
  <c r="FK53" i="24"/>
  <c r="FK51" i="24"/>
  <c r="FK52" i="24"/>
  <c r="FK55" i="24"/>
  <c r="FK49" i="24"/>
  <c r="FK54" i="24"/>
  <c r="FK57" i="24"/>
  <c r="FI48" i="24"/>
  <c r="FK50" i="24"/>
  <c r="F48" i="24" l="1"/>
  <c r="FK48" i="24"/>
  <c r="CJ8" i="23"/>
  <c r="DZ93" i="23" l="1"/>
  <c r="DT93" i="23"/>
  <c r="DL93" i="23"/>
  <c r="DC93" i="23"/>
  <c r="CM93" i="23"/>
  <c r="CJ93" i="23"/>
  <c r="CA93" i="23"/>
  <c r="BL93" i="23"/>
  <c r="AY93" i="23"/>
  <c r="AU93" i="23"/>
  <c r="AP93" i="23"/>
  <c r="AE93" i="23"/>
  <c r="W93" i="23"/>
  <c r="DZ92" i="23"/>
  <c r="DT92" i="23"/>
  <c r="DL92" i="23"/>
  <c r="DC92" i="23"/>
  <c r="CM92" i="23"/>
  <c r="CJ92" i="23"/>
  <c r="CA92" i="23"/>
  <c r="BL92" i="23"/>
  <c r="AY92" i="23"/>
  <c r="AU92" i="23"/>
  <c r="AP92" i="23"/>
  <c r="AE92" i="23"/>
  <c r="W92" i="23"/>
  <c r="DZ91" i="23"/>
  <c r="DT91" i="23"/>
  <c r="DL91" i="23"/>
  <c r="DC91" i="23"/>
  <c r="CM91" i="23"/>
  <c r="CJ91" i="23"/>
  <c r="CA91" i="23"/>
  <c r="BL91" i="23"/>
  <c r="AY91" i="23"/>
  <c r="AU91" i="23"/>
  <c r="AP91" i="23"/>
  <c r="AE91" i="23"/>
  <c r="W91" i="23"/>
  <c r="DZ90" i="23"/>
  <c r="DT90" i="23"/>
  <c r="DL90" i="23"/>
  <c r="DC90" i="23"/>
  <c r="CM90" i="23"/>
  <c r="CJ90" i="23"/>
  <c r="CA90" i="23"/>
  <c r="BL90" i="23"/>
  <c r="AY90" i="23"/>
  <c r="AU90" i="23"/>
  <c r="AP90" i="23"/>
  <c r="AE90" i="23"/>
  <c r="W90" i="23"/>
  <c r="DZ89" i="23"/>
  <c r="DT89" i="23"/>
  <c r="DL89" i="23"/>
  <c r="DC89" i="23"/>
  <c r="CM89" i="23"/>
  <c r="CJ89" i="23"/>
  <c r="CA89" i="23"/>
  <c r="BL89" i="23"/>
  <c r="AY89" i="23"/>
  <c r="AU89" i="23"/>
  <c r="AP89" i="23"/>
  <c r="AE89" i="23"/>
  <c r="W89" i="23"/>
  <c r="DZ88" i="23"/>
  <c r="DT88" i="23"/>
  <c r="DL88" i="23"/>
  <c r="DC88" i="23"/>
  <c r="CM88" i="23"/>
  <c r="CJ88" i="23"/>
  <c r="CA88" i="23"/>
  <c r="BL88" i="23"/>
  <c r="AY88" i="23"/>
  <c r="AU88" i="23"/>
  <c r="AP88" i="23"/>
  <c r="AE88" i="23"/>
  <c r="W88" i="23"/>
  <c r="DZ87" i="23"/>
  <c r="DT87" i="23"/>
  <c r="DL87" i="23"/>
  <c r="DC87" i="23"/>
  <c r="CM87" i="23"/>
  <c r="CJ87" i="23"/>
  <c r="CA87" i="23"/>
  <c r="BL87" i="23"/>
  <c r="AY87" i="23"/>
  <c r="AU87" i="23"/>
  <c r="AP87" i="23"/>
  <c r="AE87" i="23"/>
  <c r="W87" i="23"/>
  <c r="DZ86" i="23"/>
  <c r="DT86" i="23"/>
  <c r="DL86" i="23"/>
  <c r="DC86" i="23"/>
  <c r="CM86" i="23"/>
  <c r="CJ86" i="23"/>
  <c r="CA86" i="23"/>
  <c r="BL86" i="23"/>
  <c r="AY86" i="23"/>
  <c r="AU86" i="23"/>
  <c r="AP86" i="23"/>
  <c r="AE86" i="23"/>
  <c r="W86" i="23"/>
  <c r="DZ85" i="23"/>
  <c r="DT85" i="23"/>
  <c r="DL85" i="23"/>
  <c r="DC85" i="23"/>
  <c r="CM85" i="23"/>
  <c r="CJ85" i="23"/>
  <c r="CA85" i="23"/>
  <c r="BL85" i="23"/>
  <c r="AY85" i="23"/>
  <c r="AU85" i="23"/>
  <c r="AP85" i="23"/>
  <c r="AE85" i="23"/>
  <c r="W85" i="23"/>
  <c r="DZ84" i="23"/>
  <c r="DT84" i="23"/>
  <c r="DL84" i="23"/>
  <c r="DC84" i="23"/>
  <c r="CM84" i="23"/>
  <c r="CJ84" i="23"/>
  <c r="CA84" i="23"/>
  <c r="BL84" i="23"/>
  <c r="AY84" i="23"/>
  <c r="AU84" i="23"/>
  <c r="AP84" i="23"/>
  <c r="AE84" i="23"/>
  <c r="W84" i="23"/>
  <c r="DZ83" i="23"/>
  <c r="DT83" i="23"/>
  <c r="DL83" i="23"/>
  <c r="DC83" i="23"/>
  <c r="CM83" i="23"/>
  <c r="CJ83" i="23"/>
  <c r="CA83" i="23"/>
  <c r="BL83" i="23"/>
  <c r="AY83" i="23"/>
  <c r="AU83" i="23"/>
  <c r="AP83" i="23"/>
  <c r="AE83" i="23"/>
  <c r="W83" i="23"/>
  <c r="DZ82" i="23"/>
  <c r="DT82" i="23"/>
  <c r="DL82" i="23"/>
  <c r="DC82" i="23"/>
  <c r="CM82" i="23"/>
  <c r="CJ82" i="23"/>
  <c r="CA82" i="23"/>
  <c r="BL82" i="23"/>
  <c r="AY82" i="23"/>
  <c r="AU82" i="23"/>
  <c r="AP82" i="23"/>
  <c r="AE82" i="23"/>
  <c r="W82" i="23"/>
  <c r="DZ81" i="23"/>
  <c r="DT81" i="23"/>
  <c r="DL81" i="23"/>
  <c r="DC81" i="23"/>
  <c r="CM81" i="23"/>
  <c r="CJ81" i="23"/>
  <c r="CA81" i="23"/>
  <c r="BL81" i="23"/>
  <c r="AY81" i="23"/>
  <c r="AU81" i="23"/>
  <c r="AP81" i="23"/>
  <c r="AE81" i="23"/>
  <c r="W81" i="23"/>
  <c r="DZ80" i="23"/>
  <c r="DT80" i="23"/>
  <c r="DL80" i="23"/>
  <c r="DC80" i="23"/>
  <c r="CM80" i="23"/>
  <c r="CJ80" i="23"/>
  <c r="CA80" i="23"/>
  <c r="BL80" i="23"/>
  <c r="AY80" i="23"/>
  <c r="AU80" i="23"/>
  <c r="AP80" i="23"/>
  <c r="AE80" i="23"/>
  <c r="W80" i="23"/>
  <c r="DY79" i="23"/>
  <c r="DX79" i="23"/>
  <c r="DW79" i="23"/>
  <c r="DV79" i="23"/>
  <c r="DU79" i="23"/>
  <c r="DS79" i="23"/>
  <c r="DR79" i="23"/>
  <c r="DQ79" i="23"/>
  <c r="DP79" i="23"/>
  <c r="DO79" i="23"/>
  <c r="DN79" i="23"/>
  <c r="DM79" i="23"/>
  <c r="DK79" i="23"/>
  <c r="DJ79" i="23"/>
  <c r="DI79" i="23"/>
  <c r="DH79" i="23"/>
  <c r="DG79" i="23"/>
  <c r="DF79" i="23"/>
  <c r="DE79" i="23"/>
  <c r="DD79" i="23"/>
  <c r="DB79" i="23"/>
  <c r="DA79" i="23"/>
  <c r="CZ79" i="23"/>
  <c r="CY79" i="23"/>
  <c r="CX79" i="23"/>
  <c r="CW79" i="23"/>
  <c r="CV79" i="23"/>
  <c r="CU79" i="23"/>
  <c r="CT79" i="23"/>
  <c r="CS79" i="23"/>
  <c r="CR79" i="23"/>
  <c r="CQ79" i="23"/>
  <c r="CP79" i="23"/>
  <c r="CO79" i="23"/>
  <c r="CN79" i="23"/>
  <c r="CL79" i="23"/>
  <c r="CK79" i="23"/>
  <c r="CI79" i="23"/>
  <c r="CH79" i="23"/>
  <c r="CG79" i="23"/>
  <c r="CF79" i="23"/>
  <c r="CE79" i="23"/>
  <c r="CD79" i="23"/>
  <c r="CC79" i="23"/>
  <c r="CB79" i="23"/>
  <c r="BZ79" i="23"/>
  <c r="BY79" i="23"/>
  <c r="BX79" i="23"/>
  <c r="BW79" i="23"/>
  <c r="BV79" i="23"/>
  <c r="BU79" i="23"/>
  <c r="BT79" i="23"/>
  <c r="BS79" i="23"/>
  <c r="BR79" i="23"/>
  <c r="BQ79" i="23"/>
  <c r="BP79" i="23"/>
  <c r="BO79" i="23"/>
  <c r="BN79" i="23"/>
  <c r="BM79" i="23"/>
  <c r="BK79" i="23"/>
  <c r="BJ79" i="23"/>
  <c r="BI79" i="23"/>
  <c r="BH79" i="23"/>
  <c r="BG79" i="23"/>
  <c r="BF79" i="23"/>
  <c r="BE79" i="23"/>
  <c r="BD79" i="23"/>
  <c r="BC79" i="23"/>
  <c r="BB79" i="23"/>
  <c r="BA79" i="23"/>
  <c r="AZ79" i="23"/>
  <c r="AX79" i="23"/>
  <c r="AW79" i="23"/>
  <c r="AV79" i="23"/>
  <c r="AT79" i="23"/>
  <c r="AS79" i="23"/>
  <c r="AR79" i="23"/>
  <c r="AQ79" i="23"/>
  <c r="AO79" i="23"/>
  <c r="AN79" i="23"/>
  <c r="AM79" i="23"/>
  <c r="AL79" i="23"/>
  <c r="AK79" i="23"/>
  <c r="AJ79" i="23"/>
  <c r="AI79" i="23"/>
  <c r="AH79" i="23"/>
  <c r="AG79" i="23"/>
  <c r="AF79" i="23"/>
  <c r="AD79" i="23"/>
  <c r="AC79" i="23"/>
  <c r="AB79" i="23"/>
  <c r="AA79" i="23"/>
  <c r="Z79" i="23"/>
  <c r="Y79" i="23"/>
  <c r="X79" i="23"/>
  <c r="V79" i="23"/>
  <c r="U79" i="23"/>
  <c r="T79" i="23"/>
  <c r="S79" i="23"/>
  <c r="R79" i="23"/>
  <c r="Q79" i="23"/>
  <c r="P79" i="23"/>
  <c r="O79" i="23"/>
  <c r="N79" i="23"/>
  <c r="M79" i="23"/>
  <c r="L79" i="23"/>
  <c r="K79" i="23"/>
  <c r="J79" i="23"/>
  <c r="I79" i="23"/>
  <c r="H79" i="23"/>
  <c r="G79" i="23"/>
  <c r="F79" i="23"/>
  <c r="E79" i="23"/>
  <c r="D79" i="23"/>
  <c r="C79" i="23"/>
  <c r="DZ78" i="23"/>
  <c r="DT78" i="23"/>
  <c r="DL78" i="23"/>
  <c r="DC78" i="23"/>
  <c r="CM78" i="23"/>
  <c r="CJ78" i="23"/>
  <c r="CA78" i="23"/>
  <c r="BL78" i="23"/>
  <c r="AY78" i="23"/>
  <c r="AU78" i="23"/>
  <c r="AP78" i="23"/>
  <c r="AE78" i="23"/>
  <c r="W78" i="23"/>
  <c r="DZ77" i="23"/>
  <c r="DT77" i="23"/>
  <c r="DL77" i="23"/>
  <c r="DC77" i="23"/>
  <c r="CM77" i="23"/>
  <c r="CJ77" i="23"/>
  <c r="CA77" i="23"/>
  <c r="BL77" i="23"/>
  <c r="AY77" i="23"/>
  <c r="AU77" i="23"/>
  <c r="AP77" i="23"/>
  <c r="AE77" i="23"/>
  <c r="W77" i="23"/>
  <c r="DZ76" i="23"/>
  <c r="DT76" i="23"/>
  <c r="DL76" i="23"/>
  <c r="DC76" i="23"/>
  <c r="CM76" i="23"/>
  <c r="CJ76" i="23"/>
  <c r="CA76" i="23"/>
  <c r="BL76" i="23"/>
  <c r="AY76" i="23"/>
  <c r="AU76" i="23"/>
  <c r="AP76" i="23"/>
  <c r="AE76" i="23"/>
  <c r="W76" i="23"/>
  <c r="DZ75" i="23"/>
  <c r="DT75" i="23"/>
  <c r="DL75" i="23"/>
  <c r="DC75" i="23"/>
  <c r="CM75" i="23"/>
  <c r="CJ75" i="23"/>
  <c r="CA75" i="23"/>
  <c r="BL75" i="23"/>
  <c r="AY75" i="23"/>
  <c r="AU75" i="23"/>
  <c r="AP75" i="23"/>
  <c r="AE75" i="23"/>
  <c r="W75" i="23"/>
  <c r="DZ74" i="23"/>
  <c r="DT74" i="23"/>
  <c r="DL74" i="23"/>
  <c r="DC74" i="23"/>
  <c r="CM74" i="23"/>
  <c r="CJ74" i="23"/>
  <c r="CA74" i="23"/>
  <c r="BL74" i="23"/>
  <c r="AY74" i="23"/>
  <c r="AU74" i="23"/>
  <c r="AP74" i="23"/>
  <c r="AE74" i="23"/>
  <c r="W74" i="23"/>
  <c r="DZ73" i="23"/>
  <c r="DT73" i="23"/>
  <c r="DL73" i="23"/>
  <c r="DC73" i="23"/>
  <c r="CM73" i="23"/>
  <c r="CJ73" i="23"/>
  <c r="CA73" i="23"/>
  <c r="BL73" i="23"/>
  <c r="AY73" i="23"/>
  <c r="AU73" i="23"/>
  <c r="AP73" i="23"/>
  <c r="AE73" i="23"/>
  <c r="W73" i="23"/>
  <c r="DZ72" i="23"/>
  <c r="DT72" i="23"/>
  <c r="DL72" i="23"/>
  <c r="DC72" i="23"/>
  <c r="CM72" i="23"/>
  <c r="CJ72" i="23"/>
  <c r="CA72" i="23"/>
  <c r="BL72" i="23"/>
  <c r="AY72" i="23"/>
  <c r="AU72" i="23"/>
  <c r="AP72" i="23"/>
  <c r="AE72" i="23"/>
  <c r="W72" i="23"/>
  <c r="DZ71" i="23"/>
  <c r="DT71" i="23"/>
  <c r="DL71" i="23"/>
  <c r="DC71" i="23"/>
  <c r="CM71" i="23"/>
  <c r="CJ71" i="23"/>
  <c r="CA71" i="23"/>
  <c r="BL71" i="23"/>
  <c r="AY71" i="23"/>
  <c r="AU71" i="23"/>
  <c r="AP71" i="23"/>
  <c r="AE71" i="23"/>
  <c r="W71" i="23"/>
  <c r="DY70" i="23"/>
  <c r="DX70" i="23"/>
  <c r="DW70" i="23"/>
  <c r="DV70" i="23"/>
  <c r="DU70" i="23"/>
  <c r="DS70" i="23"/>
  <c r="DR70" i="23"/>
  <c r="DQ70" i="23"/>
  <c r="DP70" i="23"/>
  <c r="DO70" i="23"/>
  <c r="DN70" i="23"/>
  <c r="DM70" i="23"/>
  <c r="DK70" i="23"/>
  <c r="DJ70" i="23"/>
  <c r="DI70" i="23"/>
  <c r="DH70" i="23"/>
  <c r="DG70" i="23"/>
  <c r="DF70" i="23"/>
  <c r="DE70" i="23"/>
  <c r="DD70" i="23"/>
  <c r="DB70" i="23"/>
  <c r="DA70" i="23"/>
  <c r="CZ70" i="23"/>
  <c r="CY70" i="23"/>
  <c r="CX70" i="23"/>
  <c r="CW70" i="23"/>
  <c r="CV70" i="23"/>
  <c r="CU70" i="23"/>
  <c r="CT70" i="23"/>
  <c r="CS70" i="23"/>
  <c r="CR70" i="23"/>
  <c r="CQ70" i="23"/>
  <c r="CP70" i="23"/>
  <c r="CO70" i="23"/>
  <c r="CN70" i="23"/>
  <c r="CL70" i="23"/>
  <c r="CK70" i="23"/>
  <c r="CI70" i="23"/>
  <c r="CH70" i="23"/>
  <c r="CG70" i="23"/>
  <c r="CF70" i="23"/>
  <c r="CE70" i="23"/>
  <c r="CD70" i="23"/>
  <c r="CC70" i="23"/>
  <c r="CB70" i="23"/>
  <c r="BZ70" i="23"/>
  <c r="BY70" i="23"/>
  <c r="BX70" i="23"/>
  <c r="BW70" i="23"/>
  <c r="BV70" i="23"/>
  <c r="BU70" i="23"/>
  <c r="BT70" i="23"/>
  <c r="BS70" i="23"/>
  <c r="BR70" i="23"/>
  <c r="BQ70" i="23"/>
  <c r="BP70" i="23"/>
  <c r="BO70" i="23"/>
  <c r="BN70" i="23"/>
  <c r="BM70" i="23"/>
  <c r="BK70" i="23"/>
  <c r="BJ70" i="23"/>
  <c r="BI70" i="23"/>
  <c r="BH70" i="23"/>
  <c r="BG70" i="23"/>
  <c r="BF70" i="23"/>
  <c r="BE70" i="23"/>
  <c r="BD70" i="23"/>
  <c r="BC70" i="23"/>
  <c r="BB70" i="23"/>
  <c r="BA70" i="23"/>
  <c r="AZ70" i="23"/>
  <c r="AX70" i="23"/>
  <c r="AW70" i="23"/>
  <c r="AV70" i="23"/>
  <c r="AT70" i="23"/>
  <c r="AS70" i="23"/>
  <c r="AR70" i="23"/>
  <c r="AQ70" i="23"/>
  <c r="AO70" i="23"/>
  <c r="AN70" i="23"/>
  <c r="AM70" i="23"/>
  <c r="AL70" i="23"/>
  <c r="AK70" i="23"/>
  <c r="AJ70" i="23"/>
  <c r="AI70" i="23"/>
  <c r="AH70" i="23"/>
  <c r="AG70" i="23"/>
  <c r="AF70" i="23"/>
  <c r="AD70" i="23"/>
  <c r="AC70" i="23"/>
  <c r="AB70" i="23"/>
  <c r="AA70" i="23"/>
  <c r="Z70" i="23"/>
  <c r="Y70" i="23"/>
  <c r="X70" i="23"/>
  <c r="V70" i="23"/>
  <c r="U70" i="23"/>
  <c r="T70" i="23"/>
  <c r="S70" i="23"/>
  <c r="R70" i="23"/>
  <c r="Q70" i="23"/>
  <c r="P70" i="23"/>
  <c r="O70" i="23"/>
  <c r="N70" i="23"/>
  <c r="M70" i="23"/>
  <c r="L70" i="23"/>
  <c r="K70" i="23"/>
  <c r="J70" i="23"/>
  <c r="I70" i="23"/>
  <c r="H70" i="23"/>
  <c r="G70" i="23"/>
  <c r="F70" i="23"/>
  <c r="E70" i="23"/>
  <c r="D70" i="23"/>
  <c r="C70" i="23"/>
  <c r="DZ69" i="23"/>
  <c r="DT69" i="23"/>
  <c r="DL69" i="23"/>
  <c r="DC69" i="23"/>
  <c r="CM69" i="23"/>
  <c r="CJ69" i="23"/>
  <c r="CA69" i="23"/>
  <c r="BL69" i="23"/>
  <c r="AY69" i="23"/>
  <c r="AU69" i="23"/>
  <c r="AP69" i="23"/>
  <c r="AE69" i="23"/>
  <c r="W69" i="23"/>
  <c r="DZ68" i="23"/>
  <c r="DT68" i="23"/>
  <c r="DL68" i="23"/>
  <c r="DC68" i="23"/>
  <c r="CM68" i="23"/>
  <c r="CJ68" i="23"/>
  <c r="CA68" i="23"/>
  <c r="BL68" i="23"/>
  <c r="AY68" i="23"/>
  <c r="AU68" i="23"/>
  <c r="AP68" i="23"/>
  <c r="AE68" i="23"/>
  <c r="W68" i="23"/>
  <c r="DZ67" i="23"/>
  <c r="DT67" i="23"/>
  <c r="DL67" i="23"/>
  <c r="DC67" i="23"/>
  <c r="CM67" i="23"/>
  <c r="CJ67" i="23"/>
  <c r="CA67" i="23"/>
  <c r="BL67" i="23"/>
  <c r="AY67" i="23"/>
  <c r="AU67" i="23"/>
  <c r="AP67" i="23"/>
  <c r="AE67" i="23"/>
  <c r="W67" i="23"/>
  <c r="DZ66" i="23"/>
  <c r="DT66" i="23"/>
  <c r="DL66" i="23"/>
  <c r="DC66" i="23"/>
  <c r="CM66" i="23"/>
  <c r="CJ66" i="23"/>
  <c r="CA66" i="23"/>
  <c r="BL66" i="23"/>
  <c r="AY66" i="23"/>
  <c r="AU66" i="23"/>
  <c r="AP66" i="23"/>
  <c r="AE66" i="23"/>
  <c r="W66" i="23"/>
  <c r="DZ65" i="23"/>
  <c r="DT65" i="23"/>
  <c r="DL65" i="23"/>
  <c r="DC65" i="23"/>
  <c r="CM65" i="23"/>
  <c r="CJ65" i="23"/>
  <c r="CA65" i="23"/>
  <c r="BL65" i="23"/>
  <c r="AY65" i="23"/>
  <c r="AU65" i="23"/>
  <c r="AP65" i="23"/>
  <c r="AE65" i="23"/>
  <c r="W65" i="23"/>
  <c r="DZ64" i="23"/>
  <c r="DT64" i="23"/>
  <c r="DL64" i="23"/>
  <c r="DC64" i="23"/>
  <c r="CM64" i="23"/>
  <c r="CJ64" i="23"/>
  <c r="CA64" i="23"/>
  <c r="BL64" i="23"/>
  <c r="AY64" i="23"/>
  <c r="AU64" i="23"/>
  <c r="AP64" i="23"/>
  <c r="AE64" i="23"/>
  <c r="W64" i="23"/>
  <c r="DZ63" i="23"/>
  <c r="DT63" i="23"/>
  <c r="DL63" i="23"/>
  <c r="DC63" i="23"/>
  <c r="CM63" i="23"/>
  <c r="CJ63" i="23"/>
  <c r="CA63" i="23"/>
  <c r="BL63" i="23"/>
  <c r="AY63" i="23"/>
  <c r="AU63" i="23"/>
  <c r="AP63" i="23"/>
  <c r="AE63" i="23"/>
  <c r="W63" i="23"/>
  <c r="DZ62" i="23"/>
  <c r="DT62" i="23"/>
  <c r="DL62" i="23"/>
  <c r="DC62" i="23"/>
  <c r="CM62" i="23"/>
  <c r="CJ62" i="23"/>
  <c r="CA62" i="23"/>
  <c r="BL62" i="23"/>
  <c r="AY62" i="23"/>
  <c r="AU62" i="23"/>
  <c r="AP62" i="23"/>
  <c r="AE62" i="23"/>
  <c r="W62" i="23"/>
  <c r="DZ61" i="23"/>
  <c r="DT61" i="23"/>
  <c r="DL61" i="23"/>
  <c r="DC61" i="23"/>
  <c r="CM61" i="23"/>
  <c r="CJ61" i="23"/>
  <c r="CA61" i="23"/>
  <c r="BL61" i="23"/>
  <c r="AY61" i="23"/>
  <c r="AU61" i="23"/>
  <c r="AP61" i="23"/>
  <c r="AE61" i="23"/>
  <c r="W61" i="23"/>
  <c r="DY60" i="23"/>
  <c r="DX60" i="23"/>
  <c r="DW60" i="23"/>
  <c r="DV60" i="23"/>
  <c r="DU60" i="23"/>
  <c r="DS60" i="23"/>
  <c r="DR60" i="23"/>
  <c r="DQ60" i="23"/>
  <c r="DP60" i="23"/>
  <c r="DO60" i="23"/>
  <c r="DN60" i="23"/>
  <c r="DM60" i="23"/>
  <c r="DK60" i="23"/>
  <c r="DJ60" i="23"/>
  <c r="DI60" i="23"/>
  <c r="DH60" i="23"/>
  <c r="DG60" i="23"/>
  <c r="DF60" i="23"/>
  <c r="DE60" i="23"/>
  <c r="DD60" i="23"/>
  <c r="DB60" i="23"/>
  <c r="DA60" i="23"/>
  <c r="CZ60" i="23"/>
  <c r="CY60" i="23"/>
  <c r="CX60" i="23"/>
  <c r="CW60" i="23"/>
  <c r="CV60" i="23"/>
  <c r="CU60" i="23"/>
  <c r="CT60" i="23"/>
  <c r="CS60" i="23"/>
  <c r="CR60" i="23"/>
  <c r="CQ60" i="23"/>
  <c r="CP60" i="23"/>
  <c r="CO60" i="23"/>
  <c r="CN60" i="23"/>
  <c r="CL60" i="23"/>
  <c r="CK60" i="23"/>
  <c r="CI60" i="23"/>
  <c r="CH60" i="23"/>
  <c r="CG60" i="23"/>
  <c r="CF60" i="23"/>
  <c r="CE60" i="23"/>
  <c r="CD60" i="23"/>
  <c r="CC60" i="23"/>
  <c r="CB60" i="23"/>
  <c r="BZ60" i="23"/>
  <c r="BY60" i="23"/>
  <c r="BX60" i="23"/>
  <c r="BW60" i="23"/>
  <c r="BV60" i="23"/>
  <c r="BU60" i="23"/>
  <c r="BT60" i="23"/>
  <c r="BS60" i="23"/>
  <c r="BR60" i="23"/>
  <c r="BQ60" i="23"/>
  <c r="BP60" i="23"/>
  <c r="BO60" i="23"/>
  <c r="BN60" i="23"/>
  <c r="BM60" i="23"/>
  <c r="BK60" i="23"/>
  <c r="BJ60" i="23"/>
  <c r="BI60" i="23"/>
  <c r="BH60" i="23"/>
  <c r="BG60" i="23"/>
  <c r="BF60" i="23"/>
  <c r="BE60" i="23"/>
  <c r="BD60" i="23"/>
  <c r="BC60" i="23"/>
  <c r="BB60" i="23"/>
  <c r="BA60" i="23"/>
  <c r="AZ60" i="23"/>
  <c r="AX60" i="23"/>
  <c r="AW60" i="23"/>
  <c r="AV60" i="23"/>
  <c r="AT60" i="23"/>
  <c r="AS60" i="23"/>
  <c r="AR60" i="23"/>
  <c r="AQ60" i="23"/>
  <c r="AO60" i="23"/>
  <c r="AN60" i="23"/>
  <c r="AM60" i="23"/>
  <c r="AL60" i="23"/>
  <c r="AK60" i="23"/>
  <c r="AJ60" i="23"/>
  <c r="AI60" i="23"/>
  <c r="AH60" i="23"/>
  <c r="AG60" i="23"/>
  <c r="AF60" i="23"/>
  <c r="AD60" i="23"/>
  <c r="AC60" i="23"/>
  <c r="AB60" i="23"/>
  <c r="AA60" i="23"/>
  <c r="Z60" i="23"/>
  <c r="Y60" i="23"/>
  <c r="X60" i="23"/>
  <c r="V60" i="23"/>
  <c r="U60" i="23"/>
  <c r="T60" i="23"/>
  <c r="S60" i="23"/>
  <c r="R60" i="23"/>
  <c r="Q60" i="23"/>
  <c r="P60" i="23"/>
  <c r="O60" i="23"/>
  <c r="N60" i="23"/>
  <c r="M60" i="23"/>
  <c r="L60" i="23"/>
  <c r="K60" i="23"/>
  <c r="J60" i="23"/>
  <c r="I60" i="23"/>
  <c r="H60" i="23"/>
  <c r="G60" i="23"/>
  <c r="F60" i="23"/>
  <c r="E60" i="23"/>
  <c r="D60" i="23"/>
  <c r="C60" i="23"/>
  <c r="DZ59" i="23"/>
  <c r="DT59" i="23"/>
  <c r="DL59" i="23"/>
  <c r="DC59" i="23"/>
  <c r="CM59" i="23"/>
  <c r="CJ59" i="23"/>
  <c r="CA59" i="23"/>
  <c r="BL59" i="23"/>
  <c r="AY59" i="23"/>
  <c r="AU59" i="23"/>
  <c r="AP59" i="23"/>
  <c r="AE59" i="23"/>
  <c r="W59" i="23"/>
  <c r="DZ58" i="23"/>
  <c r="DT58" i="23"/>
  <c r="DL58" i="23"/>
  <c r="DC58" i="23"/>
  <c r="CM58" i="23"/>
  <c r="CJ58" i="23"/>
  <c r="CA58" i="23"/>
  <c r="BL58" i="23"/>
  <c r="AY58" i="23"/>
  <c r="AU58" i="23"/>
  <c r="AP58" i="23"/>
  <c r="AE58" i="23"/>
  <c r="W58" i="23"/>
  <c r="DZ57" i="23"/>
  <c r="DT57" i="23"/>
  <c r="DL57" i="23"/>
  <c r="DC57" i="23"/>
  <c r="CM57" i="23"/>
  <c r="CJ57" i="23"/>
  <c r="CA57" i="23"/>
  <c r="BL57" i="23"/>
  <c r="AY57" i="23"/>
  <c r="AU57" i="23"/>
  <c r="AP57" i="23"/>
  <c r="AE57" i="23"/>
  <c r="W57" i="23"/>
  <c r="DZ56" i="23"/>
  <c r="DT56" i="23"/>
  <c r="DL56" i="23"/>
  <c r="DC56" i="23"/>
  <c r="CM56" i="23"/>
  <c r="CJ56" i="23"/>
  <c r="CA56" i="23"/>
  <c r="BL56" i="23"/>
  <c r="AY56" i="23"/>
  <c r="AU56" i="23"/>
  <c r="AP56" i="23"/>
  <c r="AE56" i="23"/>
  <c r="W56" i="23"/>
  <c r="DZ55" i="23"/>
  <c r="DT55" i="23"/>
  <c r="DL55" i="23"/>
  <c r="DC55" i="23"/>
  <c r="CM55" i="23"/>
  <c r="CJ55" i="23"/>
  <c r="CA55" i="23"/>
  <c r="BL55" i="23"/>
  <c r="AY55" i="23"/>
  <c r="AU55" i="23"/>
  <c r="AP55" i="23"/>
  <c r="AE55" i="23"/>
  <c r="W55" i="23"/>
  <c r="DZ54" i="23"/>
  <c r="DT54" i="23"/>
  <c r="DL54" i="23"/>
  <c r="DC54" i="23"/>
  <c r="CM54" i="23"/>
  <c r="CJ54" i="23"/>
  <c r="CA54" i="23"/>
  <c r="BL54" i="23"/>
  <c r="AU54" i="23"/>
  <c r="AP54" i="23"/>
  <c r="AE54" i="23"/>
  <c r="W54" i="23"/>
  <c r="DZ53" i="23"/>
  <c r="DT53" i="23"/>
  <c r="DL53" i="23"/>
  <c r="DC53" i="23"/>
  <c r="CM53" i="23"/>
  <c r="CJ53" i="23"/>
  <c r="CA53" i="23"/>
  <c r="BL53" i="23"/>
  <c r="AY53" i="23"/>
  <c r="AU53" i="23"/>
  <c r="AP53" i="23"/>
  <c r="AE53" i="23"/>
  <c r="W53" i="23"/>
  <c r="DZ52" i="23"/>
  <c r="DT52" i="23"/>
  <c r="DL52" i="23"/>
  <c r="DC52" i="23"/>
  <c r="CM52" i="23"/>
  <c r="CJ52" i="23"/>
  <c r="CA52" i="23"/>
  <c r="BL52" i="23"/>
  <c r="AY52" i="23"/>
  <c r="AU52" i="23"/>
  <c r="AP52" i="23"/>
  <c r="AE52" i="23"/>
  <c r="W52" i="23"/>
  <c r="DZ51" i="23"/>
  <c r="DT51" i="23"/>
  <c r="DL51" i="23"/>
  <c r="DC51" i="23"/>
  <c r="CM51" i="23"/>
  <c r="CJ51" i="23"/>
  <c r="CA51" i="23"/>
  <c r="BL51" i="23"/>
  <c r="AY51" i="23"/>
  <c r="AU51" i="23"/>
  <c r="AP51" i="23"/>
  <c r="AE51" i="23"/>
  <c r="W51" i="23"/>
  <c r="DY50" i="23"/>
  <c r="DX50" i="23"/>
  <c r="DW50" i="23"/>
  <c r="DV50" i="23"/>
  <c r="DU50" i="23"/>
  <c r="DS50" i="23"/>
  <c r="DR50" i="23"/>
  <c r="DQ50" i="23"/>
  <c r="DP50" i="23"/>
  <c r="DO50" i="23"/>
  <c r="DN50" i="23"/>
  <c r="DM50" i="23"/>
  <c r="DK50" i="23"/>
  <c r="DJ50" i="23"/>
  <c r="DI50" i="23"/>
  <c r="DH50" i="23"/>
  <c r="DG50" i="23"/>
  <c r="DF50" i="23"/>
  <c r="DE50" i="23"/>
  <c r="DD50" i="23"/>
  <c r="DB50" i="23"/>
  <c r="DA50" i="23"/>
  <c r="CZ50" i="23"/>
  <c r="CY50" i="23"/>
  <c r="CX50" i="23"/>
  <c r="CW50" i="23"/>
  <c r="CV50" i="23"/>
  <c r="CU50" i="23"/>
  <c r="CT50" i="23"/>
  <c r="CS50" i="23"/>
  <c r="CR50" i="23"/>
  <c r="CQ50" i="23"/>
  <c r="CP50" i="23"/>
  <c r="CO50" i="23"/>
  <c r="CN50" i="23"/>
  <c r="CL50" i="23"/>
  <c r="CK50" i="23"/>
  <c r="CI50" i="23"/>
  <c r="CH50" i="23"/>
  <c r="CG50" i="23"/>
  <c r="CF50" i="23"/>
  <c r="CE50" i="23"/>
  <c r="CD50" i="23"/>
  <c r="CC50" i="23"/>
  <c r="CB50" i="23"/>
  <c r="BZ50" i="23"/>
  <c r="BY50" i="23"/>
  <c r="BX50" i="23"/>
  <c r="BW50" i="23"/>
  <c r="BV50" i="23"/>
  <c r="BU50" i="23"/>
  <c r="BT50" i="23"/>
  <c r="BS50" i="23"/>
  <c r="BR50" i="23"/>
  <c r="BQ50" i="23"/>
  <c r="BP50" i="23"/>
  <c r="BO50" i="23"/>
  <c r="BN50" i="23"/>
  <c r="BM50" i="23"/>
  <c r="BK50" i="23"/>
  <c r="BJ50" i="23"/>
  <c r="BI50" i="23"/>
  <c r="BH50" i="23"/>
  <c r="BG50" i="23"/>
  <c r="BF50" i="23"/>
  <c r="BE50" i="23"/>
  <c r="BD50" i="23"/>
  <c r="BC50" i="23"/>
  <c r="BB50" i="23"/>
  <c r="BA50" i="23"/>
  <c r="AZ50" i="23"/>
  <c r="AX50" i="23"/>
  <c r="AW50" i="23"/>
  <c r="AV50" i="23"/>
  <c r="AT50" i="23"/>
  <c r="AS50" i="23"/>
  <c r="AR50" i="23"/>
  <c r="AQ50" i="23"/>
  <c r="AO50" i="23"/>
  <c r="AN50" i="23"/>
  <c r="AM50" i="23"/>
  <c r="AL50" i="23"/>
  <c r="AK50" i="23"/>
  <c r="AJ50" i="23"/>
  <c r="AI50" i="23"/>
  <c r="AH50" i="23"/>
  <c r="AG50" i="23"/>
  <c r="AF50" i="23"/>
  <c r="AD50" i="23"/>
  <c r="AC50" i="23"/>
  <c r="AB50" i="23"/>
  <c r="AA50" i="23"/>
  <c r="Z50" i="23"/>
  <c r="Y50" i="23"/>
  <c r="X50" i="23"/>
  <c r="V50" i="23"/>
  <c r="U50" i="23"/>
  <c r="T50" i="23"/>
  <c r="S50" i="23"/>
  <c r="R50" i="23"/>
  <c r="Q50" i="23"/>
  <c r="P50" i="23"/>
  <c r="O50" i="23"/>
  <c r="N50" i="23"/>
  <c r="M50" i="23"/>
  <c r="L50" i="23"/>
  <c r="K50" i="23"/>
  <c r="J50" i="23"/>
  <c r="I50" i="23"/>
  <c r="H50" i="23"/>
  <c r="G50" i="23"/>
  <c r="F50" i="23"/>
  <c r="E50" i="23"/>
  <c r="D50" i="23"/>
  <c r="C50" i="23"/>
  <c r="DZ49" i="23"/>
  <c r="DT49" i="23"/>
  <c r="DL49" i="23"/>
  <c r="DC49" i="23"/>
  <c r="CM49" i="23"/>
  <c r="CJ49" i="23"/>
  <c r="CA49" i="23"/>
  <c r="BL49" i="23"/>
  <c r="AY49" i="23"/>
  <c r="AU49" i="23"/>
  <c r="AP49" i="23"/>
  <c r="AE49" i="23"/>
  <c r="W49" i="23"/>
  <c r="DZ48" i="23"/>
  <c r="DT48" i="23"/>
  <c r="DL48" i="23"/>
  <c r="DC48" i="23"/>
  <c r="CM48" i="23"/>
  <c r="CJ48" i="23"/>
  <c r="CA48" i="23"/>
  <c r="BL48" i="23"/>
  <c r="AY48" i="23"/>
  <c r="AU48" i="23"/>
  <c r="AP48" i="23"/>
  <c r="AE48" i="23"/>
  <c r="W48" i="23"/>
  <c r="DZ47" i="23"/>
  <c r="DT47" i="23"/>
  <c r="DL47" i="23"/>
  <c r="DC47" i="23"/>
  <c r="CM47" i="23"/>
  <c r="CJ47" i="23"/>
  <c r="CA47" i="23"/>
  <c r="BL47" i="23"/>
  <c r="AY47" i="23"/>
  <c r="AU47" i="23"/>
  <c r="AP47" i="23"/>
  <c r="AE47" i="23"/>
  <c r="W47" i="23"/>
  <c r="DZ46" i="23"/>
  <c r="DT46" i="23"/>
  <c r="DL46" i="23"/>
  <c r="DC46" i="23"/>
  <c r="CM46" i="23"/>
  <c r="CJ46" i="23"/>
  <c r="CA46" i="23"/>
  <c r="BL46" i="23"/>
  <c r="AY46" i="23"/>
  <c r="AU46" i="23"/>
  <c r="AP46" i="23"/>
  <c r="AE46" i="23"/>
  <c r="W46" i="23"/>
  <c r="DZ45" i="23"/>
  <c r="DT45" i="23"/>
  <c r="DL45" i="23"/>
  <c r="DC45" i="23"/>
  <c r="CM45" i="23"/>
  <c r="CJ45" i="23"/>
  <c r="CA45" i="23"/>
  <c r="BL45" i="23"/>
  <c r="AY45" i="23"/>
  <c r="AU45" i="23"/>
  <c r="AP45" i="23"/>
  <c r="AE45" i="23"/>
  <c r="W45" i="23"/>
  <c r="DZ44" i="23"/>
  <c r="DT44" i="23"/>
  <c r="DL44" i="23"/>
  <c r="DC44" i="23"/>
  <c r="CM44" i="23"/>
  <c r="CJ44" i="23"/>
  <c r="CA44" i="23"/>
  <c r="BL44" i="23"/>
  <c r="AY44" i="23"/>
  <c r="AU44" i="23"/>
  <c r="AP44" i="23"/>
  <c r="AE44" i="23"/>
  <c r="W44" i="23"/>
  <c r="DZ43" i="23"/>
  <c r="DT43" i="23"/>
  <c r="DL43" i="23"/>
  <c r="DC43" i="23"/>
  <c r="CM43" i="23"/>
  <c r="CJ43" i="23"/>
  <c r="CA43" i="23"/>
  <c r="BL43" i="23"/>
  <c r="AY43" i="23"/>
  <c r="AU43" i="23"/>
  <c r="AP43" i="23"/>
  <c r="AE43" i="23"/>
  <c r="W43" i="23"/>
  <c r="DZ42" i="23"/>
  <c r="DT42" i="23"/>
  <c r="DL42" i="23"/>
  <c r="DC42" i="23"/>
  <c r="CM42" i="23"/>
  <c r="CJ42" i="23"/>
  <c r="CA42" i="23"/>
  <c r="BL42" i="23"/>
  <c r="AY42" i="23"/>
  <c r="AU42" i="23"/>
  <c r="AP42" i="23"/>
  <c r="AE42" i="23"/>
  <c r="W42" i="23"/>
  <c r="DZ41" i="23"/>
  <c r="DT41" i="23"/>
  <c r="DL41" i="23"/>
  <c r="DC41" i="23"/>
  <c r="CM41" i="23"/>
  <c r="CJ41" i="23"/>
  <c r="CA41" i="23"/>
  <c r="BL41" i="23"/>
  <c r="AY41" i="23"/>
  <c r="AU41" i="23"/>
  <c r="AP41" i="23"/>
  <c r="AE41" i="23"/>
  <c r="W41" i="23"/>
  <c r="DZ40" i="23"/>
  <c r="DT40" i="23"/>
  <c r="DL40" i="23"/>
  <c r="DC40" i="23"/>
  <c r="CM40" i="23"/>
  <c r="CJ40" i="23"/>
  <c r="CA40" i="23"/>
  <c r="BL40" i="23"/>
  <c r="AY40" i="23"/>
  <c r="AU40" i="23"/>
  <c r="AP40" i="23"/>
  <c r="AE40" i="23"/>
  <c r="W40" i="23"/>
  <c r="DZ39" i="23"/>
  <c r="DT39" i="23"/>
  <c r="DL39" i="23"/>
  <c r="DC39" i="23"/>
  <c r="CM39" i="23"/>
  <c r="CJ39" i="23"/>
  <c r="CA39" i="23"/>
  <c r="BL39" i="23"/>
  <c r="AY39" i="23"/>
  <c r="AU39" i="23"/>
  <c r="AP39" i="23"/>
  <c r="AE39" i="23"/>
  <c r="W39" i="23"/>
  <c r="DZ38" i="23"/>
  <c r="DT38" i="23"/>
  <c r="DL38" i="23"/>
  <c r="DC38" i="23"/>
  <c r="CM38" i="23"/>
  <c r="CJ38" i="23"/>
  <c r="CA38" i="23"/>
  <c r="BL38" i="23"/>
  <c r="AY38" i="23"/>
  <c r="AU38" i="23"/>
  <c r="AP38" i="23"/>
  <c r="AE38" i="23"/>
  <c r="W38" i="23"/>
  <c r="DZ37" i="23"/>
  <c r="DT37" i="23"/>
  <c r="DL37" i="23"/>
  <c r="DC37" i="23"/>
  <c r="CM37" i="23"/>
  <c r="CJ37" i="23"/>
  <c r="CA37" i="23"/>
  <c r="BL37" i="23"/>
  <c r="AY37" i="23"/>
  <c r="AU37" i="23"/>
  <c r="AP37" i="23"/>
  <c r="AE37" i="23"/>
  <c r="W37" i="23"/>
  <c r="DZ36" i="23"/>
  <c r="DT36" i="23"/>
  <c r="DL36" i="23"/>
  <c r="DC36" i="23"/>
  <c r="CM36" i="23"/>
  <c r="CJ36" i="23"/>
  <c r="CA36" i="23"/>
  <c r="BL36" i="23"/>
  <c r="AY36" i="23"/>
  <c r="AU36" i="23"/>
  <c r="AP36" i="23"/>
  <c r="AE36" i="23"/>
  <c r="W36" i="23"/>
  <c r="DZ35" i="23"/>
  <c r="DT35" i="23"/>
  <c r="DL35" i="23"/>
  <c r="DC35" i="23"/>
  <c r="CM35" i="23"/>
  <c r="CJ35" i="23"/>
  <c r="CA35" i="23"/>
  <c r="BL35" i="23"/>
  <c r="AY35" i="23"/>
  <c r="AU35" i="23"/>
  <c r="AP35" i="23"/>
  <c r="AE35" i="23"/>
  <c r="W35" i="23"/>
  <c r="DZ34" i="23"/>
  <c r="DT34" i="23"/>
  <c r="DL34" i="23"/>
  <c r="DC34" i="23"/>
  <c r="CM34" i="23"/>
  <c r="CJ34" i="23"/>
  <c r="CA34" i="23"/>
  <c r="BL34" i="23"/>
  <c r="AY34" i="23"/>
  <c r="AU34" i="23"/>
  <c r="AP34" i="23"/>
  <c r="AE34" i="23"/>
  <c r="W34" i="23"/>
  <c r="DZ33" i="23"/>
  <c r="DT33" i="23"/>
  <c r="DL33" i="23"/>
  <c r="DC33" i="23"/>
  <c r="CM33" i="23"/>
  <c r="CJ33" i="23"/>
  <c r="CA33" i="23"/>
  <c r="BL33" i="23"/>
  <c r="AY33" i="23"/>
  <c r="AU33" i="23"/>
  <c r="AP33" i="23"/>
  <c r="AE33" i="23"/>
  <c r="W33" i="23"/>
  <c r="DZ32" i="23"/>
  <c r="DT32" i="23"/>
  <c r="DL32" i="23"/>
  <c r="DC32" i="23"/>
  <c r="CM32" i="23"/>
  <c r="CJ32" i="23"/>
  <c r="CA32" i="23"/>
  <c r="BL32" i="23"/>
  <c r="AY32" i="23"/>
  <c r="AU32" i="23"/>
  <c r="AP32" i="23"/>
  <c r="AE32" i="23"/>
  <c r="W32" i="23"/>
  <c r="DZ31" i="23"/>
  <c r="DT31" i="23"/>
  <c r="DL31" i="23"/>
  <c r="DC31" i="23"/>
  <c r="CM31" i="23"/>
  <c r="CJ31" i="23"/>
  <c r="CA31" i="23"/>
  <c r="BL31" i="23"/>
  <c r="AY31" i="23"/>
  <c r="AU31" i="23"/>
  <c r="AP31" i="23"/>
  <c r="AE31" i="23"/>
  <c r="W31" i="23"/>
  <c r="DZ30" i="23"/>
  <c r="DT30" i="23"/>
  <c r="DL30" i="23"/>
  <c r="DC30" i="23"/>
  <c r="CM30" i="23"/>
  <c r="CJ30" i="23"/>
  <c r="CA30" i="23"/>
  <c r="BL30" i="23"/>
  <c r="AY30" i="23"/>
  <c r="AU30" i="23"/>
  <c r="AP30" i="23"/>
  <c r="AE30" i="23"/>
  <c r="W30" i="23"/>
  <c r="DY29" i="23"/>
  <c r="DX29" i="23"/>
  <c r="DW29" i="23"/>
  <c r="DV29" i="23"/>
  <c r="DU29" i="23"/>
  <c r="DS29" i="23"/>
  <c r="DR29" i="23"/>
  <c r="DQ29" i="23"/>
  <c r="DP29" i="23"/>
  <c r="DO29" i="23"/>
  <c r="DN29" i="23"/>
  <c r="DM29" i="23"/>
  <c r="DK29" i="23"/>
  <c r="DJ29" i="23"/>
  <c r="DI29" i="23"/>
  <c r="DH29" i="23"/>
  <c r="DG29" i="23"/>
  <c r="DF29" i="23"/>
  <c r="DE29" i="23"/>
  <c r="DD29" i="23"/>
  <c r="DB29" i="23"/>
  <c r="DA29" i="23"/>
  <c r="CZ29" i="23"/>
  <c r="CY29" i="23"/>
  <c r="CX29" i="23"/>
  <c r="CW29" i="23"/>
  <c r="CV29" i="23"/>
  <c r="CU29" i="23"/>
  <c r="CT29" i="23"/>
  <c r="CS29" i="23"/>
  <c r="CR29" i="23"/>
  <c r="CQ29" i="23"/>
  <c r="CP29" i="23"/>
  <c r="CO29" i="23"/>
  <c r="CN29" i="23"/>
  <c r="CL29" i="23"/>
  <c r="CK29" i="23"/>
  <c r="CI29" i="23"/>
  <c r="CH29" i="23"/>
  <c r="CG29" i="23"/>
  <c r="CF29" i="23"/>
  <c r="CE29" i="23"/>
  <c r="CD29" i="23"/>
  <c r="CC29" i="23"/>
  <c r="CB29" i="23"/>
  <c r="BZ29" i="23"/>
  <c r="BY29" i="23"/>
  <c r="BX29" i="23"/>
  <c r="BW29" i="23"/>
  <c r="BV29" i="23"/>
  <c r="BU29" i="23"/>
  <c r="BT29" i="23"/>
  <c r="BS29" i="23"/>
  <c r="BR29" i="23"/>
  <c r="BQ29" i="23"/>
  <c r="BP29" i="23"/>
  <c r="BO29" i="23"/>
  <c r="BN29" i="23"/>
  <c r="BM29" i="23"/>
  <c r="BK29" i="23"/>
  <c r="BJ29" i="23"/>
  <c r="BI29" i="23"/>
  <c r="BH29" i="23"/>
  <c r="BG29" i="23"/>
  <c r="BF29" i="23"/>
  <c r="BE29" i="23"/>
  <c r="BD29" i="23"/>
  <c r="BC29" i="23"/>
  <c r="BB29" i="23"/>
  <c r="BA29" i="23"/>
  <c r="AZ29" i="23"/>
  <c r="AX29" i="23"/>
  <c r="AW29" i="23"/>
  <c r="AV29" i="23"/>
  <c r="AT29" i="23"/>
  <c r="AS29" i="23"/>
  <c r="AR29" i="23"/>
  <c r="AQ29" i="23"/>
  <c r="AO29" i="23"/>
  <c r="AN29" i="23"/>
  <c r="AM29" i="23"/>
  <c r="AL29" i="23"/>
  <c r="AK29" i="23"/>
  <c r="AJ29" i="23"/>
  <c r="AI29" i="23"/>
  <c r="AH29" i="23"/>
  <c r="AG29" i="23"/>
  <c r="AF29" i="23"/>
  <c r="AD29" i="23"/>
  <c r="AC29" i="23"/>
  <c r="AB29" i="23"/>
  <c r="AA29" i="23"/>
  <c r="Z29" i="23"/>
  <c r="Y29" i="23"/>
  <c r="X29" i="23"/>
  <c r="V29" i="23"/>
  <c r="U29" i="23"/>
  <c r="T29" i="23"/>
  <c r="S29" i="23"/>
  <c r="R29" i="23"/>
  <c r="Q29" i="23"/>
  <c r="P29" i="23"/>
  <c r="O29" i="23"/>
  <c r="N29" i="23"/>
  <c r="M29" i="23"/>
  <c r="L29" i="23"/>
  <c r="K29" i="23"/>
  <c r="J29" i="23"/>
  <c r="I29" i="23"/>
  <c r="H29" i="23"/>
  <c r="G29" i="23"/>
  <c r="F29" i="23"/>
  <c r="E29" i="23"/>
  <c r="D29" i="23"/>
  <c r="C29" i="23"/>
  <c r="DZ28" i="23"/>
  <c r="DT28" i="23"/>
  <c r="DL28" i="23"/>
  <c r="DC28" i="23"/>
  <c r="CM28" i="23"/>
  <c r="CJ28" i="23"/>
  <c r="CA28" i="23"/>
  <c r="BL28" i="23"/>
  <c r="AV28" i="23"/>
  <c r="AU28" i="23"/>
  <c r="AX28" i="23" s="1"/>
  <c r="AP28" i="23"/>
  <c r="AE28" i="23"/>
  <c r="W28" i="23"/>
  <c r="DZ27" i="23"/>
  <c r="DT27" i="23"/>
  <c r="DL27" i="23"/>
  <c r="DC27" i="23"/>
  <c r="CM27" i="23"/>
  <c r="CJ27" i="23"/>
  <c r="CA27" i="23"/>
  <c r="BL27" i="23"/>
  <c r="AY27" i="23"/>
  <c r="AU27" i="23"/>
  <c r="AP27" i="23"/>
  <c r="AE27" i="23"/>
  <c r="W27" i="23"/>
  <c r="DZ26" i="23"/>
  <c r="DT26" i="23"/>
  <c r="DL26" i="23"/>
  <c r="DC26" i="23"/>
  <c r="CM26" i="23"/>
  <c r="CJ26" i="23"/>
  <c r="CA26" i="23"/>
  <c r="BL26" i="23"/>
  <c r="AY26" i="23"/>
  <c r="AU26" i="23"/>
  <c r="AP26" i="23"/>
  <c r="AE26" i="23"/>
  <c r="W26" i="23"/>
  <c r="DZ25" i="23"/>
  <c r="DT25" i="23"/>
  <c r="DL25" i="23"/>
  <c r="DC25" i="23"/>
  <c r="CM25" i="23"/>
  <c r="CJ25" i="23"/>
  <c r="CA25" i="23"/>
  <c r="BL25" i="23"/>
  <c r="AY25" i="23"/>
  <c r="AU25" i="23"/>
  <c r="AP25" i="23"/>
  <c r="AE25" i="23"/>
  <c r="W25" i="23"/>
  <c r="DZ24" i="23"/>
  <c r="DT24" i="23"/>
  <c r="DL24" i="23"/>
  <c r="DC24" i="23"/>
  <c r="CM24" i="23"/>
  <c r="CJ24" i="23"/>
  <c r="CA24" i="23"/>
  <c r="BL24" i="23"/>
  <c r="AY24" i="23"/>
  <c r="AU24" i="23"/>
  <c r="AP24" i="23"/>
  <c r="AE24" i="23"/>
  <c r="W24" i="23"/>
  <c r="DZ23" i="23"/>
  <c r="DT23" i="23"/>
  <c r="DL23" i="23"/>
  <c r="DC23" i="23"/>
  <c r="CM23" i="23"/>
  <c r="CJ23" i="23"/>
  <c r="CA23" i="23"/>
  <c r="BL23" i="23"/>
  <c r="AY23" i="23"/>
  <c r="AU23" i="23"/>
  <c r="AP23" i="23"/>
  <c r="AE23" i="23"/>
  <c r="W23" i="23"/>
  <c r="DZ22" i="23"/>
  <c r="DT22" i="23"/>
  <c r="DL22" i="23"/>
  <c r="DC22" i="23"/>
  <c r="CM22" i="23"/>
  <c r="CJ22" i="23"/>
  <c r="CA22" i="23"/>
  <c r="BL22" i="23"/>
  <c r="AY22" i="23"/>
  <c r="AU22" i="23"/>
  <c r="AP22" i="23"/>
  <c r="AE22" i="23"/>
  <c r="W22" i="23"/>
  <c r="DZ21" i="23"/>
  <c r="DT21" i="23"/>
  <c r="DL21" i="23"/>
  <c r="DC21" i="23"/>
  <c r="CM21" i="23"/>
  <c r="CJ21" i="23"/>
  <c r="CA21" i="23"/>
  <c r="BL21" i="23"/>
  <c r="AY21" i="23"/>
  <c r="AU21" i="23"/>
  <c r="AP21" i="23"/>
  <c r="AE21" i="23"/>
  <c r="W21" i="23"/>
  <c r="DZ20" i="23"/>
  <c r="DT20" i="23"/>
  <c r="DL20" i="23"/>
  <c r="DC20" i="23"/>
  <c r="CM20" i="23"/>
  <c r="CJ20" i="23"/>
  <c r="CA20" i="23"/>
  <c r="BL20" i="23"/>
  <c r="AY20" i="23"/>
  <c r="AU20" i="23"/>
  <c r="AP20" i="23"/>
  <c r="AE20" i="23"/>
  <c r="W20" i="23"/>
  <c r="DZ19" i="23"/>
  <c r="DT19" i="23"/>
  <c r="DL19" i="23"/>
  <c r="DC19" i="23"/>
  <c r="CM19" i="23"/>
  <c r="CJ19" i="23"/>
  <c r="CA19" i="23"/>
  <c r="BL19" i="23"/>
  <c r="AY19" i="23"/>
  <c r="AU19" i="23"/>
  <c r="AP19" i="23"/>
  <c r="AE19" i="23"/>
  <c r="W19" i="23"/>
  <c r="DZ18" i="23"/>
  <c r="DT18" i="23"/>
  <c r="DL18" i="23"/>
  <c r="DC18" i="23"/>
  <c r="CM18" i="23"/>
  <c r="CJ18" i="23"/>
  <c r="CA18" i="23"/>
  <c r="BL18" i="23"/>
  <c r="AY18" i="23"/>
  <c r="AU18" i="23"/>
  <c r="AP18" i="23"/>
  <c r="AE18" i="23"/>
  <c r="W18" i="23"/>
  <c r="DZ17" i="23"/>
  <c r="DT17" i="23"/>
  <c r="DL17" i="23"/>
  <c r="DC17" i="23"/>
  <c r="CM17" i="23"/>
  <c r="CJ17" i="23"/>
  <c r="CA17" i="23"/>
  <c r="BL17" i="23"/>
  <c r="AY17" i="23"/>
  <c r="AU17" i="23"/>
  <c r="AP17" i="23"/>
  <c r="AE17" i="23"/>
  <c r="W17" i="23"/>
  <c r="DZ16" i="23"/>
  <c r="DT16" i="23"/>
  <c r="DL16" i="23"/>
  <c r="DC16" i="23"/>
  <c r="CM16" i="23"/>
  <c r="CJ16" i="23"/>
  <c r="CA16" i="23"/>
  <c r="BL16" i="23"/>
  <c r="AY16" i="23"/>
  <c r="AU16" i="23"/>
  <c r="AP16" i="23"/>
  <c r="AE16" i="23"/>
  <c r="W16" i="23"/>
  <c r="DZ15" i="23"/>
  <c r="DT15" i="23"/>
  <c r="DL15" i="23"/>
  <c r="DC15" i="23"/>
  <c r="CM15" i="23"/>
  <c r="CJ15" i="23"/>
  <c r="CA15" i="23"/>
  <c r="BL15" i="23"/>
  <c r="AY15" i="23"/>
  <c r="AU15" i="23"/>
  <c r="AP15" i="23"/>
  <c r="AE15" i="23"/>
  <c r="W15" i="23"/>
  <c r="DZ14" i="23"/>
  <c r="DT14" i="23"/>
  <c r="DL14" i="23"/>
  <c r="DC14" i="23"/>
  <c r="CM14" i="23"/>
  <c r="CJ14" i="23"/>
  <c r="CA14" i="23"/>
  <c r="BL14" i="23"/>
  <c r="AY14" i="23"/>
  <c r="AU14" i="23"/>
  <c r="AP14" i="23"/>
  <c r="AE14" i="23"/>
  <c r="W14" i="23"/>
  <c r="DZ13" i="23"/>
  <c r="DT13" i="23"/>
  <c r="DL13" i="23"/>
  <c r="DC13" i="23"/>
  <c r="CM13" i="23"/>
  <c r="CJ13" i="23"/>
  <c r="CA13" i="23"/>
  <c r="BL13" i="23"/>
  <c r="AY13" i="23"/>
  <c r="AU13" i="23"/>
  <c r="AP13" i="23"/>
  <c r="AE13" i="23"/>
  <c r="W13" i="23"/>
  <c r="DZ12" i="23"/>
  <c r="DT12" i="23"/>
  <c r="DL12" i="23"/>
  <c r="DC12" i="23"/>
  <c r="CM12" i="23"/>
  <c r="CJ12" i="23"/>
  <c r="CA12" i="23"/>
  <c r="BL12" i="23"/>
  <c r="AV12" i="23"/>
  <c r="AV11" i="23" s="1"/>
  <c r="AU12" i="23"/>
  <c r="AX12" i="23" s="1"/>
  <c r="AP12" i="23"/>
  <c r="AE12" i="23"/>
  <c r="W12" i="23"/>
  <c r="DY11" i="23"/>
  <c r="DX11" i="23"/>
  <c r="DW11" i="23"/>
  <c r="DV11" i="23"/>
  <c r="DU11" i="23"/>
  <c r="DS11" i="23"/>
  <c r="DR11" i="23"/>
  <c r="DQ11" i="23"/>
  <c r="DP11" i="23"/>
  <c r="DO11" i="23"/>
  <c r="DN11" i="23"/>
  <c r="DM11" i="23"/>
  <c r="DK11" i="23"/>
  <c r="DJ11" i="23"/>
  <c r="DI11" i="23"/>
  <c r="DH11" i="23"/>
  <c r="DG11" i="23"/>
  <c r="DF11" i="23"/>
  <c r="DE11" i="23"/>
  <c r="DD11" i="23"/>
  <c r="DB11" i="23"/>
  <c r="DA11" i="23"/>
  <c r="CZ11" i="23"/>
  <c r="CY11" i="23"/>
  <c r="CX11" i="23"/>
  <c r="CW11" i="23"/>
  <c r="CV11" i="23"/>
  <c r="CU11" i="23"/>
  <c r="CT11" i="23"/>
  <c r="CS11" i="23"/>
  <c r="CR11" i="23"/>
  <c r="CQ11" i="23"/>
  <c r="CP11" i="23"/>
  <c r="CO11" i="23"/>
  <c r="CN11" i="23"/>
  <c r="CL11" i="23"/>
  <c r="CK11" i="23"/>
  <c r="CI11" i="23"/>
  <c r="CH11" i="23"/>
  <c r="CG11" i="23"/>
  <c r="CF11" i="23"/>
  <c r="CE11" i="23"/>
  <c r="CD11" i="23"/>
  <c r="CC11" i="23"/>
  <c r="CB11" i="23"/>
  <c r="BZ11" i="23"/>
  <c r="BY11" i="23"/>
  <c r="BX11" i="23"/>
  <c r="BW11" i="23"/>
  <c r="BV11" i="23"/>
  <c r="BU11" i="23"/>
  <c r="BT11" i="23"/>
  <c r="BS11" i="23"/>
  <c r="BR11" i="23"/>
  <c r="BQ11" i="23"/>
  <c r="BP11" i="23"/>
  <c r="BO11" i="23"/>
  <c r="BN11" i="23"/>
  <c r="BM11" i="23"/>
  <c r="BK11" i="23"/>
  <c r="BJ11" i="23"/>
  <c r="BI11" i="23"/>
  <c r="BH11" i="23"/>
  <c r="BG11" i="23"/>
  <c r="BF11" i="23"/>
  <c r="BE11" i="23"/>
  <c r="BD11" i="23"/>
  <c r="BC11" i="23"/>
  <c r="BB11" i="23"/>
  <c r="BA11" i="23"/>
  <c r="AZ11" i="23"/>
  <c r="AW11" i="23"/>
  <c r="AT11" i="23"/>
  <c r="AS11" i="23"/>
  <c r="AR11" i="23"/>
  <c r="AQ11" i="23"/>
  <c r="AO11" i="23"/>
  <c r="AN11" i="23"/>
  <c r="AM11" i="23"/>
  <c r="AL11" i="23"/>
  <c r="AK11" i="23"/>
  <c r="AJ11" i="23"/>
  <c r="AI11" i="23"/>
  <c r="AH11" i="23"/>
  <c r="AG11" i="23"/>
  <c r="AF11" i="23"/>
  <c r="AD11" i="23"/>
  <c r="AC11" i="23"/>
  <c r="AB11" i="23"/>
  <c r="AA11" i="23"/>
  <c r="Z11" i="23"/>
  <c r="Y11" i="23"/>
  <c r="X11" i="23"/>
  <c r="V11" i="23"/>
  <c r="U11" i="23"/>
  <c r="T11" i="23"/>
  <c r="S11" i="23"/>
  <c r="R11" i="23"/>
  <c r="Q11" i="23"/>
  <c r="P11" i="23"/>
  <c r="O11" i="23"/>
  <c r="N11" i="23"/>
  <c r="M11" i="23"/>
  <c r="L11" i="23"/>
  <c r="K11" i="23"/>
  <c r="J11" i="23"/>
  <c r="I11" i="23"/>
  <c r="H11" i="23"/>
  <c r="G11" i="23"/>
  <c r="F11" i="23"/>
  <c r="E11" i="23"/>
  <c r="D11" i="23"/>
  <c r="C11" i="23"/>
  <c r="DZ9" i="23"/>
  <c r="DT9" i="23"/>
  <c r="DL9" i="23"/>
  <c r="DC9" i="23"/>
  <c r="CM9" i="23"/>
  <c r="CJ9" i="23"/>
  <c r="CJ7" i="23" s="1"/>
  <c r="CA9" i="23"/>
  <c r="BL9" i="23"/>
  <c r="AY9" i="23"/>
  <c r="AU9" i="23"/>
  <c r="AP9" i="23"/>
  <c r="AE9" i="23"/>
  <c r="W9" i="23"/>
  <c r="DZ8" i="23"/>
  <c r="DT8" i="23"/>
  <c r="DL8" i="23"/>
  <c r="DC8" i="23"/>
  <c r="CM8" i="23"/>
  <c r="CA8" i="23"/>
  <c r="BL8" i="23"/>
  <c r="AY8" i="23"/>
  <c r="AY7" i="23" s="1"/>
  <c r="AU8" i="23"/>
  <c r="AP8" i="23"/>
  <c r="AE8" i="23"/>
  <c r="W8" i="23"/>
  <c r="DY7" i="23"/>
  <c r="DX7" i="23"/>
  <c r="DW7" i="23"/>
  <c r="DV7" i="23"/>
  <c r="DU7" i="23"/>
  <c r="DS7" i="23"/>
  <c r="DR7" i="23"/>
  <c r="DQ7" i="23"/>
  <c r="DP7" i="23"/>
  <c r="DO7" i="23"/>
  <c r="DN7" i="23"/>
  <c r="DM7" i="23"/>
  <c r="DK7" i="23"/>
  <c r="DJ7" i="23"/>
  <c r="DI7" i="23"/>
  <c r="DH7" i="23"/>
  <c r="DG7" i="23"/>
  <c r="DF7" i="23"/>
  <c r="DE7" i="23"/>
  <c r="DD7" i="23"/>
  <c r="DB7" i="23"/>
  <c r="DA7" i="23"/>
  <c r="CZ7" i="23"/>
  <c r="CY7" i="23"/>
  <c r="CX7" i="23"/>
  <c r="CW7" i="23"/>
  <c r="CV7" i="23"/>
  <c r="CU7" i="23"/>
  <c r="CT7" i="23"/>
  <c r="CS7" i="23"/>
  <c r="CR7" i="23"/>
  <c r="CQ7" i="23"/>
  <c r="CP7" i="23"/>
  <c r="CO7" i="23"/>
  <c r="CN7" i="23"/>
  <c r="CL7" i="23"/>
  <c r="CK7" i="23"/>
  <c r="CI7" i="23"/>
  <c r="CH7" i="23"/>
  <c r="CG7" i="23"/>
  <c r="CF7" i="23"/>
  <c r="CE7" i="23"/>
  <c r="CD7" i="23"/>
  <c r="CC7" i="23"/>
  <c r="CB7" i="23"/>
  <c r="BZ7" i="23"/>
  <c r="BY7" i="23"/>
  <c r="BX7" i="23"/>
  <c r="BW7" i="23"/>
  <c r="BV7" i="23"/>
  <c r="BU7" i="23"/>
  <c r="BT7" i="23"/>
  <c r="BS7" i="23"/>
  <c r="BR7" i="23"/>
  <c r="BQ7" i="23"/>
  <c r="BP7" i="23"/>
  <c r="BO7" i="23"/>
  <c r="BN7" i="23"/>
  <c r="BM7" i="23"/>
  <c r="BK7" i="23"/>
  <c r="BJ7" i="23"/>
  <c r="BI7" i="23"/>
  <c r="BH7" i="23"/>
  <c r="BG7" i="23"/>
  <c r="BF7" i="23"/>
  <c r="BE7" i="23"/>
  <c r="BD7" i="23"/>
  <c r="BC7" i="23"/>
  <c r="BB7" i="23"/>
  <c r="BA7" i="23"/>
  <c r="AZ7" i="23"/>
  <c r="AX7" i="23"/>
  <c r="AW7" i="23"/>
  <c r="AV7" i="23"/>
  <c r="AT7" i="23"/>
  <c r="AS7" i="23"/>
  <c r="AR7" i="23"/>
  <c r="AQ7" i="23"/>
  <c r="AO7" i="23"/>
  <c r="AN7" i="23"/>
  <c r="AM7" i="23"/>
  <c r="AL7" i="23"/>
  <c r="AK7" i="23"/>
  <c r="AJ7" i="23"/>
  <c r="AI7" i="23"/>
  <c r="AH7" i="23"/>
  <c r="AG7" i="23"/>
  <c r="AF7" i="23"/>
  <c r="AD7" i="23"/>
  <c r="AC7" i="23"/>
  <c r="AB7" i="23"/>
  <c r="AA7" i="23"/>
  <c r="Z7" i="23"/>
  <c r="Y7" i="23"/>
  <c r="X7" i="23"/>
  <c r="V7" i="23"/>
  <c r="U7" i="23"/>
  <c r="T7" i="23"/>
  <c r="S7" i="23"/>
  <c r="R7" i="23"/>
  <c r="Q7" i="23"/>
  <c r="P7" i="23"/>
  <c r="O7" i="23"/>
  <c r="N7" i="23"/>
  <c r="M7" i="23"/>
  <c r="L7" i="23"/>
  <c r="K7" i="23"/>
  <c r="J7" i="23"/>
  <c r="I7" i="23"/>
  <c r="H7" i="23"/>
  <c r="G7" i="23"/>
  <c r="F7" i="23"/>
  <c r="E7" i="23"/>
  <c r="D7" i="23"/>
  <c r="C7" i="23"/>
  <c r="BR10" i="23" l="1"/>
  <c r="BZ10" i="23"/>
  <c r="DX10" i="23"/>
  <c r="G10" i="23"/>
  <c r="BC10" i="23"/>
  <c r="AY79" i="23"/>
  <c r="DL79" i="23"/>
  <c r="AY28" i="23"/>
  <c r="EA28" i="23" s="1"/>
  <c r="AK10" i="23"/>
  <c r="CQ10" i="23"/>
  <c r="DE10" i="23"/>
  <c r="DN10" i="23"/>
  <c r="DW10" i="23"/>
  <c r="CA11" i="23"/>
  <c r="CM79" i="23"/>
  <c r="CZ10" i="23"/>
  <c r="DZ11" i="23"/>
  <c r="CH10" i="23"/>
  <c r="P10" i="23"/>
  <c r="BJ10" i="23"/>
  <c r="CI10" i="23"/>
  <c r="CW10" i="23"/>
  <c r="DO10" i="23"/>
  <c r="AD10" i="23"/>
  <c r="DC70" i="23"/>
  <c r="DT70" i="23"/>
  <c r="BS10" i="23"/>
  <c r="CO10" i="23"/>
  <c r="DC29" i="23"/>
  <c r="CM60" i="23"/>
  <c r="AM10" i="23"/>
  <c r="CP10" i="23"/>
  <c r="CB10" i="23"/>
  <c r="F10" i="23"/>
  <c r="N10" i="23"/>
  <c r="V10" i="23"/>
  <c r="AF10" i="23"/>
  <c r="AN10" i="23"/>
  <c r="BD10" i="23"/>
  <c r="DH10" i="23"/>
  <c r="DM10" i="23"/>
  <c r="DV10" i="23"/>
  <c r="CA79" i="23"/>
  <c r="BK10" i="23"/>
  <c r="BT10" i="23"/>
  <c r="AP60" i="23"/>
  <c r="CM70" i="23"/>
  <c r="AY60" i="23"/>
  <c r="DZ60" i="23"/>
  <c r="AV10" i="23"/>
  <c r="CA60" i="23"/>
  <c r="BQ10" i="23"/>
  <c r="BY10" i="23"/>
  <c r="AP11" i="23"/>
  <c r="DL11" i="23"/>
  <c r="EA19" i="23"/>
  <c r="O10" i="23"/>
  <c r="BA10" i="23"/>
  <c r="BI10" i="23"/>
  <c r="CR10" i="23"/>
  <c r="AP29" i="23"/>
  <c r="CM11" i="23"/>
  <c r="EA23" i="23"/>
  <c r="CA29" i="23"/>
  <c r="AE29" i="23"/>
  <c r="DZ29" i="23"/>
  <c r="AU29" i="23"/>
  <c r="I10" i="23"/>
  <c r="Q10" i="23"/>
  <c r="AW10" i="23"/>
  <c r="CK10" i="23"/>
  <c r="CX10" i="23"/>
  <c r="EA53" i="23"/>
  <c r="CJ70" i="23"/>
  <c r="DZ79" i="23"/>
  <c r="CL10" i="23"/>
  <c r="CY10" i="23"/>
  <c r="DG10" i="23"/>
  <c r="DP10" i="23"/>
  <c r="DL7" i="23"/>
  <c r="H10" i="23"/>
  <c r="AH10" i="23"/>
  <c r="AT10" i="23"/>
  <c r="CJ60" i="23"/>
  <c r="W11" i="23"/>
  <c r="EA20" i="23"/>
  <c r="DY10" i="23"/>
  <c r="EA13" i="23"/>
  <c r="EA17" i="23"/>
  <c r="EA21" i="23"/>
  <c r="EA24" i="23"/>
  <c r="CD10" i="23"/>
  <c r="CJ29" i="23"/>
  <c r="DT29" i="23"/>
  <c r="AY29" i="23"/>
  <c r="EA38" i="23"/>
  <c r="EA42" i="23"/>
  <c r="EA46" i="23"/>
  <c r="EA49" i="23"/>
  <c r="DQ10" i="23"/>
  <c r="CJ50" i="23"/>
  <c r="DT50" i="23"/>
  <c r="CM50" i="23"/>
  <c r="EA57" i="23"/>
  <c r="C10" i="23"/>
  <c r="S10" i="23"/>
  <c r="BB10" i="23"/>
  <c r="BO10" i="23"/>
  <c r="DF10" i="23"/>
  <c r="DS10" i="23"/>
  <c r="EA69" i="23"/>
  <c r="D10" i="23"/>
  <c r="L10" i="23"/>
  <c r="T10" i="23"/>
  <c r="EA72" i="23"/>
  <c r="BL70" i="23"/>
  <c r="BL79" i="23"/>
  <c r="EA85" i="23"/>
  <c r="CM7" i="23"/>
  <c r="CG10" i="23"/>
  <c r="AU11" i="23"/>
  <c r="EA14" i="23"/>
  <c r="EA18" i="23"/>
  <c r="EA27" i="23"/>
  <c r="J10" i="23"/>
  <c r="R10" i="23"/>
  <c r="BN10" i="23"/>
  <c r="BV10" i="23"/>
  <c r="DR10" i="23"/>
  <c r="DL29" i="23"/>
  <c r="EA33" i="23"/>
  <c r="EA35" i="23"/>
  <c r="EA37" i="23"/>
  <c r="EA39" i="23"/>
  <c r="EA41" i="23"/>
  <c r="EA43" i="23"/>
  <c r="EA45" i="23"/>
  <c r="EA47" i="23"/>
  <c r="AG10" i="23"/>
  <c r="AO10" i="23"/>
  <c r="BM10" i="23"/>
  <c r="BU10" i="23"/>
  <c r="DI10" i="23"/>
  <c r="EA51" i="23"/>
  <c r="BL50" i="23"/>
  <c r="DC50" i="23"/>
  <c r="EA54" i="23"/>
  <c r="CA50" i="23"/>
  <c r="EA55" i="23"/>
  <c r="EA58" i="23"/>
  <c r="EA59" i="23"/>
  <c r="BG10" i="23"/>
  <c r="DK10" i="23"/>
  <c r="EA65" i="23"/>
  <c r="AR10" i="23"/>
  <c r="CF10" i="23"/>
  <c r="EA71" i="23"/>
  <c r="AU70" i="23"/>
  <c r="EA73" i="23"/>
  <c r="CA70" i="23"/>
  <c r="EA77" i="23"/>
  <c r="AL10" i="23"/>
  <c r="EA82" i="23"/>
  <c r="EA86" i="23"/>
  <c r="M10" i="23"/>
  <c r="U10" i="23"/>
  <c r="AC10" i="23"/>
  <c r="DU10" i="23"/>
  <c r="DC11" i="23"/>
  <c r="EA15" i="23"/>
  <c r="EA26" i="23"/>
  <c r="BF10" i="23"/>
  <c r="CT10" i="23"/>
  <c r="DB10" i="23"/>
  <c r="DJ10" i="23"/>
  <c r="EA30" i="23"/>
  <c r="CM29" i="23"/>
  <c r="EA32" i="23"/>
  <c r="EA36" i="23"/>
  <c r="EA40" i="23"/>
  <c r="EA44" i="23"/>
  <c r="EA48" i="23"/>
  <c r="DA10" i="23"/>
  <c r="AU50" i="23"/>
  <c r="DZ50" i="23"/>
  <c r="EA56" i="23"/>
  <c r="AY50" i="23"/>
  <c r="AQ10" i="23"/>
  <c r="CU10" i="23"/>
  <c r="EA66" i="23"/>
  <c r="EA68" i="23"/>
  <c r="AJ10" i="23"/>
  <c r="BP10" i="23"/>
  <c r="BX10" i="23"/>
  <c r="AY70" i="23"/>
  <c r="DZ70" i="23"/>
  <c r="AP50" i="23"/>
  <c r="DL50" i="23"/>
  <c r="CE10" i="23"/>
  <c r="W60" i="23"/>
  <c r="EA67" i="23"/>
  <c r="CN10" i="23"/>
  <c r="DD10" i="23"/>
  <c r="AP70" i="23"/>
  <c r="DL70" i="23"/>
  <c r="EA75" i="23"/>
  <c r="EA84" i="23"/>
  <c r="DZ7" i="23"/>
  <c r="DT7" i="23"/>
  <c r="DC7" i="23"/>
  <c r="CA7" i="23"/>
  <c r="BL7" i="23"/>
  <c r="AU7" i="23"/>
  <c r="AP7" i="23"/>
  <c r="AE7" i="23"/>
  <c r="EA8" i="23"/>
  <c r="EA9" i="23"/>
  <c r="DL60" i="23"/>
  <c r="DC60" i="23"/>
  <c r="EA64" i="23"/>
  <c r="CV10" i="23"/>
  <c r="EA90" i="23"/>
  <c r="DC79" i="23"/>
  <c r="CS10" i="23"/>
  <c r="EA25" i="23"/>
  <c r="EA91" i="23"/>
  <c r="CJ79" i="23"/>
  <c r="CJ11" i="23"/>
  <c r="CC10" i="23"/>
  <c r="BW10" i="23"/>
  <c r="BH10" i="23"/>
  <c r="EA22" i="23"/>
  <c r="BE10" i="23"/>
  <c r="BL29" i="23"/>
  <c r="BL11" i="23"/>
  <c r="AZ10" i="23"/>
  <c r="EA63" i="23"/>
  <c r="AS10" i="23"/>
  <c r="AU79" i="23"/>
  <c r="AU60" i="23"/>
  <c r="EA93" i="23"/>
  <c r="AP79" i="23"/>
  <c r="EA80" i="23"/>
  <c r="EA83" i="23"/>
  <c r="AI10" i="23"/>
  <c r="EA92" i="23"/>
  <c r="AB10" i="23"/>
  <c r="EA16" i="23"/>
  <c r="AE11" i="23"/>
  <c r="EA76" i="23"/>
  <c r="AA10" i="23"/>
  <c r="Z10" i="23"/>
  <c r="EA89" i="23"/>
  <c r="EA88" i="23"/>
  <c r="EA81" i="23"/>
  <c r="Y10" i="23"/>
  <c r="EA31" i="23"/>
  <c r="EA61" i="23"/>
  <c r="AE79" i="23"/>
  <c r="X10" i="23"/>
  <c r="AE60" i="23"/>
  <c r="AE50" i="23"/>
  <c r="AE70" i="23"/>
  <c r="W70" i="23"/>
  <c r="EA78" i="23"/>
  <c r="W79" i="23"/>
  <c r="EA87" i="23"/>
  <c r="EA62" i="23"/>
  <c r="EA34" i="23"/>
  <c r="W29" i="23"/>
  <c r="W7" i="23"/>
  <c r="K10" i="23"/>
  <c r="W50" i="23"/>
  <c r="E10" i="23"/>
  <c r="AY12" i="23"/>
  <c r="AX11" i="23"/>
  <c r="AX10" i="23" s="1"/>
  <c r="BL60" i="23"/>
  <c r="EA52" i="23"/>
  <c r="DT11" i="23"/>
  <c r="EA74" i="23"/>
  <c r="DT60" i="23"/>
  <c r="DT79" i="23"/>
  <c r="DZ93" i="22"/>
  <c r="DT93" i="22"/>
  <c r="DL93" i="22"/>
  <c r="DC93" i="22"/>
  <c r="CM93" i="22"/>
  <c r="CJ93" i="22"/>
  <c r="CA93" i="22"/>
  <c r="BL93" i="22"/>
  <c r="AY93" i="22"/>
  <c r="AU93" i="22"/>
  <c r="AP93" i="22"/>
  <c r="AE93" i="22"/>
  <c r="W93" i="22"/>
  <c r="DZ92" i="22"/>
  <c r="DT92" i="22"/>
  <c r="DL92" i="22"/>
  <c r="DC92" i="22"/>
  <c r="CM92" i="22"/>
  <c r="CJ92" i="22"/>
  <c r="CA92" i="22"/>
  <c r="BL92" i="22"/>
  <c r="AY92" i="22"/>
  <c r="AU92" i="22"/>
  <c r="AP92" i="22"/>
  <c r="AE92" i="22"/>
  <c r="W92" i="22"/>
  <c r="DZ91" i="22"/>
  <c r="DT91" i="22"/>
  <c r="DL91" i="22"/>
  <c r="DC91" i="22"/>
  <c r="CM91" i="22"/>
  <c r="CJ91" i="22"/>
  <c r="CA91" i="22"/>
  <c r="BL91" i="22"/>
  <c r="AY91" i="22"/>
  <c r="AU91" i="22"/>
  <c r="AP91" i="22"/>
  <c r="AE91" i="22"/>
  <c r="W91" i="22"/>
  <c r="DZ90" i="22"/>
  <c r="DT90" i="22"/>
  <c r="DL90" i="22"/>
  <c r="DC90" i="22"/>
  <c r="CM90" i="22"/>
  <c r="CJ90" i="22"/>
  <c r="CA90" i="22"/>
  <c r="BL90" i="22"/>
  <c r="AY90" i="22"/>
  <c r="AU90" i="22"/>
  <c r="AP90" i="22"/>
  <c r="AE90" i="22"/>
  <c r="W90" i="22"/>
  <c r="DZ89" i="22"/>
  <c r="DT89" i="22"/>
  <c r="DL89" i="22"/>
  <c r="DC89" i="22"/>
  <c r="CM89" i="22"/>
  <c r="CJ89" i="22"/>
  <c r="CA89" i="22"/>
  <c r="BL89" i="22"/>
  <c r="AY89" i="22"/>
  <c r="AU89" i="22"/>
  <c r="AP89" i="22"/>
  <c r="AE89" i="22"/>
  <c r="W89" i="22"/>
  <c r="DZ88" i="22"/>
  <c r="DT88" i="22"/>
  <c r="DL88" i="22"/>
  <c r="DC88" i="22"/>
  <c r="CM88" i="22"/>
  <c r="CJ88" i="22"/>
  <c r="CA88" i="22"/>
  <c r="BL88" i="22"/>
  <c r="AY88" i="22"/>
  <c r="AU88" i="22"/>
  <c r="AP88" i="22"/>
  <c r="AE88" i="22"/>
  <c r="W88" i="22"/>
  <c r="DZ87" i="22"/>
  <c r="DT87" i="22"/>
  <c r="DL87" i="22"/>
  <c r="DC87" i="22"/>
  <c r="CM87" i="22"/>
  <c r="CJ87" i="22"/>
  <c r="CA87" i="22"/>
  <c r="BL87" i="22"/>
  <c r="AY87" i="22"/>
  <c r="AU87" i="22"/>
  <c r="AP87" i="22"/>
  <c r="AE87" i="22"/>
  <c r="W87" i="22"/>
  <c r="DZ86" i="22"/>
  <c r="DT86" i="22"/>
  <c r="DL86" i="22"/>
  <c r="DC86" i="22"/>
  <c r="CM86" i="22"/>
  <c r="CJ86" i="22"/>
  <c r="CA86" i="22"/>
  <c r="BL86" i="22"/>
  <c r="AY86" i="22"/>
  <c r="AU86" i="22"/>
  <c r="AP86" i="22"/>
  <c r="AE86" i="22"/>
  <c r="W86" i="22"/>
  <c r="DZ85" i="22"/>
  <c r="DT85" i="22"/>
  <c r="DL85" i="22"/>
  <c r="DC85" i="22"/>
  <c r="CM85" i="22"/>
  <c r="CJ85" i="22"/>
  <c r="CA85" i="22"/>
  <c r="BL85" i="22"/>
  <c r="AY85" i="22"/>
  <c r="AU85" i="22"/>
  <c r="AP85" i="22"/>
  <c r="AE85" i="22"/>
  <c r="W85" i="22"/>
  <c r="DZ84" i="22"/>
  <c r="DT84" i="22"/>
  <c r="DL84" i="22"/>
  <c r="DC84" i="22"/>
  <c r="CM84" i="22"/>
  <c r="CJ84" i="22"/>
  <c r="CA84" i="22"/>
  <c r="BL84" i="22"/>
  <c r="AY84" i="22"/>
  <c r="AU84" i="22"/>
  <c r="AP84" i="22"/>
  <c r="AE84" i="22"/>
  <c r="W84" i="22"/>
  <c r="DZ83" i="22"/>
  <c r="DT83" i="22"/>
  <c r="DL83" i="22"/>
  <c r="DC83" i="22"/>
  <c r="CM83" i="22"/>
  <c r="CJ83" i="22"/>
  <c r="CA83" i="22"/>
  <c r="BL83" i="22"/>
  <c r="AY83" i="22"/>
  <c r="AU83" i="22"/>
  <c r="AP83" i="22"/>
  <c r="AE83" i="22"/>
  <c r="W83" i="22"/>
  <c r="DZ82" i="22"/>
  <c r="DT82" i="22"/>
  <c r="DL82" i="22"/>
  <c r="DC82" i="22"/>
  <c r="CM82" i="22"/>
  <c r="CJ82" i="22"/>
  <c r="CA82" i="22"/>
  <c r="BL82" i="22"/>
  <c r="AY82" i="22"/>
  <c r="AU82" i="22"/>
  <c r="AP82" i="22"/>
  <c r="AE82" i="22"/>
  <c r="W82" i="22"/>
  <c r="DZ81" i="22"/>
  <c r="DT81" i="22"/>
  <c r="DL81" i="22"/>
  <c r="DC81" i="22"/>
  <c r="CM81" i="22"/>
  <c r="CJ81" i="22"/>
  <c r="CA81" i="22"/>
  <c r="BL81" i="22"/>
  <c r="AY81" i="22"/>
  <c r="AU81" i="22"/>
  <c r="AP81" i="22"/>
  <c r="AE81" i="22"/>
  <c r="W81" i="22"/>
  <c r="DZ80" i="22"/>
  <c r="DT80" i="22"/>
  <c r="DL80" i="22"/>
  <c r="DC80" i="22"/>
  <c r="CM80" i="22"/>
  <c r="CJ80" i="22"/>
  <c r="CA80" i="22"/>
  <c r="BL80" i="22"/>
  <c r="AY80" i="22"/>
  <c r="AU80" i="22"/>
  <c r="AP80" i="22"/>
  <c r="AE80" i="22"/>
  <c r="W80" i="22"/>
  <c r="DY79" i="22"/>
  <c r="DX79" i="22"/>
  <c r="DW79" i="22"/>
  <c r="DV79" i="22"/>
  <c r="DU79" i="22"/>
  <c r="DS79" i="22"/>
  <c r="DR79" i="22"/>
  <c r="DQ79" i="22"/>
  <c r="DP79" i="22"/>
  <c r="DO79" i="22"/>
  <c r="DN79" i="22"/>
  <c r="DM79" i="22"/>
  <c r="DK79" i="22"/>
  <c r="DJ79" i="22"/>
  <c r="DI79" i="22"/>
  <c r="DH79" i="22"/>
  <c r="DG79" i="22"/>
  <c r="DF79" i="22"/>
  <c r="DE79" i="22"/>
  <c r="DD79" i="22"/>
  <c r="DB79" i="22"/>
  <c r="DA79" i="22"/>
  <c r="CZ79" i="22"/>
  <c r="CY79" i="22"/>
  <c r="CX79" i="22"/>
  <c r="CW79" i="22"/>
  <c r="CV79" i="22"/>
  <c r="CU79" i="22"/>
  <c r="CT79" i="22"/>
  <c r="CS79" i="22"/>
  <c r="CR79" i="22"/>
  <c r="CQ79" i="22"/>
  <c r="CP79" i="22"/>
  <c r="CO79" i="22"/>
  <c r="CN79" i="22"/>
  <c r="CL79" i="22"/>
  <c r="CK79" i="22"/>
  <c r="CI79" i="22"/>
  <c r="CH79" i="22"/>
  <c r="CG79" i="22"/>
  <c r="CF79" i="22"/>
  <c r="CE79" i="22"/>
  <c r="CD79" i="22"/>
  <c r="CC79" i="22"/>
  <c r="CB79" i="22"/>
  <c r="BZ79" i="22"/>
  <c r="BY79" i="22"/>
  <c r="BX79" i="22"/>
  <c r="BW79" i="22"/>
  <c r="BV79" i="22"/>
  <c r="BU79" i="22"/>
  <c r="BT79" i="22"/>
  <c r="BS79" i="22"/>
  <c r="BR79" i="22"/>
  <c r="BQ79" i="22"/>
  <c r="BP79" i="22"/>
  <c r="BO79" i="22"/>
  <c r="BN79" i="22"/>
  <c r="BM79" i="22"/>
  <c r="BK79" i="22"/>
  <c r="BJ79" i="22"/>
  <c r="BI79" i="22"/>
  <c r="BH79" i="22"/>
  <c r="BG79" i="22"/>
  <c r="BF79" i="22"/>
  <c r="BE79" i="22"/>
  <c r="BD79" i="22"/>
  <c r="BC79" i="22"/>
  <c r="BB79" i="22"/>
  <c r="BA79" i="22"/>
  <c r="AZ79" i="22"/>
  <c r="AX79" i="22"/>
  <c r="AW79" i="22"/>
  <c r="AV79" i="22"/>
  <c r="AT79" i="22"/>
  <c r="AS79" i="22"/>
  <c r="AR79" i="22"/>
  <c r="AQ79" i="22"/>
  <c r="AO79" i="22"/>
  <c r="AN79" i="22"/>
  <c r="AM79" i="22"/>
  <c r="AL79" i="22"/>
  <c r="AK79" i="22"/>
  <c r="AJ79" i="22"/>
  <c r="AI79" i="22"/>
  <c r="AH79" i="22"/>
  <c r="AG79" i="22"/>
  <c r="AF79" i="22"/>
  <c r="AD79" i="22"/>
  <c r="AC79" i="22"/>
  <c r="AB79" i="22"/>
  <c r="AA79" i="22"/>
  <c r="Z79" i="22"/>
  <c r="Y79" i="22"/>
  <c r="X79" i="22"/>
  <c r="V79" i="22"/>
  <c r="U79" i="22"/>
  <c r="T79" i="22"/>
  <c r="S79" i="22"/>
  <c r="R79" i="22"/>
  <c r="Q79" i="22"/>
  <c r="P79" i="22"/>
  <c r="O79" i="22"/>
  <c r="N79" i="22"/>
  <c r="M79" i="22"/>
  <c r="L79" i="22"/>
  <c r="K79" i="22"/>
  <c r="J79" i="22"/>
  <c r="I79" i="22"/>
  <c r="H79" i="22"/>
  <c r="G79" i="22"/>
  <c r="F79" i="22"/>
  <c r="E79" i="22"/>
  <c r="D79" i="22"/>
  <c r="C79" i="22"/>
  <c r="DZ78" i="22"/>
  <c r="DT78" i="22"/>
  <c r="DL78" i="22"/>
  <c r="DC78" i="22"/>
  <c r="CM78" i="22"/>
  <c r="CJ78" i="22"/>
  <c r="CA78" i="22"/>
  <c r="BL78" i="22"/>
  <c r="AY78" i="22"/>
  <c r="AU78" i="22"/>
  <c r="AP78" i="22"/>
  <c r="AE78" i="22"/>
  <c r="W78" i="22"/>
  <c r="DZ77" i="22"/>
  <c r="DT77" i="22"/>
  <c r="DL77" i="22"/>
  <c r="DC77" i="22"/>
  <c r="CM77" i="22"/>
  <c r="CJ77" i="22"/>
  <c r="CA77" i="22"/>
  <c r="BL77" i="22"/>
  <c r="AY77" i="22"/>
  <c r="AU77" i="22"/>
  <c r="AP77" i="22"/>
  <c r="AE77" i="22"/>
  <c r="W77" i="22"/>
  <c r="DZ76" i="22"/>
  <c r="DT76" i="22"/>
  <c r="DL76" i="22"/>
  <c r="DC76" i="22"/>
  <c r="CM76" i="22"/>
  <c r="CJ76" i="22"/>
  <c r="CA76" i="22"/>
  <c r="BL76" i="22"/>
  <c r="AY76" i="22"/>
  <c r="AU76" i="22"/>
  <c r="AP76" i="22"/>
  <c r="AE76" i="22"/>
  <c r="W76" i="22"/>
  <c r="DZ75" i="22"/>
  <c r="DT75" i="22"/>
  <c r="DL75" i="22"/>
  <c r="DC75" i="22"/>
  <c r="CM75" i="22"/>
  <c r="CJ75" i="22"/>
  <c r="CA75" i="22"/>
  <c r="BL75" i="22"/>
  <c r="AY75" i="22"/>
  <c r="AU75" i="22"/>
  <c r="AP75" i="22"/>
  <c r="AE75" i="22"/>
  <c r="W75" i="22"/>
  <c r="DZ74" i="22"/>
  <c r="DT74" i="22"/>
  <c r="DL74" i="22"/>
  <c r="DC74" i="22"/>
  <c r="CM74" i="22"/>
  <c r="CJ74" i="22"/>
  <c r="CA74" i="22"/>
  <c r="BL74" i="22"/>
  <c r="AY74" i="22"/>
  <c r="AU74" i="22"/>
  <c r="AP74" i="22"/>
  <c r="AE74" i="22"/>
  <c r="W74" i="22"/>
  <c r="DZ73" i="22"/>
  <c r="DT73" i="22"/>
  <c r="DL73" i="22"/>
  <c r="DC73" i="22"/>
  <c r="CM73" i="22"/>
  <c r="CJ73" i="22"/>
  <c r="CA73" i="22"/>
  <c r="BL73" i="22"/>
  <c r="AY73" i="22"/>
  <c r="AU73" i="22"/>
  <c r="AP73" i="22"/>
  <c r="AE73" i="22"/>
  <c r="W73" i="22"/>
  <c r="DZ72" i="22"/>
  <c r="DT72" i="22"/>
  <c r="DL72" i="22"/>
  <c r="DC72" i="22"/>
  <c r="CM72" i="22"/>
  <c r="CJ72" i="22"/>
  <c r="CA72" i="22"/>
  <c r="BL72" i="22"/>
  <c r="AY72" i="22"/>
  <c r="AU72" i="22"/>
  <c r="AP72" i="22"/>
  <c r="AE72" i="22"/>
  <c r="W72" i="22"/>
  <c r="DZ71" i="22"/>
  <c r="DT71" i="22"/>
  <c r="DL71" i="22"/>
  <c r="DC71" i="22"/>
  <c r="CM71" i="22"/>
  <c r="CJ71" i="22"/>
  <c r="CA71" i="22"/>
  <c r="BL71" i="22"/>
  <c r="AY71" i="22"/>
  <c r="AU71" i="22"/>
  <c r="AP71" i="22"/>
  <c r="AE71" i="22"/>
  <c r="W71" i="22"/>
  <c r="DY70" i="22"/>
  <c r="DX70" i="22"/>
  <c r="DW70" i="22"/>
  <c r="DV70" i="22"/>
  <c r="DU70" i="22"/>
  <c r="DS70" i="22"/>
  <c r="DR70" i="22"/>
  <c r="DQ70" i="22"/>
  <c r="DP70" i="22"/>
  <c r="DO70" i="22"/>
  <c r="DN70" i="22"/>
  <c r="DM70" i="22"/>
  <c r="DK70" i="22"/>
  <c r="DJ70" i="22"/>
  <c r="DI70" i="22"/>
  <c r="DH70" i="22"/>
  <c r="DG70" i="22"/>
  <c r="DF70" i="22"/>
  <c r="DE70" i="22"/>
  <c r="DD70" i="22"/>
  <c r="DB70" i="22"/>
  <c r="DA70" i="22"/>
  <c r="CZ70" i="22"/>
  <c r="CY70" i="22"/>
  <c r="CX70" i="22"/>
  <c r="CW70" i="22"/>
  <c r="CV70" i="22"/>
  <c r="CU70" i="22"/>
  <c r="CT70" i="22"/>
  <c r="CS70" i="22"/>
  <c r="CR70" i="22"/>
  <c r="CQ70" i="22"/>
  <c r="CP70" i="22"/>
  <c r="CO70" i="22"/>
  <c r="CN70" i="22"/>
  <c r="CL70" i="22"/>
  <c r="CK70" i="22"/>
  <c r="CI70" i="22"/>
  <c r="CH70" i="22"/>
  <c r="CG70" i="22"/>
  <c r="CF70" i="22"/>
  <c r="CE70" i="22"/>
  <c r="CD70" i="22"/>
  <c r="CC70" i="22"/>
  <c r="CB70" i="22"/>
  <c r="BZ70" i="22"/>
  <c r="BY70" i="22"/>
  <c r="BX70" i="22"/>
  <c r="BW70" i="22"/>
  <c r="BV70" i="22"/>
  <c r="BU70" i="22"/>
  <c r="BT70" i="22"/>
  <c r="BS70" i="22"/>
  <c r="BR70" i="22"/>
  <c r="BQ70" i="22"/>
  <c r="BP70" i="22"/>
  <c r="BO70" i="22"/>
  <c r="BN70" i="22"/>
  <c r="BM70" i="22"/>
  <c r="BK70" i="22"/>
  <c r="BJ70" i="22"/>
  <c r="BI70" i="22"/>
  <c r="BH70" i="22"/>
  <c r="BG70" i="22"/>
  <c r="BF70" i="22"/>
  <c r="BE70" i="22"/>
  <c r="BD70" i="22"/>
  <c r="BC70" i="22"/>
  <c r="BB70" i="22"/>
  <c r="BA70" i="22"/>
  <c r="AZ70" i="22"/>
  <c r="AX70" i="22"/>
  <c r="AW70" i="22"/>
  <c r="AV70" i="22"/>
  <c r="AT70" i="22"/>
  <c r="AS70" i="22"/>
  <c r="AR70" i="22"/>
  <c r="AQ70" i="22"/>
  <c r="AO70" i="22"/>
  <c r="AN70" i="22"/>
  <c r="AM70" i="22"/>
  <c r="AL70" i="22"/>
  <c r="AK70" i="22"/>
  <c r="AJ70" i="22"/>
  <c r="AI70" i="22"/>
  <c r="AH70" i="22"/>
  <c r="AG70" i="22"/>
  <c r="AF70" i="22"/>
  <c r="AD70" i="22"/>
  <c r="AC70" i="22"/>
  <c r="AB70" i="22"/>
  <c r="AA70" i="22"/>
  <c r="Z70" i="22"/>
  <c r="Y70" i="22"/>
  <c r="X70" i="22"/>
  <c r="V70" i="22"/>
  <c r="U70" i="22"/>
  <c r="T70" i="22"/>
  <c r="S70" i="22"/>
  <c r="R70" i="22"/>
  <c r="Q70" i="22"/>
  <c r="P70" i="22"/>
  <c r="O70" i="22"/>
  <c r="N70" i="22"/>
  <c r="M70" i="22"/>
  <c r="L70" i="22"/>
  <c r="K70" i="22"/>
  <c r="J70" i="22"/>
  <c r="I70" i="22"/>
  <c r="H70" i="22"/>
  <c r="G70" i="22"/>
  <c r="F70" i="22"/>
  <c r="E70" i="22"/>
  <c r="D70" i="22"/>
  <c r="C70" i="22"/>
  <c r="DZ69" i="22"/>
  <c r="DT69" i="22"/>
  <c r="DL69" i="22"/>
  <c r="DC69" i="22"/>
  <c r="CM69" i="22"/>
  <c r="CJ69" i="22"/>
  <c r="CA69" i="22"/>
  <c r="BL69" i="22"/>
  <c r="AY69" i="22"/>
  <c r="AU69" i="22"/>
  <c r="AP69" i="22"/>
  <c r="AE69" i="22"/>
  <c r="W69" i="22"/>
  <c r="DZ68" i="22"/>
  <c r="DT68" i="22"/>
  <c r="DL68" i="22"/>
  <c r="DC68" i="22"/>
  <c r="CM68" i="22"/>
  <c r="CJ68" i="22"/>
  <c r="CA68" i="22"/>
  <c r="BL68" i="22"/>
  <c r="AY68" i="22"/>
  <c r="AU68" i="22"/>
  <c r="AP68" i="22"/>
  <c r="AE68" i="22"/>
  <c r="W68" i="22"/>
  <c r="DZ67" i="22"/>
  <c r="DT67" i="22"/>
  <c r="DL67" i="22"/>
  <c r="DC67" i="22"/>
  <c r="CM67" i="22"/>
  <c r="CJ67" i="22"/>
  <c r="CA67" i="22"/>
  <c r="BL67" i="22"/>
  <c r="AY67" i="22"/>
  <c r="AU67" i="22"/>
  <c r="AP67" i="22"/>
  <c r="AE67" i="22"/>
  <c r="W67" i="22"/>
  <c r="DZ66" i="22"/>
  <c r="DT66" i="22"/>
  <c r="DL66" i="22"/>
  <c r="DC66" i="22"/>
  <c r="CM66" i="22"/>
  <c r="CJ66" i="22"/>
  <c r="CA66" i="22"/>
  <c r="BL66" i="22"/>
  <c r="AY66" i="22"/>
  <c r="AU66" i="22"/>
  <c r="AP66" i="22"/>
  <c r="AE66" i="22"/>
  <c r="W66" i="22"/>
  <c r="DZ65" i="22"/>
  <c r="DT65" i="22"/>
  <c r="DL65" i="22"/>
  <c r="DC65" i="22"/>
  <c r="CM65" i="22"/>
  <c r="CJ65" i="22"/>
  <c r="CA65" i="22"/>
  <c r="BL65" i="22"/>
  <c r="AY65" i="22"/>
  <c r="AU65" i="22"/>
  <c r="AP65" i="22"/>
  <c r="AE65" i="22"/>
  <c r="W65" i="22"/>
  <c r="DZ64" i="22"/>
  <c r="DT64" i="22"/>
  <c r="DL64" i="22"/>
  <c r="DC64" i="22"/>
  <c r="CM64" i="22"/>
  <c r="CJ64" i="22"/>
  <c r="CA64" i="22"/>
  <c r="BL64" i="22"/>
  <c r="AY64" i="22"/>
  <c r="AU64" i="22"/>
  <c r="AP64" i="22"/>
  <c r="AE64" i="22"/>
  <c r="W64" i="22"/>
  <c r="DZ63" i="22"/>
  <c r="DT63" i="22"/>
  <c r="DL63" i="22"/>
  <c r="DC63" i="22"/>
  <c r="CM63" i="22"/>
  <c r="CJ63" i="22"/>
  <c r="CA63" i="22"/>
  <c r="BL63" i="22"/>
  <c r="AY63" i="22"/>
  <c r="AU63" i="22"/>
  <c r="AP63" i="22"/>
  <c r="AE63" i="22"/>
  <c r="W63" i="22"/>
  <c r="DZ62" i="22"/>
  <c r="DT62" i="22"/>
  <c r="DL62" i="22"/>
  <c r="DC62" i="22"/>
  <c r="CM62" i="22"/>
  <c r="CJ62" i="22"/>
  <c r="CA62" i="22"/>
  <c r="BL62" i="22"/>
  <c r="AY62" i="22"/>
  <c r="AU62" i="22"/>
  <c r="AP62" i="22"/>
  <c r="AE62" i="22"/>
  <c r="W62" i="22"/>
  <c r="DZ61" i="22"/>
  <c r="DT61" i="22"/>
  <c r="DL61" i="22"/>
  <c r="DC61" i="22"/>
  <c r="CM61" i="22"/>
  <c r="CJ61" i="22"/>
  <c r="CA61" i="22"/>
  <c r="BL61" i="22"/>
  <c r="AY61" i="22"/>
  <c r="AU61" i="22"/>
  <c r="AP61" i="22"/>
  <c r="AE61" i="22"/>
  <c r="W61" i="22"/>
  <c r="DY60" i="22"/>
  <c r="DX60" i="22"/>
  <c r="DW60" i="22"/>
  <c r="DV60" i="22"/>
  <c r="DU60" i="22"/>
  <c r="DS60" i="22"/>
  <c r="DR60" i="22"/>
  <c r="DQ60" i="22"/>
  <c r="DP60" i="22"/>
  <c r="DO60" i="22"/>
  <c r="DN60" i="22"/>
  <c r="DM60" i="22"/>
  <c r="DK60" i="22"/>
  <c r="DJ60" i="22"/>
  <c r="DI60" i="22"/>
  <c r="DH60" i="22"/>
  <c r="DG60" i="22"/>
  <c r="DF60" i="22"/>
  <c r="DE60" i="22"/>
  <c r="DD60" i="22"/>
  <c r="DB60" i="22"/>
  <c r="DA60" i="22"/>
  <c r="CZ60" i="22"/>
  <c r="CY60" i="22"/>
  <c r="CX60" i="22"/>
  <c r="CW60" i="22"/>
  <c r="CV60" i="22"/>
  <c r="CU60" i="22"/>
  <c r="CT60" i="22"/>
  <c r="CS60" i="22"/>
  <c r="CR60" i="22"/>
  <c r="CQ60" i="22"/>
  <c r="CP60" i="22"/>
  <c r="CO60" i="22"/>
  <c r="CN60" i="22"/>
  <c r="CL60" i="22"/>
  <c r="CK60" i="22"/>
  <c r="CI60" i="22"/>
  <c r="CH60" i="22"/>
  <c r="CG60" i="22"/>
  <c r="CF60" i="22"/>
  <c r="CE60" i="22"/>
  <c r="CD60" i="22"/>
  <c r="CC60" i="22"/>
  <c r="CB60" i="22"/>
  <c r="BZ60" i="22"/>
  <c r="BY60" i="22"/>
  <c r="BX60" i="22"/>
  <c r="BW60" i="22"/>
  <c r="BV60" i="22"/>
  <c r="BU60" i="22"/>
  <c r="BT60" i="22"/>
  <c r="BS60" i="22"/>
  <c r="BR60" i="22"/>
  <c r="BQ60" i="22"/>
  <c r="BP60" i="22"/>
  <c r="BO60" i="22"/>
  <c r="BN60" i="22"/>
  <c r="BM60" i="22"/>
  <c r="BK60" i="22"/>
  <c r="BJ60" i="22"/>
  <c r="BI60" i="22"/>
  <c r="BH60" i="22"/>
  <c r="BG60" i="22"/>
  <c r="BF60" i="22"/>
  <c r="BE60" i="22"/>
  <c r="BD60" i="22"/>
  <c r="BC60" i="22"/>
  <c r="BB60" i="22"/>
  <c r="BA60" i="22"/>
  <c r="AZ60" i="22"/>
  <c r="AX60" i="22"/>
  <c r="AW60" i="22"/>
  <c r="AV60" i="22"/>
  <c r="AT60" i="22"/>
  <c r="AS60" i="22"/>
  <c r="AR60" i="22"/>
  <c r="AQ60" i="22"/>
  <c r="AO60" i="22"/>
  <c r="AN60" i="22"/>
  <c r="AM60" i="22"/>
  <c r="AL60" i="22"/>
  <c r="AK60" i="22"/>
  <c r="AJ60" i="22"/>
  <c r="AI60" i="22"/>
  <c r="AH60" i="22"/>
  <c r="AG60" i="22"/>
  <c r="AF60" i="22"/>
  <c r="AD60" i="22"/>
  <c r="AC60" i="22"/>
  <c r="AB60" i="22"/>
  <c r="AA60" i="22"/>
  <c r="Z60" i="22"/>
  <c r="Y60" i="22"/>
  <c r="X60" i="22"/>
  <c r="V60" i="22"/>
  <c r="U60" i="22"/>
  <c r="T60" i="22"/>
  <c r="S60" i="22"/>
  <c r="R60" i="22"/>
  <c r="Q60" i="22"/>
  <c r="P60" i="22"/>
  <c r="O60" i="22"/>
  <c r="N60" i="22"/>
  <c r="M60" i="22"/>
  <c r="L60" i="22"/>
  <c r="K60" i="22"/>
  <c r="J60" i="22"/>
  <c r="I60" i="22"/>
  <c r="H60" i="22"/>
  <c r="G60" i="22"/>
  <c r="F60" i="22"/>
  <c r="E60" i="22"/>
  <c r="D60" i="22"/>
  <c r="C60" i="22"/>
  <c r="DZ59" i="22"/>
  <c r="DT59" i="22"/>
  <c r="DL59" i="22"/>
  <c r="DC59" i="22"/>
  <c r="CM59" i="22"/>
  <c r="CJ59" i="22"/>
  <c r="CA59" i="22"/>
  <c r="BL59" i="22"/>
  <c r="AY59" i="22"/>
  <c r="AU59" i="22"/>
  <c r="AP59" i="22"/>
  <c r="AE59" i="22"/>
  <c r="W59" i="22"/>
  <c r="DZ58" i="22"/>
  <c r="DT58" i="22"/>
  <c r="DL58" i="22"/>
  <c r="DC58" i="22"/>
  <c r="CM58" i="22"/>
  <c r="CJ58" i="22"/>
  <c r="CA58" i="22"/>
  <c r="BL58" i="22"/>
  <c r="AY58" i="22"/>
  <c r="AU58" i="22"/>
  <c r="AP58" i="22"/>
  <c r="AE58" i="22"/>
  <c r="W58" i="22"/>
  <c r="DZ57" i="22"/>
  <c r="DT57" i="22"/>
  <c r="DL57" i="22"/>
  <c r="DC57" i="22"/>
  <c r="CM57" i="22"/>
  <c r="CJ57" i="22"/>
  <c r="CA57" i="22"/>
  <c r="BL57" i="22"/>
  <c r="AY57" i="22"/>
  <c r="AU57" i="22"/>
  <c r="AP57" i="22"/>
  <c r="AE57" i="22"/>
  <c r="W57" i="22"/>
  <c r="DZ56" i="22"/>
  <c r="DT56" i="22"/>
  <c r="DL56" i="22"/>
  <c r="DC56" i="22"/>
  <c r="CM56" i="22"/>
  <c r="CJ56" i="22"/>
  <c r="CA56" i="22"/>
  <c r="BL56" i="22"/>
  <c r="AY56" i="22"/>
  <c r="AU56" i="22"/>
  <c r="AP56" i="22"/>
  <c r="AE56" i="22"/>
  <c r="W56" i="22"/>
  <c r="DZ55" i="22"/>
  <c r="DT55" i="22"/>
  <c r="DL55" i="22"/>
  <c r="DC55" i="22"/>
  <c r="CM55" i="22"/>
  <c r="CJ55" i="22"/>
  <c r="CA55" i="22"/>
  <c r="BL55" i="22"/>
  <c r="AY55" i="22"/>
  <c r="AU55" i="22"/>
  <c r="AP55" i="22"/>
  <c r="AE55" i="22"/>
  <c r="W55" i="22"/>
  <c r="DZ54" i="22"/>
  <c r="DT54" i="22"/>
  <c r="DL54" i="22"/>
  <c r="DC54" i="22"/>
  <c r="CM54" i="22"/>
  <c r="CJ54" i="22"/>
  <c r="CA54" i="22"/>
  <c r="BL54" i="22"/>
  <c r="AU54" i="22"/>
  <c r="AP54" i="22"/>
  <c r="AE54" i="22"/>
  <c r="W54" i="22"/>
  <c r="DZ53" i="22"/>
  <c r="DT53" i="22"/>
  <c r="DL53" i="22"/>
  <c r="DC53" i="22"/>
  <c r="CM53" i="22"/>
  <c r="CJ53" i="22"/>
  <c r="CA53" i="22"/>
  <c r="BL53" i="22"/>
  <c r="AY53" i="22"/>
  <c r="AU53" i="22"/>
  <c r="AP53" i="22"/>
  <c r="AE53" i="22"/>
  <c r="W53" i="22"/>
  <c r="DZ52" i="22"/>
  <c r="DT52" i="22"/>
  <c r="DL52" i="22"/>
  <c r="DC52" i="22"/>
  <c r="CM52" i="22"/>
  <c r="CJ52" i="22"/>
  <c r="CA52" i="22"/>
  <c r="BL52" i="22"/>
  <c r="AY52" i="22"/>
  <c r="AU52" i="22"/>
  <c r="AP52" i="22"/>
  <c r="AE52" i="22"/>
  <c r="W52" i="22"/>
  <c r="DZ51" i="22"/>
  <c r="DT51" i="22"/>
  <c r="DL51" i="22"/>
  <c r="DC51" i="22"/>
  <c r="CM51" i="22"/>
  <c r="CJ51" i="22"/>
  <c r="CA51" i="22"/>
  <c r="BL51" i="22"/>
  <c r="AY51" i="22"/>
  <c r="AU51" i="22"/>
  <c r="AP51" i="22"/>
  <c r="AE51" i="22"/>
  <c r="W51" i="22"/>
  <c r="DY50" i="22"/>
  <c r="DX50" i="22"/>
  <c r="DW50" i="22"/>
  <c r="DV50" i="22"/>
  <c r="DU50" i="22"/>
  <c r="DS50" i="22"/>
  <c r="DR50" i="22"/>
  <c r="DQ50" i="22"/>
  <c r="DP50" i="22"/>
  <c r="DO50" i="22"/>
  <c r="DN50" i="22"/>
  <c r="DM50" i="22"/>
  <c r="DK50" i="22"/>
  <c r="DJ50" i="22"/>
  <c r="DI50" i="22"/>
  <c r="DH50" i="22"/>
  <c r="DG50" i="22"/>
  <c r="DF50" i="22"/>
  <c r="DE50" i="22"/>
  <c r="DD50" i="22"/>
  <c r="DB50" i="22"/>
  <c r="DA50" i="22"/>
  <c r="CZ50" i="22"/>
  <c r="CY50" i="22"/>
  <c r="CX50" i="22"/>
  <c r="CW50" i="22"/>
  <c r="CV50" i="22"/>
  <c r="CU50" i="22"/>
  <c r="CT50" i="22"/>
  <c r="CS50" i="22"/>
  <c r="CR50" i="22"/>
  <c r="CQ50" i="22"/>
  <c r="CP50" i="22"/>
  <c r="CO50" i="22"/>
  <c r="CN50" i="22"/>
  <c r="CL50" i="22"/>
  <c r="CK50" i="22"/>
  <c r="CI50" i="22"/>
  <c r="CH50" i="22"/>
  <c r="CG50" i="22"/>
  <c r="CF50" i="22"/>
  <c r="CE50" i="22"/>
  <c r="CD50" i="22"/>
  <c r="CC50" i="22"/>
  <c r="CB50" i="22"/>
  <c r="BZ50" i="22"/>
  <c r="BY50" i="22"/>
  <c r="BX50" i="22"/>
  <c r="BW50" i="22"/>
  <c r="BV50" i="22"/>
  <c r="BU50" i="22"/>
  <c r="BT50" i="22"/>
  <c r="BS50" i="22"/>
  <c r="BR50" i="22"/>
  <c r="BQ50" i="22"/>
  <c r="BP50" i="22"/>
  <c r="BO50" i="22"/>
  <c r="BN50" i="22"/>
  <c r="BM50" i="22"/>
  <c r="BK50" i="22"/>
  <c r="BJ50" i="22"/>
  <c r="BI50" i="22"/>
  <c r="BH50" i="22"/>
  <c r="BG50" i="22"/>
  <c r="BF50" i="22"/>
  <c r="BE50" i="22"/>
  <c r="BD50" i="22"/>
  <c r="BC50" i="22"/>
  <c r="BB50" i="22"/>
  <c r="BA50" i="22"/>
  <c r="AZ50" i="22"/>
  <c r="AX50" i="22"/>
  <c r="AW50" i="22"/>
  <c r="AV50" i="22"/>
  <c r="AT50" i="22"/>
  <c r="AS50" i="22"/>
  <c r="AR50" i="22"/>
  <c r="AQ50" i="22"/>
  <c r="AO50" i="22"/>
  <c r="AN50" i="22"/>
  <c r="AM50" i="22"/>
  <c r="AL50" i="22"/>
  <c r="AK50" i="22"/>
  <c r="AJ50" i="22"/>
  <c r="AI50" i="22"/>
  <c r="AH50" i="22"/>
  <c r="AG50" i="22"/>
  <c r="AF50" i="22"/>
  <c r="AD50" i="22"/>
  <c r="AC50" i="22"/>
  <c r="AB50" i="22"/>
  <c r="AA50" i="22"/>
  <c r="Z50" i="22"/>
  <c r="Y50" i="22"/>
  <c r="X50" i="22"/>
  <c r="V50" i="22"/>
  <c r="U50" i="22"/>
  <c r="T50" i="22"/>
  <c r="S50" i="22"/>
  <c r="R50" i="22"/>
  <c r="Q50" i="22"/>
  <c r="P50" i="22"/>
  <c r="O50" i="22"/>
  <c r="N50" i="22"/>
  <c r="M50" i="22"/>
  <c r="L50" i="22"/>
  <c r="K50" i="22"/>
  <c r="J50" i="22"/>
  <c r="I50" i="22"/>
  <c r="H50" i="22"/>
  <c r="G50" i="22"/>
  <c r="F50" i="22"/>
  <c r="E50" i="22"/>
  <c r="D50" i="22"/>
  <c r="C50" i="22"/>
  <c r="DZ49" i="22"/>
  <c r="DT49" i="22"/>
  <c r="DL49" i="22"/>
  <c r="DC49" i="22"/>
  <c r="CM49" i="22"/>
  <c r="CJ49" i="22"/>
  <c r="CA49" i="22"/>
  <c r="BL49" i="22"/>
  <c r="AY49" i="22"/>
  <c r="AU49" i="22"/>
  <c r="AP49" i="22"/>
  <c r="AE49" i="22"/>
  <c r="W49" i="22"/>
  <c r="DZ48" i="22"/>
  <c r="DT48" i="22"/>
  <c r="DL48" i="22"/>
  <c r="DC48" i="22"/>
  <c r="CM48" i="22"/>
  <c r="CJ48" i="22"/>
  <c r="CA48" i="22"/>
  <c r="BL48" i="22"/>
  <c r="AY48" i="22"/>
  <c r="AU48" i="22"/>
  <c r="AP48" i="22"/>
  <c r="AE48" i="22"/>
  <c r="W48" i="22"/>
  <c r="DZ47" i="22"/>
  <c r="DT47" i="22"/>
  <c r="DL47" i="22"/>
  <c r="DC47" i="22"/>
  <c r="CM47" i="22"/>
  <c r="CJ47" i="22"/>
  <c r="CA47" i="22"/>
  <c r="BL47" i="22"/>
  <c r="AY47" i="22"/>
  <c r="AU47" i="22"/>
  <c r="AP47" i="22"/>
  <c r="AE47" i="22"/>
  <c r="W47" i="22"/>
  <c r="DZ46" i="22"/>
  <c r="DT46" i="22"/>
  <c r="DL46" i="22"/>
  <c r="DC46" i="22"/>
  <c r="CM46" i="22"/>
  <c r="CJ46" i="22"/>
  <c r="CA46" i="22"/>
  <c r="BL46" i="22"/>
  <c r="AY46" i="22"/>
  <c r="AU46" i="22"/>
  <c r="AP46" i="22"/>
  <c r="AE46" i="22"/>
  <c r="W46" i="22"/>
  <c r="DZ45" i="22"/>
  <c r="DT45" i="22"/>
  <c r="DL45" i="22"/>
  <c r="DC45" i="22"/>
  <c r="CM45" i="22"/>
  <c r="CJ45" i="22"/>
  <c r="CA45" i="22"/>
  <c r="BL45" i="22"/>
  <c r="AY45" i="22"/>
  <c r="AU45" i="22"/>
  <c r="AP45" i="22"/>
  <c r="AE45" i="22"/>
  <c r="W45" i="22"/>
  <c r="DZ44" i="22"/>
  <c r="DT44" i="22"/>
  <c r="DL44" i="22"/>
  <c r="DC44" i="22"/>
  <c r="CM44" i="22"/>
  <c r="CJ44" i="22"/>
  <c r="CA44" i="22"/>
  <c r="BL44" i="22"/>
  <c r="AY44" i="22"/>
  <c r="AU44" i="22"/>
  <c r="AP44" i="22"/>
  <c r="AE44" i="22"/>
  <c r="W44" i="22"/>
  <c r="DZ43" i="22"/>
  <c r="DT43" i="22"/>
  <c r="DL43" i="22"/>
  <c r="DC43" i="22"/>
  <c r="CM43" i="22"/>
  <c r="CJ43" i="22"/>
  <c r="CA43" i="22"/>
  <c r="BL43" i="22"/>
  <c r="AY43" i="22"/>
  <c r="AU43" i="22"/>
  <c r="AP43" i="22"/>
  <c r="AE43" i="22"/>
  <c r="W43" i="22"/>
  <c r="DZ42" i="22"/>
  <c r="DT42" i="22"/>
  <c r="DL42" i="22"/>
  <c r="DC42" i="22"/>
  <c r="CM42" i="22"/>
  <c r="CJ42" i="22"/>
  <c r="CA42" i="22"/>
  <c r="BL42" i="22"/>
  <c r="AY42" i="22"/>
  <c r="AU42" i="22"/>
  <c r="AP42" i="22"/>
  <c r="AE42" i="22"/>
  <c r="W42" i="22"/>
  <c r="DZ41" i="22"/>
  <c r="DT41" i="22"/>
  <c r="DL41" i="22"/>
  <c r="DC41" i="22"/>
  <c r="CM41" i="22"/>
  <c r="CJ41" i="22"/>
  <c r="CA41" i="22"/>
  <c r="BL41" i="22"/>
  <c r="AY41" i="22"/>
  <c r="AU41" i="22"/>
  <c r="AP41" i="22"/>
  <c r="AE41" i="22"/>
  <c r="W41" i="22"/>
  <c r="DZ40" i="22"/>
  <c r="DT40" i="22"/>
  <c r="DL40" i="22"/>
  <c r="DC40" i="22"/>
  <c r="CM40" i="22"/>
  <c r="CJ40" i="22"/>
  <c r="CA40" i="22"/>
  <c r="BL40" i="22"/>
  <c r="AY40" i="22"/>
  <c r="AU40" i="22"/>
  <c r="AP40" i="22"/>
  <c r="AE40" i="22"/>
  <c r="W40" i="22"/>
  <c r="DZ39" i="22"/>
  <c r="DT39" i="22"/>
  <c r="DL39" i="22"/>
  <c r="DC39" i="22"/>
  <c r="CM39" i="22"/>
  <c r="CJ39" i="22"/>
  <c r="CA39" i="22"/>
  <c r="BL39" i="22"/>
  <c r="AY39" i="22"/>
  <c r="AU39" i="22"/>
  <c r="AP39" i="22"/>
  <c r="AE39" i="22"/>
  <c r="W39" i="22"/>
  <c r="DZ38" i="22"/>
  <c r="DT38" i="22"/>
  <c r="DL38" i="22"/>
  <c r="DC38" i="22"/>
  <c r="CM38" i="22"/>
  <c r="CJ38" i="22"/>
  <c r="CA38" i="22"/>
  <c r="BL38" i="22"/>
  <c r="AY38" i="22"/>
  <c r="AU38" i="22"/>
  <c r="AP38" i="22"/>
  <c r="AE38" i="22"/>
  <c r="W38" i="22"/>
  <c r="DZ37" i="22"/>
  <c r="DT37" i="22"/>
  <c r="DL37" i="22"/>
  <c r="DC37" i="22"/>
  <c r="CM37" i="22"/>
  <c r="CJ37" i="22"/>
  <c r="CA37" i="22"/>
  <c r="BL37" i="22"/>
  <c r="AY37" i="22"/>
  <c r="AU37" i="22"/>
  <c r="AP37" i="22"/>
  <c r="AE37" i="22"/>
  <c r="W37" i="22"/>
  <c r="DZ36" i="22"/>
  <c r="DT36" i="22"/>
  <c r="DL36" i="22"/>
  <c r="DC36" i="22"/>
  <c r="CM36" i="22"/>
  <c r="CJ36" i="22"/>
  <c r="CA36" i="22"/>
  <c r="BL36" i="22"/>
  <c r="AY36" i="22"/>
  <c r="AU36" i="22"/>
  <c r="AP36" i="22"/>
  <c r="AE36" i="22"/>
  <c r="W36" i="22"/>
  <c r="DZ35" i="22"/>
  <c r="DT35" i="22"/>
  <c r="DL35" i="22"/>
  <c r="DC35" i="22"/>
  <c r="CM35" i="22"/>
  <c r="CJ35" i="22"/>
  <c r="CA35" i="22"/>
  <c r="BL35" i="22"/>
  <c r="AY35" i="22"/>
  <c r="AU35" i="22"/>
  <c r="AP35" i="22"/>
  <c r="AE35" i="22"/>
  <c r="W35" i="22"/>
  <c r="DZ34" i="22"/>
  <c r="DT34" i="22"/>
  <c r="DL34" i="22"/>
  <c r="DC34" i="22"/>
  <c r="CM34" i="22"/>
  <c r="CJ34" i="22"/>
  <c r="CA34" i="22"/>
  <c r="BL34" i="22"/>
  <c r="AY34" i="22"/>
  <c r="AU34" i="22"/>
  <c r="AP34" i="22"/>
  <c r="AE34" i="22"/>
  <c r="W34" i="22"/>
  <c r="DZ33" i="22"/>
  <c r="DT33" i="22"/>
  <c r="DL33" i="22"/>
  <c r="DC33" i="22"/>
  <c r="CM33" i="22"/>
  <c r="CJ33" i="22"/>
  <c r="CA33" i="22"/>
  <c r="BL33" i="22"/>
  <c r="AY33" i="22"/>
  <c r="AU33" i="22"/>
  <c r="AP33" i="22"/>
  <c r="AE33" i="22"/>
  <c r="W33" i="22"/>
  <c r="DZ32" i="22"/>
  <c r="DT32" i="22"/>
  <c r="DL32" i="22"/>
  <c r="DC32" i="22"/>
  <c r="CM32" i="22"/>
  <c r="CJ32" i="22"/>
  <c r="CA32" i="22"/>
  <c r="BL32" i="22"/>
  <c r="AY32" i="22"/>
  <c r="AU32" i="22"/>
  <c r="AP32" i="22"/>
  <c r="AE32" i="22"/>
  <c r="W32" i="22"/>
  <c r="DZ31" i="22"/>
  <c r="DT31" i="22"/>
  <c r="DL31" i="22"/>
  <c r="DC31" i="22"/>
  <c r="CM31" i="22"/>
  <c r="CJ31" i="22"/>
  <c r="CA31" i="22"/>
  <c r="BL31" i="22"/>
  <c r="AY31" i="22"/>
  <c r="AU31" i="22"/>
  <c r="AP31" i="22"/>
  <c r="AE31" i="22"/>
  <c r="W31" i="22"/>
  <c r="DZ30" i="22"/>
  <c r="DT30" i="22"/>
  <c r="DL30" i="22"/>
  <c r="DC30" i="22"/>
  <c r="CM30" i="22"/>
  <c r="CJ30" i="22"/>
  <c r="CA30" i="22"/>
  <c r="BL30" i="22"/>
  <c r="AY30" i="22"/>
  <c r="AU30" i="22"/>
  <c r="AP30" i="22"/>
  <c r="AE30" i="22"/>
  <c r="W30" i="22"/>
  <c r="DY29" i="22"/>
  <c r="DX29" i="22"/>
  <c r="DW29" i="22"/>
  <c r="DV29" i="22"/>
  <c r="DU29" i="22"/>
  <c r="DS29" i="22"/>
  <c r="DR29" i="22"/>
  <c r="DQ29" i="22"/>
  <c r="DP29" i="22"/>
  <c r="DO29" i="22"/>
  <c r="DN29" i="22"/>
  <c r="DM29" i="22"/>
  <c r="DK29" i="22"/>
  <c r="DJ29" i="22"/>
  <c r="DI29" i="22"/>
  <c r="DH29" i="22"/>
  <c r="DG29" i="22"/>
  <c r="DF29" i="22"/>
  <c r="DE29" i="22"/>
  <c r="DD29" i="22"/>
  <c r="DB29" i="22"/>
  <c r="DA29" i="22"/>
  <c r="CZ29" i="22"/>
  <c r="CY29" i="22"/>
  <c r="CX29" i="22"/>
  <c r="CW29" i="22"/>
  <c r="CV29" i="22"/>
  <c r="CU29" i="22"/>
  <c r="CT29" i="22"/>
  <c r="CS29" i="22"/>
  <c r="CR29" i="22"/>
  <c r="CQ29" i="22"/>
  <c r="CP29" i="22"/>
  <c r="CO29" i="22"/>
  <c r="CN29" i="22"/>
  <c r="CL29" i="22"/>
  <c r="CK29" i="22"/>
  <c r="CI29" i="22"/>
  <c r="CH29" i="22"/>
  <c r="CG29" i="22"/>
  <c r="CF29" i="22"/>
  <c r="CE29" i="22"/>
  <c r="CD29" i="22"/>
  <c r="CC29" i="22"/>
  <c r="CB29" i="22"/>
  <c r="BZ29" i="22"/>
  <c r="BY29" i="22"/>
  <c r="BX29" i="22"/>
  <c r="BW29" i="22"/>
  <c r="BV29" i="22"/>
  <c r="BU29" i="22"/>
  <c r="BT29" i="22"/>
  <c r="BS29" i="22"/>
  <c r="BR29" i="22"/>
  <c r="BQ29" i="22"/>
  <c r="BP29" i="22"/>
  <c r="BO29" i="22"/>
  <c r="BN29" i="22"/>
  <c r="BM29" i="22"/>
  <c r="BK29" i="22"/>
  <c r="BJ29" i="22"/>
  <c r="BI29" i="22"/>
  <c r="BH29" i="22"/>
  <c r="BG29" i="22"/>
  <c r="BF29" i="22"/>
  <c r="BE29" i="22"/>
  <c r="BD29" i="22"/>
  <c r="BC29" i="22"/>
  <c r="BB29" i="22"/>
  <c r="BA29" i="22"/>
  <c r="AZ29" i="22"/>
  <c r="AX29" i="22"/>
  <c r="AW29" i="22"/>
  <c r="AV29" i="22"/>
  <c r="AT29" i="22"/>
  <c r="AS29" i="22"/>
  <c r="AR29" i="22"/>
  <c r="AQ29" i="22"/>
  <c r="AO29" i="22"/>
  <c r="AN29" i="22"/>
  <c r="AM29" i="22"/>
  <c r="AL29" i="22"/>
  <c r="AK29" i="22"/>
  <c r="AJ29" i="22"/>
  <c r="AI29" i="22"/>
  <c r="AH29" i="22"/>
  <c r="AG29" i="22"/>
  <c r="AF29" i="22"/>
  <c r="AD29" i="22"/>
  <c r="AC29" i="22"/>
  <c r="AB29" i="22"/>
  <c r="AA29" i="22"/>
  <c r="Z29" i="22"/>
  <c r="Y29" i="22"/>
  <c r="X29" i="22"/>
  <c r="V29" i="22"/>
  <c r="U29" i="22"/>
  <c r="T29" i="22"/>
  <c r="S29" i="22"/>
  <c r="R29" i="22"/>
  <c r="Q29" i="22"/>
  <c r="P29" i="22"/>
  <c r="O29" i="22"/>
  <c r="N29" i="22"/>
  <c r="M29" i="22"/>
  <c r="L29" i="22"/>
  <c r="K29" i="22"/>
  <c r="J29" i="22"/>
  <c r="I29" i="22"/>
  <c r="H29" i="22"/>
  <c r="G29" i="22"/>
  <c r="F29" i="22"/>
  <c r="E29" i="22"/>
  <c r="D29" i="22"/>
  <c r="C29" i="22"/>
  <c r="DZ28" i="22"/>
  <c r="DT28" i="22"/>
  <c r="DL28" i="22"/>
  <c r="DC28" i="22"/>
  <c r="CM28" i="22"/>
  <c r="CJ28" i="22"/>
  <c r="CA28" i="22"/>
  <c r="BL28" i="22"/>
  <c r="AV28" i="22"/>
  <c r="AU28" i="22"/>
  <c r="AX28" i="22" s="1"/>
  <c r="AP28" i="22"/>
  <c r="AE28" i="22"/>
  <c r="W28" i="22"/>
  <c r="DZ27" i="22"/>
  <c r="DT27" i="22"/>
  <c r="DL27" i="22"/>
  <c r="DC27" i="22"/>
  <c r="CM27" i="22"/>
  <c r="CJ27" i="22"/>
  <c r="CA27" i="22"/>
  <c r="BL27" i="22"/>
  <c r="AY27" i="22"/>
  <c r="AU27" i="22"/>
  <c r="AP27" i="22"/>
  <c r="AE27" i="22"/>
  <c r="W27" i="22"/>
  <c r="DZ26" i="22"/>
  <c r="DT26" i="22"/>
  <c r="DL26" i="22"/>
  <c r="DC26" i="22"/>
  <c r="CM26" i="22"/>
  <c r="CJ26" i="22"/>
  <c r="CA26" i="22"/>
  <c r="BL26" i="22"/>
  <c r="AY26" i="22"/>
  <c r="AU26" i="22"/>
  <c r="AP26" i="22"/>
  <c r="AE26" i="22"/>
  <c r="W26" i="22"/>
  <c r="DZ25" i="22"/>
  <c r="DT25" i="22"/>
  <c r="DL25" i="22"/>
  <c r="DC25" i="22"/>
  <c r="CM25" i="22"/>
  <c r="CJ25" i="22"/>
  <c r="CA25" i="22"/>
  <c r="BL25" i="22"/>
  <c r="AY25" i="22"/>
  <c r="AU25" i="22"/>
  <c r="AP25" i="22"/>
  <c r="AE25" i="22"/>
  <c r="W25" i="22"/>
  <c r="DZ24" i="22"/>
  <c r="DT24" i="22"/>
  <c r="DL24" i="22"/>
  <c r="DC24" i="22"/>
  <c r="CM24" i="22"/>
  <c r="CJ24" i="22"/>
  <c r="CA24" i="22"/>
  <c r="BL24" i="22"/>
  <c r="AY24" i="22"/>
  <c r="AU24" i="22"/>
  <c r="AP24" i="22"/>
  <c r="AE24" i="22"/>
  <c r="W24" i="22"/>
  <c r="DZ23" i="22"/>
  <c r="DT23" i="22"/>
  <c r="DL23" i="22"/>
  <c r="DC23" i="22"/>
  <c r="CM23" i="22"/>
  <c r="CJ23" i="22"/>
  <c r="CA23" i="22"/>
  <c r="BL23" i="22"/>
  <c r="AY23" i="22"/>
  <c r="AU23" i="22"/>
  <c r="AP23" i="22"/>
  <c r="AE23" i="22"/>
  <c r="W23" i="22"/>
  <c r="DZ22" i="22"/>
  <c r="DT22" i="22"/>
  <c r="DL22" i="22"/>
  <c r="DC22" i="22"/>
  <c r="CM22" i="22"/>
  <c r="CJ22" i="22"/>
  <c r="CA22" i="22"/>
  <c r="BL22" i="22"/>
  <c r="AY22" i="22"/>
  <c r="AU22" i="22"/>
  <c r="AP22" i="22"/>
  <c r="AE22" i="22"/>
  <c r="W22" i="22"/>
  <c r="DZ21" i="22"/>
  <c r="DT21" i="22"/>
  <c r="DL21" i="22"/>
  <c r="DC21" i="22"/>
  <c r="CM21" i="22"/>
  <c r="CJ21" i="22"/>
  <c r="CA21" i="22"/>
  <c r="BL21" i="22"/>
  <c r="AY21" i="22"/>
  <c r="AU21" i="22"/>
  <c r="AP21" i="22"/>
  <c r="AE21" i="22"/>
  <c r="W21" i="22"/>
  <c r="DZ20" i="22"/>
  <c r="DT20" i="22"/>
  <c r="DL20" i="22"/>
  <c r="DC20" i="22"/>
  <c r="CM20" i="22"/>
  <c r="CJ20" i="22"/>
  <c r="CA20" i="22"/>
  <c r="BL20" i="22"/>
  <c r="AY20" i="22"/>
  <c r="AU20" i="22"/>
  <c r="AP20" i="22"/>
  <c r="AE20" i="22"/>
  <c r="W20" i="22"/>
  <c r="DZ19" i="22"/>
  <c r="DT19" i="22"/>
  <c r="DL19" i="22"/>
  <c r="DC19" i="22"/>
  <c r="CM19" i="22"/>
  <c r="CJ19" i="22"/>
  <c r="CA19" i="22"/>
  <c r="BL19" i="22"/>
  <c r="AY19" i="22"/>
  <c r="AU19" i="22"/>
  <c r="AP19" i="22"/>
  <c r="AE19" i="22"/>
  <c r="W19" i="22"/>
  <c r="DZ18" i="22"/>
  <c r="DT18" i="22"/>
  <c r="DL18" i="22"/>
  <c r="DC18" i="22"/>
  <c r="CM18" i="22"/>
  <c r="CJ18" i="22"/>
  <c r="CA18" i="22"/>
  <c r="BL18" i="22"/>
  <c r="AY18" i="22"/>
  <c r="AU18" i="22"/>
  <c r="AP18" i="22"/>
  <c r="AE18" i="22"/>
  <c r="W18" i="22"/>
  <c r="DZ17" i="22"/>
  <c r="DT17" i="22"/>
  <c r="DL17" i="22"/>
  <c r="DC17" i="22"/>
  <c r="CM17" i="22"/>
  <c r="CJ17" i="22"/>
  <c r="CA17" i="22"/>
  <c r="BL17" i="22"/>
  <c r="AY17" i="22"/>
  <c r="AU17" i="22"/>
  <c r="AP17" i="22"/>
  <c r="AE17" i="22"/>
  <c r="W17" i="22"/>
  <c r="DZ16" i="22"/>
  <c r="DT16" i="22"/>
  <c r="DL16" i="22"/>
  <c r="DC16" i="22"/>
  <c r="CM16" i="22"/>
  <c r="CJ16" i="22"/>
  <c r="CA16" i="22"/>
  <c r="BL16" i="22"/>
  <c r="AY16" i="22"/>
  <c r="AU16" i="22"/>
  <c r="AP16" i="22"/>
  <c r="AE16" i="22"/>
  <c r="W16" i="22"/>
  <c r="DZ15" i="22"/>
  <c r="DT15" i="22"/>
  <c r="DL15" i="22"/>
  <c r="DC15" i="22"/>
  <c r="CM15" i="22"/>
  <c r="CJ15" i="22"/>
  <c r="CA15" i="22"/>
  <c r="BL15" i="22"/>
  <c r="AY15" i="22"/>
  <c r="AU15" i="22"/>
  <c r="AP15" i="22"/>
  <c r="AE15" i="22"/>
  <c r="W15" i="22"/>
  <c r="DZ14" i="22"/>
  <c r="DT14" i="22"/>
  <c r="DL14" i="22"/>
  <c r="DC14" i="22"/>
  <c r="CM14" i="22"/>
  <c r="CJ14" i="22"/>
  <c r="CA14" i="22"/>
  <c r="BL14" i="22"/>
  <c r="AY14" i="22"/>
  <c r="AU14" i="22"/>
  <c r="AP14" i="22"/>
  <c r="AE14" i="22"/>
  <c r="W14" i="22"/>
  <c r="DZ13" i="22"/>
  <c r="DT13" i="22"/>
  <c r="DL13" i="22"/>
  <c r="DC13" i="22"/>
  <c r="CM13" i="22"/>
  <c r="CJ13" i="22"/>
  <c r="CA13" i="22"/>
  <c r="BL13" i="22"/>
  <c r="AY13" i="22"/>
  <c r="AU13" i="22"/>
  <c r="AP13" i="22"/>
  <c r="AE13" i="22"/>
  <c r="W13" i="22"/>
  <c r="DZ12" i="22"/>
  <c r="DT12" i="22"/>
  <c r="DL12" i="22"/>
  <c r="DC12" i="22"/>
  <c r="CM12" i="22"/>
  <c r="CJ12" i="22"/>
  <c r="CA12" i="22"/>
  <c r="BL12" i="22"/>
  <c r="AV12" i="22"/>
  <c r="AU12" i="22"/>
  <c r="AX12" i="22" s="1"/>
  <c r="AP12" i="22"/>
  <c r="AE12" i="22"/>
  <c r="W12" i="22"/>
  <c r="DY11" i="22"/>
  <c r="DX11" i="22"/>
  <c r="DW11" i="22"/>
  <c r="DV11" i="22"/>
  <c r="DU11" i="22"/>
  <c r="DS11" i="22"/>
  <c r="DR11" i="22"/>
  <c r="DQ11" i="22"/>
  <c r="DP11" i="22"/>
  <c r="DO11" i="22"/>
  <c r="DN11" i="22"/>
  <c r="DM11" i="22"/>
  <c r="DK11" i="22"/>
  <c r="DJ11" i="22"/>
  <c r="DI11" i="22"/>
  <c r="DH11" i="22"/>
  <c r="DG11" i="22"/>
  <c r="DF11" i="22"/>
  <c r="DE11" i="22"/>
  <c r="DD11" i="22"/>
  <c r="DB11" i="22"/>
  <c r="DA11" i="22"/>
  <c r="CZ11" i="22"/>
  <c r="CY11" i="22"/>
  <c r="CX11" i="22"/>
  <c r="CW11" i="22"/>
  <c r="CV11" i="22"/>
  <c r="CU11" i="22"/>
  <c r="CT11" i="22"/>
  <c r="CS11" i="22"/>
  <c r="CR11" i="22"/>
  <c r="CQ11" i="22"/>
  <c r="CP11" i="22"/>
  <c r="CO11" i="22"/>
  <c r="CN11" i="22"/>
  <c r="CL11" i="22"/>
  <c r="CK11" i="22"/>
  <c r="CI11" i="22"/>
  <c r="CH11" i="22"/>
  <c r="CG11" i="22"/>
  <c r="CF11" i="22"/>
  <c r="CE11" i="22"/>
  <c r="CD11" i="22"/>
  <c r="CC11" i="22"/>
  <c r="CB11" i="22"/>
  <c r="BZ11" i="22"/>
  <c r="BY11" i="22"/>
  <c r="BX11" i="22"/>
  <c r="BW11" i="22"/>
  <c r="BV11" i="22"/>
  <c r="BU11" i="22"/>
  <c r="BT11" i="22"/>
  <c r="BS11" i="22"/>
  <c r="BR11" i="22"/>
  <c r="BQ11" i="22"/>
  <c r="BP11" i="22"/>
  <c r="BO11" i="22"/>
  <c r="BN11" i="22"/>
  <c r="BM11" i="22"/>
  <c r="BK11" i="22"/>
  <c r="BJ11" i="22"/>
  <c r="BI11" i="22"/>
  <c r="BH11" i="22"/>
  <c r="BG11" i="22"/>
  <c r="BF11" i="22"/>
  <c r="BE11" i="22"/>
  <c r="BD11" i="22"/>
  <c r="BC11" i="22"/>
  <c r="BB11" i="22"/>
  <c r="BA11" i="22"/>
  <c r="AZ11" i="22"/>
  <c r="AW11" i="22"/>
  <c r="AT11" i="22"/>
  <c r="AS11" i="22"/>
  <c r="AR11" i="22"/>
  <c r="AQ11" i="22"/>
  <c r="AO11" i="22"/>
  <c r="AN11" i="22"/>
  <c r="AM11" i="22"/>
  <c r="AL11" i="22"/>
  <c r="AK11" i="22"/>
  <c r="AJ11" i="22"/>
  <c r="AI11" i="22"/>
  <c r="AH11" i="22"/>
  <c r="AG11" i="22"/>
  <c r="AF11" i="22"/>
  <c r="AD11" i="22"/>
  <c r="AC11" i="22"/>
  <c r="AB11" i="22"/>
  <c r="AA11" i="22"/>
  <c r="Z11" i="22"/>
  <c r="Y11" i="22"/>
  <c r="X11" i="22"/>
  <c r="V11" i="22"/>
  <c r="U11" i="22"/>
  <c r="T11" i="22"/>
  <c r="S11" i="22"/>
  <c r="R11" i="22"/>
  <c r="Q11" i="22"/>
  <c r="P11" i="22"/>
  <c r="O11" i="22"/>
  <c r="N11" i="22"/>
  <c r="M11" i="22"/>
  <c r="L11" i="22"/>
  <c r="K11" i="22"/>
  <c r="J11" i="22"/>
  <c r="I11" i="22"/>
  <c r="H11" i="22"/>
  <c r="G11" i="22"/>
  <c r="F11" i="22"/>
  <c r="E11" i="22"/>
  <c r="D11" i="22"/>
  <c r="C11" i="22"/>
  <c r="DZ9" i="22"/>
  <c r="DT9" i="22"/>
  <c r="DL9" i="22"/>
  <c r="DC9" i="22"/>
  <c r="CM9" i="22"/>
  <c r="CJ9" i="22"/>
  <c r="CA9" i="22"/>
  <c r="BL9" i="22"/>
  <c r="AY9" i="22"/>
  <c r="AU9" i="22"/>
  <c r="AP9" i="22"/>
  <c r="AE9" i="22"/>
  <c r="W9" i="22"/>
  <c r="DZ8" i="22"/>
  <c r="DT8" i="22"/>
  <c r="DL8" i="22"/>
  <c r="DC8" i="22"/>
  <c r="CM8" i="22"/>
  <c r="CJ8" i="22"/>
  <c r="CA8" i="22"/>
  <c r="BL8" i="22"/>
  <c r="AY8" i="22"/>
  <c r="AU8" i="22"/>
  <c r="AP8" i="22"/>
  <c r="AE8" i="22"/>
  <c r="W8" i="22"/>
  <c r="DY7" i="22"/>
  <c r="DX7" i="22"/>
  <c r="DW7" i="22"/>
  <c r="DV7" i="22"/>
  <c r="DU7" i="22"/>
  <c r="DS7" i="22"/>
  <c r="DR7" i="22"/>
  <c r="DQ7" i="22"/>
  <c r="DP7" i="22"/>
  <c r="DO7" i="22"/>
  <c r="DN7" i="22"/>
  <c r="DM7" i="22"/>
  <c r="DK7" i="22"/>
  <c r="DJ7" i="22"/>
  <c r="DI7" i="22"/>
  <c r="DH7" i="22"/>
  <c r="DG7" i="22"/>
  <c r="DF7" i="22"/>
  <c r="DE7" i="22"/>
  <c r="DD7" i="22"/>
  <c r="DB7" i="22"/>
  <c r="DA7" i="22"/>
  <c r="CZ7" i="22"/>
  <c r="CY7" i="22"/>
  <c r="CX7" i="22"/>
  <c r="CW7" i="22"/>
  <c r="CV7" i="22"/>
  <c r="CU7" i="22"/>
  <c r="CT7" i="22"/>
  <c r="CS7" i="22"/>
  <c r="CR7" i="22"/>
  <c r="CQ7" i="22"/>
  <c r="CP7" i="22"/>
  <c r="CO7" i="22"/>
  <c r="CN7" i="22"/>
  <c r="CL7" i="22"/>
  <c r="CK7" i="22"/>
  <c r="CI7" i="22"/>
  <c r="CH7" i="22"/>
  <c r="CG7" i="22"/>
  <c r="CF7" i="22"/>
  <c r="CE7" i="22"/>
  <c r="CD7" i="22"/>
  <c r="CC7" i="22"/>
  <c r="CB7" i="22"/>
  <c r="BZ7" i="22"/>
  <c r="BY7" i="22"/>
  <c r="BX7" i="22"/>
  <c r="BW7" i="22"/>
  <c r="BV7" i="22"/>
  <c r="BU7" i="22"/>
  <c r="BT7" i="22"/>
  <c r="BS7" i="22"/>
  <c r="BR7" i="22"/>
  <c r="BQ7" i="22"/>
  <c r="BP7" i="22"/>
  <c r="BO7" i="22"/>
  <c r="BN7" i="22"/>
  <c r="BM7" i="22"/>
  <c r="BK7" i="22"/>
  <c r="BJ7" i="22"/>
  <c r="BI7" i="22"/>
  <c r="BH7" i="22"/>
  <c r="BG7" i="22"/>
  <c r="BF7" i="22"/>
  <c r="BE7" i="22"/>
  <c r="BD7" i="22"/>
  <c r="BC7" i="22"/>
  <c r="BB7" i="22"/>
  <c r="BA7" i="22"/>
  <c r="AZ7" i="22"/>
  <c r="AX7" i="22"/>
  <c r="AW7" i="22"/>
  <c r="AV7" i="22"/>
  <c r="AT7" i="22"/>
  <c r="AS7" i="22"/>
  <c r="AR7" i="22"/>
  <c r="AQ7" i="22"/>
  <c r="AO7" i="22"/>
  <c r="AN7" i="22"/>
  <c r="AM7" i="22"/>
  <c r="AL7" i="22"/>
  <c r="AK7" i="22"/>
  <c r="AJ7" i="22"/>
  <c r="AI7" i="22"/>
  <c r="AH7" i="22"/>
  <c r="AG7" i="22"/>
  <c r="AF7" i="22"/>
  <c r="AD7" i="22"/>
  <c r="AC7" i="22"/>
  <c r="AB7" i="22"/>
  <c r="AA7" i="22"/>
  <c r="Z7" i="22"/>
  <c r="Y7" i="22"/>
  <c r="X7" i="22"/>
  <c r="V7" i="22"/>
  <c r="U7" i="22"/>
  <c r="T7" i="22"/>
  <c r="S7" i="22"/>
  <c r="R7" i="22"/>
  <c r="Q7" i="22"/>
  <c r="P7" i="22"/>
  <c r="O7" i="22"/>
  <c r="N7" i="22"/>
  <c r="M7" i="22"/>
  <c r="L7" i="22"/>
  <c r="K7" i="22"/>
  <c r="J7" i="22"/>
  <c r="I7" i="22"/>
  <c r="H7" i="22"/>
  <c r="G7" i="22"/>
  <c r="F7" i="22"/>
  <c r="E7" i="22"/>
  <c r="D7" i="22"/>
  <c r="C7" i="22"/>
  <c r="AV11" i="22" l="1"/>
  <c r="AV10" i="22" s="1"/>
  <c r="AY11" i="23"/>
  <c r="AY10" i="23" s="1"/>
  <c r="P10" i="22"/>
  <c r="W70" i="22"/>
  <c r="BK10" i="22"/>
  <c r="DI10" i="22"/>
  <c r="BO10" i="22"/>
  <c r="DP10" i="22"/>
  <c r="DT50" i="22"/>
  <c r="CO10" i="22"/>
  <c r="AP10" i="23"/>
  <c r="DL10" i="23"/>
  <c r="CA10" i="23"/>
  <c r="CJ50" i="22"/>
  <c r="CG10" i="22"/>
  <c r="CM10" i="23"/>
  <c r="CJ10" i="23"/>
  <c r="DZ10" i="23"/>
  <c r="U10" i="22"/>
  <c r="BX10" i="22"/>
  <c r="BH10" i="22"/>
  <c r="AP70" i="22"/>
  <c r="N10" i="22"/>
  <c r="BQ10" i="22"/>
  <c r="DC10" i="23"/>
  <c r="DL50" i="22"/>
  <c r="DT11" i="22"/>
  <c r="DT29" i="22"/>
  <c r="CY10" i="22"/>
  <c r="V10" i="22"/>
  <c r="AZ10" i="22"/>
  <c r="X10" i="22"/>
  <c r="DA10" i="22"/>
  <c r="BC10" i="22"/>
  <c r="BT10" i="22"/>
  <c r="DM10" i="22"/>
  <c r="BP10" i="22"/>
  <c r="DQ10" i="22"/>
  <c r="F10" i="22"/>
  <c r="AN10" i="22"/>
  <c r="AP50" i="22"/>
  <c r="CB10" i="22"/>
  <c r="BD10" i="22"/>
  <c r="BM10" i="22"/>
  <c r="BU10" i="22"/>
  <c r="CN10" i="22"/>
  <c r="DE10" i="22"/>
  <c r="BG10" i="22"/>
  <c r="DH10" i="22"/>
  <c r="AF10" i="22"/>
  <c r="CR10" i="22"/>
  <c r="DT7" i="22"/>
  <c r="K10" i="22"/>
  <c r="AB10" i="22"/>
  <c r="AK10" i="22"/>
  <c r="CE10" i="22"/>
  <c r="DX10" i="22"/>
  <c r="DZ11" i="22"/>
  <c r="CA29" i="22"/>
  <c r="CM70" i="22"/>
  <c r="AE29" i="22"/>
  <c r="AY29" i="22"/>
  <c r="BL50" i="22"/>
  <c r="DL7" i="22"/>
  <c r="C10" i="22"/>
  <c r="S10" i="22"/>
  <c r="AQ10" i="22"/>
  <c r="CS10" i="22"/>
  <c r="CW10" i="22"/>
  <c r="DS10" i="22"/>
  <c r="AP60" i="22"/>
  <c r="AY70" i="22"/>
  <c r="DZ70" i="22"/>
  <c r="EA72" i="22"/>
  <c r="EA76" i="22"/>
  <c r="BL79" i="22"/>
  <c r="BA10" i="22"/>
  <c r="EA37" i="22"/>
  <c r="EA45" i="22"/>
  <c r="EA59" i="22"/>
  <c r="BL10" i="23"/>
  <c r="DL11" i="22"/>
  <c r="DL29" i="22"/>
  <c r="W29" i="22"/>
  <c r="CM29" i="22"/>
  <c r="AW10" i="22"/>
  <c r="BY10" i="22"/>
  <c r="BL60" i="22"/>
  <c r="CA70" i="22"/>
  <c r="EA73" i="22"/>
  <c r="EA50" i="23"/>
  <c r="EA7" i="23"/>
  <c r="EA29" i="23"/>
  <c r="AU10" i="23"/>
  <c r="EA60" i="23"/>
  <c r="EA79" i="23"/>
  <c r="AE10" i="23"/>
  <c r="EA70" i="23"/>
  <c r="W10" i="23"/>
  <c r="EA12" i="23"/>
  <c r="DT10" i="23"/>
  <c r="AY28" i="22"/>
  <c r="EA28" i="22" s="1"/>
  <c r="AX11" i="22"/>
  <c r="AX10" i="22" s="1"/>
  <c r="BW10" i="22"/>
  <c r="EA32" i="22"/>
  <c r="AU70" i="22"/>
  <c r="AE7" i="22"/>
  <c r="DC7" i="22"/>
  <c r="AD10" i="22"/>
  <c r="AM10" i="22"/>
  <c r="BF10" i="22"/>
  <c r="CF10" i="22"/>
  <c r="DO10" i="22"/>
  <c r="AE11" i="22"/>
  <c r="EA24" i="22"/>
  <c r="EA42" i="22"/>
  <c r="EA56" i="22"/>
  <c r="Y10" i="22"/>
  <c r="DK10" i="22"/>
  <c r="DU10" i="22"/>
  <c r="DL70" i="22"/>
  <c r="EA74" i="22"/>
  <c r="BE10" i="22"/>
  <c r="CU10" i="22"/>
  <c r="EA36" i="22"/>
  <c r="EA58" i="22"/>
  <c r="AY7" i="22"/>
  <c r="CJ7" i="22"/>
  <c r="H10" i="22"/>
  <c r="CI10" i="22"/>
  <c r="DJ10" i="22"/>
  <c r="DR10" i="22"/>
  <c r="CA11" i="22"/>
  <c r="EA18" i="22"/>
  <c r="EA26" i="22"/>
  <c r="EA39" i="22"/>
  <c r="EA47" i="22"/>
  <c r="AY50" i="22"/>
  <c r="DZ50" i="22"/>
  <c r="CK10" i="22"/>
  <c r="I10" i="22"/>
  <c r="Q10" i="22"/>
  <c r="BL70" i="22"/>
  <c r="G10" i="22"/>
  <c r="AP29" i="22"/>
  <c r="EA69" i="22"/>
  <c r="AG10" i="22"/>
  <c r="AO10" i="22"/>
  <c r="BL7" i="22"/>
  <c r="Z10" i="22"/>
  <c r="AR10" i="22"/>
  <c r="BB10" i="22"/>
  <c r="BJ10" i="22"/>
  <c r="BS10" i="22"/>
  <c r="DC11" i="22"/>
  <c r="AP11" i="22"/>
  <c r="DC29" i="22"/>
  <c r="BL29" i="22"/>
  <c r="EA46" i="22"/>
  <c r="AU50" i="22"/>
  <c r="AC10" i="22"/>
  <c r="AY60" i="22"/>
  <c r="DZ60" i="22"/>
  <c r="CJ60" i="22"/>
  <c r="DG10" i="22"/>
  <c r="DY10" i="22"/>
  <c r="EA78" i="22"/>
  <c r="CZ10" i="22"/>
  <c r="EA40" i="22"/>
  <c r="EA44" i="22"/>
  <c r="J10" i="22"/>
  <c r="R10" i="22"/>
  <c r="AJ10" i="22"/>
  <c r="CL10" i="22"/>
  <c r="DD10" i="22"/>
  <c r="CM11" i="22"/>
  <c r="O10" i="22"/>
  <c r="EA33" i="22"/>
  <c r="EA41" i="22"/>
  <c r="EA49" i="22"/>
  <c r="CA50" i="22"/>
  <c r="DC50" i="22"/>
  <c r="EA55" i="22"/>
  <c r="DW10" i="22"/>
  <c r="BI10" i="22"/>
  <c r="EA77" i="22"/>
  <c r="EA82" i="22"/>
  <c r="EA90" i="22"/>
  <c r="AU29" i="22"/>
  <c r="EA48" i="22"/>
  <c r="EA54" i="22"/>
  <c r="D10" i="22"/>
  <c r="L10" i="22"/>
  <c r="T10" i="22"/>
  <c r="DF10" i="22"/>
  <c r="DN10" i="22"/>
  <c r="AY12" i="22"/>
  <c r="EA12" i="22" s="1"/>
  <c r="EA14" i="22"/>
  <c r="EA17" i="22"/>
  <c r="DZ29" i="22"/>
  <c r="CJ29" i="22"/>
  <c r="EA35" i="22"/>
  <c r="EA43" i="22"/>
  <c r="W50" i="22"/>
  <c r="CM50" i="22"/>
  <c r="EA57" i="22"/>
  <c r="DL60" i="22"/>
  <c r="M10" i="22"/>
  <c r="DC70" i="22"/>
  <c r="EA84" i="22"/>
  <c r="DL79" i="22"/>
  <c r="DZ7" i="22"/>
  <c r="AU7" i="22"/>
  <c r="AP7" i="22"/>
  <c r="CM7" i="22"/>
  <c r="W7" i="22"/>
  <c r="EA67" i="22"/>
  <c r="DV10" i="22"/>
  <c r="EA64" i="22"/>
  <c r="CV10" i="22"/>
  <c r="DC79" i="22"/>
  <c r="CQ10" i="22"/>
  <c r="CJ11" i="22"/>
  <c r="CJ79" i="22"/>
  <c r="CC10" i="22"/>
  <c r="EA31" i="22"/>
  <c r="EA38" i="22"/>
  <c r="CM60" i="22"/>
  <c r="EA25" i="22"/>
  <c r="EA22" i="22"/>
  <c r="BL11" i="22"/>
  <c r="EA61" i="22"/>
  <c r="EA34" i="22"/>
  <c r="EA71" i="22"/>
  <c r="AU11" i="22"/>
  <c r="AS10" i="22"/>
  <c r="AU79" i="22"/>
  <c r="AP79" i="22"/>
  <c r="AI10" i="22"/>
  <c r="EA16" i="22"/>
  <c r="AA10" i="22"/>
  <c r="EA86" i="22"/>
  <c r="EA92" i="22"/>
  <c r="EA75" i="22"/>
  <c r="EA88" i="22"/>
  <c r="EA63" i="22"/>
  <c r="AE50" i="22"/>
  <c r="AE79" i="22"/>
  <c r="AE70" i="22"/>
  <c r="W11" i="22"/>
  <c r="EA20" i="22"/>
  <c r="EA65" i="22"/>
  <c r="W60" i="22"/>
  <c r="E10" i="22"/>
  <c r="EA30" i="22"/>
  <c r="EA80" i="22"/>
  <c r="EA81" i="22"/>
  <c r="EA89" i="22"/>
  <c r="CA7" i="22"/>
  <c r="EA9" i="22"/>
  <c r="EA15" i="22"/>
  <c r="EA23" i="22"/>
  <c r="DT60" i="22"/>
  <c r="AE60" i="22"/>
  <c r="DC60" i="22"/>
  <c r="AU60" i="22"/>
  <c r="EA62" i="22"/>
  <c r="DT79" i="22"/>
  <c r="CA79" i="22"/>
  <c r="EA87" i="22"/>
  <c r="EA8" i="22"/>
  <c r="AH10" i="22"/>
  <c r="AT10" i="22"/>
  <c r="BR10" i="22"/>
  <c r="BZ10" i="22"/>
  <c r="CH10" i="22"/>
  <c r="CP10" i="22"/>
  <c r="CX10" i="22"/>
  <c r="DB10" i="22"/>
  <c r="EA13" i="22"/>
  <c r="EA21" i="22"/>
  <c r="EA52" i="22"/>
  <c r="EA53" i="22"/>
  <c r="CA60" i="22"/>
  <c r="EA68" i="22"/>
  <c r="CJ70" i="22"/>
  <c r="DT70" i="22"/>
  <c r="EA85" i="22"/>
  <c r="EA93" i="22"/>
  <c r="AL10" i="22"/>
  <c r="BN10" i="22"/>
  <c r="BV10" i="22"/>
  <c r="CD10" i="22"/>
  <c r="CT10" i="22"/>
  <c r="EA19" i="22"/>
  <c r="EA27" i="22"/>
  <c r="EA51" i="22"/>
  <c r="EA66" i="22"/>
  <c r="W79" i="22"/>
  <c r="AY79" i="22"/>
  <c r="CM79" i="22"/>
  <c r="DZ79" i="22"/>
  <c r="EA83" i="22"/>
  <c r="EA91" i="22"/>
  <c r="EA11" i="23" l="1"/>
  <c r="AY11" i="22"/>
  <c r="AY10" i="22" s="1"/>
  <c r="BL10" i="22"/>
  <c r="DZ10" i="22"/>
  <c r="EA29" i="22"/>
  <c r="CA10" i="22"/>
  <c r="EA50" i="22"/>
  <c r="DL10" i="22"/>
  <c r="EB4" i="23"/>
  <c r="EA10" i="23"/>
  <c r="CJ10" i="22"/>
  <c r="CM10" i="22"/>
  <c r="DT10" i="22"/>
  <c r="W10" i="22"/>
  <c r="AP10" i="22"/>
  <c r="AU10" i="22"/>
  <c r="EA7" i="22"/>
  <c r="DC10" i="22"/>
  <c r="EA70" i="22"/>
  <c r="AE10" i="22"/>
  <c r="EA79" i="22"/>
  <c r="EA60" i="22"/>
  <c r="DZ93" i="21"/>
  <c r="DT93" i="21"/>
  <c r="DL93" i="21"/>
  <c r="DC93" i="21"/>
  <c r="CM93" i="21"/>
  <c r="CJ93" i="21"/>
  <c r="CA93" i="21"/>
  <c r="BL93" i="21"/>
  <c r="AY93" i="21"/>
  <c r="AU93" i="21"/>
  <c r="AP93" i="21"/>
  <c r="AE93" i="21"/>
  <c r="W93" i="21"/>
  <c r="DZ92" i="21"/>
  <c r="DT92" i="21"/>
  <c r="DL92" i="21"/>
  <c r="DC92" i="21"/>
  <c r="CM92" i="21"/>
  <c r="CJ92" i="21"/>
  <c r="CA92" i="21"/>
  <c r="BL92" i="21"/>
  <c r="AY92" i="21"/>
  <c r="AU92" i="21"/>
  <c r="AP92" i="21"/>
  <c r="AE92" i="21"/>
  <c r="W92" i="21"/>
  <c r="DZ91" i="21"/>
  <c r="DT91" i="21"/>
  <c r="DL91" i="21"/>
  <c r="DC91" i="21"/>
  <c r="CM91" i="21"/>
  <c r="CJ91" i="21"/>
  <c r="CA91" i="21"/>
  <c r="BL91" i="21"/>
  <c r="AY91" i="21"/>
  <c r="AU91" i="21"/>
  <c r="AP91" i="21"/>
  <c r="AE91" i="21"/>
  <c r="W91" i="21"/>
  <c r="DZ90" i="21"/>
  <c r="DT90" i="21"/>
  <c r="DL90" i="21"/>
  <c r="DC90" i="21"/>
  <c r="CM90" i="21"/>
  <c r="CJ90" i="21"/>
  <c r="CA90" i="21"/>
  <c r="BL90" i="21"/>
  <c r="AY90" i="21"/>
  <c r="AU90" i="21"/>
  <c r="AP90" i="21"/>
  <c r="AE90" i="21"/>
  <c r="W90" i="21"/>
  <c r="DZ89" i="21"/>
  <c r="DT89" i="21"/>
  <c r="DL89" i="21"/>
  <c r="DC89" i="21"/>
  <c r="CM89" i="21"/>
  <c r="CJ89" i="21"/>
  <c r="CA89" i="21"/>
  <c r="BL89" i="21"/>
  <c r="AY89" i="21"/>
  <c r="AU89" i="21"/>
  <c r="AP89" i="21"/>
  <c r="AE89" i="21"/>
  <c r="W89" i="21"/>
  <c r="DZ88" i="21"/>
  <c r="DT88" i="21"/>
  <c r="DL88" i="21"/>
  <c r="DC88" i="21"/>
  <c r="CM88" i="21"/>
  <c r="CJ88" i="21"/>
  <c r="CA88" i="21"/>
  <c r="BL88" i="21"/>
  <c r="AY88" i="21"/>
  <c r="AU88" i="21"/>
  <c r="AP88" i="21"/>
  <c r="AE88" i="21"/>
  <c r="W88" i="21"/>
  <c r="DZ87" i="21"/>
  <c r="DT87" i="21"/>
  <c r="DL87" i="21"/>
  <c r="DC87" i="21"/>
  <c r="CM87" i="21"/>
  <c r="CJ87" i="21"/>
  <c r="CA87" i="21"/>
  <c r="BL87" i="21"/>
  <c r="AY87" i="21"/>
  <c r="AU87" i="21"/>
  <c r="AP87" i="21"/>
  <c r="AE87" i="21"/>
  <c r="W87" i="21"/>
  <c r="DZ86" i="21"/>
  <c r="DT86" i="21"/>
  <c r="DL86" i="21"/>
  <c r="DC86" i="21"/>
  <c r="CM86" i="21"/>
  <c r="CJ86" i="21"/>
  <c r="CA86" i="21"/>
  <c r="BL86" i="21"/>
  <c r="AY86" i="21"/>
  <c r="AU86" i="21"/>
  <c r="AP86" i="21"/>
  <c r="AE86" i="21"/>
  <c r="W86" i="21"/>
  <c r="DZ85" i="21"/>
  <c r="DT85" i="21"/>
  <c r="DL85" i="21"/>
  <c r="DC85" i="21"/>
  <c r="CM85" i="21"/>
  <c r="CJ85" i="21"/>
  <c r="CA85" i="21"/>
  <c r="BL85" i="21"/>
  <c r="AY85" i="21"/>
  <c r="AU85" i="21"/>
  <c r="AP85" i="21"/>
  <c r="AE85" i="21"/>
  <c r="W85" i="21"/>
  <c r="DZ84" i="21"/>
  <c r="DT84" i="21"/>
  <c r="DL84" i="21"/>
  <c r="DC84" i="21"/>
  <c r="CM84" i="21"/>
  <c r="CJ84" i="21"/>
  <c r="CA84" i="21"/>
  <c r="BL84" i="21"/>
  <c r="AY84" i="21"/>
  <c r="AU84" i="21"/>
  <c r="AP84" i="21"/>
  <c r="AE84" i="21"/>
  <c r="W84" i="21"/>
  <c r="DZ83" i="21"/>
  <c r="DT83" i="21"/>
  <c r="DL83" i="21"/>
  <c r="DC83" i="21"/>
  <c r="CM83" i="21"/>
  <c r="CJ83" i="21"/>
  <c r="CA83" i="21"/>
  <c r="BL83" i="21"/>
  <c r="AY83" i="21"/>
  <c r="AU83" i="21"/>
  <c r="AP83" i="21"/>
  <c r="AE83" i="21"/>
  <c r="W83" i="21"/>
  <c r="DZ82" i="21"/>
  <c r="DT82" i="21"/>
  <c r="DL82" i="21"/>
  <c r="DC82" i="21"/>
  <c r="CM82" i="21"/>
  <c r="CJ82" i="21"/>
  <c r="CA82" i="21"/>
  <c r="BL82" i="21"/>
  <c r="AY82" i="21"/>
  <c r="AU82" i="21"/>
  <c r="AP82" i="21"/>
  <c r="AE82" i="21"/>
  <c r="W82" i="21"/>
  <c r="DZ81" i="21"/>
  <c r="DT81" i="21"/>
  <c r="DL81" i="21"/>
  <c r="DC81" i="21"/>
  <c r="CM81" i="21"/>
  <c r="CJ81" i="21"/>
  <c r="CA81" i="21"/>
  <c r="BL81" i="21"/>
  <c r="AY81" i="21"/>
  <c r="AU81" i="21"/>
  <c r="AP81" i="21"/>
  <c r="AE81" i="21"/>
  <c r="W81" i="21"/>
  <c r="DZ80" i="21"/>
  <c r="DT80" i="21"/>
  <c r="DL80" i="21"/>
  <c r="DC80" i="21"/>
  <c r="CM80" i="21"/>
  <c r="CJ80" i="21"/>
  <c r="CA80" i="21"/>
  <c r="BL80" i="21"/>
  <c r="AY80" i="21"/>
  <c r="AU80" i="21"/>
  <c r="AP80" i="21"/>
  <c r="AE80" i="21"/>
  <c r="W80" i="21"/>
  <c r="DY79" i="21"/>
  <c r="DX79" i="21"/>
  <c r="DW79" i="21"/>
  <c r="DV79" i="21"/>
  <c r="DU79" i="21"/>
  <c r="DS79" i="21"/>
  <c r="DR79" i="21"/>
  <c r="DQ79" i="21"/>
  <c r="DP79" i="21"/>
  <c r="DO79" i="21"/>
  <c r="DN79" i="21"/>
  <c r="DM79" i="21"/>
  <c r="DK79" i="21"/>
  <c r="DJ79" i="21"/>
  <c r="DI79" i="21"/>
  <c r="DH79" i="21"/>
  <c r="DG79" i="21"/>
  <c r="DF79" i="21"/>
  <c r="DE79" i="21"/>
  <c r="DD79" i="21"/>
  <c r="DB79" i="21"/>
  <c r="DA79" i="21"/>
  <c r="CZ79" i="21"/>
  <c r="CY79" i="21"/>
  <c r="CX79" i="21"/>
  <c r="CW79" i="21"/>
  <c r="CV79" i="21"/>
  <c r="CU79" i="21"/>
  <c r="CT79" i="21"/>
  <c r="CS79" i="21"/>
  <c r="CR79" i="21"/>
  <c r="CQ79" i="21"/>
  <c r="CP79" i="21"/>
  <c r="CO79" i="21"/>
  <c r="CN79" i="21"/>
  <c r="CL79" i="21"/>
  <c r="CK79" i="21"/>
  <c r="CI79" i="21"/>
  <c r="CH79" i="21"/>
  <c r="CG79" i="21"/>
  <c r="CF79" i="21"/>
  <c r="CE79" i="21"/>
  <c r="CD79" i="21"/>
  <c r="CC79" i="21"/>
  <c r="CB79" i="21"/>
  <c r="BZ79" i="21"/>
  <c r="BY79" i="21"/>
  <c r="BX79" i="21"/>
  <c r="BW79" i="21"/>
  <c r="BV79" i="21"/>
  <c r="BU79" i="21"/>
  <c r="BT79" i="21"/>
  <c r="BS79" i="21"/>
  <c r="BR79" i="21"/>
  <c r="BQ79" i="21"/>
  <c r="BP79" i="21"/>
  <c r="BO79" i="21"/>
  <c r="BN79" i="21"/>
  <c r="BM79" i="21"/>
  <c r="BK79" i="21"/>
  <c r="BJ79" i="21"/>
  <c r="BI79" i="21"/>
  <c r="BH79" i="21"/>
  <c r="BG79" i="21"/>
  <c r="BF79" i="21"/>
  <c r="BE79" i="21"/>
  <c r="BD79" i="21"/>
  <c r="BC79" i="21"/>
  <c r="BB79" i="21"/>
  <c r="BA79" i="21"/>
  <c r="AZ79" i="21"/>
  <c r="AX79" i="21"/>
  <c r="AW79" i="21"/>
  <c r="AV79" i="21"/>
  <c r="AT79" i="21"/>
  <c r="AS79" i="21"/>
  <c r="AR79" i="21"/>
  <c r="AQ79" i="21"/>
  <c r="AO79" i="21"/>
  <c r="AN79" i="21"/>
  <c r="AM79" i="21"/>
  <c r="AL79" i="21"/>
  <c r="AK79" i="21"/>
  <c r="AJ79" i="21"/>
  <c r="AI79" i="21"/>
  <c r="AH79" i="21"/>
  <c r="AG79" i="21"/>
  <c r="AF79" i="21"/>
  <c r="AD79" i="21"/>
  <c r="AC79" i="21"/>
  <c r="AB79" i="21"/>
  <c r="AA79" i="21"/>
  <c r="Z79" i="21"/>
  <c r="Y79" i="21"/>
  <c r="X79" i="21"/>
  <c r="V79" i="21"/>
  <c r="U79" i="21"/>
  <c r="T79" i="21"/>
  <c r="S79" i="21"/>
  <c r="R79" i="21"/>
  <c r="Q79" i="21"/>
  <c r="P79" i="21"/>
  <c r="O79" i="21"/>
  <c r="N79" i="21"/>
  <c r="M79" i="21"/>
  <c r="L79" i="21"/>
  <c r="K79" i="21"/>
  <c r="J79" i="21"/>
  <c r="I79" i="21"/>
  <c r="H79" i="21"/>
  <c r="G79" i="21"/>
  <c r="F79" i="21"/>
  <c r="E79" i="21"/>
  <c r="D79" i="21"/>
  <c r="C79" i="21"/>
  <c r="DZ78" i="21"/>
  <c r="DT78" i="21"/>
  <c r="DL78" i="21"/>
  <c r="DC78" i="21"/>
  <c r="CM78" i="21"/>
  <c r="CJ78" i="21"/>
  <c r="CA78" i="21"/>
  <c r="BL78" i="21"/>
  <c r="AY78" i="21"/>
  <c r="AU78" i="21"/>
  <c r="AP78" i="21"/>
  <c r="AE78" i="21"/>
  <c r="W78" i="21"/>
  <c r="DZ77" i="21"/>
  <c r="DT77" i="21"/>
  <c r="DL77" i="21"/>
  <c r="DC77" i="21"/>
  <c r="CM77" i="21"/>
  <c r="CJ77" i="21"/>
  <c r="CA77" i="21"/>
  <c r="BL77" i="21"/>
  <c r="AY77" i="21"/>
  <c r="AU77" i="21"/>
  <c r="AP77" i="21"/>
  <c r="AE77" i="21"/>
  <c r="W77" i="21"/>
  <c r="DZ76" i="21"/>
  <c r="DT76" i="21"/>
  <c r="DL76" i="21"/>
  <c r="DC76" i="21"/>
  <c r="CM76" i="21"/>
  <c r="CJ76" i="21"/>
  <c r="CA76" i="21"/>
  <c r="BL76" i="21"/>
  <c r="AY76" i="21"/>
  <c r="AU76" i="21"/>
  <c r="AP76" i="21"/>
  <c r="AE76" i="21"/>
  <c r="W76" i="21"/>
  <c r="DZ75" i="21"/>
  <c r="DT75" i="21"/>
  <c r="DL75" i="21"/>
  <c r="DC75" i="21"/>
  <c r="CM75" i="21"/>
  <c r="CJ75" i="21"/>
  <c r="CA75" i="21"/>
  <c r="BL75" i="21"/>
  <c r="AY75" i="21"/>
  <c r="AU75" i="21"/>
  <c r="AP75" i="21"/>
  <c r="AE75" i="21"/>
  <c r="W75" i="21"/>
  <c r="DZ74" i="21"/>
  <c r="DT74" i="21"/>
  <c r="DL74" i="21"/>
  <c r="DC74" i="21"/>
  <c r="CM74" i="21"/>
  <c r="CJ74" i="21"/>
  <c r="CA74" i="21"/>
  <c r="BL74" i="21"/>
  <c r="AY74" i="21"/>
  <c r="AU74" i="21"/>
  <c r="AP74" i="21"/>
  <c r="AE74" i="21"/>
  <c r="W74" i="21"/>
  <c r="DZ73" i="21"/>
  <c r="DT73" i="21"/>
  <c r="DL73" i="21"/>
  <c r="DC73" i="21"/>
  <c r="CM73" i="21"/>
  <c r="CJ73" i="21"/>
  <c r="CA73" i="21"/>
  <c r="BL73" i="21"/>
  <c r="AY73" i="21"/>
  <c r="AU73" i="21"/>
  <c r="AP73" i="21"/>
  <c r="AE73" i="21"/>
  <c r="W73" i="21"/>
  <c r="DZ72" i="21"/>
  <c r="DT72" i="21"/>
  <c r="DL72" i="21"/>
  <c r="DC72" i="21"/>
  <c r="CM72" i="21"/>
  <c r="CJ72" i="21"/>
  <c r="CA72" i="21"/>
  <c r="BL72" i="21"/>
  <c r="AY72" i="21"/>
  <c r="AU72" i="21"/>
  <c r="AP72" i="21"/>
  <c r="AE72" i="21"/>
  <c r="W72" i="21"/>
  <c r="DZ71" i="21"/>
  <c r="DT71" i="21"/>
  <c r="DL71" i="21"/>
  <c r="DC71" i="21"/>
  <c r="CM71" i="21"/>
  <c r="CJ71" i="21"/>
  <c r="CA71" i="21"/>
  <c r="BL71" i="21"/>
  <c r="AY71" i="21"/>
  <c r="AU71" i="21"/>
  <c r="AP71" i="21"/>
  <c r="AE71" i="21"/>
  <c r="W71" i="21"/>
  <c r="DY70" i="21"/>
  <c r="DX70" i="21"/>
  <c r="DW70" i="21"/>
  <c r="DV70" i="21"/>
  <c r="DU70" i="21"/>
  <c r="DS70" i="21"/>
  <c r="DR70" i="21"/>
  <c r="DQ70" i="21"/>
  <c r="DP70" i="21"/>
  <c r="DO70" i="21"/>
  <c r="DN70" i="21"/>
  <c r="DM70" i="21"/>
  <c r="DK70" i="21"/>
  <c r="DJ70" i="21"/>
  <c r="DI70" i="21"/>
  <c r="DH70" i="21"/>
  <c r="DG70" i="21"/>
  <c r="DF70" i="21"/>
  <c r="DE70" i="21"/>
  <c r="DD70" i="21"/>
  <c r="DB70" i="21"/>
  <c r="DA70" i="21"/>
  <c r="CZ70" i="21"/>
  <c r="CY70" i="21"/>
  <c r="CX70" i="21"/>
  <c r="CW70" i="21"/>
  <c r="CV70" i="21"/>
  <c r="CU70" i="21"/>
  <c r="CT70" i="21"/>
  <c r="CS70" i="21"/>
  <c r="CR70" i="21"/>
  <c r="CQ70" i="21"/>
  <c r="CP70" i="21"/>
  <c r="CO70" i="21"/>
  <c r="CN70" i="21"/>
  <c r="CL70" i="21"/>
  <c r="CK70" i="21"/>
  <c r="CI70" i="21"/>
  <c r="CH70" i="21"/>
  <c r="CG70" i="21"/>
  <c r="CF70" i="21"/>
  <c r="CE70" i="21"/>
  <c r="CD70" i="21"/>
  <c r="CC70" i="21"/>
  <c r="CB70" i="21"/>
  <c r="BZ70" i="21"/>
  <c r="BY70" i="21"/>
  <c r="BX70" i="21"/>
  <c r="BW70" i="21"/>
  <c r="BV70" i="21"/>
  <c r="BU70" i="21"/>
  <c r="BT70" i="21"/>
  <c r="BS70" i="21"/>
  <c r="BR70" i="21"/>
  <c r="BQ70" i="21"/>
  <c r="BP70" i="21"/>
  <c r="BO70" i="21"/>
  <c r="BN70" i="21"/>
  <c r="BM70" i="21"/>
  <c r="BK70" i="21"/>
  <c r="BJ70" i="21"/>
  <c r="BI70" i="21"/>
  <c r="BH70" i="21"/>
  <c r="BG70" i="21"/>
  <c r="BF70" i="21"/>
  <c r="BE70" i="21"/>
  <c r="BD70" i="21"/>
  <c r="BC70" i="21"/>
  <c r="BB70" i="21"/>
  <c r="BA70" i="21"/>
  <c r="AZ70" i="21"/>
  <c r="AX70" i="21"/>
  <c r="AW70" i="21"/>
  <c r="AV70" i="21"/>
  <c r="AT70" i="21"/>
  <c r="AS70" i="21"/>
  <c r="AR70" i="21"/>
  <c r="AQ70" i="21"/>
  <c r="AO70" i="21"/>
  <c r="AN70" i="21"/>
  <c r="AM70" i="21"/>
  <c r="AL70" i="21"/>
  <c r="AK70" i="21"/>
  <c r="AJ70" i="21"/>
  <c r="AI70" i="21"/>
  <c r="AH70" i="21"/>
  <c r="AG70" i="21"/>
  <c r="AF70" i="21"/>
  <c r="AD70" i="21"/>
  <c r="AC70" i="21"/>
  <c r="AB70" i="21"/>
  <c r="AA70" i="21"/>
  <c r="Z70" i="21"/>
  <c r="Y70" i="21"/>
  <c r="X70" i="21"/>
  <c r="V70" i="21"/>
  <c r="U70" i="21"/>
  <c r="T70" i="21"/>
  <c r="S70" i="21"/>
  <c r="R70" i="21"/>
  <c r="Q70" i="21"/>
  <c r="P70" i="21"/>
  <c r="O70" i="21"/>
  <c r="N70" i="21"/>
  <c r="M70" i="21"/>
  <c r="L70" i="21"/>
  <c r="K70" i="21"/>
  <c r="J70" i="21"/>
  <c r="I70" i="21"/>
  <c r="H70" i="21"/>
  <c r="G70" i="21"/>
  <c r="F70" i="21"/>
  <c r="E70" i="21"/>
  <c r="D70" i="21"/>
  <c r="C70" i="21"/>
  <c r="DZ69" i="21"/>
  <c r="DT69" i="21"/>
  <c r="DL69" i="21"/>
  <c r="DC69" i="21"/>
  <c r="CM69" i="21"/>
  <c r="CJ69" i="21"/>
  <c r="CA69" i="21"/>
  <c r="BL69" i="21"/>
  <c r="AY69" i="21"/>
  <c r="AU69" i="21"/>
  <c r="AP69" i="21"/>
  <c r="AE69" i="21"/>
  <c r="W69" i="21"/>
  <c r="DZ68" i="21"/>
  <c r="DT68" i="21"/>
  <c r="DL68" i="21"/>
  <c r="DC68" i="21"/>
  <c r="CM68" i="21"/>
  <c r="CJ68" i="21"/>
  <c r="CA68" i="21"/>
  <c r="BL68" i="21"/>
  <c r="AY68" i="21"/>
  <c r="AU68" i="21"/>
  <c r="AP68" i="21"/>
  <c r="AE68" i="21"/>
  <c r="W68" i="21"/>
  <c r="DZ67" i="21"/>
  <c r="DT67" i="21"/>
  <c r="DL67" i="21"/>
  <c r="DC67" i="21"/>
  <c r="CM67" i="21"/>
  <c r="CJ67" i="21"/>
  <c r="CA67" i="21"/>
  <c r="BL67" i="21"/>
  <c r="AY67" i="21"/>
  <c r="AU67" i="21"/>
  <c r="AP67" i="21"/>
  <c r="AE67" i="21"/>
  <c r="W67" i="21"/>
  <c r="DZ66" i="21"/>
  <c r="DT66" i="21"/>
  <c r="DL66" i="21"/>
  <c r="DC66" i="21"/>
  <c r="CM66" i="21"/>
  <c r="CJ66" i="21"/>
  <c r="CA66" i="21"/>
  <c r="BL66" i="21"/>
  <c r="AY66" i="21"/>
  <c r="AU66" i="21"/>
  <c r="AP66" i="21"/>
  <c r="AE66" i="21"/>
  <c r="W66" i="21"/>
  <c r="DZ65" i="21"/>
  <c r="DT65" i="21"/>
  <c r="DL65" i="21"/>
  <c r="DC65" i="21"/>
  <c r="CM65" i="21"/>
  <c r="CJ65" i="21"/>
  <c r="CA65" i="21"/>
  <c r="BL65" i="21"/>
  <c r="AY65" i="21"/>
  <c r="AU65" i="21"/>
  <c r="AP65" i="21"/>
  <c r="AE65" i="21"/>
  <c r="W65" i="21"/>
  <c r="DZ64" i="21"/>
  <c r="DT64" i="21"/>
  <c r="DL64" i="21"/>
  <c r="DC64" i="21"/>
  <c r="CM64" i="21"/>
  <c r="CJ64" i="21"/>
  <c r="CA64" i="21"/>
  <c r="BL64" i="21"/>
  <c r="AY64" i="21"/>
  <c r="AU64" i="21"/>
  <c r="AP64" i="21"/>
  <c r="AE64" i="21"/>
  <c r="W64" i="21"/>
  <c r="DZ63" i="21"/>
  <c r="DT63" i="21"/>
  <c r="DL63" i="21"/>
  <c r="DC63" i="21"/>
  <c r="CM63" i="21"/>
  <c r="CJ63" i="21"/>
  <c r="CA63" i="21"/>
  <c r="BL63" i="21"/>
  <c r="AY63" i="21"/>
  <c r="AU63" i="21"/>
  <c r="AP63" i="21"/>
  <c r="AE63" i="21"/>
  <c r="W63" i="21"/>
  <c r="DZ62" i="21"/>
  <c r="DT62" i="21"/>
  <c r="DL62" i="21"/>
  <c r="DC62" i="21"/>
  <c r="CM62" i="21"/>
  <c r="CJ62" i="21"/>
  <c r="CA62" i="21"/>
  <c r="BL62" i="21"/>
  <c r="AY62" i="21"/>
  <c r="AU62" i="21"/>
  <c r="AP62" i="21"/>
  <c r="AE62" i="21"/>
  <c r="W62" i="21"/>
  <c r="DZ61" i="21"/>
  <c r="DT61" i="21"/>
  <c r="DL61" i="21"/>
  <c r="DC61" i="21"/>
  <c r="CM61" i="21"/>
  <c r="CJ61" i="21"/>
  <c r="CA61" i="21"/>
  <c r="BL61" i="21"/>
  <c r="AY61" i="21"/>
  <c r="AU61" i="21"/>
  <c r="AP61" i="21"/>
  <c r="AE61" i="21"/>
  <c r="W61" i="21"/>
  <c r="DY60" i="21"/>
  <c r="DX60" i="21"/>
  <c r="DW60" i="21"/>
  <c r="DV60" i="21"/>
  <c r="DU60" i="21"/>
  <c r="DS60" i="21"/>
  <c r="DR60" i="21"/>
  <c r="DQ60" i="21"/>
  <c r="DP60" i="21"/>
  <c r="DO60" i="21"/>
  <c r="DN60" i="21"/>
  <c r="DM60" i="21"/>
  <c r="DK60" i="21"/>
  <c r="DJ60" i="21"/>
  <c r="DI60" i="21"/>
  <c r="DH60" i="21"/>
  <c r="DG60" i="21"/>
  <c r="DF60" i="21"/>
  <c r="DE60" i="21"/>
  <c r="DD60" i="21"/>
  <c r="DB60" i="21"/>
  <c r="DA60" i="21"/>
  <c r="CZ60" i="21"/>
  <c r="CY60" i="21"/>
  <c r="CX60" i="21"/>
  <c r="CW60" i="21"/>
  <c r="CV60" i="21"/>
  <c r="CU60" i="21"/>
  <c r="CT60" i="21"/>
  <c r="CS60" i="21"/>
  <c r="CR60" i="21"/>
  <c r="CQ60" i="21"/>
  <c r="CP60" i="21"/>
  <c r="CO60" i="21"/>
  <c r="CN60" i="21"/>
  <c r="CL60" i="21"/>
  <c r="CK60" i="21"/>
  <c r="CI60" i="21"/>
  <c r="CH60" i="21"/>
  <c r="CG60" i="21"/>
  <c r="CF60" i="21"/>
  <c r="CE60" i="21"/>
  <c r="CD60" i="21"/>
  <c r="CC60" i="21"/>
  <c r="CB60" i="21"/>
  <c r="BZ60" i="21"/>
  <c r="BY60" i="21"/>
  <c r="BX60" i="21"/>
  <c r="BW60" i="21"/>
  <c r="BV60" i="21"/>
  <c r="BU60" i="21"/>
  <c r="BT60" i="21"/>
  <c r="BS60" i="21"/>
  <c r="BR60" i="21"/>
  <c r="BQ60" i="21"/>
  <c r="BP60" i="21"/>
  <c r="BO60" i="21"/>
  <c r="BN60" i="21"/>
  <c r="BM60" i="21"/>
  <c r="BK60" i="21"/>
  <c r="BJ60" i="21"/>
  <c r="BI60" i="21"/>
  <c r="BH60" i="21"/>
  <c r="BG60" i="21"/>
  <c r="BF60" i="21"/>
  <c r="BE60" i="21"/>
  <c r="BD60" i="21"/>
  <c r="BC60" i="21"/>
  <c r="BB60" i="21"/>
  <c r="BA60" i="21"/>
  <c r="AZ60" i="21"/>
  <c r="AX60" i="21"/>
  <c r="AW60" i="21"/>
  <c r="AV60" i="21"/>
  <c r="AT60" i="21"/>
  <c r="AS60" i="21"/>
  <c r="AR60" i="21"/>
  <c r="AQ60" i="21"/>
  <c r="AO60" i="21"/>
  <c r="AN60" i="21"/>
  <c r="AM60" i="21"/>
  <c r="AL60" i="21"/>
  <c r="AK60" i="21"/>
  <c r="AJ60" i="21"/>
  <c r="AI60" i="21"/>
  <c r="AH60" i="21"/>
  <c r="AG60" i="21"/>
  <c r="AF60" i="21"/>
  <c r="AD60" i="21"/>
  <c r="AC60" i="21"/>
  <c r="AB60" i="21"/>
  <c r="AA60" i="21"/>
  <c r="Z60" i="21"/>
  <c r="Y60" i="21"/>
  <c r="X60" i="21"/>
  <c r="V60" i="21"/>
  <c r="U60" i="21"/>
  <c r="T60" i="21"/>
  <c r="S60" i="21"/>
  <c r="R60" i="21"/>
  <c r="Q60" i="21"/>
  <c r="P60" i="21"/>
  <c r="O60" i="21"/>
  <c r="N60" i="21"/>
  <c r="M60" i="21"/>
  <c r="L60" i="21"/>
  <c r="K60" i="21"/>
  <c r="J60" i="21"/>
  <c r="I60" i="21"/>
  <c r="H60" i="21"/>
  <c r="G60" i="21"/>
  <c r="F60" i="21"/>
  <c r="E60" i="21"/>
  <c r="D60" i="21"/>
  <c r="C60" i="21"/>
  <c r="DZ59" i="21"/>
  <c r="DT59" i="21"/>
  <c r="DL59" i="21"/>
  <c r="DC59" i="21"/>
  <c r="CM59" i="21"/>
  <c r="CJ59" i="21"/>
  <c r="CA59" i="21"/>
  <c r="BL59" i="21"/>
  <c r="AY59" i="21"/>
  <c r="AU59" i="21"/>
  <c r="AP59" i="21"/>
  <c r="AE59" i="21"/>
  <c r="W59" i="21"/>
  <c r="DZ58" i="21"/>
  <c r="DT58" i="21"/>
  <c r="DL58" i="21"/>
  <c r="DC58" i="21"/>
  <c r="CM58" i="21"/>
  <c r="CJ58" i="21"/>
  <c r="CA58" i="21"/>
  <c r="BL58" i="21"/>
  <c r="AY58" i="21"/>
  <c r="AU58" i="21"/>
  <c r="AP58" i="21"/>
  <c r="AE58" i="21"/>
  <c r="W58" i="21"/>
  <c r="DZ57" i="21"/>
  <c r="DT57" i="21"/>
  <c r="DL57" i="21"/>
  <c r="DC57" i="21"/>
  <c r="CM57" i="21"/>
  <c r="CJ57" i="21"/>
  <c r="CA57" i="21"/>
  <c r="BL57" i="21"/>
  <c r="AY57" i="21"/>
  <c r="AU57" i="21"/>
  <c r="AP57" i="21"/>
  <c r="AE57" i="21"/>
  <c r="W57" i="21"/>
  <c r="DZ56" i="21"/>
  <c r="DT56" i="21"/>
  <c r="DL56" i="21"/>
  <c r="DC56" i="21"/>
  <c r="CM56" i="21"/>
  <c r="CJ56" i="21"/>
  <c r="CA56" i="21"/>
  <c r="BL56" i="21"/>
  <c r="AY56" i="21"/>
  <c r="AU56" i="21"/>
  <c r="AP56" i="21"/>
  <c r="AE56" i="21"/>
  <c r="W56" i="21"/>
  <c r="DZ55" i="21"/>
  <c r="DT55" i="21"/>
  <c r="DL55" i="21"/>
  <c r="DC55" i="21"/>
  <c r="CM55" i="21"/>
  <c r="CJ55" i="21"/>
  <c r="CA55" i="21"/>
  <c r="BL55" i="21"/>
  <c r="AY55" i="21"/>
  <c r="AU55" i="21"/>
  <c r="AP55" i="21"/>
  <c r="AE55" i="21"/>
  <c r="W55" i="21"/>
  <c r="DZ54" i="21"/>
  <c r="DT54" i="21"/>
  <c r="DL54" i="21"/>
  <c r="DC54" i="21"/>
  <c r="CM54" i="21"/>
  <c r="CJ54" i="21"/>
  <c r="CA54" i="21"/>
  <c r="BL54" i="21"/>
  <c r="AU54" i="21"/>
  <c r="AP54" i="21"/>
  <c r="AE54" i="21"/>
  <c r="W54" i="21"/>
  <c r="DZ53" i="21"/>
  <c r="DT53" i="21"/>
  <c r="DL53" i="21"/>
  <c r="DC53" i="21"/>
  <c r="CM53" i="21"/>
  <c r="CJ53" i="21"/>
  <c r="CA53" i="21"/>
  <c r="BL53" i="21"/>
  <c r="AY53" i="21"/>
  <c r="AU53" i="21"/>
  <c r="AP53" i="21"/>
  <c r="AE53" i="21"/>
  <c r="W53" i="21"/>
  <c r="DZ52" i="21"/>
  <c r="DT52" i="21"/>
  <c r="DL52" i="21"/>
  <c r="DC52" i="21"/>
  <c r="CM52" i="21"/>
  <c r="CJ52" i="21"/>
  <c r="CA52" i="21"/>
  <c r="BL52" i="21"/>
  <c r="AY52" i="21"/>
  <c r="AU52" i="21"/>
  <c r="AP52" i="21"/>
  <c r="AE52" i="21"/>
  <c r="W52" i="21"/>
  <c r="DZ51" i="21"/>
  <c r="DT51" i="21"/>
  <c r="DL51" i="21"/>
  <c r="DC51" i="21"/>
  <c r="CM51" i="21"/>
  <c r="CJ51" i="21"/>
  <c r="CA51" i="21"/>
  <c r="BL51" i="21"/>
  <c r="AY51" i="21"/>
  <c r="AU51" i="21"/>
  <c r="AP51" i="21"/>
  <c r="AE51" i="21"/>
  <c r="W51" i="21"/>
  <c r="DY50" i="21"/>
  <c r="DX50" i="21"/>
  <c r="DW50" i="21"/>
  <c r="DV50" i="21"/>
  <c r="DU50" i="21"/>
  <c r="DS50" i="21"/>
  <c r="DR50" i="21"/>
  <c r="DQ50" i="21"/>
  <c r="DP50" i="21"/>
  <c r="DO50" i="21"/>
  <c r="DN50" i="21"/>
  <c r="DM50" i="21"/>
  <c r="DK50" i="21"/>
  <c r="DJ50" i="21"/>
  <c r="DI50" i="21"/>
  <c r="DH50" i="21"/>
  <c r="DG50" i="21"/>
  <c r="DF50" i="21"/>
  <c r="DE50" i="21"/>
  <c r="DD50" i="21"/>
  <c r="DB50" i="21"/>
  <c r="DA50" i="21"/>
  <c r="CZ50" i="21"/>
  <c r="CY50" i="21"/>
  <c r="CX50" i="21"/>
  <c r="CW50" i="21"/>
  <c r="CV50" i="21"/>
  <c r="CU50" i="21"/>
  <c r="CT50" i="21"/>
  <c r="CS50" i="21"/>
  <c r="CR50" i="21"/>
  <c r="CQ50" i="21"/>
  <c r="CP50" i="21"/>
  <c r="CO50" i="21"/>
  <c r="CN50" i="21"/>
  <c r="CL50" i="21"/>
  <c r="CK50" i="21"/>
  <c r="CI50" i="21"/>
  <c r="CH50" i="21"/>
  <c r="CG50" i="21"/>
  <c r="CF50" i="21"/>
  <c r="CE50" i="21"/>
  <c r="CD50" i="21"/>
  <c r="CC50" i="21"/>
  <c r="CB50" i="21"/>
  <c r="BZ50" i="21"/>
  <c r="BY50" i="21"/>
  <c r="BX50" i="21"/>
  <c r="BW50" i="21"/>
  <c r="BV50" i="21"/>
  <c r="BU50" i="21"/>
  <c r="BT50" i="21"/>
  <c r="BS50" i="21"/>
  <c r="BR50" i="21"/>
  <c r="BQ50" i="21"/>
  <c r="BP50" i="21"/>
  <c r="BO50" i="21"/>
  <c r="BN50" i="21"/>
  <c r="BM50" i="21"/>
  <c r="BK50" i="21"/>
  <c r="BJ50" i="21"/>
  <c r="BI50" i="21"/>
  <c r="BH50" i="21"/>
  <c r="BG50" i="21"/>
  <c r="BF50" i="21"/>
  <c r="BE50" i="21"/>
  <c r="BD50" i="21"/>
  <c r="BC50" i="21"/>
  <c r="BB50" i="21"/>
  <c r="BA50" i="21"/>
  <c r="AZ50" i="21"/>
  <c r="AX50" i="21"/>
  <c r="AW50" i="21"/>
  <c r="AV50" i="21"/>
  <c r="AT50" i="21"/>
  <c r="AS50" i="21"/>
  <c r="AR50" i="21"/>
  <c r="AQ50" i="21"/>
  <c r="AO50" i="21"/>
  <c r="AN50" i="21"/>
  <c r="AM50" i="21"/>
  <c r="AL50" i="21"/>
  <c r="AK50" i="21"/>
  <c r="AJ50" i="21"/>
  <c r="AI50" i="21"/>
  <c r="AH50" i="21"/>
  <c r="AG50" i="21"/>
  <c r="AF50" i="21"/>
  <c r="AD50" i="21"/>
  <c r="AC50" i="21"/>
  <c r="AB50" i="21"/>
  <c r="AA50" i="21"/>
  <c r="Z50" i="21"/>
  <c r="Y50" i="21"/>
  <c r="X50" i="21"/>
  <c r="V50" i="21"/>
  <c r="U50" i="21"/>
  <c r="T50" i="21"/>
  <c r="S50" i="21"/>
  <c r="R50" i="21"/>
  <c r="Q50" i="21"/>
  <c r="P50" i="21"/>
  <c r="O50" i="21"/>
  <c r="N50" i="21"/>
  <c r="M50" i="21"/>
  <c r="L50" i="21"/>
  <c r="K50" i="21"/>
  <c r="J50" i="21"/>
  <c r="I50" i="21"/>
  <c r="H50" i="21"/>
  <c r="G50" i="21"/>
  <c r="F50" i="21"/>
  <c r="E50" i="21"/>
  <c r="D50" i="21"/>
  <c r="C50" i="21"/>
  <c r="DZ49" i="21"/>
  <c r="DT49" i="21"/>
  <c r="DL49" i="21"/>
  <c r="DC49" i="21"/>
  <c r="CM49" i="21"/>
  <c r="CJ49" i="21"/>
  <c r="CA49" i="21"/>
  <c r="BL49" i="21"/>
  <c r="AY49" i="21"/>
  <c r="AU49" i="21"/>
  <c r="AP49" i="21"/>
  <c r="AE49" i="21"/>
  <c r="W49" i="21"/>
  <c r="DZ48" i="21"/>
  <c r="DT48" i="21"/>
  <c r="DL48" i="21"/>
  <c r="DC48" i="21"/>
  <c r="CM48" i="21"/>
  <c r="CJ48" i="21"/>
  <c r="CA48" i="21"/>
  <c r="BL48" i="21"/>
  <c r="AY48" i="21"/>
  <c r="AU48" i="21"/>
  <c r="AP48" i="21"/>
  <c r="AE48" i="21"/>
  <c r="W48" i="21"/>
  <c r="DZ47" i="21"/>
  <c r="DT47" i="21"/>
  <c r="DL47" i="21"/>
  <c r="DC47" i="21"/>
  <c r="CM47" i="21"/>
  <c r="CJ47" i="21"/>
  <c r="CA47" i="21"/>
  <c r="BL47" i="21"/>
  <c r="AY47" i="21"/>
  <c r="AU47" i="21"/>
  <c r="AP47" i="21"/>
  <c r="AE47" i="21"/>
  <c r="W47" i="21"/>
  <c r="DZ46" i="21"/>
  <c r="DT46" i="21"/>
  <c r="DL46" i="21"/>
  <c r="DC46" i="21"/>
  <c r="CM46" i="21"/>
  <c r="CJ46" i="21"/>
  <c r="CA46" i="21"/>
  <c r="BL46" i="21"/>
  <c r="AY46" i="21"/>
  <c r="AU46" i="21"/>
  <c r="AP46" i="21"/>
  <c r="AE46" i="21"/>
  <c r="W46" i="21"/>
  <c r="DZ45" i="21"/>
  <c r="DT45" i="21"/>
  <c r="DL45" i="21"/>
  <c r="DC45" i="21"/>
  <c r="CM45" i="21"/>
  <c r="CJ45" i="21"/>
  <c r="CA45" i="21"/>
  <c r="BL45" i="21"/>
  <c r="AY45" i="21"/>
  <c r="AU45" i="21"/>
  <c r="AP45" i="21"/>
  <c r="AE45" i="21"/>
  <c r="W45" i="21"/>
  <c r="DZ44" i="21"/>
  <c r="DT44" i="21"/>
  <c r="DL44" i="21"/>
  <c r="DC44" i="21"/>
  <c r="CM44" i="21"/>
  <c r="CJ44" i="21"/>
  <c r="CA44" i="21"/>
  <c r="BL44" i="21"/>
  <c r="AY44" i="21"/>
  <c r="AU44" i="21"/>
  <c r="AP44" i="21"/>
  <c r="AE44" i="21"/>
  <c r="W44" i="21"/>
  <c r="DZ43" i="21"/>
  <c r="DT43" i="21"/>
  <c r="DL43" i="21"/>
  <c r="DC43" i="21"/>
  <c r="CM43" i="21"/>
  <c r="CJ43" i="21"/>
  <c r="CA43" i="21"/>
  <c r="BL43" i="21"/>
  <c r="AY43" i="21"/>
  <c r="AU43" i="21"/>
  <c r="AP43" i="21"/>
  <c r="AE43" i="21"/>
  <c r="W43" i="21"/>
  <c r="DZ42" i="21"/>
  <c r="DT42" i="21"/>
  <c r="DL42" i="21"/>
  <c r="DC42" i="21"/>
  <c r="CM42" i="21"/>
  <c r="CJ42" i="21"/>
  <c r="CA42" i="21"/>
  <c r="BL42" i="21"/>
  <c r="AY42" i="21"/>
  <c r="AU42" i="21"/>
  <c r="AP42" i="21"/>
  <c r="AE42" i="21"/>
  <c r="W42" i="21"/>
  <c r="DZ41" i="21"/>
  <c r="DT41" i="21"/>
  <c r="DL41" i="21"/>
  <c r="DC41" i="21"/>
  <c r="CM41" i="21"/>
  <c r="CJ41" i="21"/>
  <c r="CA41" i="21"/>
  <c r="BL41" i="21"/>
  <c r="AY41" i="21"/>
  <c r="AU41" i="21"/>
  <c r="AP41" i="21"/>
  <c r="AE41" i="21"/>
  <c r="W41" i="21"/>
  <c r="DZ40" i="21"/>
  <c r="DT40" i="21"/>
  <c r="DL40" i="21"/>
  <c r="DC40" i="21"/>
  <c r="CM40" i="21"/>
  <c r="CJ40" i="21"/>
  <c r="CA40" i="21"/>
  <c r="BL40" i="21"/>
  <c r="AY40" i="21"/>
  <c r="AU40" i="21"/>
  <c r="AP40" i="21"/>
  <c r="AE40" i="21"/>
  <c r="W40" i="21"/>
  <c r="DZ39" i="21"/>
  <c r="DT39" i="21"/>
  <c r="DL39" i="21"/>
  <c r="DC39" i="21"/>
  <c r="CM39" i="21"/>
  <c r="CJ39" i="21"/>
  <c r="CA39" i="21"/>
  <c r="BL39" i="21"/>
  <c r="AY39" i="21"/>
  <c r="AU39" i="21"/>
  <c r="AP39" i="21"/>
  <c r="AE39" i="21"/>
  <c r="W39" i="21"/>
  <c r="DZ38" i="21"/>
  <c r="DT38" i="21"/>
  <c r="DL38" i="21"/>
  <c r="DC38" i="21"/>
  <c r="CM38" i="21"/>
  <c r="CJ38" i="21"/>
  <c r="CA38" i="21"/>
  <c r="BL38" i="21"/>
  <c r="AY38" i="21"/>
  <c r="AU38" i="21"/>
  <c r="AP38" i="21"/>
  <c r="AE38" i="21"/>
  <c r="W38" i="21"/>
  <c r="DZ37" i="21"/>
  <c r="DT37" i="21"/>
  <c r="DL37" i="21"/>
  <c r="DC37" i="21"/>
  <c r="CM37" i="21"/>
  <c r="CJ37" i="21"/>
  <c r="CA37" i="21"/>
  <c r="BL37" i="21"/>
  <c r="AY37" i="21"/>
  <c r="AU37" i="21"/>
  <c r="AP37" i="21"/>
  <c r="AE37" i="21"/>
  <c r="W37" i="21"/>
  <c r="DZ36" i="21"/>
  <c r="DT36" i="21"/>
  <c r="DL36" i="21"/>
  <c r="DC36" i="21"/>
  <c r="CM36" i="21"/>
  <c r="CJ36" i="21"/>
  <c r="CA36" i="21"/>
  <c r="BL36" i="21"/>
  <c r="AY36" i="21"/>
  <c r="AU36" i="21"/>
  <c r="AP36" i="21"/>
  <c r="AE36" i="21"/>
  <c r="W36" i="21"/>
  <c r="DZ35" i="21"/>
  <c r="DT35" i="21"/>
  <c r="DL35" i="21"/>
  <c r="DC35" i="21"/>
  <c r="CM35" i="21"/>
  <c r="CJ35" i="21"/>
  <c r="CA35" i="21"/>
  <c r="BL35" i="21"/>
  <c r="AY35" i="21"/>
  <c r="AU35" i="21"/>
  <c r="AP35" i="21"/>
  <c r="AE35" i="21"/>
  <c r="W35" i="21"/>
  <c r="DZ34" i="21"/>
  <c r="DT34" i="21"/>
  <c r="DL34" i="21"/>
  <c r="DC34" i="21"/>
  <c r="CM34" i="21"/>
  <c r="CJ34" i="21"/>
  <c r="CA34" i="21"/>
  <c r="BL34" i="21"/>
  <c r="AY34" i="21"/>
  <c r="AU34" i="21"/>
  <c r="AP34" i="21"/>
  <c r="AE34" i="21"/>
  <c r="W34" i="21"/>
  <c r="DZ33" i="21"/>
  <c r="DT33" i="21"/>
  <c r="DL33" i="21"/>
  <c r="DC33" i="21"/>
  <c r="CM33" i="21"/>
  <c r="CJ33" i="21"/>
  <c r="CA33" i="21"/>
  <c r="BL33" i="21"/>
  <c r="AY33" i="21"/>
  <c r="AU33" i="21"/>
  <c r="AP33" i="21"/>
  <c r="AE33" i="21"/>
  <c r="W33" i="21"/>
  <c r="DZ32" i="21"/>
  <c r="DT32" i="21"/>
  <c r="DL32" i="21"/>
  <c r="DC32" i="21"/>
  <c r="CM32" i="21"/>
  <c r="CJ32" i="21"/>
  <c r="CA32" i="21"/>
  <c r="BL32" i="21"/>
  <c r="AY32" i="21"/>
  <c r="AU32" i="21"/>
  <c r="AP32" i="21"/>
  <c r="AE32" i="21"/>
  <c r="W32" i="21"/>
  <c r="DZ31" i="21"/>
  <c r="DT31" i="21"/>
  <c r="DL31" i="21"/>
  <c r="DC31" i="21"/>
  <c r="CM31" i="21"/>
  <c r="CJ31" i="21"/>
  <c r="CA31" i="21"/>
  <c r="BL31" i="21"/>
  <c r="AY31" i="21"/>
  <c r="AU31" i="21"/>
  <c r="AP31" i="21"/>
  <c r="AE31" i="21"/>
  <c r="W31" i="21"/>
  <c r="DZ30" i="21"/>
  <c r="DT30" i="21"/>
  <c r="DL30" i="21"/>
  <c r="DC30" i="21"/>
  <c r="CM30" i="21"/>
  <c r="CJ30" i="21"/>
  <c r="CA30" i="21"/>
  <c r="BL30" i="21"/>
  <c r="AY30" i="21"/>
  <c r="AU30" i="21"/>
  <c r="AP30" i="21"/>
  <c r="AE30" i="21"/>
  <c r="W30" i="21"/>
  <c r="DY29" i="21"/>
  <c r="DX29" i="21"/>
  <c r="DW29" i="21"/>
  <c r="DV29" i="21"/>
  <c r="DU29" i="21"/>
  <c r="DS29" i="21"/>
  <c r="DR29" i="21"/>
  <c r="DQ29" i="21"/>
  <c r="DP29" i="21"/>
  <c r="DO29" i="21"/>
  <c r="DN29" i="21"/>
  <c r="DM29" i="21"/>
  <c r="DK29" i="21"/>
  <c r="DJ29" i="21"/>
  <c r="DI29" i="21"/>
  <c r="DH29" i="21"/>
  <c r="DG29" i="21"/>
  <c r="DF29" i="21"/>
  <c r="DE29" i="21"/>
  <c r="DD29" i="21"/>
  <c r="DB29" i="21"/>
  <c r="DA29" i="21"/>
  <c r="CZ29" i="21"/>
  <c r="CY29" i="21"/>
  <c r="CX29" i="21"/>
  <c r="CW29" i="21"/>
  <c r="CV29" i="21"/>
  <c r="CU29" i="21"/>
  <c r="CT29" i="21"/>
  <c r="CS29" i="21"/>
  <c r="CR29" i="21"/>
  <c r="CQ29" i="21"/>
  <c r="CP29" i="21"/>
  <c r="CO29" i="21"/>
  <c r="CN29" i="21"/>
  <c r="CL29" i="21"/>
  <c r="CK29" i="21"/>
  <c r="CI29" i="21"/>
  <c r="CH29" i="21"/>
  <c r="CG29" i="21"/>
  <c r="CF29" i="21"/>
  <c r="CE29" i="21"/>
  <c r="CD29" i="21"/>
  <c r="CC29" i="21"/>
  <c r="CB29" i="21"/>
  <c r="BZ29" i="21"/>
  <c r="BY29" i="21"/>
  <c r="BX29" i="21"/>
  <c r="BW29" i="21"/>
  <c r="BV29" i="21"/>
  <c r="BU29" i="21"/>
  <c r="BT29" i="21"/>
  <c r="BS29" i="21"/>
  <c r="BR29" i="21"/>
  <c r="BQ29" i="21"/>
  <c r="BP29" i="21"/>
  <c r="BO29" i="21"/>
  <c r="BN29" i="21"/>
  <c r="BM29" i="21"/>
  <c r="BK29" i="21"/>
  <c r="BJ29" i="21"/>
  <c r="BI29" i="21"/>
  <c r="BH29" i="21"/>
  <c r="BG29" i="21"/>
  <c r="BF29" i="21"/>
  <c r="BE29" i="21"/>
  <c r="BD29" i="21"/>
  <c r="BC29" i="21"/>
  <c r="BB29" i="21"/>
  <c r="BA29" i="21"/>
  <c r="AZ29" i="21"/>
  <c r="AX29" i="21"/>
  <c r="AW29" i="21"/>
  <c r="AV29" i="21"/>
  <c r="AT29" i="21"/>
  <c r="AS29" i="21"/>
  <c r="AR29" i="21"/>
  <c r="AQ29" i="21"/>
  <c r="AO29" i="21"/>
  <c r="AN29" i="21"/>
  <c r="AM29" i="21"/>
  <c r="AL29" i="21"/>
  <c r="AK29" i="21"/>
  <c r="AJ29" i="21"/>
  <c r="AI29" i="21"/>
  <c r="AH29" i="21"/>
  <c r="AG29" i="21"/>
  <c r="AF29" i="21"/>
  <c r="AD29" i="21"/>
  <c r="AC29" i="21"/>
  <c r="AB29" i="21"/>
  <c r="AA29" i="21"/>
  <c r="Z29" i="21"/>
  <c r="Y29" i="21"/>
  <c r="X29" i="21"/>
  <c r="V29" i="21"/>
  <c r="U29" i="21"/>
  <c r="T29" i="21"/>
  <c r="S29" i="21"/>
  <c r="R29" i="21"/>
  <c r="Q29" i="21"/>
  <c r="P29" i="21"/>
  <c r="O29" i="21"/>
  <c r="N29" i="21"/>
  <c r="M29" i="21"/>
  <c r="L29" i="21"/>
  <c r="K29" i="21"/>
  <c r="J29" i="21"/>
  <c r="I29" i="21"/>
  <c r="H29" i="21"/>
  <c r="G29" i="21"/>
  <c r="F29" i="21"/>
  <c r="E29" i="21"/>
  <c r="D29" i="21"/>
  <c r="C29" i="21"/>
  <c r="DZ28" i="21"/>
  <c r="DT28" i="21"/>
  <c r="DL28" i="21"/>
  <c r="DC28" i="21"/>
  <c r="CM28" i="21"/>
  <c r="CJ28" i="21"/>
  <c r="CA28" i="21"/>
  <c r="BL28" i="21"/>
  <c r="AV28" i="21"/>
  <c r="AU28" i="21"/>
  <c r="AX28" i="21" s="1"/>
  <c r="AP28" i="21"/>
  <c r="AE28" i="21"/>
  <c r="W28" i="21"/>
  <c r="DZ27" i="21"/>
  <c r="DT27" i="21"/>
  <c r="DL27" i="21"/>
  <c r="DC27" i="21"/>
  <c r="CM27" i="21"/>
  <c r="CJ27" i="21"/>
  <c r="CA27" i="21"/>
  <c r="BL27" i="21"/>
  <c r="AY27" i="21"/>
  <c r="AU27" i="21"/>
  <c r="AP27" i="21"/>
  <c r="AE27" i="21"/>
  <c r="W27" i="21"/>
  <c r="DZ26" i="21"/>
  <c r="DT26" i="21"/>
  <c r="DL26" i="21"/>
  <c r="DC26" i="21"/>
  <c r="CM26" i="21"/>
  <c r="CJ26" i="21"/>
  <c r="CA26" i="21"/>
  <c r="BL26" i="21"/>
  <c r="AY26" i="21"/>
  <c r="AU26" i="21"/>
  <c r="AP26" i="21"/>
  <c r="AE26" i="21"/>
  <c r="W26" i="21"/>
  <c r="DZ25" i="21"/>
  <c r="DT25" i="21"/>
  <c r="DL25" i="21"/>
  <c r="DC25" i="21"/>
  <c r="CM25" i="21"/>
  <c r="CJ25" i="21"/>
  <c r="CA25" i="21"/>
  <c r="BL25" i="21"/>
  <c r="AY25" i="21"/>
  <c r="AU25" i="21"/>
  <c r="AP25" i="21"/>
  <c r="AE25" i="21"/>
  <c r="W25" i="21"/>
  <c r="DZ24" i="21"/>
  <c r="DT24" i="21"/>
  <c r="DL24" i="21"/>
  <c r="DC24" i="21"/>
  <c r="CM24" i="21"/>
  <c r="CJ24" i="21"/>
  <c r="CA24" i="21"/>
  <c r="BL24" i="21"/>
  <c r="AY24" i="21"/>
  <c r="AU24" i="21"/>
  <c r="AP24" i="21"/>
  <c r="AE24" i="21"/>
  <c r="W24" i="21"/>
  <c r="DZ23" i="21"/>
  <c r="DT23" i="21"/>
  <c r="DL23" i="21"/>
  <c r="DC23" i="21"/>
  <c r="CM23" i="21"/>
  <c r="CJ23" i="21"/>
  <c r="CA23" i="21"/>
  <c r="BL23" i="21"/>
  <c r="AY23" i="21"/>
  <c r="AU23" i="21"/>
  <c r="AP23" i="21"/>
  <c r="AE23" i="21"/>
  <c r="W23" i="21"/>
  <c r="DZ22" i="21"/>
  <c r="DT22" i="21"/>
  <c r="DL22" i="21"/>
  <c r="DC22" i="21"/>
  <c r="CM22" i="21"/>
  <c r="CJ22" i="21"/>
  <c r="CA22" i="21"/>
  <c r="BL22" i="21"/>
  <c r="AY22" i="21"/>
  <c r="AU22" i="21"/>
  <c r="AP22" i="21"/>
  <c r="AE22" i="21"/>
  <c r="W22" i="21"/>
  <c r="DZ21" i="21"/>
  <c r="DT21" i="21"/>
  <c r="DL21" i="21"/>
  <c r="DC21" i="21"/>
  <c r="CM21" i="21"/>
  <c r="CJ21" i="21"/>
  <c r="CA21" i="21"/>
  <c r="BL21" i="21"/>
  <c r="AY21" i="21"/>
  <c r="AU21" i="21"/>
  <c r="AP21" i="21"/>
  <c r="AE21" i="21"/>
  <c r="W21" i="21"/>
  <c r="DZ20" i="21"/>
  <c r="DT20" i="21"/>
  <c r="DL20" i="21"/>
  <c r="DC20" i="21"/>
  <c r="CM20" i="21"/>
  <c r="CJ20" i="21"/>
  <c r="CA20" i="21"/>
  <c r="BL20" i="21"/>
  <c r="AY20" i="21"/>
  <c r="AU20" i="21"/>
  <c r="AP20" i="21"/>
  <c r="AE20" i="21"/>
  <c r="W20" i="21"/>
  <c r="DZ19" i="21"/>
  <c r="DT19" i="21"/>
  <c r="DL19" i="21"/>
  <c r="DC19" i="21"/>
  <c r="CM19" i="21"/>
  <c r="CJ19" i="21"/>
  <c r="CA19" i="21"/>
  <c r="BL19" i="21"/>
  <c r="AY19" i="21"/>
  <c r="AU19" i="21"/>
  <c r="AP19" i="21"/>
  <c r="AE19" i="21"/>
  <c r="W19" i="21"/>
  <c r="DZ18" i="21"/>
  <c r="DT18" i="21"/>
  <c r="DL18" i="21"/>
  <c r="DC18" i="21"/>
  <c r="CM18" i="21"/>
  <c r="CJ18" i="21"/>
  <c r="CA18" i="21"/>
  <c r="BL18" i="21"/>
  <c r="AY18" i="21"/>
  <c r="AU18" i="21"/>
  <c r="AP18" i="21"/>
  <c r="AE18" i="21"/>
  <c r="W18" i="21"/>
  <c r="DZ17" i="21"/>
  <c r="DT17" i="21"/>
  <c r="DL17" i="21"/>
  <c r="DC17" i="21"/>
  <c r="CM17" i="21"/>
  <c r="CJ17" i="21"/>
  <c r="CA17" i="21"/>
  <c r="BL17" i="21"/>
  <c r="AY17" i="21"/>
  <c r="AU17" i="21"/>
  <c r="AP17" i="21"/>
  <c r="AE17" i="21"/>
  <c r="W17" i="21"/>
  <c r="DZ16" i="21"/>
  <c r="DT16" i="21"/>
  <c r="DL16" i="21"/>
  <c r="DC16" i="21"/>
  <c r="CM16" i="21"/>
  <c r="CJ16" i="21"/>
  <c r="CA16" i="21"/>
  <c r="BL16" i="21"/>
  <c r="AY16" i="21"/>
  <c r="AU16" i="21"/>
  <c r="AP16" i="21"/>
  <c r="AE16" i="21"/>
  <c r="W16" i="21"/>
  <c r="DZ15" i="21"/>
  <c r="DT15" i="21"/>
  <c r="DL15" i="21"/>
  <c r="DC15" i="21"/>
  <c r="CM15" i="21"/>
  <c r="CJ15" i="21"/>
  <c r="CA15" i="21"/>
  <c r="BL15" i="21"/>
  <c r="AY15" i="21"/>
  <c r="AU15" i="21"/>
  <c r="AP15" i="21"/>
  <c r="AE15" i="21"/>
  <c r="W15" i="21"/>
  <c r="DZ14" i="21"/>
  <c r="DT14" i="21"/>
  <c r="DL14" i="21"/>
  <c r="DC14" i="21"/>
  <c r="CM14" i="21"/>
  <c r="CJ14" i="21"/>
  <c r="CA14" i="21"/>
  <c r="BL14" i="21"/>
  <c r="AY14" i="21"/>
  <c r="AU14" i="21"/>
  <c r="AP14" i="21"/>
  <c r="AE14" i="21"/>
  <c r="W14" i="21"/>
  <c r="DZ13" i="21"/>
  <c r="DT13" i="21"/>
  <c r="DL13" i="21"/>
  <c r="DC13" i="21"/>
  <c r="CM13" i="21"/>
  <c r="CJ13" i="21"/>
  <c r="CA13" i="21"/>
  <c r="BL13" i="21"/>
  <c r="AY13" i="21"/>
  <c r="AU13" i="21"/>
  <c r="AP13" i="21"/>
  <c r="AE13" i="21"/>
  <c r="W13" i="21"/>
  <c r="DZ12" i="21"/>
  <c r="DT12" i="21"/>
  <c r="DL12" i="21"/>
  <c r="DC12" i="21"/>
  <c r="CM12" i="21"/>
  <c r="CJ12" i="21"/>
  <c r="CA12" i="21"/>
  <c r="BL12" i="21"/>
  <c r="AV12" i="21"/>
  <c r="AU12" i="21"/>
  <c r="AX12" i="21" s="1"/>
  <c r="AP12" i="21"/>
  <c r="AE12" i="21"/>
  <c r="W12" i="21"/>
  <c r="DY11" i="21"/>
  <c r="DX11" i="21"/>
  <c r="DW11" i="21"/>
  <c r="DV11" i="21"/>
  <c r="DU11" i="21"/>
  <c r="DS11" i="21"/>
  <c r="DR11" i="21"/>
  <c r="DQ11" i="21"/>
  <c r="DP11" i="21"/>
  <c r="DO11" i="21"/>
  <c r="DN11" i="21"/>
  <c r="DM11" i="21"/>
  <c r="DK11" i="21"/>
  <c r="DJ11" i="21"/>
  <c r="DI11" i="21"/>
  <c r="DH11" i="21"/>
  <c r="DG11" i="21"/>
  <c r="DF11" i="21"/>
  <c r="DE11" i="21"/>
  <c r="DD11" i="21"/>
  <c r="DB11" i="21"/>
  <c r="DA11" i="21"/>
  <c r="CZ11" i="21"/>
  <c r="CY11" i="21"/>
  <c r="CX11" i="21"/>
  <c r="CW11" i="21"/>
  <c r="CV11" i="21"/>
  <c r="CU11" i="21"/>
  <c r="CT11" i="21"/>
  <c r="CS11" i="21"/>
  <c r="CR11" i="21"/>
  <c r="CQ11" i="21"/>
  <c r="CP11" i="21"/>
  <c r="CO11" i="21"/>
  <c r="CN11" i="21"/>
  <c r="CL11" i="21"/>
  <c r="CK11" i="21"/>
  <c r="CI11" i="21"/>
  <c r="CH11" i="21"/>
  <c r="CG11" i="21"/>
  <c r="CF11" i="21"/>
  <c r="CE11" i="21"/>
  <c r="CD11" i="21"/>
  <c r="CC11" i="21"/>
  <c r="CB11" i="21"/>
  <c r="BZ11" i="21"/>
  <c r="BY11" i="21"/>
  <c r="BX11" i="21"/>
  <c r="BW11" i="21"/>
  <c r="BV11" i="21"/>
  <c r="BU11" i="21"/>
  <c r="BT11" i="21"/>
  <c r="BS11" i="21"/>
  <c r="BR11" i="21"/>
  <c r="BQ11" i="21"/>
  <c r="BP11" i="21"/>
  <c r="BO11" i="21"/>
  <c r="BN11" i="21"/>
  <c r="BM11" i="21"/>
  <c r="BK11" i="21"/>
  <c r="BJ11" i="21"/>
  <c r="BI11" i="21"/>
  <c r="BH11" i="21"/>
  <c r="BG11" i="21"/>
  <c r="BF11" i="21"/>
  <c r="BE11" i="21"/>
  <c r="BD11" i="21"/>
  <c r="BC11" i="21"/>
  <c r="BB11" i="21"/>
  <c r="BA11" i="21"/>
  <c r="AZ11" i="21"/>
  <c r="AW11" i="21"/>
  <c r="AT11" i="21"/>
  <c r="AS11" i="21"/>
  <c r="AR11" i="21"/>
  <c r="AQ11" i="21"/>
  <c r="AO11" i="21"/>
  <c r="AN11" i="21"/>
  <c r="AM11" i="21"/>
  <c r="AL11" i="21"/>
  <c r="AK11" i="21"/>
  <c r="AJ11" i="21"/>
  <c r="AI11" i="21"/>
  <c r="AH11" i="21"/>
  <c r="AG11" i="21"/>
  <c r="AF11" i="21"/>
  <c r="AD11" i="21"/>
  <c r="AC11" i="21"/>
  <c r="AB11" i="21"/>
  <c r="AA11" i="21"/>
  <c r="Z11" i="21"/>
  <c r="Y11" i="21"/>
  <c r="X11" i="21"/>
  <c r="V11" i="21"/>
  <c r="U11" i="21"/>
  <c r="T11" i="21"/>
  <c r="S11" i="21"/>
  <c r="R11" i="21"/>
  <c r="Q11" i="21"/>
  <c r="P11" i="21"/>
  <c r="O11" i="21"/>
  <c r="N11" i="21"/>
  <c r="M11" i="21"/>
  <c r="L11" i="21"/>
  <c r="K11" i="21"/>
  <c r="J11" i="21"/>
  <c r="I11" i="21"/>
  <c r="H11" i="21"/>
  <c r="G11" i="21"/>
  <c r="F11" i="21"/>
  <c r="E11" i="21"/>
  <c r="D11" i="21"/>
  <c r="C11" i="21"/>
  <c r="DZ9" i="21"/>
  <c r="DT9" i="21"/>
  <c r="DL9" i="21"/>
  <c r="DC9" i="21"/>
  <c r="CM9" i="21"/>
  <c r="CJ9" i="21"/>
  <c r="CA9" i="21"/>
  <c r="BL9" i="21"/>
  <c r="AY9" i="21"/>
  <c r="AU9" i="21"/>
  <c r="AP9" i="21"/>
  <c r="AE9" i="21"/>
  <c r="W9" i="21"/>
  <c r="DZ8" i="21"/>
  <c r="DT8" i="21"/>
  <c r="DL8" i="21"/>
  <c r="DC8" i="21"/>
  <c r="CM8" i="21"/>
  <c r="CJ8" i="21"/>
  <c r="CA8" i="21"/>
  <c r="BL8" i="21"/>
  <c r="AY8" i="21"/>
  <c r="AU8" i="21"/>
  <c r="AP8" i="21"/>
  <c r="AE8" i="21"/>
  <c r="W8" i="21"/>
  <c r="DY7" i="21"/>
  <c r="DX7" i="21"/>
  <c r="DW7" i="21"/>
  <c r="DV7" i="21"/>
  <c r="DU7" i="21"/>
  <c r="DS7" i="21"/>
  <c r="DR7" i="21"/>
  <c r="DQ7" i="21"/>
  <c r="DP7" i="21"/>
  <c r="DO7" i="21"/>
  <c r="DN7" i="21"/>
  <c r="DM7" i="21"/>
  <c r="DK7" i="21"/>
  <c r="DJ7" i="21"/>
  <c r="DI7" i="21"/>
  <c r="DH7" i="21"/>
  <c r="DG7" i="21"/>
  <c r="DF7" i="21"/>
  <c r="DE7" i="21"/>
  <c r="DD7" i="21"/>
  <c r="DB7" i="21"/>
  <c r="DA7" i="21"/>
  <c r="CZ7" i="21"/>
  <c r="CY7" i="21"/>
  <c r="CX7" i="21"/>
  <c r="CW7" i="21"/>
  <c r="CV7" i="21"/>
  <c r="CU7" i="21"/>
  <c r="CT7" i="21"/>
  <c r="CS7" i="21"/>
  <c r="CR7" i="21"/>
  <c r="CQ7" i="21"/>
  <c r="CP7" i="21"/>
  <c r="CO7" i="21"/>
  <c r="CN7" i="21"/>
  <c r="CL7" i="21"/>
  <c r="CK7" i="21"/>
  <c r="CI7" i="21"/>
  <c r="CH7" i="21"/>
  <c r="CG7" i="21"/>
  <c r="CF7" i="21"/>
  <c r="CE7" i="21"/>
  <c r="CD7" i="21"/>
  <c r="CC7" i="21"/>
  <c r="CB7" i="21"/>
  <c r="BZ7" i="21"/>
  <c r="BY7" i="21"/>
  <c r="BX7" i="21"/>
  <c r="BW7" i="21"/>
  <c r="BV7" i="21"/>
  <c r="BU7" i="21"/>
  <c r="BT7" i="21"/>
  <c r="BS7" i="21"/>
  <c r="BR7" i="21"/>
  <c r="BQ7" i="21"/>
  <c r="BP7" i="21"/>
  <c r="BO7" i="21"/>
  <c r="BN7" i="21"/>
  <c r="BM7" i="21"/>
  <c r="BK7" i="21"/>
  <c r="BJ7" i="21"/>
  <c r="BI7" i="21"/>
  <c r="BH7" i="21"/>
  <c r="BG7" i="21"/>
  <c r="BF7" i="21"/>
  <c r="BE7" i="21"/>
  <c r="BD7" i="21"/>
  <c r="BC7" i="21"/>
  <c r="BB7" i="21"/>
  <c r="BA7" i="21"/>
  <c r="AZ7" i="21"/>
  <c r="AX7" i="21"/>
  <c r="AW7" i="21"/>
  <c r="AV7" i="21"/>
  <c r="AT7" i="21"/>
  <c r="AS7" i="21"/>
  <c r="AR7" i="21"/>
  <c r="AQ7" i="21"/>
  <c r="AO7" i="21"/>
  <c r="AN7" i="21"/>
  <c r="AM7" i="21"/>
  <c r="AL7" i="21"/>
  <c r="AK7" i="21"/>
  <c r="AJ7" i="21"/>
  <c r="AI7" i="21"/>
  <c r="AH7" i="21"/>
  <c r="AG7" i="21"/>
  <c r="AF7" i="21"/>
  <c r="AD7" i="21"/>
  <c r="AC7" i="21"/>
  <c r="AB7" i="21"/>
  <c r="AA7" i="21"/>
  <c r="Z7" i="21"/>
  <c r="Y7" i="21"/>
  <c r="X7" i="21"/>
  <c r="V7" i="21"/>
  <c r="U7" i="21"/>
  <c r="T7" i="21"/>
  <c r="S7" i="21"/>
  <c r="R7" i="21"/>
  <c r="Q7" i="21"/>
  <c r="P7" i="21"/>
  <c r="O7" i="21"/>
  <c r="N7" i="21"/>
  <c r="M7" i="21"/>
  <c r="L7" i="21"/>
  <c r="K7" i="21"/>
  <c r="J7" i="21"/>
  <c r="I7" i="21"/>
  <c r="H7" i="21"/>
  <c r="G7" i="21"/>
  <c r="F7" i="21"/>
  <c r="E7" i="21"/>
  <c r="D7" i="21"/>
  <c r="C7" i="21"/>
  <c r="EA11" i="22" l="1"/>
  <c r="BX10" i="21"/>
  <c r="BA10" i="21"/>
  <c r="BI10" i="21"/>
  <c r="BR10" i="21"/>
  <c r="BZ10" i="21"/>
  <c r="AI10" i="21"/>
  <c r="AR10" i="21"/>
  <c r="BM10" i="21"/>
  <c r="BU10" i="21"/>
  <c r="DE10" i="21"/>
  <c r="DN10" i="21"/>
  <c r="DD10" i="21"/>
  <c r="CA50" i="21"/>
  <c r="AE50" i="21"/>
  <c r="CJ70" i="21"/>
  <c r="CO10" i="21"/>
  <c r="CP10" i="21"/>
  <c r="BO10" i="21"/>
  <c r="D10" i="21"/>
  <c r="L10" i="21"/>
  <c r="T10" i="21"/>
  <c r="AC10" i="21"/>
  <c r="AL10" i="21"/>
  <c r="BG10" i="21"/>
  <c r="BP10" i="21"/>
  <c r="CG10" i="21"/>
  <c r="DQ10" i="21"/>
  <c r="AK10" i="21"/>
  <c r="AP7" i="21"/>
  <c r="DL7" i="21"/>
  <c r="M10" i="21"/>
  <c r="U10" i="21"/>
  <c r="AD10" i="21"/>
  <c r="AZ10" i="21"/>
  <c r="DL79" i="21"/>
  <c r="CW10" i="21"/>
  <c r="BW10" i="21"/>
  <c r="AT10" i="21"/>
  <c r="CX10" i="21"/>
  <c r="AY7" i="21"/>
  <c r="BB10" i="21"/>
  <c r="DK10" i="21"/>
  <c r="DU10" i="21"/>
  <c r="AY28" i="21"/>
  <c r="BL60" i="21"/>
  <c r="DZ70" i="21"/>
  <c r="CF10" i="21"/>
  <c r="CU10" i="21"/>
  <c r="DC11" i="21"/>
  <c r="AV11" i="21"/>
  <c r="AV10" i="21" s="1"/>
  <c r="AY12" i="21"/>
  <c r="EA12" i="21" s="1"/>
  <c r="CM11" i="21"/>
  <c r="EA13" i="21"/>
  <c r="DP10" i="21"/>
  <c r="CJ29" i="21"/>
  <c r="EA42" i="21"/>
  <c r="AM10" i="21"/>
  <c r="DM10" i="21"/>
  <c r="AJ10" i="21"/>
  <c r="AS10" i="21"/>
  <c r="BT10" i="21"/>
  <c r="EA52" i="21"/>
  <c r="EA69" i="21"/>
  <c r="AP70" i="21"/>
  <c r="BL70" i="21"/>
  <c r="BQ10" i="21"/>
  <c r="BY10" i="21"/>
  <c r="DC29" i="21"/>
  <c r="DL60" i="21"/>
  <c r="CN10" i="21"/>
  <c r="CV10" i="21"/>
  <c r="DC70" i="21"/>
  <c r="EA74" i="21"/>
  <c r="EA20" i="21"/>
  <c r="EA24" i="21"/>
  <c r="DO10" i="21"/>
  <c r="CA79" i="21"/>
  <c r="AW10" i="21"/>
  <c r="DF10" i="21"/>
  <c r="EA14" i="21"/>
  <c r="CA11" i="21"/>
  <c r="EA25" i="21"/>
  <c r="H10" i="21"/>
  <c r="P10" i="21"/>
  <c r="CR10" i="21"/>
  <c r="CZ10" i="21"/>
  <c r="DH10" i="21"/>
  <c r="EA39" i="21"/>
  <c r="EA47" i="21"/>
  <c r="G10" i="21"/>
  <c r="O10" i="21"/>
  <c r="DG10" i="21"/>
  <c r="AY50" i="21"/>
  <c r="EA55" i="21"/>
  <c r="AY60" i="21"/>
  <c r="CT10" i="21"/>
  <c r="DB10" i="21"/>
  <c r="BL79" i="21"/>
  <c r="EA82" i="21"/>
  <c r="EA90" i="21"/>
  <c r="DJ10" i="21"/>
  <c r="F10" i="21"/>
  <c r="N10" i="21"/>
  <c r="V10" i="21"/>
  <c r="BH10" i="21"/>
  <c r="CH10" i="21"/>
  <c r="DY10" i="21"/>
  <c r="DZ11" i="21"/>
  <c r="EA19" i="21"/>
  <c r="EA22" i="21"/>
  <c r="CB10" i="21"/>
  <c r="EA33" i="21"/>
  <c r="EA36" i="21"/>
  <c r="EA41" i="21"/>
  <c r="EA44" i="21"/>
  <c r="EA49" i="21"/>
  <c r="CY10" i="21"/>
  <c r="CM50" i="21"/>
  <c r="DZ50" i="21"/>
  <c r="CJ60" i="21"/>
  <c r="CD10" i="21"/>
  <c r="CL10" i="21"/>
  <c r="EA71" i="21"/>
  <c r="AY79" i="21"/>
  <c r="DZ79" i="21"/>
  <c r="EA87" i="21"/>
  <c r="CM29" i="21"/>
  <c r="BV10" i="21"/>
  <c r="CJ79" i="21"/>
  <c r="W79" i="21"/>
  <c r="AQ10" i="21"/>
  <c r="CK10" i="21"/>
  <c r="DA10" i="21"/>
  <c r="DI10" i="21"/>
  <c r="EA17" i="21"/>
  <c r="EA21" i="21"/>
  <c r="BD10" i="21"/>
  <c r="DT29" i="21"/>
  <c r="CA29" i="21"/>
  <c r="EA46" i="21"/>
  <c r="BS10" i="21"/>
  <c r="CI10" i="21"/>
  <c r="CJ50" i="21"/>
  <c r="EA78" i="21"/>
  <c r="CM79" i="21"/>
  <c r="AG10" i="21"/>
  <c r="DL11" i="21"/>
  <c r="AP29" i="21"/>
  <c r="EA57" i="21"/>
  <c r="EA66" i="21"/>
  <c r="BF10" i="21"/>
  <c r="EA73" i="21"/>
  <c r="EA84" i="21"/>
  <c r="I10" i="21"/>
  <c r="Q10" i="21"/>
  <c r="CC10" i="21"/>
  <c r="DS10" i="21"/>
  <c r="AP11" i="21"/>
  <c r="EA18" i="21"/>
  <c r="AY29" i="21"/>
  <c r="DZ29" i="21"/>
  <c r="EA35" i="21"/>
  <c r="EA43" i="21"/>
  <c r="BC10" i="21"/>
  <c r="BK10" i="21"/>
  <c r="AU50" i="21"/>
  <c r="DT50" i="21"/>
  <c r="EA59" i="21"/>
  <c r="AP60" i="21"/>
  <c r="AH10" i="21"/>
  <c r="CA70" i="21"/>
  <c r="EA86" i="21"/>
  <c r="AO10" i="21"/>
  <c r="DL29" i="21"/>
  <c r="AA10" i="21"/>
  <c r="AU11" i="21"/>
  <c r="EA15" i="21"/>
  <c r="EA32" i="21"/>
  <c r="EA37" i="21"/>
  <c r="EA40" i="21"/>
  <c r="EA45" i="21"/>
  <c r="EA48" i="21"/>
  <c r="EA56" i="21"/>
  <c r="DC50" i="21"/>
  <c r="CA60" i="21"/>
  <c r="BN10" i="21"/>
  <c r="AY70" i="21"/>
  <c r="C10" i="21"/>
  <c r="K10" i="21"/>
  <c r="S10" i="21"/>
  <c r="CE10" i="21"/>
  <c r="DV10" i="21"/>
  <c r="DT11" i="21"/>
  <c r="EA23" i="21"/>
  <c r="EA26" i="21"/>
  <c r="AF10" i="21"/>
  <c r="AN10" i="21"/>
  <c r="DX10" i="21"/>
  <c r="AE29" i="21"/>
  <c r="DW10" i="21"/>
  <c r="EA53" i="21"/>
  <c r="AP50" i="21"/>
  <c r="EA58" i="21"/>
  <c r="J10" i="21"/>
  <c r="R10" i="21"/>
  <c r="DR10" i="21"/>
  <c r="W70" i="21"/>
  <c r="CM70" i="21"/>
  <c r="AU70" i="21"/>
  <c r="EA72" i="21"/>
  <c r="EA77" i="21"/>
  <c r="AB10" i="21"/>
  <c r="DT79" i="21"/>
  <c r="EA10" i="22"/>
  <c r="EB4" i="22"/>
  <c r="DZ7" i="21"/>
  <c r="DC7" i="21"/>
  <c r="CJ7" i="21"/>
  <c r="AU7" i="21"/>
  <c r="AE7" i="21"/>
  <c r="W7" i="21"/>
  <c r="DT60" i="21"/>
  <c r="DZ60" i="21"/>
  <c r="CS10" i="21"/>
  <c r="EA89" i="21"/>
  <c r="EA67" i="21"/>
  <c r="DC60" i="21"/>
  <c r="CQ10" i="21"/>
  <c r="DC79" i="21"/>
  <c r="CA7" i="21"/>
  <c r="EA8" i="21"/>
  <c r="EA38" i="21"/>
  <c r="CM60" i="21"/>
  <c r="BE10" i="21"/>
  <c r="BL29" i="21"/>
  <c r="EA34" i="21"/>
  <c r="BL11" i="21"/>
  <c r="EA61" i="21"/>
  <c r="EA27" i="21"/>
  <c r="BL50" i="21"/>
  <c r="BJ10" i="21"/>
  <c r="EA31" i="21"/>
  <c r="EA85" i="21"/>
  <c r="AU29" i="21"/>
  <c r="AU79" i="21"/>
  <c r="AU60" i="21"/>
  <c r="EA80" i="21"/>
  <c r="EA81" i="21"/>
  <c r="EA92" i="21"/>
  <c r="AP79" i="21"/>
  <c r="EA93" i="21"/>
  <c r="AE11" i="21"/>
  <c r="EA76" i="21"/>
  <c r="EA63" i="21"/>
  <c r="EA75" i="21"/>
  <c r="Z10" i="21"/>
  <c r="Y10" i="21"/>
  <c r="EA88" i="21"/>
  <c r="EA83" i="21"/>
  <c r="AE79" i="21"/>
  <c r="AE60" i="21"/>
  <c r="EA68" i="21"/>
  <c r="X10" i="21"/>
  <c r="AE70" i="21"/>
  <c r="EA91" i="21"/>
  <c r="W11" i="21"/>
  <c r="W50" i="21"/>
  <c r="EA54" i="21"/>
  <c r="W60" i="21"/>
  <c r="EA65" i="21"/>
  <c r="EA16" i="21"/>
  <c r="E10" i="21"/>
  <c r="W29" i="21"/>
  <c r="EA62" i="21"/>
  <c r="DT7" i="21"/>
  <c r="CM7" i="21"/>
  <c r="EA9" i="21"/>
  <c r="BL7" i="21"/>
  <c r="AX11" i="21"/>
  <c r="AX10" i="21" s="1"/>
  <c r="EA30" i="21"/>
  <c r="EA51" i="21"/>
  <c r="EA64" i="21"/>
  <c r="DL70" i="21"/>
  <c r="DT70" i="21"/>
  <c r="CJ11" i="21"/>
  <c r="DL50" i="21"/>
  <c r="DZ54" i="20"/>
  <c r="DT54" i="20"/>
  <c r="DL54" i="20"/>
  <c r="DC54" i="20"/>
  <c r="CM54" i="20"/>
  <c r="CJ54" i="20"/>
  <c r="CA54" i="20"/>
  <c r="BL54" i="20"/>
  <c r="AU54" i="20"/>
  <c r="AP54" i="20"/>
  <c r="AE54" i="20"/>
  <c r="W54" i="20"/>
  <c r="FK7" i="24" l="1"/>
  <c r="CA10" i="21"/>
  <c r="AY11" i="21"/>
  <c r="AY10" i="21" s="1"/>
  <c r="EA28" i="21"/>
  <c r="AP10" i="21"/>
  <c r="CM10" i="21"/>
  <c r="CJ10" i="21"/>
  <c r="DL10" i="21"/>
  <c r="AU10" i="21"/>
  <c r="DZ10" i="21"/>
  <c r="DT10" i="21"/>
  <c r="EA54" i="20"/>
  <c r="EA29" i="21"/>
  <c r="EA60" i="21"/>
  <c r="DC10" i="21"/>
  <c r="EA79" i="21"/>
  <c r="EA7" i="21"/>
  <c r="BL10" i="21"/>
  <c r="EA70" i="21"/>
  <c r="AE10" i="21"/>
  <c r="W10" i="21"/>
  <c r="EA50" i="21"/>
  <c r="DZ93" i="20"/>
  <c r="DT93" i="20"/>
  <c r="DL93" i="20"/>
  <c r="DC93" i="20"/>
  <c r="CM93" i="20"/>
  <c r="CJ93" i="20"/>
  <c r="CA93" i="20"/>
  <c r="BL93" i="20"/>
  <c r="AY93" i="20"/>
  <c r="AU93" i="20"/>
  <c r="AP93" i="20"/>
  <c r="AE93" i="20"/>
  <c r="W93" i="20"/>
  <c r="DZ92" i="20"/>
  <c r="DT92" i="20"/>
  <c r="DL92" i="20"/>
  <c r="DC92" i="20"/>
  <c r="CM92" i="20"/>
  <c r="CJ92" i="20"/>
  <c r="CA92" i="20"/>
  <c r="BL92" i="20"/>
  <c r="AY92" i="20"/>
  <c r="AU92" i="20"/>
  <c r="AP92" i="20"/>
  <c r="AE92" i="20"/>
  <c r="W92" i="20"/>
  <c r="DZ91" i="20"/>
  <c r="DT91" i="20"/>
  <c r="DL91" i="20"/>
  <c r="DC91" i="20"/>
  <c r="CM91" i="20"/>
  <c r="CJ91" i="20"/>
  <c r="CA91" i="20"/>
  <c r="BL91" i="20"/>
  <c r="AY91" i="20"/>
  <c r="AU91" i="20"/>
  <c r="AP91" i="20"/>
  <c r="AE91" i="20"/>
  <c r="W91" i="20"/>
  <c r="DZ90" i="20"/>
  <c r="DT90" i="20"/>
  <c r="DL90" i="20"/>
  <c r="DC90" i="20"/>
  <c r="CM90" i="20"/>
  <c r="CJ90" i="20"/>
  <c r="CA90" i="20"/>
  <c r="BL90" i="20"/>
  <c r="AY90" i="20"/>
  <c r="AU90" i="20"/>
  <c r="AP90" i="20"/>
  <c r="AE90" i="20"/>
  <c r="W90" i="20"/>
  <c r="DZ89" i="20"/>
  <c r="DT89" i="20"/>
  <c r="DL89" i="20"/>
  <c r="DC89" i="20"/>
  <c r="CM89" i="20"/>
  <c r="CJ89" i="20"/>
  <c r="CA89" i="20"/>
  <c r="BL89" i="20"/>
  <c r="AY89" i="20"/>
  <c r="AU89" i="20"/>
  <c r="AP89" i="20"/>
  <c r="AE89" i="20"/>
  <c r="W89" i="20"/>
  <c r="DZ88" i="20"/>
  <c r="DT88" i="20"/>
  <c r="DL88" i="20"/>
  <c r="DC88" i="20"/>
  <c r="CM88" i="20"/>
  <c r="CJ88" i="20"/>
  <c r="CA88" i="20"/>
  <c r="BL88" i="20"/>
  <c r="AY88" i="20"/>
  <c r="AU88" i="20"/>
  <c r="AP88" i="20"/>
  <c r="AE88" i="20"/>
  <c r="W88" i="20"/>
  <c r="DZ87" i="20"/>
  <c r="DT87" i="20"/>
  <c r="DL87" i="20"/>
  <c r="DC87" i="20"/>
  <c r="CM87" i="20"/>
  <c r="CJ87" i="20"/>
  <c r="CA87" i="20"/>
  <c r="BL87" i="20"/>
  <c r="AY87" i="20"/>
  <c r="AU87" i="20"/>
  <c r="AP87" i="20"/>
  <c r="AE87" i="20"/>
  <c r="W87" i="20"/>
  <c r="DZ86" i="20"/>
  <c r="DT86" i="20"/>
  <c r="DL86" i="20"/>
  <c r="DC86" i="20"/>
  <c r="CM86" i="20"/>
  <c r="CJ86" i="20"/>
  <c r="CA86" i="20"/>
  <c r="BL86" i="20"/>
  <c r="AY86" i="20"/>
  <c r="AU86" i="20"/>
  <c r="AP86" i="20"/>
  <c r="AE86" i="20"/>
  <c r="W86" i="20"/>
  <c r="DZ85" i="20"/>
  <c r="DT85" i="20"/>
  <c r="DL85" i="20"/>
  <c r="DC85" i="20"/>
  <c r="CM85" i="20"/>
  <c r="CJ85" i="20"/>
  <c r="CA85" i="20"/>
  <c r="BL85" i="20"/>
  <c r="AY85" i="20"/>
  <c r="AU85" i="20"/>
  <c r="AP85" i="20"/>
  <c r="AE85" i="20"/>
  <c r="W85" i="20"/>
  <c r="DZ84" i="20"/>
  <c r="DT84" i="20"/>
  <c r="DL84" i="20"/>
  <c r="DC84" i="20"/>
  <c r="CM84" i="20"/>
  <c r="CJ84" i="20"/>
  <c r="CA84" i="20"/>
  <c r="BL84" i="20"/>
  <c r="AY84" i="20"/>
  <c r="AU84" i="20"/>
  <c r="AP84" i="20"/>
  <c r="AE84" i="20"/>
  <c r="W84" i="20"/>
  <c r="DZ83" i="20"/>
  <c r="DT83" i="20"/>
  <c r="DL83" i="20"/>
  <c r="DC83" i="20"/>
  <c r="CM83" i="20"/>
  <c r="CJ83" i="20"/>
  <c r="CA83" i="20"/>
  <c r="BL83" i="20"/>
  <c r="AY83" i="20"/>
  <c r="AU83" i="20"/>
  <c r="AP83" i="20"/>
  <c r="AE83" i="20"/>
  <c r="W83" i="20"/>
  <c r="DZ82" i="20"/>
  <c r="DT82" i="20"/>
  <c r="DL82" i="20"/>
  <c r="DC82" i="20"/>
  <c r="CM82" i="20"/>
  <c r="CJ82" i="20"/>
  <c r="CA82" i="20"/>
  <c r="BL82" i="20"/>
  <c r="AY82" i="20"/>
  <c r="AU82" i="20"/>
  <c r="AP82" i="20"/>
  <c r="AE82" i="20"/>
  <c r="W82" i="20"/>
  <c r="DZ81" i="20"/>
  <c r="DT81" i="20"/>
  <c r="DL81" i="20"/>
  <c r="DC81" i="20"/>
  <c r="CM81" i="20"/>
  <c r="CJ81" i="20"/>
  <c r="CA81" i="20"/>
  <c r="BL81" i="20"/>
  <c r="AY81" i="20"/>
  <c r="AU81" i="20"/>
  <c r="AP81" i="20"/>
  <c r="AE81" i="20"/>
  <c r="W81" i="20"/>
  <c r="DZ80" i="20"/>
  <c r="DT80" i="20"/>
  <c r="DL80" i="20"/>
  <c r="DC80" i="20"/>
  <c r="CM80" i="20"/>
  <c r="CJ80" i="20"/>
  <c r="CA80" i="20"/>
  <c r="BL80" i="20"/>
  <c r="AY80" i="20"/>
  <c r="AU80" i="20"/>
  <c r="AP80" i="20"/>
  <c r="AE80" i="20"/>
  <c r="W80" i="20"/>
  <c r="DY79" i="20"/>
  <c r="DX79" i="20"/>
  <c r="DW79" i="20"/>
  <c r="DV79" i="20"/>
  <c r="DU79" i="20"/>
  <c r="DS79" i="20"/>
  <c r="DR79" i="20"/>
  <c r="DQ79" i="20"/>
  <c r="DP79" i="20"/>
  <c r="DO79" i="20"/>
  <c r="DN79" i="20"/>
  <c r="DM79" i="20"/>
  <c r="DK79" i="20"/>
  <c r="DJ79" i="20"/>
  <c r="DI79" i="20"/>
  <c r="DH79" i="20"/>
  <c r="DG79" i="20"/>
  <c r="DF79" i="20"/>
  <c r="DE79" i="20"/>
  <c r="DD79" i="20"/>
  <c r="DB79" i="20"/>
  <c r="DA79" i="20"/>
  <c r="CZ79" i="20"/>
  <c r="CY79" i="20"/>
  <c r="CX79" i="20"/>
  <c r="CW79" i="20"/>
  <c r="CV79" i="20"/>
  <c r="CU79" i="20"/>
  <c r="CT79" i="20"/>
  <c r="CS79" i="20"/>
  <c r="CR79" i="20"/>
  <c r="CQ79" i="20"/>
  <c r="CP79" i="20"/>
  <c r="CO79" i="20"/>
  <c r="CN79" i="20"/>
  <c r="CL79" i="20"/>
  <c r="CK79" i="20"/>
  <c r="CI79" i="20"/>
  <c r="CH79" i="20"/>
  <c r="CG79" i="20"/>
  <c r="CF79" i="20"/>
  <c r="CE79" i="20"/>
  <c r="CD79" i="20"/>
  <c r="CC79" i="20"/>
  <c r="CB79" i="20"/>
  <c r="BZ79" i="20"/>
  <c r="BY79" i="20"/>
  <c r="BX79" i="20"/>
  <c r="BW79" i="20"/>
  <c r="BV79" i="20"/>
  <c r="BU79" i="20"/>
  <c r="BT79" i="20"/>
  <c r="BS79" i="20"/>
  <c r="BR79" i="20"/>
  <c r="BQ79" i="20"/>
  <c r="BP79" i="20"/>
  <c r="BO79" i="20"/>
  <c r="BN79" i="20"/>
  <c r="BM79" i="20"/>
  <c r="BK79" i="20"/>
  <c r="BJ79" i="20"/>
  <c r="BI79" i="20"/>
  <c r="BH79" i="20"/>
  <c r="BG79" i="20"/>
  <c r="BF79" i="20"/>
  <c r="BE79" i="20"/>
  <c r="BD79" i="20"/>
  <c r="BC79" i="20"/>
  <c r="BB79" i="20"/>
  <c r="BA79" i="20"/>
  <c r="AZ79" i="20"/>
  <c r="AX79" i="20"/>
  <c r="AW79" i="20"/>
  <c r="AV79" i="20"/>
  <c r="AT79" i="20"/>
  <c r="AS79" i="20"/>
  <c r="AR79" i="20"/>
  <c r="AQ79" i="20"/>
  <c r="AO79" i="20"/>
  <c r="AN79" i="20"/>
  <c r="AM79" i="20"/>
  <c r="AL79" i="20"/>
  <c r="AK79" i="20"/>
  <c r="AJ79" i="20"/>
  <c r="AI79" i="20"/>
  <c r="AH79" i="20"/>
  <c r="AG79" i="20"/>
  <c r="AF79" i="20"/>
  <c r="AD79" i="20"/>
  <c r="AC79" i="20"/>
  <c r="AB79" i="20"/>
  <c r="AA79" i="20"/>
  <c r="Z79" i="20"/>
  <c r="Y79" i="20"/>
  <c r="X79" i="20"/>
  <c r="V79" i="20"/>
  <c r="U79" i="20"/>
  <c r="T79" i="20"/>
  <c r="S79" i="20"/>
  <c r="R79" i="20"/>
  <c r="Q79" i="20"/>
  <c r="P79" i="20"/>
  <c r="O79" i="20"/>
  <c r="N79" i="20"/>
  <c r="M79" i="20"/>
  <c r="L79" i="20"/>
  <c r="K79" i="20"/>
  <c r="J79" i="20"/>
  <c r="I79" i="20"/>
  <c r="H79" i="20"/>
  <c r="G79" i="20"/>
  <c r="F79" i="20"/>
  <c r="E79" i="20"/>
  <c r="D79" i="20"/>
  <c r="C79" i="20"/>
  <c r="DZ78" i="20"/>
  <c r="DT78" i="20"/>
  <c r="DL78" i="20"/>
  <c r="DC78" i="20"/>
  <c r="CM78" i="20"/>
  <c r="CJ78" i="20"/>
  <c r="CA78" i="20"/>
  <c r="BL78" i="20"/>
  <c r="AY78" i="20"/>
  <c r="AU78" i="20"/>
  <c r="AP78" i="20"/>
  <c r="AE78" i="20"/>
  <c r="W78" i="20"/>
  <c r="DZ77" i="20"/>
  <c r="DT77" i="20"/>
  <c r="DL77" i="20"/>
  <c r="DC77" i="20"/>
  <c r="CM77" i="20"/>
  <c r="CJ77" i="20"/>
  <c r="CA77" i="20"/>
  <c r="BL77" i="20"/>
  <c r="AY77" i="20"/>
  <c r="AU77" i="20"/>
  <c r="AP77" i="20"/>
  <c r="AE77" i="20"/>
  <c r="W77" i="20"/>
  <c r="DZ76" i="20"/>
  <c r="DT76" i="20"/>
  <c r="DL76" i="20"/>
  <c r="DC76" i="20"/>
  <c r="CM76" i="20"/>
  <c r="CJ76" i="20"/>
  <c r="CA76" i="20"/>
  <c r="BL76" i="20"/>
  <c r="AY76" i="20"/>
  <c r="AU76" i="20"/>
  <c r="AP76" i="20"/>
  <c r="AE76" i="20"/>
  <c r="W76" i="20"/>
  <c r="DZ75" i="20"/>
  <c r="DT75" i="20"/>
  <c r="DL75" i="20"/>
  <c r="DC75" i="20"/>
  <c r="CM75" i="20"/>
  <c r="CJ75" i="20"/>
  <c r="CA75" i="20"/>
  <c r="BL75" i="20"/>
  <c r="AY75" i="20"/>
  <c r="AU75" i="20"/>
  <c r="AP75" i="20"/>
  <c r="AE75" i="20"/>
  <c r="W75" i="20"/>
  <c r="DZ74" i="20"/>
  <c r="DT74" i="20"/>
  <c r="DL74" i="20"/>
  <c r="DC74" i="20"/>
  <c r="CM74" i="20"/>
  <c r="CJ74" i="20"/>
  <c r="CA74" i="20"/>
  <c r="BL74" i="20"/>
  <c r="AY74" i="20"/>
  <c r="AU74" i="20"/>
  <c r="AP74" i="20"/>
  <c r="AE74" i="20"/>
  <c r="W74" i="20"/>
  <c r="DZ73" i="20"/>
  <c r="DT73" i="20"/>
  <c r="DL73" i="20"/>
  <c r="DC73" i="20"/>
  <c r="CM73" i="20"/>
  <c r="CJ73" i="20"/>
  <c r="CA73" i="20"/>
  <c r="BL73" i="20"/>
  <c r="AY73" i="20"/>
  <c r="AU73" i="20"/>
  <c r="AP73" i="20"/>
  <c r="AE73" i="20"/>
  <c r="W73" i="20"/>
  <c r="DZ72" i="20"/>
  <c r="DT72" i="20"/>
  <c r="DL72" i="20"/>
  <c r="DC72" i="20"/>
  <c r="CM72" i="20"/>
  <c r="CJ72" i="20"/>
  <c r="CA72" i="20"/>
  <c r="BL72" i="20"/>
  <c r="AY72" i="20"/>
  <c r="AU72" i="20"/>
  <c r="AP72" i="20"/>
  <c r="AE72" i="20"/>
  <c r="W72" i="20"/>
  <c r="DZ71" i="20"/>
  <c r="DT71" i="20"/>
  <c r="DL71" i="20"/>
  <c r="DC71" i="20"/>
  <c r="CM71" i="20"/>
  <c r="CJ71" i="20"/>
  <c r="CA71" i="20"/>
  <c r="BL71" i="20"/>
  <c r="AY71" i="20"/>
  <c r="AU71" i="20"/>
  <c r="AP71" i="20"/>
  <c r="AE71" i="20"/>
  <c r="W71" i="20"/>
  <c r="DY70" i="20"/>
  <c r="DX70" i="20"/>
  <c r="DW70" i="20"/>
  <c r="DV70" i="20"/>
  <c r="DU70" i="20"/>
  <c r="DS70" i="20"/>
  <c r="DR70" i="20"/>
  <c r="DQ70" i="20"/>
  <c r="DP70" i="20"/>
  <c r="DO70" i="20"/>
  <c r="DN70" i="20"/>
  <c r="DM70" i="20"/>
  <c r="DK70" i="20"/>
  <c r="DJ70" i="20"/>
  <c r="DI70" i="20"/>
  <c r="DH70" i="20"/>
  <c r="DG70" i="20"/>
  <c r="DF70" i="20"/>
  <c r="DE70" i="20"/>
  <c r="DD70" i="20"/>
  <c r="DB70" i="20"/>
  <c r="DA70" i="20"/>
  <c r="CZ70" i="20"/>
  <c r="CY70" i="20"/>
  <c r="CX70" i="20"/>
  <c r="CW70" i="20"/>
  <c r="CV70" i="20"/>
  <c r="CU70" i="20"/>
  <c r="CT70" i="20"/>
  <c r="CS70" i="20"/>
  <c r="CR70" i="20"/>
  <c r="CQ70" i="20"/>
  <c r="CP70" i="20"/>
  <c r="CO70" i="20"/>
  <c r="CN70" i="20"/>
  <c r="CL70" i="20"/>
  <c r="CK70" i="20"/>
  <c r="CI70" i="20"/>
  <c r="CH70" i="20"/>
  <c r="CG70" i="20"/>
  <c r="CF70" i="20"/>
  <c r="CE70" i="20"/>
  <c r="CD70" i="20"/>
  <c r="CC70" i="20"/>
  <c r="CB70" i="20"/>
  <c r="BZ70" i="20"/>
  <c r="BY70" i="20"/>
  <c r="BX70" i="20"/>
  <c r="BW70" i="20"/>
  <c r="BV70" i="20"/>
  <c r="BU70" i="20"/>
  <c r="BT70" i="20"/>
  <c r="BS70" i="20"/>
  <c r="BR70" i="20"/>
  <c r="BQ70" i="20"/>
  <c r="BP70" i="20"/>
  <c r="BO70" i="20"/>
  <c r="BN70" i="20"/>
  <c r="BM70" i="20"/>
  <c r="BK70" i="20"/>
  <c r="BJ70" i="20"/>
  <c r="BI70" i="20"/>
  <c r="BH70" i="20"/>
  <c r="BG70" i="20"/>
  <c r="BF70" i="20"/>
  <c r="BE70" i="20"/>
  <c r="BD70" i="20"/>
  <c r="BC70" i="20"/>
  <c r="BB70" i="20"/>
  <c r="BA70" i="20"/>
  <c r="AZ70" i="20"/>
  <c r="AX70" i="20"/>
  <c r="AW70" i="20"/>
  <c r="AV70" i="20"/>
  <c r="AT70" i="20"/>
  <c r="AS70" i="20"/>
  <c r="AR70" i="20"/>
  <c r="AQ70" i="20"/>
  <c r="AO70" i="20"/>
  <c r="AN70" i="20"/>
  <c r="AM70" i="20"/>
  <c r="AL70" i="20"/>
  <c r="AK70" i="20"/>
  <c r="AJ70" i="20"/>
  <c r="AI70" i="20"/>
  <c r="AH70" i="20"/>
  <c r="AG70" i="20"/>
  <c r="AF70" i="20"/>
  <c r="AD70" i="20"/>
  <c r="AC70" i="20"/>
  <c r="AB70" i="20"/>
  <c r="AA70" i="20"/>
  <c r="Z70" i="20"/>
  <c r="Y70" i="20"/>
  <c r="X70" i="20"/>
  <c r="V70" i="20"/>
  <c r="U70" i="20"/>
  <c r="T70" i="20"/>
  <c r="S70" i="20"/>
  <c r="R70" i="20"/>
  <c r="Q70" i="20"/>
  <c r="P70" i="20"/>
  <c r="O70" i="20"/>
  <c r="N70" i="20"/>
  <c r="M70" i="20"/>
  <c r="L70" i="20"/>
  <c r="K70" i="20"/>
  <c r="J70" i="20"/>
  <c r="I70" i="20"/>
  <c r="H70" i="20"/>
  <c r="G70" i="20"/>
  <c r="F70" i="20"/>
  <c r="E70" i="20"/>
  <c r="D70" i="20"/>
  <c r="C70" i="20"/>
  <c r="DZ69" i="20"/>
  <c r="DT69" i="20"/>
  <c r="DL69" i="20"/>
  <c r="DC69" i="20"/>
  <c r="CM69" i="20"/>
  <c r="CJ69" i="20"/>
  <c r="CA69" i="20"/>
  <c r="BL69" i="20"/>
  <c r="AY69" i="20"/>
  <c r="AU69" i="20"/>
  <c r="AP69" i="20"/>
  <c r="AE69" i="20"/>
  <c r="W69" i="20"/>
  <c r="DZ68" i="20"/>
  <c r="DT68" i="20"/>
  <c r="DL68" i="20"/>
  <c r="DC68" i="20"/>
  <c r="CM68" i="20"/>
  <c r="CJ68" i="20"/>
  <c r="CA68" i="20"/>
  <c r="BL68" i="20"/>
  <c r="AY68" i="20"/>
  <c r="AU68" i="20"/>
  <c r="AP68" i="20"/>
  <c r="AE68" i="20"/>
  <c r="W68" i="20"/>
  <c r="DZ67" i="20"/>
  <c r="DT67" i="20"/>
  <c r="DL67" i="20"/>
  <c r="DC67" i="20"/>
  <c r="CM67" i="20"/>
  <c r="CJ67" i="20"/>
  <c r="CA67" i="20"/>
  <c r="BL67" i="20"/>
  <c r="AY67" i="20"/>
  <c r="AU67" i="20"/>
  <c r="AP67" i="20"/>
  <c r="AE67" i="20"/>
  <c r="W67" i="20"/>
  <c r="DZ66" i="20"/>
  <c r="DT66" i="20"/>
  <c r="DL66" i="20"/>
  <c r="DC66" i="20"/>
  <c r="CM66" i="20"/>
  <c r="CJ66" i="20"/>
  <c r="CA66" i="20"/>
  <c r="BL66" i="20"/>
  <c r="AY66" i="20"/>
  <c r="AU66" i="20"/>
  <c r="AP66" i="20"/>
  <c r="AE66" i="20"/>
  <c r="W66" i="20"/>
  <c r="DZ65" i="20"/>
  <c r="DT65" i="20"/>
  <c r="DL65" i="20"/>
  <c r="DC65" i="20"/>
  <c r="CM65" i="20"/>
  <c r="CJ65" i="20"/>
  <c r="CA65" i="20"/>
  <c r="BL65" i="20"/>
  <c r="AY65" i="20"/>
  <c r="AU65" i="20"/>
  <c r="AP65" i="20"/>
  <c r="AE65" i="20"/>
  <c r="W65" i="20"/>
  <c r="DZ64" i="20"/>
  <c r="DT64" i="20"/>
  <c r="DL64" i="20"/>
  <c r="DC64" i="20"/>
  <c r="CM64" i="20"/>
  <c r="CJ64" i="20"/>
  <c r="CA64" i="20"/>
  <c r="BL64" i="20"/>
  <c r="AY64" i="20"/>
  <c r="AU64" i="20"/>
  <c r="AP64" i="20"/>
  <c r="AE64" i="20"/>
  <c r="W64" i="20"/>
  <c r="DZ63" i="20"/>
  <c r="DT63" i="20"/>
  <c r="DL63" i="20"/>
  <c r="DC63" i="20"/>
  <c r="CM63" i="20"/>
  <c r="CJ63" i="20"/>
  <c r="CA63" i="20"/>
  <c r="BL63" i="20"/>
  <c r="AY63" i="20"/>
  <c r="AU63" i="20"/>
  <c r="AP63" i="20"/>
  <c r="AE63" i="20"/>
  <c r="W63" i="20"/>
  <c r="DZ62" i="20"/>
  <c r="DT62" i="20"/>
  <c r="DL62" i="20"/>
  <c r="DC62" i="20"/>
  <c r="CM62" i="20"/>
  <c r="CJ62" i="20"/>
  <c r="CA62" i="20"/>
  <c r="BL62" i="20"/>
  <c r="AY62" i="20"/>
  <c r="AU62" i="20"/>
  <c r="AP62" i="20"/>
  <c r="AE62" i="20"/>
  <c r="W62" i="20"/>
  <c r="DZ61" i="20"/>
  <c r="DT61" i="20"/>
  <c r="DL61" i="20"/>
  <c r="DC61" i="20"/>
  <c r="CM61" i="20"/>
  <c r="CJ61" i="20"/>
  <c r="CA61" i="20"/>
  <c r="BL61" i="20"/>
  <c r="AY61" i="20"/>
  <c r="AU61" i="20"/>
  <c r="AP61" i="20"/>
  <c r="AE61" i="20"/>
  <c r="W61" i="20"/>
  <c r="DY60" i="20"/>
  <c r="DX60" i="20"/>
  <c r="DW60" i="20"/>
  <c r="DV60" i="20"/>
  <c r="DU60" i="20"/>
  <c r="DS60" i="20"/>
  <c r="DR60" i="20"/>
  <c r="DQ60" i="20"/>
  <c r="DP60" i="20"/>
  <c r="DO60" i="20"/>
  <c r="DN60" i="20"/>
  <c r="DM60" i="20"/>
  <c r="DK60" i="20"/>
  <c r="DJ60" i="20"/>
  <c r="DI60" i="20"/>
  <c r="DH60" i="20"/>
  <c r="DG60" i="20"/>
  <c r="DF60" i="20"/>
  <c r="DE60" i="20"/>
  <c r="DD60" i="20"/>
  <c r="DB60" i="20"/>
  <c r="DA60" i="20"/>
  <c r="CZ60" i="20"/>
  <c r="CY60" i="20"/>
  <c r="CX60" i="20"/>
  <c r="CW60" i="20"/>
  <c r="CV60" i="20"/>
  <c r="CU60" i="20"/>
  <c r="CT60" i="20"/>
  <c r="CS60" i="20"/>
  <c r="CR60" i="20"/>
  <c r="CQ60" i="20"/>
  <c r="CP60" i="20"/>
  <c r="CO60" i="20"/>
  <c r="CN60" i="20"/>
  <c r="CL60" i="20"/>
  <c r="CK60" i="20"/>
  <c r="CI60" i="20"/>
  <c r="CH60" i="20"/>
  <c r="CG60" i="20"/>
  <c r="CF60" i="20"/>
  <c r="CE60" i="20"/>
  <c r="CD60" i="20"/>
  <c r="CC60" i="20"/>
  <c r="CB60" i="20"/>
  <c r="BZ60" i="20"/>
  <c r="BY60" i="20"/>
  <c r="BX60" i="20"/>
  <c r="BW60" i="20"/>
  <c r="BV60" i="20"/>
  <c r="BU60" i="20"/>
  <c r="BT60" i="20"/>
  <c r="BS60" i="20"/>
  <c r="BR60" i="20"/>
  <c r="BQ60" i="20"/>
  <c r="BP60" i="20"/>
  <c r="BO60" i="20"/>
  <c r="BN60" i="20"/>
  <c r="BM60" i="20"/>
  <c r="BK60" i="20"/>
  <c r="BJ60" i="20"/>
  <c r="BI60" i="20"/>
  <c r="BH60" i="20"/>
  <c r="BG60" i="20"/>
  <c r="BF60" i="20"/>
  <c r="BE60" i="20"/>
  <c r="BD60" i="20"/>
  <c r="BC60" i="20"/>
  <c r="BB60" i="20"/>
  <c r="BA60" i="20"/>
  <c r="AZ60" i="20"/>
  <c r="AX60" i="20"/>
  <c r="AW60" i="20"/>
  <c r="AV60" i="20"/>
  <c r="AT60" i="20"/>
  <c r="AS60" i="20"/>
  <c r="AR60" i="20"/>
  <c r="AQ60" i="20"/>
  <c r="AO60" i="20"/>
  <c r="AN60" i="20"/>
  <c r="AM60" i="20"/>
  <c r="AL60" i="20"/>
  <c r="AK60" i="20"/>
  <c r="AJ60" i="20"/>
  <c r="AI60" i="20"/>
  <c r="AH60" i="20"/>
  <c r="AG60" i="20"/>
  <c r="AF60" i="20"/>
  <c r="AD60" i="20"/>
  <c r="AC60" i="20"/>
  <c r="AB60" i="20"/>
  <c r="AA60" i="20"/>
  <c r="Z60" i="20"/>
  <c r="Y60" i="20"/>
  <c r="X60" i="20"/>
  <c r="V60" i="20"/>
  <c r="U60" i="20"/>
  <c r="T60" i="20"/>
  <c r="S60" i="20"/>
  <c r="R60" i="20"/>
  <c r="Q60" i="20"/>
  <c r="P60" i="20"/>
  <c r="O60" i="20"/>
  <c r="N60" i="20"/>
  <c r="M60" i="20"/>
  <c r="L60" i="20"/>
  <c r="K60" i="20"/>
  <c r="J60" i="20"/>
  <c r="I60" i="20"/>
  <c r="H60" i="20"/>
  <c r="G60" i="20"/>
  <c r="F60" i="20"/>
  <c r="E60" i="20"/>
  <c r="D60" i="20"/>
  <c r="C60" i="20"/>
  <c r="DZ59" i="20"/>
  <c r="DT59" i="20"/>
  <c r="DL59" i="20"/>
  <c r="DC59" i="20"/>
  <c r="CM59" i="20"/>
  <c r="CJ59" i="20"/>
  <c r="CA59" i="20"/>
  <c r="BL59" i="20"/>
  <c r="AY59" i="20"/>
  <c r="AU59" i="20"/>
  <c r="AP59" i="20"/>
  <c r="AE59" i="20"/>
  <c r="W59" i="20"/>
  <c r="DZ58" i="20"/>
  <c r="DT58" i="20"/>
  <c r="DL58" i="20"/>
  <c r="DC58" i="20"/>
  <c r="CM58" i="20"/>
  <c r="CJ58" i="20"/>
  <c r="CA58" i="20"/>
  <c r="BL58" i="20"/>
  <c r="AY58" i="20"/>
  <c r="AU58" i="20"/>
  <c r="AP58" i="20"/>
  <c r="AE58" i="20"/>
  <c r="W58" i="20"/>
  <c r="DZ57" i="20"/>
  <c r="DT57" i="20"/>
  <c r="DL57" i="20"/>
  <c r="DC57" i="20"/>
  <c r="CM57" i="20"/>
  <c r="CJ57" i="20"/>
  <c r="CA57" i="20"/>
  <c r="BL57" i="20"/>
  <c r="AY57" i="20"/>
  <c r="AU57" i="20"/>
  <c r="AP57" i="20"/>
  <c r="AE57" i="20"/>
  <c r="W57" i="20"/>
  <c r="DZ56" i="20"/>
  <c r="DT56" i="20"/>
  <c r="DL56" i="20"/>
  <c r="DC56" i="20"/>
  <c r="CM56" i="20"/>
  <c r="CJ56" i="20"/>
  <c r="CA56" i="20"/>
  <c r="BL56" i="20"/>
  <c r="AY56" i="20"/>
  <c r="AU56" i="20"/>
  <c r="AP56" i="20"/>
  <c r="AE56" i="20"/>
  <c r="W56" i="20"/>
  <c r="DZ55" i="20"/>
  <c r="DT55" i="20"/>
  <c r="DL55" i="20"/>
  <c r="DC55" i="20"/>
  <c r="CM55" i="20"/>
  <c r="CJ55" i="20"/>
  <c r="CA55" i="20"/>
  <c r="BL55" i="20"/>
  <c r="AY55" i="20"/>
  <c r="AU55" i="20"/>
  <c r="AP55" i="20"/>
  <c r="AE55" i="20"/>
  <c r="W55" i="20"/>
  <c r="DZ53" i="20"/>
  <c r="DT53" i="20"/>
  <c r="DL53" i="20"/>
  <c r="DC53" i="20"/>
  <c r="CM53" i="20"/>
  <c r="CJ53" i="20"/>
  <c r="CA53" i="20"/>
  <c r="BL53" i="20"/>
  <c r="AY53" i="20"/>
  <c r="AU53" i="20"/>
  <c r="AP53" i="20"/>
  <c r="AE53" i="20"/>
  <c r="W53" i="20"/>
  <c r="DZ52" i="20"/>
  <c r="DT52" i="20"/>
  <c r="DL52" i="20"/>
  <c r="DC52" i="20"/>
  <c r="CM52" i="20"/>
  <c r="CJ52" i="20"/>
  <c r="CA52" i="20"/>
  <c r="BL52" i="20"/>
  <c r="AY52" i="20"/>
  <c r="AU52" i="20"/>
  <c r="AP52" i="20"/>
  <c r="AE52" i="20"/>
  <c r="W52" i="20"/>
  <c r="DZ51" i="20"/>
  <c r="DT51" i="20"/>
  <c r="DL51" i="20"/>
  <c r="DC51" i="20"/>
  <c r="CM51" i="20"/>
  <c r="CJ51" i="20"/>
  <c r="CA51" i="20"/>
  <c r="BL51" i="20"/>
  <c r="AY51" i="20"/>
  <c r="AU51" i="20"/>
  <c r="AP51" i="20"/>
  <c r="AE51" i="20"/>
  <c r="W51" i="20"/>
  <c r="DY50" i="20"/>
  <c r="DX50" i="20"/>
  <c r="DW50" i="20"/>
  <c r="DV50" i="20"/>
  <c r="DU50" i="20"/>
  <c r="DS50" i="20"/>
  <c r="DR50" i="20"/>
  <c r="DQ50" i="20"/>
  <c r="DP50" i="20"/>
  <c r="DO50" i="20"/>
  <c r="DN50" i="20"/>
  <c r="DM50" i="20"/>
  <c r="DK50" i="20"/>
  <c r="DJ50" i="20"/>
  <c r="DI50" i="20"/>
  <c r="DH50" i="20"/>
  <c r="DG50" i="20"/>
  <c r="DF50" i="20"/>
  <c r="DE50" i="20"/>
  <c r="DD50" i="20"/>
  <c r="DB50" i="20"/>
  <c r="DA50" i="20"/>
  <c r="CZ50" i="20"/>
  <c r="CY50" i="20"/>
  <c r="CX50" i="20"/>
  <c r="CW50" i="20"/>
  <c r="CV50" i="20"/>
  <c r="CU50" i="20"/>
  <c r="CT50" i="20"/>
  <c r="CS50" i="20"/>
  <c r="CR50" i="20"/>
  <c r="CQ50" i="20"/>
  <c r="CP50" i="20"/>
  <c r="CO50" i="20"/>
  <c r="CN50" i="20"/>
  <c r="CL50" i="20"/>
  <c r="CK50" i="20"/>
  <c r="CI50" i="20"/>
  <c r="CH50" i="20"/>
  <c r="CG50" i="20"/>
  <c r="CF50" i="20"/>
  <c r="CE50" i="20"/>
  <c r="CD50" i="20"/>
  <c r="CC50" i="20"/>
  <c r="CB50" i="20"/>
  <c r="BZ50" i="20"/>
  <c r="BY50" i="20"/>
  <c r="BX50" i="20"/>
  <c r="BW50" i="20"/>
  <c r="BV50" i="20"/>
  <c r="BU50" i="20"/>
  <c r="BT50" i="20"/>
  <c r="BS50" i="20"/>
  <c r="BR50" i="20"/>
  <c r="BQ50" i="20"/>
  <c r="BP50" i="20"/>
  <c r="BO50" i="20"/>
  <c r="BN50" i="20"/>
  <c r="BM50" i="20"/>
  <c r="BK50" i="20"/>
  <c r="BJ50" i="20"/>
  <c r="BI50" i="20"/>
  <c r="BH50" i="20"/>
  <c r="BG50" i="20"/>
  <c r="BF50" i="20"/>
  <c r="BE50" i="20"/>
  <c r="BD50" i="20"/>
  <c r="BC50" i="20"/>
  <c r="BB50" i="20"/>
  <c r="BA50" i="20"/>
  <c r="AZ50" i="20"/>
  <c r="AX50" i="20"/>
  <c r="AW50" i="20"/>
  <c r="AV50" i="20"/>
  <c r="AT50" i="20"/>
  <c r="AS50" i="20"/>
  <c r="AR50" i="20"/>
  <c r="AQ50" i="20"/>
  <c r="AO50" i="20"/>
  <c r="AN50" i="20"/>
  <c r="AM50" i="20"/>
  <c r="AL50" i="20"/>
  <c r="AK50" i="20"/>
  <c r="AJ50" i="20"/>
  <c r="AI50" i="20"/>
  <c r="AH50" i="20"/>
  <c r="AG50" i="20"/>
  <c r="AF50" i="20"/>
  <c r="AD50" i="20"/>
  <c r="AC50" i="20"/>
  <c r="AB50" i="20"/>
  <c r="AA50" i="20"/>
  <c r="Z50" i="20"/>
  <c r="Y50" i="20"/>
  <c r="X50" i="20"/>
  <c r="V50" i="20"/>
  <c r="U50" i="20"/>
  <c r="T50" i="20"/>
  <c r="S50" i="20"/>
  <c r="R50" i="20"/>
  <c r="Q50" i="20"/>
  <c r="P50" i="20"/>
  <c r="O50" i="20"/>
  <c r="N50" i="20"/>
  <c r="M50" i="20"/>
  <c r="L50" i="20"/>
  <c r="K50" i="20"/>
  <c r="J50" i="20"/>
  <c r="I50" i="20"/>
  <c r="H50" i="20"/>
  <c r="G50" i="20"/>
  <c r="F50" i="20"/>
  <c r="E50" i="20"/>
  <c r="D50" i="20"/>
  <c r="C50" i="20"/>
  <c r="DZ49" i="20"/>
  <c r="DT49" i="20"/>
  <c r="DL49" i="20"/>
  <c r="DC49" i="20"/>
  <c r="CM49" i="20"/>
  <c r="CJ49" i="20"/>
  <c r="CA49" i="20"/>
  <c r="BL49" i="20"/>
  <c r="AY49" i="20"/>
  <c r="AU49" i="20"/>
  <c r="AP49" i="20"/>
  <c r="AE49" i="20"/>
  <c r="W49" i="20"/>
  <c r="DZ48" i="20"/>
  <c r="DT48" i="20"/>
  <c r="DL48" i="20"/>
  <c r="DC48" i="20"/>
  <c r="CM48" i="20"/>
  <c r="CJ48" i="20"/>
  <c r="CA48" i="20"/>
  <c r="BL48" i="20"/>
  <c r="AY48" i="20"/>
  <c r="AU48" i="20"/>
  <c r="AP48" i="20"/>
  <c r="AE48" i="20"/>
  <c r="W48" i="20"/>
  <c r="DZ47" i="20"/>
  <c r="DT47" i="20"/>
  <c r="DL47" i="20"/>
  <c r="DC47" i="20"/>
  <c r="CM47" i="20"/>
  <c r="CJ47" i="20"/>
  <c r="CA47" i="20"/>
  <c r="BL47" i="20"/>
  <c r="AY47" i="20"/>
  <c r="AU47" i="20"/>
  <c r="AP47" i="20"/>
  <c r="AE47" i="20"/>
  <c r="W47" i="20"/>
  <c r="DZ46" i="20"/>
  <c r="DT46" i="20"/>
  <c r="DL46" i="20"/>
  <c r="DC46" i="20"/>
  <c r="CM46" i="20"/>
  <c r="CJ46" i="20"/>
  <c r="CA46" i="20"/>
  <c r="BL46" i="20"/>
  <c r="AY46" i="20"/>
  <c r="AU46" i="20"/>
  <c r="AP46" i="20"/>
  <c r="AE46" i="20"/>
  <c r="W46" i="20"/>
  <c r="DZ45" i="20"/>
  <c r="DT45" i="20"/>
  <c r="DL45" i="20"/>
  <c r="DC45" i="20"/>
  <c r="CM45" i="20"/>
  <c r="CJ45" i="20"/>
  <c r="CA45" i="20"/>
  <c r="BL45" i="20"/>
  <c r="AY45" i="20"/>
  <c r="AU45" i="20"/>
  <c r="AP45" i="20"/>
  <c r="AE45" i="20"/>
  <c r="W45" i="20"/>
  <c r="DZ44" i="20"/>
  <c r="DT44" i="20"/>
  <c r="DL44" i="20"/>
  <c r="DC44" i="20"/>
  <c r="CM44" i="20"/>
  <c r="CJ44" i="20"/>
  <c r="CA44" i="20"/>
  <c r="BL44" i="20"/>
  <c r="AY44" i="20"/>
  <c r="AU44" i="20"/>
  <c r="AP44" i="20"/>
  <c r="AE44" i="20"/>
  <c r="W44" i="20"/>
  <c r="DZ43" i="20"/>
  <c r="DT43" i="20"/>
  <c r="DL43" i="20"/>
  <c r="DC43" i="20"/>
  <c r="CM43" i="20"/>
  <c r="CJ43" i="20"/>
  <c r="CA43" i="20"/>
  <c r="BL43" i="20"/>
  <c r="AY43" i="20"/>
  <c r="AU43" i="20"/>
  <c r="AP43" i="20"/>
  <c r="AE43" i="20"/>
  <c r="W43" i="20"/>
  <c r="DZ42" i="20"/>
  <c r="DT42" i="20"/>
  <c r="DL42" i="20"/>
  <c r="DC42" i="20"/>
  <c r="CM42" i="20"/>
  <c r="CJ42" i="20"/>
  <c r="CA42" i="20"/>
  <c r="BL42" i="20"/>
  <c r="AY42" i="20"/>
  <c r="AU42" i="20"/>
  <c r="AP42" i="20"/>
  <c r="AE42" i="20"/>
  <c r="W42" i="20"/>
  <c r="DZ41" i="20"/>
  <c r="DT41" i="20"/>
  <c r="DL41" i="20"/>
  <c r="DC41" i="20"/>
  <c r="CM41" i="20"/>
  <c r="CJ41" i="20"/>
  <c r="CA41" i="20"/>
  <c r="BL41" i="20"/>
  <c r="AY41" i="20"/>
  <c r="AU41" i="20"/>
  <c r="AP41" i="20"/>
  <c r="AE41" i="20"/>
  <c r="W41" i="20"/>
  <c r="DZ40" i="20"/>
  <c r="DT40" i="20"/>
  <c r="DL40" i="20"/>
  <c r="DC40" i="20"/>
  <c r="CM40" i="20"/>
  <c r="CJ40" i="20"/>
  <c r="CA40" i="20"/>
  <c r="BL40" i="20"/>
  <c r="AY40" i="20"/>
  <c r="AU40" i="20"/>
  <c r="AP40" i="20"/>
  <c r="AE40" i="20"/>
  <c r="W40" i="20"/>
  <c r="DZ39" i="20"/>
  <c r="DT39" i="20"/>
  <c r="DL39" i="20"/>
  <c r="DC39" i="20"/>
  <c r="CM39" i="20"/>
  <c r="CJ39" i="20"/>
  <c r="CA39" i="20"/>
  <c r="BL39" i="20"/>
  <c r="AY39" i="20"/>
  <c r="AU39" i="20"/>
  <c r="AP39" i="20"/>
  <c r="AE39" i="20"/>
  <c r="W39" i="20"/>
  <c r="DZ38" i="20"/>
  <c r="DT38" i="20"/>
  <c r="DL38" i="20"/>
  <c r="DC38" i="20"/>
  <c r="CM38" i="20"/>
  <c r="CJ38" i="20"/>
  <c r="CA38" i="20"/>
  <c r="BL38" i="20"/>
  <c r="AY38" i="20"/>
  <c r="AU38" i="20"/>
  <c r="AP38" i="20"/>
  <c r="AE38" i="20"/>
  <c r="W38" i="20"/>
  <c r="DZ37" i="20"/>
  <c r="DT37" i="20"/>
  <c r="DL37" i="20"/>
  <c r="DC37" i="20"/>
  <c r="CM37" i="20"/>
  <c r="CJ37" i="20"/>
  <c r="CA37" i="20"/>
  <c r="BL37" i="20"/>
  <c r="AY37" i="20"/>
  <c r="AU37" i="20"/>
  <c r="AP37" i="20"/>
  <c r="AE37" i="20"/>
  <c r="W37" i="20"/>
  <c r="DZ36" i="20"/>
  <c r="DT36" i="20"/>
  <c r="DL36" i="20"/>
  <c r="DC36" i="20"/>
  <c r="CM36" i="20"/>
  <c r="CJ36" i="20"/>
  <c r="CA36" i="20"/>
  <c r="BL36" i="20"/>
  <c r="AY36" i="20"/>
  <c r="AU36" i="20"/>
  <c r="AP36" i="20"/>
  <c r="AE36" i="20"/>
  <c r="W36" i="20"/>
  <c r="DZ35" i="20"/>
  <c r="DT35" i="20"/>
  <c r="DL35" i="20"/>
  <c r="DC35" i="20"/>
  <c r="CM35" i="20"/>
  <c r="CJ35" i="20"/>
  <c r="CA35" i="20"/>
  <c r="BL35" i="20"/>
  <c r="AY35" i="20"/>
  <c r="AU35" i="20"/>
  <c r="AP35" i="20"/>
  <c r="AE35" i="20"/>
  <c r="W35" i="20"/>
  <c r="DZ34" i="20"/>
  <c r="DT34" i="20"/>
  <c r="DL34" i="20"/>
  <c r="DC34" i="20"/>
  <c r="CM34" i="20"/>
  <c r="CJ34" i="20"/>
  <c r="CA34" i="20"/>
  <c r="BL34" i="20"/>
  <c r="AY34" i="20"/>
  <c r="AU34" i="20"/>
  <c r="AP34" i="20"/>
  <c r="AE34" i="20"/>
  <c r="W34" i="20"/>
  <c r="DZ33" i="20"/>
  <c r="DT33" i="20"/>
  <c r="DL33" i="20"/>
  <c r="DC33" i="20"/>
  <c r="CM33" i="20"/>
  <c r="CJ33" i="20"/>
  <c r="CA33" i="20"/>
  <c r="BL33" i="20"/>
  <c r="AY33" i="20"/>
  <c r="AU33" i="20"/>
  <c r="AP33" i="20"/>
  <c r="AE33" i="20"/>
  <c r="W33" i="20"/>
  <c r="DZ32" i="20"/>
  <c r="DT32" i="20"/>
  <c r="DL32" i="20"/>
  <c r="DC32" i="20"/>
  <c r="CM32" i="20"/>
  <c r="CJ32" i="20"/>
  <c r="CA32" i="20"/>
  <c r="BL32" i="20"/>
  <c r="AY32" i="20"/>
  <c r="AU32" i="20"/>
  <c r="AP32" i="20"/>
  <c r="AE32" i="20"/>
  <c r="W32" i="20"/>
  <c r="DZ31" i="20"/>
  <c r="DT31" i="20"/>
  <c r="DL31" i="20"/>
  <c r="DC31" i="20"/>
  <c r="CM31" i="20"/>
  <c r="CJ31" i="20"/>
  <c r="CA31" i="20"/>
  <c r="BL31" i="20"/>
  <c r="AY31" i="20"/>
  <c r="AU31" i="20"/>
  <c r="AP31" i="20"/>
  <c r="AE31" i="20"/>
  <c r="W31" i="20"/>
  <c r="DZ30" i="20"/>
  <c r="DT30" i="20"/>
  <c r="DL30" i="20"/>
  <c r="DC30" i="20"/>
  <c r="CM30" i="20"/>
  <c r="CJ30" i="20"/>
  <c r="CA30" i="20"/>
  <c r="BL30" i="20"/>
  <c r="AY30" i="20"/>
  <c r="AU30" i="20"/>
  <c r="AP30" i="20"/>
  <c r="AE30" i="20"/>
  <c r="W30" i="20"/>
  <c r="DY29" i="20"/>
  <c r="DX29" i="20"/>
  <c r="DW29" i="20"/>
  <c r="DV29" i="20"/>
  <c r="DU29" i="20"/>
  <c r="DS29" i="20"/>
  <c r="DR29" i="20"/>
  <c r="DQ29" i="20"/>
  <c r="DP29" i="20"/>
  <c r="DO29" i="20"/>
  <c r="DN29" i="20"/>
  <c r="DM29" i="20"/>
  <c r="DK29" i="20"/>
  <c r="DJ29" i="20"/>
  <c r="DI29" i="20"/>
  <c r="DH29" i="20"/>
  <c r="DG29" i="20"/>
  <c r="DF29" i="20"/>
  <c r="DE29" i="20"/>
  <c r="DD29" i="20"/>
  <c r="DB29" i="20"/>
  <c r="DA29" i="20"/>
  <c r="CZ29" i="20"/>
  <c r="CY29" i="20"/>
  <c r="CX29" i="20"/>
  <c r="CW29" i="20"/>
  <c r="CV29" i="20"/>
  <c r="CU29" i="20"/>
  <c r="CT29" i="20"/>
  <c r="CS29" i="20"/>
  <c r="CR29" i="20"/>
  <c r="CQ29" i="20"/>
  <c r="CP29" i="20"/>
  <c r="CO29" i="20"/>
  <c r="CN29" i="20"/>
  <c r="CL29" i="20"/>
  <c r="CK29" i="20"/>
  <c r="CI29" i="20"/>
  <c r="CH29" i="20"/>
  <c r="CG29" i="20"/>
  <c r="CF29" i="20"/>
  <c r="CE29" i="20"/>
  <c r="CD29" i="20"/>
  <c r="CC29" i="20"/>
  <c r="CB29" i="20"/>
  <c r="BZ29" i="20"/>
  <c r="BY29" i="20"/>
  <c r="BX29" i="20"/>
  <c r="BW29" i="20"/>
  <c r="BV29" i="20"/>
  <c r="BU29" i="20"/>
  <c r="BT29" i="20"/>
  <c r="BS29" i="20"/>
  <c r="BR29" i="20"/>
  <c r="BQ29" i="20"/>
  <c r="BP29" i="20"/>
  <c r="BO29" i="20"/>
  <c r="BN29" i="20"/>
  <c r="BM29" i="20"/>
  <c r="BK29" i="20"/>
  <c r="BJ29" i="20"/>
  <c r="BI29" i="20"/>
  <c r="BH29" i="20"/>
  <c r="BG29" i="20"/>
  <c r="BF29" i="20"/>
  <c r="BE29" i="20"/>
  <c r="BD29" i="20"/>
  <c r="BC29" i="20"/>
  <c r="BB29" i="20"/>
  <c r="BA29" i="20"/>
  <c r="AZ29" i="20"/>
  <c r="AX29" i="20"/>
  <c r="AW29" i="20"/>
  <c r="AV29" i="20"/>
  <c r="AT29" i="20"/>
  <c r="AS29" i="20"/>
  <c r="AR29" i="20"/>
  <c r="AQ29" i="20"/>
  <c r="AO29" i="20"/>
  <c r="AN29" i="20"/>
  <c r="AM29" i="20"/>
  <c r="AL29" i="20"/>
  <c r="AK29" i="20"/>
  <c r="AJ29" i="20"/>
  <c r="AI29" i="20"/>
  <c r="AH29" i="20"/>
  <c r="AG29" i="20"/>
  <c r="AF29" i="20"/>
  <c r="AD29" i="20"/>
  <c r="AC29" i="20"/>
  <c r="AB29" i="20"/>
  <c r="AA29" i="20"/>
  <c r="Z29" i="20"/>
  <c r="Y29" i="20"/>
  <c r="X29" i="20"/>
  <c r="V29" i="20"/>
  <c r="U29" i="20"/>
  <c r="T29" i="20"/>
  <c r="S29" i="20"/>
  <c r="R29" i="20"/>
  <c r="Q29" i="20"/>
  <c r="P29" i="20"/>
  <c r="O29" i="20"/>
  <c r="N29" i="20"/>
  <c r="M29" i="20"/>
  <c r="L29" i="20"/>
  <c r="K29" i="20"/>
  <c r="J29" i="20"/>
  <c r="I29" i="20"/>
  <c r="H29" i="20"/>
  <c r="G29" i="20"/>
  <c r="F29" i="20"/>
  <c r="E29" i="20"/>
  <c r="D29" i="20"/>
  <c r="C29" i="20"/>
  <c r="DZ28" i="20"/>
  <c r="DT28" i="20"/>
  <c r="DL28" i="20"/>
  <c r="DC28" i="20"/>
  <c r="CM28" i="20"/>
  <c r="CJ28" i="20"/>
  <c r="CA28" i="20"/>
  <c r="BL28" i="20"/>
  <c r="AV28" i="20"/>
  <c r="AU28" i="20"/>
  <c r="AX28" i="20" s="1"/>
  <c r="AP28" i="20"/>
  <c r="AE28" i="20"/>
  <c r="W28" i="20"/>
  <c r="DZ27" i="20"/>
  <c r="DT27" i="20"/>
  <c r="DL27" i="20"/>
  <c r="DC27" i="20"/>
  <c r="CM27" i="20"/>
  <c r="CJ27" i="20"/>
  <c r="CA27" i="20"/>
  <c r="BL27" i="20"/>
  <c r="AY27" i="20"/>
  <c r="AU27" i="20"/>
  <c r="AP27" i="20"/>
  <c r="AE27" i="20"/>
  <c r="W27" i="20"/>
  <c r="DZ26" i="20"/>
  <c r="DT26" i="20"/>
  <c r="DL26" i="20"/>
  <c r="DC26" i="20"/>
  <c r="CM26" i="20"/>
  <c r="CJ26" i="20"/>
  <c r="CA26" i="20"/>
  <c r="BL26" i="20"/>
  <c r="AY26" i="20"/>
  <c r="AU26" i="20"/>
  <c r="AP26" i="20"/>
  <c r="AE26" i="20"/>
  <c r="W26" i="20"/>
  <c r="DZ25" i="20"/>
  <c r="DT25" i="20"/>
  <c r="DL25" i="20"/>
  <c r="DC25" i="20"/>
  <c r="CM25" i="20"/>
  <c r="CJ25" i="20"/>
  <c r="CA25" i="20"/>
  <c r="BL25" i="20"/>
  <c r="AY25" i="20"/>
  <c r="AU25" i="20"/>
  <c r="AP25" i="20"/>
  <c r="AE25" i="20"/>
  <c r="W25" i="20"/>
  <c r="DZ24" i="20"/>
  <c r="DT24" i="20"/>
  <c r="DL24" i="20"/>
  <c r="DC24" i="20"/>
  <c r="CM24" i="20"/>
  <c r="CJ24" i="20"/>
  <c r="CA24" i="20"/>
  <c r="BL24" i="20"/>
  <c r="AY24" i="20"/>
  <c r="AU24" i="20"/>
  <c r="AP24" i="20"/>
  <c r="AE24" i="20"/>
  <c r="W24" i="20"/>
  <c r="DZ23" i="20"/>
  <c r="DT23" i="20"/>
  <c r="DL23" i="20"/>
  <c r="DC23" i="20"/>
  <c r="CM23" i="20"/>
  <c r="CJ23" i="20"/>
  <c r="CA23" i="20"/>
  <c r="BL23" i="20"/>
  <c r="AY23" i="20"/>
  <c r="AU23" i="20"/>
  <c r="AP23" i="20"/>
  <c r="AE23" i="20"/>
  <c r="W23" i="20"/>
  <c r="DZ22" i="20"/>
  <c r="DT22" i="20"/>
  <c r="DL22" i="20"/>
  <c r="DC22" i="20"/>
  <c r="CM22" i="20"/>
  <c r="CJ22" i="20"/>
  <c r="CA22" i="20"/>
  <c r="BL22" i="20"/>
  <c r="AY22" i="20"/>
  <c r="AU22" i="20"/>
  <c r="AP22" i="20"/>
  <c r="AE22" i="20"/>
  <c r="W22" i="20"/>
  <c r="DZ21" i="20"/>
  <c r="DT21" i="20"/>
  <c r="DL21" i="20"/>
  <c r="DC21" i="20"/>
  <c r="CM21" i="20"/>
  <c r="CJ21" i="20"/>
  <c r="CA21" i="20"/>
  <c r="BL21" i="20"/>
  <c r="AY21" i="20"/>
  <c r="AU21" i="20"/>
  <c r="AP21" i="20"/>
  <c r="AE21" i="20"/>
  <c r="W21" i="20"/>
  <c r="DZ20" i="20"/>
  <c r="DT20" i="20"/>
  <c r="DL20" i="20"/>
  <c r="DC20" i="20"/>
  <c r="CM20" i="20"/>
  <c r="CJ20" i="20"/>
  <c r="CA20" i="20"/>
  <c r="BL20" i="20"/>
  <c r="AY20" i="20"/>
  <c r="AU20" i="20"/>
  <c r="AP20" i="20"/>
  <c r="AE20" i="20"/>
  <c r="W20" i="20"/>
  <c r="DZ19" i="20"/>
  <c r="DT19" i="20"/>
  <c r="DL19" i="20"/>
  <c r="DC19" i="20"/>
  <c r="CM19" i="20"/>
  <c r="CJ19" i="20"/>
  <c r="CA19" i="20"/>
  <c r="BL19" i="20"/>
  <c r="AY19" i="20"/>
  <c r="AU19" i="20"/>
  <c r="AP19" i="20"/>
  <c r="AE19" i="20"/>
  <c r="W19" i="20"/>
  <c r="DZ18" i="20"/>
  <c r="DT18" i="20"/>
  <c r="DL18" i="20"/>
  <c r="DC18" i="20"/>
  <c r="CM18" i="20"/>
  <c r="CJ18" i="20"/>
  <c r="CA18" i="20"/>
  <c r="BL18" i="20"/>
  <c r="AY18" i="20"/>
  <c r="AU18" i="20"/>
  <c r="AP18" i="20"/>
  <c r="AE18" i="20"/>
  <c r="W18" i="20"/>
  <c r="DZ17" i="20"/>
  <c r="DT17" i="20"/>
  <c r="DL17" i="20"/>
  <c r="DC17" i="20"/>
  <c r="CM17" i="20"/>
  <c r="CJ17" i="20"/>
  <c r="CA17" i="20"/>
  <c r="BL17" i="20"/>
  <c r="AY17" i="20"/>
  <c r="AU17" i="20"/>
  <c r="AP17" i="20"/>
  <c r="AE17" i="20"/>
  <c r="W17" i="20"/>
  <c r="DZ16" i="20"/>
  <c r="DT16" i="20"/>
  <c r="DL16" i="20"/>
  <c r="DC16" i="20"/>
  <c r="CM16" i="20"/>
  <c r="CJ16" i="20"/>
  <c r="CA16" i="20"/>
  <c r="BL16" i="20"/>
  <c r="AY16" i="20"/>
  <c r="AU16" i="20"/>
  <c r="AP16" i="20"/>
  <c r="AE16" i="20"/>
  <c r="W16" i="20"/>
  <c r="DZ15" i="20"/>
  <c r="DT15" i="20"/>
  <c r="DL15" i="20"/>
  <c r="DC15" i="20"/>
  <c r="CM15" i="20"/>
  <c r="CJ15" i="20"/>
  <c r="CA15" i="20"/>
  <c r="BL15" i="20"/>
  <c r="AY15" i="20"/>
  <c r="AU15" i="20"/>
  <c r="AP15" i="20"/>
  <c r="AE15" i="20"/>
  <c r="W15" i="20"/>
  <c r="DZ14" i="20"/>
  <c r="DT14" i="20"/>
  <c r="DL14" i="20"/>
  <c r="DC14" i="20"/>
  <c r="CM14" i="20"/>
  <c r="CJ14" i="20"/>
  <c r="CA14" i="20"/>
  <c r="BL14" i="20"/>
  <c r="AY14" i="20"/>
  <c r="AU14" i="20"/>
  <c r="AP14" i="20"/>
  <c r="AE14" i="20"/>
  <c r="W14" i="20"/>
  <c r="DZ13" i="20"/>
  <c r="DT13" i="20"/>
  <c r="DL13" i="20"/>
  <c r="DC13" i="20"/>
  <c r="CM13" i="20"/>
  <c r="CJ13" i="20"/>
  <c r="CA13" i="20"/>
  <c r="BL13" i="20"/>
  <c r="AY13" i="20"/>
  <c r="AU13" i="20"/>
  <c r="AP13" i="20"/>
  <c r="AE13" i="20"/>
  <c r="W13" i="20"/>
  <c r="DZ12" i="20"/>
  <c r="DT12" i="20"/>
  <c r="DL12" i="20"/>
  <c r="DC12" i="20"/>
  <c r="CM12" i="20"/>
  <c r="CJ12" i="20"/>
  <c r="CA12" i="20"/>
  <c r="BL12" i="20"/>
  <c r="AV12" i="20"/>
  <c r="AU12" i="20"/>
  <c r="AX12" i="20" s="1"/>
  <c r="AP12" i="20"/>
  <c r="AE12" i="20"/>
  <c r="W12" i="20"/>
  <c r="DY11" i="20"/>
  <c r="DX11" i="20"/>
  <c r="DW11" i="20"/>
  <c r="DV11" i="20"/>
  <c r="DU11" i="20"/>
  <c r="DS11" i="20"/>
  <c r="DR11" i="20"/>
  <c r="DQ11" i="20"/>
  <c r="DP11" i="20"/>
  <c r="DO11" i="20"/>
  <c r="DN11" i="20"/>
  <c r="DM11" i="20"/>
  <c r="DK11" i="20"/>
  <c r="DJ11" i="20"/>
  <c r="DI11" i="20"/>
  <c r="DH11" i="20"/>
  <c r="DG11" i="20"/>
  <c r="DF11" i="20"/>
  <c r="DE11" i="20"/>
  <c r="DD11" i="20"/>
  <c r="DB11" i="20"/>
  <c r="DA11" i="20"/>
  <c r="CZ11" i="20"/>
  <c r="CY11" i="20"/>
  <c r="CX11" i="20"/>
  <c r="CW11" i="20"/>
  <c r="CV11" i="20"/>
  <c r="CU11" i="20"/>
  <c r="CT11" i="20"/>
  <c r="CS11" i="20"/>
  <c r="CR11" i="20"/>
  <c r="CQ11" i="20"/>
  <c r="CP11" i="20"/>
  <c r="CO11" i="20"/>
  <c r="CN11" i="20"/>
  <c r="CL11" i="20"/>
  <c r="CK11" i="20"/>
  <c r="CI11" i="20"/>
  <c r="CH11" i="20"/>
  <c r="CG11" i="20"/>
  <c r="CF11" i="20"/>
  <c r="CE11" i="20"/>
  <c r="CD11" i="20"/>
  <c r="CC11" i="20"/>
  <c r="CB11" i="20"/>
  <c r="BZ11" i="20"/>
  <c r="BY11" i="20"/>
  <c r="BX11" i="20"/>
  <c r="BW11" i="20"/>
  <c r="BV11" i="20"/>
  <c r="BU11" i="20"/>
  <c r="BT11" i="20"/>
  <c r="BS11" i="20"/>
  <c r="BR11" i="20"/>
  <c r="BQ11" i="20"/>
  <c r="BP11" i="20"/>
  <c r="BO11" i="20"/>
  <c r="BN11" i="20"/>
  <c r="BM11" i="20"/>
  <c r="BK11" i="20"/>
  <c r="BJ11" i="20"/>
  <c r="BI11" i="20"/>
  <c r="BH11" i="20"/>
  <c r="BG11" i="20"/>
  <c r="BF11" i="20"/>
  <c r="BE11" i="20"/>
  <c r="BD11" i="20"/>
  <c r="BC11" i="20"/>
  <c r="BB11" i="20"/>
  <c r="BA11" i="20"/>
  <c r="AZ11" i="20"/>
  <c r="AW11" i="20"/>
  <c r="AT11" i="20"/>
  <c r="AS11" i="20"/>
  <c r="AR11" i="20"/>
  <c r="AQ11" i="20"/>
  <c r="AO11" i="20"/>
  <c r="AN11" i="20"/>
  <c r="AM11" i="20"/>
  <c r="AL11" i="20"/>
  <c r="AK11" i="20"/>
  <c r="AJ11" i="20"/>
  <c r="AI11" i="20"/>
  <c r="AH11" i="20"/>
  <c r="AG11" i="20"/>
  <c r="AF11" i="20"/>
  <c r="AD11" i="20"/>
  <c r="AC11" i="20"/>
  <c r="AB11" i="20"/>
  <c r="AA11" i="20"/>
  <c r="Z11" i="20"/>
  <c r="Y11" i="20"/>
  <c r="X11" i="20"/>
  <c r="V11" i="20"/>
  <c r="U11" i="20"/>
  <c r="T11" i="20"/>
  <c r="S11" i="20"/>
  <c r="R11" i="20"/>
  <c r="Q11" i="20"/>
  <c r="P11" i="20"/>
  <c r="O11" i="20"/>
  <c r="N11" i="20"/>
  <c r="M11" i="20"/>
  <c r="L11" i="20"/>
  <c r="K11" i="20"/>
  <c r="J11" i="20"/>
  <c r="I11" i="20"/>
  <c r="H11" i="20"/>
  <c r="G11" i="20"/>
  <c r="F11" i="20"/>
  <c r="E11" i="20"/>
  <c r="D11" i="20"/>
  <c r="C11" i="20"/>
  <c r="DZ9" i="20"/>
  <c r="DT9" i="20"/>
  <c r="DL9" i="20"/>
  <c r="DC9" i="20"/>
  <c r="CM9" i="20"/>
  <c r="CJ9" i="20"/>
  <c r="CA9" i="20"/>
  <c r="BL9" i="20"/>
  <c r="AY9" i="20"/>
  <c r="AU9" i="20"/>
  <c r="AP9" i="20"/>
  <c r="AE9" i="20"/>
  <c r="W9" i="20"/>
  <c r="DZ8" i="20"/>
  <c r="DT8" i="20"/>
  <c r="DL8" i="20"/>
  <c r="DC8" i="20"/>
  <c r="CM8" i="20"/>
  <c r="CJ8" i="20"/>
  <c r="CA8" i="20"/>
  <c r="BL8" i="20"/>
  <c r="AY8" i="20"/>
  <c r="AU8" i="20"/>
  <c r="AP8" i="20"/>
  <c r="AE8" i="20"/>
  <c r="W8" i="20"/>
  <c r="DY7" i="20"/>
  <c r="DX7" i="20"/>
  <c r="DW7" i="20"/>
  <c r="DV7" i="20"/>
  <c r="DU7" i="20"/>
  <c r="DS7" i="20"/>
  <c r="DR7" i="20"/>
  <c r="DQ7" i="20"/>
  <c r="DP7" i="20"/>
  <c r="DO7" i="20"/>
  <c r="DN7" i="20"/>
  <c r="DM7" i="20"/>
  <c r="DK7" i="20"/>
  <c r="DJ7" i="20"/>
  <c r="DI7" i="20"/>
  <c r="DH7" i="20"/>
  <c r="DG7" i="20"/>
  <c r="DF7" i="20"/>
  <c r="DE7" i="20"/>
  <c r="DD7" i="20"/>
  <c r="DB7" i="20"/>
  <c r="DA7" i="20"/>
  <c r="CZ7" i="20"/>
  <c r="CY7" i="20"/>
  <c r="CX7" i="20"/>
  <c r="CW7" i="20"/>
  <c r="CV7" i="20"/>
  <c r="CU7" i="20"/>
  <c r="CT7" i="20"/>
  <c r="CS7" i="20"/>
  <c r="CR7" i="20"/>
  <c r="CQ7" i="20"/>
  <c r="CP7" i="20"/>
  <c r="CO7" i="20"/>
  <c r="CN7" i="20"/>
  <c r="CL7" i="20"/>
  <c r="CK7" i="20"/>
  <c r="CI7" i="20"/>
  <c r="CH7" i="20"/>
  <c r="CG7" i="20"/>
  <c r="CF7" i="20"/>
  <c r="CE7" i="20"/>
  <c r="CD7" i="20"/>
  <c r="CC7" i="20"/>
  <c r="CB7" i="20"/>
  <c r="BZ7" i="20"/>
  <c r="BY7" i="20"/>
  <c r="BX7" i="20"/>
  <c r="BW7" i="20"/>
  <c r="BV7" i="20"/>
  <c r="BU7" i="20"/>
  <c r="BT7" i="20"/>
  <c r="BS7" i="20"/>
  <c r="BR7" i="20"/>
  <c r="BQ7" i="20"/>
  <c r="BP7" i="20"/>
  <c r="BO7" i="20"/>
  <c r="BN7" i="20"/>
  <c r="BM7" i="20"/>
  <c r="BK7" i="20"/>
  <c r="BJ7" i="20"/>
  <c r="BI7" i="20"/>
  <c r="BH7" i="20"/>
  <c r="BG7" i="20"/>
  <c r="BF7" i="20"/>
  <c r="BE7" i="20"/>
  <c r="BD7" i="20"/>
  <c r="BC7" i="20"/>
  <c r="BB7" i="20"/>
  <c r="BA7" i="20"/>
  <c r="AZ7" i="20"/>
  <c r="AX7" i="20"/>
  <c r="AW7" i="20"/>
  <c r="AV7" i="20"/>
  <c r="AT7" i="20"/>
  <c r="AS7" i="20"/>
  <c r="AR7" i="20"/>
  <c r="AQ7" i="20"/>
  <c r="AO7" i="20"/>
  <c r="AN7" i="20"/>
  <c r="AM7" i="20"/>
  <c r="AL7" i="20"/>
  <c r="AK7" i="20"/>
  <c r="AJ7" i="20"/>
  <c r="AI7" i="20"/>
  <c r="AH7" i="20"/>
  <c r="AG7" i="20"/>
  <c r="AF7" i="20"/>
  <c r="AD7" i="20"/>
  <c r="AC7" i="20"/>
  <c r="AB7" i="20"/>
  <c r="AA7" i="20"/>
  <c r="Z7" i="20"/>
  <c r="Y7" i="20"/>
  <c r="X7" i="20"/>
  <c r="V7" i="20"/>
  <c r="U7" i="20"/>
  <c r="T7" i="20"/>
  <c r="S7" i="20"/>
  <c r="R7" i="20"/>
  <c r="Q7" i="20"/>
  <c r="P7" i="20"/>
  <c r="O7" i="20"/>
  <c r="N7" i="20"/>
  <c r="M7" i="20"/>
  <c r="L7" i="20"/>
  <c r="K7" i="20"/>
  <c r="J7" i="20"/>
  <c r="I7" i="20"/>
  <c r="H7" i="20"/>
  <c r="G7" i="20"/>
  <c r="F7" i="20"/>
  <c r="E7" i="20"/>
  <c r="D7" i="20"/>
  <c r="C7" i="20"/>
  <c r="CN10" i="20" l="1"/>
  <c r="EA11" i="21"/>
  <c r="CA79" i="20"/>
  <c r="AY7" i="20"/>
  <c r="DV10" i="20"/>
  <c r="F10" i="20"/>
  <c r="N10" i="20"/>
  <c r="V10" i="20"/>
  <c r="AF10" i="20"/>
  <c r="AN10" i="20"/>
  <c r="BA10" i="20"/>
  <c r="BI10" i="20"/>
  <c r="BR10" i="20"/>
  <c r="BZ10" i="20"/>
  <c r="G10" i="20"/>
  <c r="O10" i="20"/>
  <c r="CB10" i="20"/>
  <c r="BQ10" i="20"/>
  <c r="BC10" i="20"/>
  <c r="BK10" i="20"/>
  <c r="AR10" i="20"/>
  <c r="CH10" i="20"/>
  <c r="AJ10" i="20"/>
  <c r="DF10" i="20"/>
  <c r="BY10" i="20"/>
  <c r="AU7" i="20"/>
  <c r="AP7" i="20"/>
  <c r="AP50" i="20"/>
  <c r="DT70" i="20"/>
  <c r="CF10" i="20"/>
  <c r="DD10" i="20"/>
  <c r="AY60" i="20"/>
  <c r="AP60" i="20"/>
  <c r="DC70" i="20"/>
  <c r="BS10" i="20"/>
  <c r="DT50" i="20"/>
  <c r="CM79" i="20"/>
  <c r="H10" i="20"/>
  <c r="P10" i="20"/>
  <c r="DM10" i="20"/>
  <c r="AY12" i="20"/>
  <c r="EA12" i="20" s="1"/>
  <c r="AY29" i="20"/>
  <c r="DZ29" i="20"/>
  <c r="DL29" i="20"/>
  <c r="EA33" i="20"/>
  <c r="DZ50" i="20"/>
  <c r="DX10" i="20"/>
  <c r="CA50" i="20"/>
  <c r="AB10" i="20"/>
  <c r="D10" i="20"/>
  <c r="AC10" i="20"/>
  <c r="CQ10" i="20"/>
  <c r="CY10" i="20"/>
  <c r="DZ70" i="20"/>
  <c r="DL79" i="20"/>
  <c r="AY79" i="20"/>
  <c r="EB4" i="21"/>
  <c r="EA10" i="21"/>
  <c r="BH10" i="20"/>
  <c r="DO10" i="20"/>
  <c r="EA84" i="20"/>
  <c r="AP11" i="20"/>
  <c r="DL11" i="20"/>
  <c r="AP29" i="20"/>
  <c r="AU70" i="20"/>
  <c r="W29" i="20"/>
  <c r="CM29" i="20"/>
  <c r="EA35" i="20"/>
  <c r="DC29" i="20"/>
  <c r="EA41" i="20"/>
  <c r="CA7" i="20"/>
  <c r="DW10" i="20"/>
  <c r="EA45" i="20"/>
  <c r="CI10" i="20"/>
  <c r="AY50" i="20"/>
  <c r="EA59" i="20"/>
  <c r="AP70" i="20"/>
  <c r="CM7" i="20"/>
  <c r="AM10" i="20"/>
  <c r="BO10" i="20"/>
  <c r="BW10" i="20"/>
  <c r="DG10" i="20"/>
  <c r="BP10" i="20"/>
  <c r="BX10" i="20"/>
  <c r="AU50" i="20"/>
  <c r="L10" i="20"/>
  <c r="T10" i="20"/>
  <c r="CV10" i="20"/>
  <c r="DT7" i="20"/>
  <c r="DC7" i="20"/>
  <c r="BL7" i="20"/>
  <c r="DZ7" i="20"/>
  <c r="EA20" i="20"/>
  <c r="CJ11" i="20"/>
  <c r="CM60" i="20"/>
  <c r="AZ10" i="20"/>
  <c r="BL11" i="20"/>
  <c r="AQ10" i="20"/>
  <c r="AP79" i="20"/>
  <c r="AE50" i="20"/>
  <c r="Y10" i="20"/>
  <c r="AE70" i="20"/>
  <c r="W79" i="20"/>
  <c r="W60" i="20"/>
  <c r="X10" i="20"/>
  <c r="DH10" i="20"/>
  <c r="CM11" i="20"/>
  <c r="CA11" i="20"/>
  <c r="EA21" i="20"/>
  <c r="CU10" i="20"/>
  <c r="BB10" i="20"/>
  <c r="BJ10" i="20"/>
  <c r="CR10" i="20"/>
  <c r="CZ10" i="20"/>
  <c r="AE11" i="20"/>
  <c r="DZ11" i="20"/>
  <c r="EA18" i="20"/>
  <c r="EA19" i="20"/>
  <c r="EA26" i="20"/>
  <c r="CE10" i="20"/>
  <c r="EA30" i="20"/>
  <c r="EA38" i="20"/>
  <c r="BF10" i="20"/>
  <c r="BL50" i="20"/>
  <c r="EA53" i="20"/>
  <c r="AG10" i="20"/>
  <c r="AO10" i="20"/>
  <c r="AE60" i="20"/>
  <c r="EA68" i="20"/>
  <c r="CM70" i="20"/>
  <c r="EA72" i="20"/>
  <c r="EA87" i="20"/>
  <c r="AH10" i="20"/>
  <c r="I10" i="20"/>
  <c r="EA77" i="20"/>
  <c r="EA81" i="20"/>
  <c r="AS10" i="20"/>
  <c r="BD10" i="20"/>
  <c r="BT10" i="20"/>
  <c r="DU10" i="20"/>
  <c r="AX11" i="20"/>
  <c r="AX10" i="20" s="1"/>
  <c r="EA27" i="20"/>
  <c r="BG10" i="20"/>
  <c r="EA32" i="20"/>
  <c r="EA40" i="20"/>
  <c r="EA43" i="20"/>
  <c r="EA46" i="20"/>
  <c r="J10" i="20"/>
  <c r="R10" i="20"/>
  <c r="DR10" i="20"/>
  <c r="EA52" i="20"/>
  <c r="DQ10" i="20"/>
  <c r="EA62" i="20"/>
  <c r="EA74" i="20"/>
  <c r="EA89" i="20"/>
  <c r="AT10" i="20"/>
  <c r="AY28" i="20"/>
  <c r="EA28" i="20" s="1"/>
  <c r="CA29" i="20"/>
  <c r="EA49" i="20"/>
  <c r="DJ10" i="20"/>
  <c r="CM50" i="20"/>
  <c r="DI10" i="20"/>
  <c r="DL60" i="20"/>
  <c r="EA65" i="20"/>
  <c r="EA67" i="20"/>
  <c r="AY70" i="20"/>
  <c r="AU79" i="20"/>
  <c r="EA83" i="20"/>
  <c r="EA86" i="20"/>
  <c r="EA92" i="20"/>
  <c r="Z10" i="20"/>
  <c r="EA17" i="20"/>
  <c r="EA25" i="20"/>
  <c r="AI10" i="20"/>
  <c r="AL10" i="20"/>
  <c r="AV11" i="20"/>
  <c r="AV10" i="20" s="1"/>
  <c r="DE10" i="20"/>
  <c r="DN10" i="20"/>
  <c r="AU11" i="20"/>
  <c r="DT11" i="20"/>
  <c r="EA15" i="20"/>
  <c r="EA22" i="20"/>
  <c r="AA10" i="20"/>
  <c r="CJ29" i="20"/>
  <c r="BL29" i="20"/>
  <c r="EA48" i="20"/>
  <c r="CT10" i="20"/>
  <c r="DB10" i="20"/>
  <c r="EA58" i="20"/>
  <c r="CK10" i="20"/>
  <c r="CS10" i="20"/>
  <c r="DA10" i="20"/>
  <c r="AU60" i="20"/>
  <c r="EA64" i="20"/>
  <c r="CJ70" i="20"/>
  <c r="DL70" i="20"/>
  <c r="EA75" i="20"/>
  <c r="EA76" i="20"/>
  <c r="DT79" i="20"/>
  <c r="AE79" i="20"/>
  <c r="DC79" i="20"/>
  <c r="EA91" i="20"/>
  <c r="EA9" i="20"/>
  <c r="E10" i="20"/>
  <c r="M10" i="20"/>
  <c r="U10" i="20"/>
  <c r="AD10" i="20"/>
  <c r="CO10" i="20"/>
  <c r="CW10" i="20"/>
  <c r="DC11" i="20"/>
  <c r="C10" i="20"/>
  <c r="K10" i="20"/>
  <c r="S10" i="20"/>
  <c r="AU29" i="20"/>
  <c r="EA31" i="20"/>
  <c r="EA37" i="20"/>
  <c r="EA39" i="20"/>
  <c r="EA42" i="20"/>
  <c r="CL10" i="20"/>
  <c r="EA55" i="20"/>
  <c r="CC10" i="20"/>
  <c r="CA60" i="20"/>
  <c r="DC60" i="20"/>
  <c r="BL70" i="20"/>
  <c r="W70" i="20"/>
  <c r="EA73" i="20"/>
  <c r="DZ79" i="20"/>
  <c r="CJ79" i="20"/>
  <c r="Q10" i="20"/>
  <c r="DY10" i="20"/>
  <c r="AK10" i="20"/>
  <c r="CJ7" i="20"/>
  <c r="DL7" i="20"/>
  <c r="CG10" i="20"/>
  <c r="CP10" i="20"/>
  <c r="CX10" i="20"/>
  <c r="DP10" i="20"/>
  <c r="W11" i="20"/>
  <c r="EA23" i="20"/>
  <c r="EA24" i="20"/>
  <c r="DS10" i="20"/>
  <c r="AE29" i="20"/>
  <c r="EA36" i="20"/>
  <c r="CD10" i="20"/>
  <c r="DC50" i="20"/>
  <c r="EA57" i="20"/>
  <c r="BM10" i="20"/>
  <c r="BU10" i="20"/>
  <c r="DZ60" i="20"/>
  <c r="CJ60" i="20"/>
  <c r="EA66" i="20"/>
  <c r="CA70" i="20"/>
  <c r="EA78" i="20"/>
  <c r="EA80" i="20"/>
  <c r="EA82" i="20"/>
  <c r="EA85" i="20"/>
  <c r="EA93" i="20"/>
  <c r="EA8" i="20"/>
  <c r="EA13" i="20"/>
  <c r="DK10" i="20"/>
  <c r="EA44" i="20"/>
  <c r="EA47" i="20"/>
  <c r="BN10" i="20"/>
  <c r="BV10" i="20"/>
  <c r="CJ50" i="20"/>
  <c r="DL50" i="20"/>
  <c r="EA56" i="20"/>
  <c r="AW10" i="20"/>
  <c r="BE10" i="20"/>
  <c r="EA61" i="20"/>
  <c r="EA63" i="20"/>
  <c r="EA69" i="20"/>
  <c r="EA88" i="20"/>
  <c r="EA90" i="20"/>
  <c r="W50" i="20"/>
  <c r="EA34" i="20"/>
  <c r="EA16" i="20"/>
  <c r="EA51" i="20"/>
  <c r="BL60" i="20"/>
  <c r="EA71" i="20"/>
  <c r="BL79" i="20"/>
  <c r="EA14" i="20"/>
  <c r="DT29" i="20"/>
  <c r="W7" i="20"/>
  <c r="AE7" i="20"/>
  <c r="DT60" i="20"/>
  <c r="DZ92" i="19"/>
  <c r="DT92" i="19"/>
  <c r="DL92" i="19"/>
  <c r="DC92" i="19"/>
  <c r="CM92" i="19"/>
  <c r="CJ92" i="19"/>
  <c r="CA92" i="19"/>
  <c r="BL92" i="19"/>
  <c r="AY92" i="19"/>
  <c r="AU92" i="19"/>
  <c r="AP92" i="19"/>
  <c r="AE92" i="19"/>
  <c r="W92" i="19"/>
  <c r="DZ91" i="19"/>
  <c r="DT91" i="19"/>
  <c r="DL91" i="19"/>
  <c r="DC91" i="19"/>
  <c r="CM91" i="19"/>
  <c r="CJ91" i="19"/>
  <c r="CA91" i="19"/>
  <c r="BL91" i="19"/>
  <c r="AY91" i="19"/>
  <c r="AU91" i="19"/>
  <c r="AP91" i="19"/>
  <c r="AE91" i="19"/>
  <c r="W91" i="19"/>
  <c r="DZ90" i="19"/>
  <c r="DT90" i="19"/>
  <c r="DL90" i="19"/>
  <c r="DC90" i="19"/>
  <c r="CM90" i="19"/>
  <c r="CJ90" i="19"/>
  <c r="CA90" i="19"/>
  <c r="BL90" i="19"/>
  <c r="AY90" i="19"/>
  <c r="AU90" i="19"/>
  <c r="AP90" i="19"/>
  <c r="AE90" i="19"/>
  <c r="W90" i="19"/>
  <c r="DZ89" i="19"/>
  <c r="DT89" i="19"/>
  <c r="DL89" i="19"/>
  <c r="DC89" i="19"/>
  <c r="CM89" i="19"/>
  <c r="CJ89" i="19"/>
  <c r="CA89" i="19"/>
  <c r="BL89" i="19"/>
  <c r="AY89" i="19"/>
  <c r="AU89" i="19"/>
  <c r="AP89" i="19"/>
  <c r="AE89" i="19"/>
  <c r="W89" i="19"/>
  <c r="DZ88" i="19"/>
  <c r="DT88" i="19"/>
  <c r="DL88" i="19"/>
  <c r="DC88" i="19"/>
  <c r="CM88" i="19"/>
  <c r="CJ88" i="19"/>
  <c r="CA88" i="19"/>
  <c r="BL88" i="19"/>
  <c r="AY88" i="19"/>
  <c r="AU88" i="19"/>
  <c r="AP88" i="19"/>
  <c r="AE88" i="19"/>
  <c r="W88" i="19"/>
  <c r="DZ87" i="19"/>
  <c r="DT87" i="19"/>
  <c r="DL87" i="19"/>
  <c r="DC87" i="19"/>
  <c r="CM87" i="19"/>
  <c r="CJ87" i="19"/>
  <c r="CA87" i="19"/>
  <c r="BL87" i="19"/>
  <c r="AY87" i="19"/>
  <c r="AU87" i="19"/>
  <c r="AP87" i="19"/>
  <c r="AE87" i="19"/>
  <c r="W87" i="19"/>
  <c r="DZ86" i="19"/>
  <c r="DT86" i="19"/>
  <c r="DL86" i="19"/>
  <c r="DC86" i="19"/>
  <c r="CM86" i="19"/>
  <c r="CJ86" i="19"/>
  <c r="CA86" i="19"/>
  <c r="BL86" i="19"/>
  <c r="AY86" i="19"/>
  <c r="AU86" i="19"/>
  <c r="AP86" i="19"/>
  <c r="AE86" i="19"/>
  <c r="W86" i="19"/>
  <c r="DZ85" i="19"/>
  <c r="DT85" i="19"/>
  <c r="DL85" i="19"/>
  <c r="DC85" i="19"/>
  <c r="CM85" i="19"/>
  <c r="CJ85" i="19"/>
  <c r="CA85" i="19"/>
  <c r="BL85" i="19"/>
  <c r="AY85" i="19"/>
  <c r="AU85" i="19"/>
  <c r="AP85" i="19"/>
  <c r="AE85" i="19"/>
  <c r="W85" i="19"/>
  <c r="DZ84" i="19"/>
  <c r="DT84" i="19"/>
  <c r="DL84" i="19"/>
  <c r="DC84" i="19"/>
  <c r="CM84" i="19"/>
  <c r="CJ84" i="19"/>
  <c r="CA84" i="19"/>
  <c r="BL84" i="19"/>
  <c r="AY84" i="19"/>
  <c r="AU84" i="19"/>
  <c r="AP84" i="19"/>
  <c r="AE84" i="19"/>
  <c r="W84" i="19"/>
  <c r="DZ83" i="19"/>
  <c r="DT83" i="19"/>
  <c r="DL83" i="19"/>
  <c r="DC83" i="19"/>
  <c r="CM83" i="19"/>
  <c r="CJ83" i="19"/>
  <c r="CA83" i="19"/>
  <c r="BL83" i="19"/>
  <c r="AY83" i="19"/>
  <c r="AU83" i="19"/>
  <c r="AP83" i="19"/>
  <c r="AE83" i="19"/>
  <c r="W83" i="19"/>
  <c r="DZ82" i="19"/>
  <c r="DT82" i="19"/>
  <c r="DL82" i="19"/>
  <c r="DC82" i="19"/>
  <c r="CM82" i="19"/>
  <c r="CJ82" i="19"/>
  <c r="CA82" i="19"/>
  <c r="BL82" i="19"/>
  <c r="AY82" i="19"/>
  <c r="AU82" i="19"/>
  <c r="AP82" i="19"/>
  <c r="AE82" i="19"/>
  <c r="W82" i="19"/>
  <c r="DZ81" i="19"/>
  <c r="DT81" i="19"/>
  <c r="DL81" i="19"/>
  <c r="DC81" i="19"/>
  <c r="CM81" i="19"/>
  <c r="CJ81" i="19"/>
  <c r="CA81" i="19"/>
  <c r="BL81" i="19"/>
  <c r="AY81" i="19"/>
  <c r="AU81" i="19"/>
  <c r="AP81" i="19"/>
  <c r="AE81" i="19"/>
  <c r="W81" i="19"/>
  <c r="DZ80" i="19"/>
  <c r="DT80" i="19"/>
  <c r="DL80" i="19"/>
  <c r="DC80" i="19"/>
  <c r="CM80" i="19"/>
  <c r="CJ80" i="19"/>
  <c r="CA80" i="19"/>
  <c r="BL80" i="19"/>
  <c r="AY80" i="19"/>
  <c r="AU80" i="19"/>
  <c r="AP80" i="19"/>
  <c r="AE80" i="19"/>
  <c r="W80" i="19"/>
  <c r="DZ79" i="19"/>
  <c r="DT79" i="19"/>
  <c r="DL79" i="19"/>
  <c r="DC79" i="19"/>
  <c r="CM79" i="19"/>
  <c r="CJ79" i="19"/>
  <c r="CA79" i="19"/>
  <c r="BL79" i="19"/>
  <c r="AY79" i="19"/>
  <c r="AU79" i="19"/>
  <c r="AP79" i="19"/>
  <c r="AE79" i="19"/>
  <c r="W79" i="19"/>
  <c r="DY78" i="19"/>
  <c r="DX78" i="19"/>
  <c r="DW78" i="19"/>
  <c r="DV78" i="19"/>
  <c r="DU78" i="19"/>
  <c r="DS78" i="19"/>
  <c r="DR78" i="19"/>
  <c r="DQ78" i="19"/>
  <c r="DP78" i="19"/>
  <c r="DO78" i="19"/>
  <c r="DN78" i="19"/>
  <c r="DM78" i="19"/>
  <c r="DK78" i="19"/>
  <c r="DJ78" i="19"/>
  <c r="DI78" i="19"/>
  <c r="DH78" i="19"/>
  <c r="DG78" i="19"/>
  <c r="DF78" i="19"/>
  <c r="DE78" i="19"/>
  <c r="DD78" i="19"/>
  <c r="DB78" i="19"/>
  <c r="DA78" i="19"/>
  <c r="CZ78" i="19"/>
  <c r="CY78" i="19"/>
  <c r="CX78" i="19"/>
  <c r="CW78" i="19"/>
  <c r="CV78" i="19"/>
  <c r="CU78" i="19"/>
  <c r="CT78" i="19"/>
  <c r="CS78" i="19"/>
  <c r="CR78" i="19"/>
  <c r="CQ78" i="19"/>
  <c r="CP78" i="19"/>
  <c r="CO78" i="19"/>
  <c r="CN78" i="19"/>
  <c r="CL78" i="19"/>
  <c r="CK78" i="19"/>
  <c r="CI78" i="19"/>
  <c r="CH78" i="19"/>
  <c r="CG78" i="19"/>
  <c r="CF78" i="19"/>
  <c r="CE78" i="19"/>
  <c r="CD78" i="19"/>
  <c r="CC78" i="19"/>
  <c r="CB78" i="19"/>
  <c r="BZ78" i="19"/>
  <c r="BY78" i="19"/>
  <c r="BX78" i="19"/>
  <c r="BW78" i="19"/>
  <c r="BV78" i="19"/>
  <c r="BU78" i="19"/>
  <c r="BT78" i="19"/>
  <c r="BS78" i="19"/>
  <c r="BR78" i="19"/>
  <c r="BQ78" i="19"/>
  <c r="BP78" i="19"/>
  <c r="BO78" i="19"/>
  <c r="BN78" i="19"/>
  <c r="BM78" i="19"/>
  <c r="BK78" i="19"/>
  <c r="BJ78" i="19"/>
  <c r="BI78" i="19"/>
  <c r="BH78" i="19"/>
  <c r="BG78" i="19"/>
  <c r="BF78" i="19"/>
  <c r="BE78" i="19"/>
  <c r="BD78" i="19"/>
  <c r="BC78" i="19"/>
  <c r="BB78" i="19"/>
  <c r="BA78" i="19"/>
  <c r="AZ78" i="19"/>
  <c r="AX78" i="19"/>
  <c r="AW78" i="19"/>
  <c r="AV78" i="19"/>
  <c r="AT78" i="19"/>
  <c r="AS78" i="19"/>
  <c r="AR78" i="19"/>
  <c r="AQ78" i="19"/>
  <c r="AO78" i="19"/>
  <c r="AN78" i="19"/>
  <c r="AM78" i="19"/>
  <c r="AL78" i="19"/>
  <c r="AK78" i="19"/>
  <c r="AJ78" i="19"/>
  <c r="AI78" i="19"/>
  <c r="AH78" i="19"/>
  <c r="AG78" i="19"/>
  <c r="AF78" i="19"/>
  <c r="AD78" i="19"/>
  <c r="AC78" i="19"/>
  <c r="AB78" i="19"/>
  <c r="AA78" i="19"/>
  <c r="Z78" i="19"/>
  <c r="Y78" i="19"/>
  <c r="X78" i="19"/>
  <c r="V78" i="19"/>
  <c r="U78" i="19"/>
  <c r="T78" i="19"/>
  <c r="S78" i="19"/>
  <c r="R78" i="19"/>
  <c r="Q78" i="19"/>
  <c r="P78" i="19"/>
  <c r="O78" i="19"/>
  <c r="N78" i="19"/>
  <c r="M78" i="19"/>
  <c r="L78" i="19"/>
  <c r="K78" i="19"/>
  <c r="J78" i="19"/>
  <c r="I78" i="19"/>
  <c r="H78" i="19"/>
  <c r="G78" i="19"/>
  <c r="F78" i="19"/>
  <c r="E78" i="19"/>
  <c r="D78" i="19"/>
  <c r="C78" i="19"/>
  <c r="DZ77" i="19"/>
  <c r="DT77" i="19"/>
  <c r="DL77" i="19"/>
  <c r="DC77" i="19"/>
  <c r="CM77" i="19"/>
  <c r="CJ77" i="19"/>
  <c r="CA77" i="19"/>
  <c r="BL77" i="19"/>
  <c r="AY77" i="19"/>
  <c r="AU77" i="19"/>
  <c r="AP77" i="19"/>
  <c r="AE77" i="19"/>
  <c r="W77" i="19"/>
  <c r="DZ76" i="19"/>
  <c r="DT76" i="19"/>
  <c r="DL76" i="19"/>
  <c r="DC76" i="19"/>
  <c r="CM76" i="19"/>
  <c r="CJ76" i="19"/>
  <c r="CA76" i="19"/>
  <c r="BL76" i="19"/>
  <c r="AY76" i="19"/>
  <c r="AU76" i="19"/>
  <c r="AP76" i="19"/>
  <c r="AE76" i="19"/>
  <c r="W76" i="19"/>
  <c r="DZ75" i="19"/>
  <c r="DT75" i="19"/>
  <c r="DL75" i="19"/>
  <c r="DC75" i="19"/>
  <c r="CM75" i="19"/>
  <c r="CJ75" i="19"/>
  <c r="CA75" i="19"/>
  <c r="BL75" i="19"/>
  <c r="AY75" i="19"/>
  <c r="AU75" i="19"/>
  <c r="AP75" i="19"/>
  <c r="AE75" i="19"/>
  <c r="W75" i="19"/>
  <c r="DZ74" i="19"/>
  <c r="DT74" i="19"/>
  <c r="DL74" i="19"/>
  <c r="DC74" i="19"/>
  <c r="CM74" i="19"/>
  <c r="CJ74" i="19"/>
  <c r="CA74" i="19"/>
  <c r="BL74" i="19"/>
  <c r="AY74" i="19"/>
  <c r="AU74" i="19"/>
  <c r="AP74" i="19"/>
  <c r="AE74" i="19"/>
  <c r="W74" i="19"/>
  <c r="DZ73" i="19"/>
  <c r="DT73" i="19"/>
  <c r="DL73" i="19"/>
  <c r="DC73" i="19"/>
  <c r="CM73" i="19"/>
  <c r="CJ73" i="19"/>
  <c r="CA73" i="19"/>
  <c r="BL73" i="19"/>
  <c r="AY73" i="19"/>
  <c r="AU73" i="19"/>
  <c r="AP73" i="19"/>
  <c r="AE73" i="19"/>
  <c r="W73" i="19"/>
  <c r="DZ72" i="19"/>
  <c r="DT72" i="19"/>
  <c r="DL72" i="19"/>
  <c r="DC72" i="19"/>
  <c r="CM72" i="19"/>
  <c r="CJ72" i="19"/>
  <c r="CA72" i="19"/>
  <c r="BL72" i="19"/>
  <c r="AY72" i="19"/>
  <c r="AU72" i="19"/>
  <c r="AP72" i="19"/>
  <c r="AE72" i="19"/>
  <c r="W72" i="19"/>
  <c r="DZ71" i="19"/>
  <c r="DT71" i="19"/>
  <c r="DL71" i="19"/>
  <c r="DC71" i="19"/>
  <c r="CM71" i="19"/>
  <c r="CJ71" i="19"/>
  <c r="CA71" i="19"/>
  <c r="BL71" i="19"/>
  <c r="AY71" i="19"/>
  <c r="AU71" i="19"/>
  <c r="AP71" i="19"/>
  <c r="AE71" i="19"/>
  <c r="W71" i="19"/>
  <c r="DZ70" i="19"/>
  <c r="DT70" i="19"/>
  <c r="DL70" i="19"/>
  <c r="DC70" i="19"/>
  <c r="CM70" i="19"/>
  <c r="CJ70" i="19"/>
  <c r="CA70" i="19"/>
  <c r="BL70" i="19"/>
  <c r="AY70" i="19"/>
  <c r="AU70" i="19"/>
  <c r="AP70" i="19"/>
  <c r="AE70" i="19"/>
  <c r="W70" i="19"/>
  <c r="DY69" i="19"/>
  <c r="DX69" i="19"/>
  <c r="DW69" i="19"/>
  <c r="DV69" i="19"/>
  <c r="DU69" i="19"/>
  <c r="DS69" i="19"/>
  <c r="DR69" i="19"/>
  <c r="DQ69" i="19"/>
  <c r="DP69" i="19"/>
  <c r="DO69" i="19"/>
  <c r="DN69" i="19"/>
  <c r="DM69" i="19"/>
  <c r="DK69" i="19"/>
  <c r="DJ69" i="19"/>
  <c r="DI69" i="19"/>
  <c r="DH69" i="19"/>
  <c r="DG69" i="19"/>
  <c r="DF69" i="19"/>
  <c r="DE69" i="19"/>
  <c r="DD69" i="19"/>
  <c r="DB69" i="19"/>
  <c r="DA69" i="19"/>
  <c r="CZ69" i="19"/>
  <c r="CY69" i="19"/>
  <c r="CX69" i="19"/>
  <c r="CW69" i="19"/>
  <c r="CV69" i="19"/>
  <c r="CU69" i="19"/>
  <c r="CT69" i="19"/>
  <c r="CS69" i="19"/>
  <c r="CR69" i="19"/>
  <c r="CQ69" i="19"/>
  <c r="CP69" i="19"/>
  <c r="CO69" i="19"/>
  <c r="CN69" i="19"/>
  <c r="CL69" i="19"/>
  <c r="CK69" i="19"/>
  <c r="CI69" i="19"/>
  <c r="CH69" i="19"/>
  <c r="CG69" i="19"/>
  <c r="CF69" i="19"/>
  <c r="CE69" i="19"/>
  <c r="CD69" i="19"/>
  <c r="CC69" i="19"/>
  <c r="CB69" i="19"/>
  <c r="BZ69" i="19"/>
  <c r="BY69" i="19"/>
  <c r="BX69" i="19"/>
  <c r="BW69" i="19"/>
  <c r="BV69" i="19"/>
  <c r="BU69" i="19"/>
  <c r="BT69" i="19"/>
  <c r="BS69" i="19"/>
  <c r="BR69" i="19"/>
  <c r="BQ69" i="19"/>
  <c r="BP69" i="19"/>
  <c r="BO69" i="19"/>
  <c r="BN69" i="19"/>
  <c r="BM69" i="19"/>
  <c r="BK69" i="19"/>
  <c r="BJ69" i="19"/>
  <c r="BI69" i="19"/>
  <c r="BH69" i="19"/>
  <c r="BG69" i="19"/>
  <c r="BF69" i="19"/>
  <c r="BE69" i="19"/>
  <c r="BD69" i="19"/>
  <c r="BC69" i="19"/>
  <c r="BB69" i="19"/>
  <c r="BA69" i="19"/>
  <c r="AZ69" i="19"/>
  <c r="AX69" i="19"/>
  <c r="AW69" i="19"/>
  <c r="AV69" i="19"/>
  <c r="AT69" i="19"/>
  <c r="AS69" i="19"/>
  <c r="AR69" i="19"/>
  <c r="AQ69" i="19"/>
  <c r="AO69" i="19"/>
  <c r="AN69" i="19"/>
  <c r="AM69" i="19"/>
  <c r="AL69" i="19"/>
  <c r="AK69" i="19"/>
  <c r="AJ69" i="19"/>
  <c r="AI69" i="19"/>
  <c r="AH69" i="19"/>
  <c r="AG69" i="19"/>
  <c r="AF69" i="19"/>
  <c r="AD69" i="19"/>
  <c r="AC69" i="19"/>
  <c r="AB69" i="19"/>
  <c r="AA69" i="19"/>
  <c r="Z69" i="19"/>
  <c r="Y69" i="19"/>
  <c r="X69" i="19"/>
  <c r="V69" i="19"/>
  <c r="U69" i="19"/>
  <c r="T69" i="19"/>
  <c r="S69" i="19"/>
  <c r="R69" i="19"/>
  <c r="Q69" i="19"/>
  <c r="P69" i="19"/>
  <c r="O69" i="19"/>
  <c r="N69" i="19"/>
  <c r="M69" i="19"/>
  <c r="L69" i="19"/>
  <c r="K69" i="19"/>
  <c r="J69" i="19"/>
  <c r="I69" i="19"/>
  <c r="H69" i="19"/>
  <c r="G69" i="19"/>
  <c r="F69" i="19"/>
  <c r="E69" i="19"/>
  <c r="D69" i="19"/>
  <c r="C69" i="19"/>
  <c r="DZ68" i="19"/>
  <c r="DT68" i="19"/>
  <c r="DL68" i="19"/>
  <c r="DC68" i="19"/>
  <c r="CM68" i="19"/>
  <c r="CJ68" i="19"/>
  <c r="CA68" i="19"/>
  <c r="BL68" i="19"/>
  <c r="AY68" i="19"/>
  <c r="AU68" i="19"/>
  <c r="AP68" i="19"/>
  <c r="AE68" i="19"/>
  <c r="W68" i="19"/>
  <c r="DZ67" i="19"/>
  <c r="DT67" i="19"/>
  <c r="DL67" i="19"/>
  <c r="DC67" i="19"/>
  <c r="CM67" i="19"/>
  <c r="CJ67" i="19"/>
  <c r="CA67" i="19"/>
  <c r="BL67" i="19"/>
  <c r="AY67" i="19"/>
  <c r="AU67" i="19"/>
  <c r="AP67" i="19"/>
  <c r="AE67" i="19"/>
  <c r="W67" i="19"/>
  <c r="DZ66" i="19"/>
  <c r="DT66" i="19"/>
  <c r="DL66" i="19"/>
  <c r="DC66" i="19"/>
  <c r="CM66" i="19"/>
  <c r="CJ66" i="19"/>
  <c r="CA66" i="19"/>
  <c r="BL66" i="19"/>
  <c r="AY66" i="19"/>
  <c r="AU66" i="19"/>
  <c r="AP66" i="19"/>
  <c r="AE66" i="19"/>
  <c r="W66" i="19"/>
  <c r="DZ65" i="19"/>
  <c r="DT65" i="19"/>
  <c r="DL65" i="19"/>
  <c r="DC65" i="19"/>
  <c r="CM65" i="19"/>
  <c r="CJ65" i="19"/>
  <c r="CA65" i="19"/>
  <c r="BL65" i="19"/>
  <c r="AY65" i="19"/>
  <c r="AU65" i="19"/>
  <c r="AP65" i="19"/>
  <c r="AE65" i="19"/>
  <c r="W65" i="19"/>
  <c r="DZ64" i="19"/>
  <c r="DT64" i="19"/>
  <c r="DL64" i="19"/>
  <c r="DC64" i="19"/>
  <c r="CM64" i="19"/>
  <c r="CJ64" i="19"/>
  <c r="CA64" i="19"/>
  <c r="BL64" i="19"/>
  <c r="AY64" i="19"/>
  <c r="AU64" i="19"/>
  <c r="AP64" i="19"/>
  <c r="AE64" i="19"/>
  <c r="W64" i="19"/>
  <c r="DZ63" i="19"/>
  <c r="DT63" i="19"/>
  <c r="DL63" i="19"/>
  <c r="DC63" i="19"/>
  <c r="CM63" i="19"/>
  <c r="CJ63" i="19"/>
  <c r="CA63" i="19"/>
  <c r="BL63" i="19"/>
  <c r="AY63" i="19"/>
  <c r="AU63" i="19"/>
  <c r="AP63" i="19"/>
  <c r="AE63" i="19"/>
  <c r="W63" i="19"/>
  <c r="DZ62" i="19"/>
  <c r="DT62" i="19"/>
  <c r="DL62" i="19"/>
  <c r="DC62" i="19"/>
  <c r="CM62" i="19"/>
  <c r="CJ62" i="19"/>
  <c r="CA62" i="19"/>
  <c r="BL62" i="19"/>
  <c r="AY62" i="19"/>
  <c r="AU62" i="19"/>
  <c r="AP62" i="19"/>
  <c r="AE62" i="19"/>
  <c r="W62" i="19"/>
  <c r="DZ61" i="19"/>
  <c r="DT61" i="19"/>
  <c r="DL61" i="19"/>
  <c r="DC61" i="19"/>
  <c r="CM61" i="19"/>
  <c r="CJ61" i="19"/>
  <c r="CA61" i="19"/>
  <c r="BL61" i="19"/>
  <c r="AY61" i="19"/>
  <c r="AU61" i="19"/>
  <c r="AP61" i="19"/>
  <c r="AE61" i="19"/>
  <c r="W61" i="19"/>
  <c r="DZ60" i="19"/>
  <c r="DT60" i="19"/>
  <c r="DL60" i="19"/>
  <c r="DC60" i="19"/>
  <c r="CM60" i="19"/>
  <c r="CJ60" i="19"/>
  <c r="CA60" i="19"/>
  <c r="BL60" i="19"/>
  <c r="AY60" i="19"/>
  <c r="AU60" i="19"/>
  <c r="AP60" i="19"/>
  <c r="AE60" i="19"/>
  <c r="W60" i="19"/>
  <c r="DY59" i="19"/>
  <c r="DX59" i="19"/>
  <c r="DW59" i="19"/>
  <c r="DV59" i="19"/>
  <c r="DU59" i="19"/>
  <c r="DS59" i="19"/>
  <c r="DR59" i="19"/>
  <c r="DQ59" i="19"/>
  <c r="DP59" i="19"/>
  <c r="DO59" i="19"/>
  <c r="DN59" i="19"/>
  <c r="DM59" i="19"/>
  <c r="DK59" i="19"/>
  <c r="DJ59" i="19"/>
  <c r="DI59" i="19"/>
  <c r="DH59" i="19"/>
  <c r="DG59" i="19"/>
  <c r="DF59" i="19"/>
  <c r="DE59" i="19"/>
  <c r="DD59" i="19"/>
  <c r="DB59" i="19"/>
  <c r="DA59" i="19"/>
  <c r="CZ59" i="19"/>
  <c r="CY59" i="19"/>
  <c r="CX59" i="19"/>
  <c r="CW59" i="19"/>
  <c r="CV59" i="19"/>
  <c r="CU59" i="19"/>
  <c r="CT59" i="19"/>
  <c r="CS59" i="19"/>
  <c r="CR59" i="19"/>
  <c r="CQ59" i="19"/>
  <c r="CP59" i="19"/>
  <c r="CO59" i="19"/>
  <c r="CN59" i="19"/>
  <c r="CL59" i="19"/>
  <c r="CK59" i="19"/>
  <c r="CI59" i="19"/>
  <c r="CH59" i="19"/>
  <c r="CG59" i="19"/>
  <c r="CF59" i="19"/>
  <c r="CE59" i="19"/>
  <c r="CD59" i="19"/>
  <c r="CC59" i="19"/>
  <c r="CB59" i="19"/>
  <c r="BZ59" i="19"/>
  <c r="BY59" i="19"/>
  <c r="BX59" i="19"/>
  <c r="BW59" i="19"/>
  <c r="BV59" i="19"/>
  <c r="BU59" i="19"/>
  <c r="BT59" i="19"/>
  <c r="BS59" i="19"/>
  <c r="BR59" i="19"/>
  <c r="BQ59" i="19"/>
  <c r="BP59" i="19"/>
  <c r="BO59" i="19"/>
  <c r="BN59" i="19"/>
  <c r="BM59" i="19"/>
  <c r="BK59" i="19"/>
  <c r="BJ59" i="19"/>
  <c r="BI59" i="19"/>
  <c r="BH59" i="19"/>
  <c r="BG59" i="19"/>
  <c r="BF59" i="19"/>
  <c r="BE59" i="19"/>
  <c r="BD59" i="19"/>
  <c r="BC59" i="19"/>
  <c r="BB59" i="19"/>
  <c r="BA59" i="19"/>
  <c r="AZ59" i="19"/>
  <c r="AX59" i="19"/>
  <c r="AW59" i="19"/>
  <c r="AV59" i="19"/>
  <c r="AT59" i="19"/>
  <c r="AS59" i="19"/>
  <c r="AR59" i="19"/>
  <c r="AQ59" i="19"/>
  <c r="AO59" i="19"/>
  <c r="AN59" i="19"/>
  <c r="AM59" i="19"/>
  <c r="AL59" i="19"/>
  <c r="AK59" i="19"/>
  <c r="AJ59" i="19"/>
  <c r="AI59" i="19"/>
  <c r="AH59" i="19"/>
  <c r="AG59" i="19"/>
  <c r="AF59" i="19"/>
  <c r="AD59" i="19"/>
  <c r="AC59" i="19"/>
  <c r="AB59" i="19"/>
  <c r="AA59" i="19"/>
  <c r="Z59" i="19"/>
  <c r="Y59" i="19"/>
  <c r="X59" i="19"/>
  <c r="V59" i="19"/>
  <c r="U59" i="19"/>
  <c r="T59" i="19"/>
  <c r="S59" i="19"/>
  <c r="R59" i="19"/>
  <c r="Q59" i="19"/>
  <c r="P59" i="19"/>
  <c r="O59" i="19"/>
  <c r="N59" i="19"/>
  <c r="M59" i="19"/>
  <c r="L59" i="19"/>
  <c r="K59" i="19"/>
  <c r="J59" i="19"/>
  <c r="I59" i="19"/>
  <c r="H59" i="19"/>
  <c r="G59" i="19"/>
  <c r="F59" i="19"/>
  <c r="E59" i="19"/>
  <c r="D59" i="19"/>
  <c r="C59" i="19"/>
  <c r="DZ58" i="19"/>
  <c r="DT58" i="19"/>
  <c r="DL58" i="19"/>
  <c r="DC58" i="19"/>
  <c r="CM58" i="19"/>
  <c r="CJ58" i="19"/>
  <c r="CA58" i="19"/>
  <c r="BL58" i="19"/>
  <c r="AY58" i="19"/>
  <c r="AU58" i="19"/>
  <c r="AP58" i="19"/>
  <c r="AE58" i="19"/>
  <c r="W58" i="19"/>
  <c r="DZ57" i="19"/>
  <c r="DT57" i="19"/>
  <c r="DL57" i="19"/>
  <c r="DC57" i="19"/>
  <c r="CM57" i="19"/>
  <c r="CJ57" i="19"/>
  <c r="CA57" i="19"/>
  <c r="BL57" i="19"/>
  <c r="AY57" i="19"/>
  <c r="AU57" i="19"/>
  <c r="AP57" i="19"/>
  <c r="AE57" i="19"/>
  <c r="W57" i="19"/>
  <c r="DZ56" i="19"/>
  <c r="DT56" i="19"/>
  <c r="DL56" i="19"/>
  <c r="DC56" i="19"/>
  <c r="CM56" i="19"/>
  <c r="CJ56" i="19"/>
  <c r="CA56" i="19"/>
  <c r="BL56" i="19"/>
  <c r="AY56" i="19"/>
  <c r="AU56" i="19"/>
  <c r="AP56" i="19"/>
  <c r="AE56" i="19"/>
  <c r="W56" i="19"/>
  <c r="DZ55" i="19"/>
  <c r="DT55" i="19"/>
  <c r="DL55" i="19"/>
  <c r="DC55" i="19"/>
  <c r="CM55" i="19"/>
  <c r="CJ55" i="19"/>
  <c r="CA55" i="19"/>
  <c r="BL55" i="19"/>
  <c r="AY55" i="19"/>
  <c r="AU55" i="19"/>
  <c r="AP55" i="19"/>
  <c r="AE55" i="19"/>
  <c r="W55" i="19"/>
  <c r="DZ54" i="19"/>
  <c r="DT54" i="19"/>
  <c r="DL54" i="19"/>
  <c r="DC54" i="19"/>
  <c r="CM54" i="19"/>
  <c r="CJ54" i="19"/>
  <c r="CA54" i="19"/>
  <c r="BL54" i="19"/>
  <c r="AY54" i="19"/>
  <c r="AU54" i="19"/>
  <c r="AP54" i="19"/>
  <c r="AE54" i="19"/>
  <c r="W54" i="19"/>
  <c r="DZ53" i="19"/>
  <c r="DT53" i="19"/>
  <c r="DL53" i="19"/>
  <c r="DC53" i="19"/>
  <c r="CM53" i="19"/>
  <c r="CJ53" i="19"/>
  <c r="CA53" i="19"/>
  <c r="BL53" i="19"/>
  <c r="AY53" i="19"/>
  <c r="AU53" i="19"/>
  <c r="AP53" i="19"/>
  <c r="AE53" i="19"/>
  <c r="W53" i="19"/>
  <c r="DZ52" i="19"/>
  <c r="DT52" i="19"/>
  <c r="DL52" i="19"/>
  <c r="DC52" i="19"/>
  <c r="CM52" i="19"/>
  <c r="CJ52" i="19"/>
  <c r="CA52" i="19"/>
  <c r="BL52" i="19"/>
  <c r="AY52" i="19"/>
  <c r="AU52" i="19"/>
  <c r="AP52" i="19"/>
  <c r="AE52" i="19"/>
  <c r="W52" i="19"/>
  <c r="DZ51" i="19"/>
  <c r="DT51" i="19"/>
  <c r="DL51" i="19"/>
  <c r="DC51" i="19"/>
  <c r="CM51" i="19"/>
  <c r="CJ51" i="19"/>
  <c r="CA51" i="19"/>
  <c r="BL51" i="19"/>
  <c r="AY51" i="19"/>
  <c r="AU51" i="19"/>
  <c r="AP51" i="19"/>
  <c r="AE51" i="19"/>
  <c r="W51" i="19"/>
  <c r="DY50" i="19"/>
  <c r="DX50" i="19"/>
  <c r="DW50" i="19"/>
  <c r="DV50" i="19"/>
  <c r="DU50" i="19"/>
  <c r="DS50" i="19"/>
  <c r="DR50" i="19"/>
  <c r="DQ50" i="19"/>
  <c r="DP50" i="19"/>
  <c r="DO50" i="19"/>
  <c r="DN50" i="19"/>
  <c r="DM50" i="19"/>
  <c r="DK50" i="19"/>
  <c r="DJ50" i="19"/>
  <c r="DI50" i="19"/>
  <c r="DH50" i="19"/>
  <c r="DG50" i="19"/>
  <c r="DF50" i="19"/>
  <c r="DE50" i="19"/>
  <c r="DD50" i="19"/>
  <c r="DB50" i="19"/>
  <c r="DA50" i="19"/>
  <c r="CZ50" i="19"/>
  <c r="CY50" i="19"/>
  <c r="CX50" i="19"/>
  <c r="CW50" i="19"/>
  <c r="CV50" i="19"/>
  <c r="CU50" i="19"/>
  <c r="CT50" i="19"/>
  <c r="CS50" i="19"/>
  <c r="CR50" i="19"/>
  <c r="CQ50" i="19"/>
  <c r="CP50" i="19"/>
  <c r="CO50" i="19"/>
  <c r="CN50" i="19"/>
  <c r="CL50" i="19"/>
  <c r="CK50" i="19"/>
  <c r="CI50" i="19"/>
  <c r="CH50" i="19"/>
  <c r="CG50" i="19"/>
  <c r="CF50" i="19"/>
  <c r="CE50" i="19"/>
  <c r="CD50" i="19"/>
  <c r="CC50" i="19"/>
  <c r="CB50" i="19"/>
  <c r="BZ50" i="19"/>
  <c r="BY50" i="19"/>
  <c r="BX50" i="19"/>
  <c r="BW50" i="19"/>
  <c r="BV50" i="19"/>
  <c r="BU50" i="19"/>
  <c r="BT50" i="19"/>
  <c r="BS50" i="19"/>
  <c r="BR50" i="19"/>
  <c r="BQ50" i="19"/>
  <c r="BP50" i="19"/>
  <c r="BO50" i="19"/>
  <c r="BN50" i="19"/>
  <c r="BM50" i="19"/>
  <c r="BK50" i="19"/>
  <c r="BJ50" i="19"/>
  <c r="BI50" i="19"/>
  <c r="BH50" i="19"/>
  <c r="BG50" i="19"/>
  <c r="BF50" i="19"/>
  <c r="BE50" i="19"/>
  <c r="BD50" i="19"/>
  <c r="BC50" i="19"/>
  <c r="BB50" i="19"/>
  <c r="BA50" i="19"/>
  <c r="AZ50" i="19"/>
  <c r="AX50" i="19"/>
  <c r="AW50" i="19"/>
  <c r="AV50" i="19"/>
  <c r="AT50" i="19"/>
  <c r="AS50" i="19"/>
  <c r="AR50" i="19"/>
  <c r="AQ50" i="19"/>
  <c r="AO50" i="19"/>
  <c r="AN50" i="19"/>
  <c r="AM50" i="19"/>
  <c r="AL50" i="19"/>
  <c r="AK50" i="19"/>
  <c r="AJ50" i="19"/>
  <c r="AI50" i="19"/>
  <c r="AH50" i="19"/>
  <c r="AG50" i="19"/>
  <c r="AF50" i="19"/>
  <c r="AD50" i="19"/>
  <c r="AC50" i="19"/>
  <c r="AB50" i="19"/>
  <c r="AA50" i="19"/>
  <c r="Z50" i="19"/>
  <c r="Y50" i="19"/>
  <c r="X50" i="19"/>
  <c r="V50" i="19"/>
  <c r="U50" i="19"/>
  <c r="T50" i="19"/>
  <c r="S50" i="19"/>
  <c r="R50" i="19"/>
  <c r="Q50" i="19"/>
  <c r="P50" i="19"/>
  <c r="O50" i="19"/>
  <c r="N50" i="19"/>
  <c r="M50" i="19"/>
  <c r="L50" i="19"/>
  <c r="K50" i="19"/>
  <c r="J50" i="19"/>
  <c r="I50" i="19"/>
  <c r="H50" i="19"/>
  <c r="G50" i="19"/>
  <c r="F50" i="19"/>
  <c r="E50" i="19"/>
  <c r="D50" i="19"/>
  <c r="C50" i="19"/>
  <c r="DZ49" i="19"/>
  <c r="DT49" i="19"/>
  <c r="DL49" i="19"/>
  <c r="DC49" i="19"/>
  <c r="CM49" i="19"/>
  <c r="CJ49" i="19"/>
  <c r="CA49" i="19"/>
  <c r="BL49" i="19"/>
  <c r="AY49" i="19"/>
  <c r="AU49" i="19"/>
  <c r="AP49" i="19"/>
  <c r="AE49" i="19"/>
  <c r="W49" i="19"/>
  <c r="DZ48" i="19"/>
  <c r="DT48" i="19"/>
  <c r="DL48" i="19"/>
  <c r="DC48" i="19"/>
  <c r="CM48" i="19"/>
  <c r="CJ48" i="19"/>
  <c r="CA48" i="19"/>
  <c r="BL48" i="19"/>
  <c r="AY48" i="19"/>
  <c r="AU48" i="19"/>
  <c r="AP48" i="19"/>
  <c r="AE48" i="19"/>
  <c r="W48" i="19"/>
  <c r="DZ47" i="19"/>
  <c r="DT47" i="19"/>
  <c r="DL47" i="19"/>
  <c r="DC47" i="19"/>
  <c r="CM47" i="19"/>
  <c r="CJ47" i="19"/>
  <c r="CA47" i="19"/>
  <c r="BL47" i="19"/>
  <c r="AY47" i="19"/>
  <c r="AU47" i="19"/>
  <c r="AP47" i="19"/>
  <c r="AE47" i="19"/>
  <c r="W47" i="19"/>
  <c r="DZ46" i="19"/>
  <c r="DT46" i="19"/>
  <c r="DL46" i="19"/>
  <c r="DC46" i="19"/>
  <c r="CM46" i="19"/>
  <c r="CJ46" i="19"/>
  <c r="CA46" i="19"/>
  <c r="BL46" i="19"/>
  <c r="AY46" i="19"/>
  <c r="AU46" i="19"/>
  <c r="AP46" i="19"/>
  <c r="AE46" i="19"/>
  <c r="W46" i="19"/>
  <c r="DZ45" i="19"/>
  <c r="DT45" i="19"/>
  <c r="DL45" i="19"/>
  <c r="DC45" i="19"/>
  <c r="CM45" i="19"/>
  <c r="CJ45" i="19"/>
  <c r="CA45" i="19"/>
  <c r="BL45" i="19"/>
  <c r="AY45" i="19"/>
  <c r="AU45" i="19"/>
  <c r="AP45" i="19"/>
  <c r="AE45" i="19"/>
  <c r="W45" i="19"/>
  <c r="DZ44" i="19"/>
  <c r="DT44" i="19"/>
  <c r="DL44" i="19"/>
  <c r="DC44" i="19"/>
  <c r="CM44" i="19"/>
  <c r="CJ44" i="19"/>
  <c r="CA44" i="19"/>
  <c r="BL44" i="19"/>
  <c r="AY44" i="19"/>
  <c r="AU44" i="19"/>
  <c r="AP44" i="19"/>
  <c r="AE44" i="19"/>
  <c r="W44" i="19"/>
  <c r="DZ43" i="19"/>
  <c r="DT43" i="19"/>
  <c r="DL43" i="19"/>
  <c r="DC43" i="19"/>
  <c r="CM43" i="19"/>
  <c r="CJ43" i="19"/>
  <c r="CA43" i="19"/>
  <c r="BL43" i="19"/>
  <c r="AY43" i="19"/>
  <c r="AU43" i="19"/>
  <c r="AP43" i="19"/>
  <c r="AE43" i="19"/>
  <c r="W43" i="19"/>
  <c r="DZ42" i="19"/>
  <c r="DT42" i="19"/>
  <c r="DL42" i="19"/>
  <c r="DC42" i="19"/>
  <c r="CM42" i="19"/>
  <c r="CJ42" i="19"/>
  <c r="CA42" i="19"/>
  <c r="BL42" i="19"/>
  <c r="AY42" i="19"/>
  <c r="AU42" i="19"/>
  <c r="AP42" i="19"/>
  <c r="AE42" i="19"/>
  <c r="W42" i="19"/>
  <c r="DZ41" i="19"/>
  <c r="DT41" i="19"/>
  <c r="DL41" i="19"/>
  <c r="DC41" i="19"/>
  <c r="CM41" i="19"/>
  <c r="CJ41" i="19"/>
  <c r="CA41" i="19"/>
  <c r="BL41" i="19"/>
  <c r="AY41" i="19"/>
  <c r="AU41" i="19"/>
  <c r="AP41" i="19"/>
  <c r="AE41" i="19"/>
  <c r="W41" i="19"/>
  <c r="DZ40" i="19"/>
  <c r="DT40" i="19"/>
  <c r="DL40" i="19"/>
  <c r="DC40" i="19"/>
  <c r="CM40" i="19"/>
  <c r="CJ40" i="19"/>
  <c r="CA40" i="19"/>
  <c r="BL40" i="19"/>
  <c r="AY40" i="19"/>
  <c r="AU40" i="19"/>
  <c r="AP40" i="19"/>
  <c r="AE40" i="19"/>
  <c r="W40" i="19"/>
  <c r="DZ39" i="19"/>
  <c r="DT39" i="19"/>
  <c r="DL39" i="19"/>
  <c r="DC39" i="19"/>
  <c r="CM39" i="19"/>
  <c r="CJ39" i="19"/>
  <c r="CA39" i="19"/>
  <c r="BL39" i="19"/>
  <c r="AY39" i="19"/>
  <c r="AU39" i="19"/>
  <c r="AP39" i="19"/>
  <c r="AE39" i="19"/>
  <c r="W39" i="19"/>
  <c r="DZ38" i="19"/>
  <c r="DT38" i="19"/>
  <c r="DL38" i="19"/>
  <c r="DC38" i="19"/>
  <c r="CM38" i="19"/>
  <c r="CJ38" i="19"/>
  <c r="CA38" i="19"/>
  <c r="BL38" i="19"/>
  <c r="AY38" i="19"/>
  <c r="AU38" i="19"/>
  <c r="AP38" i="19"/>
  <c r="AE38" i="19"/>
  <c r="W38" i="19"/>
  <c r="DZ37" i="19"/>
  <c r="DT37" i="19"/>
  <c r="DL37" i="19"/>
  <c r="DC37" i="19"/>
  <c r="CM37" i="19"/>
  <c r="CJ37" i="19"/>
  <c r="CA37" i="19"/>
  <c r="BL37" i="19"/>
  <c r="AY37" i="19"/>
  <c r="AU37" i="19"/>
  <c r="AP37" i="19"/>
  <c r="AE37" i="19"/>
  <c r="W37" i="19"/>
  <c r="DZ36" i="19"/>
  <c r="DT36" i="19"/>
  <c r="DL36" i="19"/>
  <c r="DC36" i="19"/>
  <c r="CM36" i="19"/>
  <c r="CJ36" i="19"/>
  <c r="CA36" i="19"/>
  <c r="BL36" i="19"/>
  <c r="AY36" i="19"/>
  <c r="AU36" i="19"/>
  <c r="AP36" i="19"/>
  <c r="AE36" i="19"/>
  <c r="W36" i="19"/>
  <c r="DZ35" i="19"/>
  <c r="DT35" i="19"/>
  <c r="DL35" i="19"/>
  <c r="DC35" i="19"/>
  <c r="CM35" i="19"/>
  <c r="CJ35" i="19"/>
  <c r="CA35" i="19"/>
  <c r="BL35" i="19"/>
  <c r="AY35" i="19"/>
  <c r="AU35" i="19"/>
  <c r="AP35" i="19"/>
  <c r="AE35" i="19"/>
  <c r="W35" i="19"/>
  <c r="DZ34" i="19"/>
  <c r="DT34" i="19"/>
  <c r="DL34" i="19"/>
  <c r="DC34" i="19"/>
  <c r="CM34" i="19"/>
  <c r="CJ34" i="19"/>
  <c r="CA34" i="19"/>
  <c r="BL34" i="19"/>
  <c r="AY34" i="19"/>
  <c r="AU34" i="19"/>
  <c r="AP34" i="19"/>
  <c r="AE34" i="19"/>
  <c r="W34" i="19"/>
  <c r="DZ33" i="19"/>
  <c r="DT33" i="19"/>
  <c r="DL33" i="19"/>
  <c r="DC33" i="19"/>
  <c r="CM33" i="19"/>
  <c r="CJ33" i="19"/>
  <c r="CA33" i="19"/>
  <c r="BL33" i="19"/>
  <c r="AY33" i="19"/>
  <c r="AU33" i="19"/>
  <c r="AP33" i="19"/>
  <c r="AE33" i="19"/>
  <c r="W33" i="19"/>
  <c r="DZ32" i="19"/>
  <c r="DT32" i="19"/>
  <c r="DL32" i="19"/>
  <c r="DC32" i="19"/>
  <c r="CM32" i="19"/>
  <c r="CJ32" i="19"/>
  <c r="CA32" i="19"/>
  <c r="BL32" i="19"/>
  <c r="AY32" i="19"/>
  <c r="AU32" i="19"/>
  <c r="AP32" i="19"/>
  <c r="AE32" i="19"/>
  <c r="W32" i="19"/>
  <c r="DZ31" i="19"/>
  <c r="DT31" i="19"/>
  <c r="DL31" i="19"/>
  <c r="DC31" i="19"/>
  <c r="CM31" i="19"/>
  <c r="CJ31" i="19"/>
  <c r="CA31" i="19"/>
  <c r="BL31" i="19"/>
  <c r="AY31" i="19"/>
  <c r="AU31" i="19"/>
  <c r="AP31" i="19"/>
  <c r="AE31" i="19"/>
  <c r="W31" i="19"/>
  <c r="DZ30" i="19"/>
  <c r="DT30" i="19"/>
  <c r="DL30" i="19"/>
  <c r="DC30" i="19"/>
  <c r="CM30" i="19"/>
  <c r="CJ30" i="19"/>
  <c r="CA30" i="19"/>
  <c r="BL30" i="19"/>
  <c r="AY30" i="19"/>
  <c r="AU30" i="19"/>
  <c r="AP30" i="19"/>
  <c r="AE30" i="19"/>
  <c r="W30" i="19"/>
  <c r="DY29" i="19"/>
  <c r="DX29" i="19"/>
  <c r="DW29" i="19"/>
  <c r="DV29" i="19"/>
  <c r="DU29" i="19"/>
  <c r="DS29" i="19"/>
  <c r="DR29" i="19"/>
  <c r="DQ29" i="19"/>
  <c r="DP29" i="19"/>
  <c r="DO29" i="19"/>
  <c r="DN29" i="19"/>
  <c r="DM29" i="19"/>
  <c r="DK29" i="19"/>
  <c r="DJ29" i="19"/>
  <c r="DI29" i="19"/>
  <c r="DH29" i="19"/>
  <c r="DG29" i="19"/>
  <c r="DF29" i="19"/>
  <c r="DE29" i="19"/>
  <c r="DD29" i="19"/>
  <c r="DB29" i="19"/>
  <c r="DA29" i="19"/>
  <c r="CZ29" i="19"/>
  <c r="CY29" i="19"/>
  <c r="CX29" i="19"/>
  <c r="CW29" i="19"/>
  <c r="CV29" i="19"/>
  <c r="CU29" i="19"/>
  <c r="CT29" i="19"/>
  <c r="CS29" i="19"/>
  <c r="CR29" i="19"/>
  <c r="CQ29" i="19"/>
  <c r="CP29" i="19"/>
  <c r="CO29" i="19"/>
  <c r="CN29" i="19"/>
  <c r="CL29" i="19"/>
  <c r="CK29" i="19"/>
  <c r="CI29" i="19"/>
  <c r="CH29" i="19"/>
  <c r="CG29" i="19"/>
  <c r="CF29" i="19"/>
  <c r="CE29" i="19"/>
  <c r="CD29" i="19"/>
  <c r="CC29" i="19"/>
  <c r="CB29" i="19"/>
  <c r="BZ29" i="19"/>
  <c r="BY29" i="19"/>
  <c r="BX29" i="19"/>
  <c r="BW29" i="19"/>
  <c r="BV29" i="19"/>
  <c r="BU29" i="19"/>
  <c r="BT29" i="19"/>
  <c r="BS29" i="19"/>
  <c r="BR29" i="19"/>
  <c r="BQ29" i="19"/>
  <c r="BP29" i="19"/>
  <c r="BO29" i="19"/>
  <c r="BN29" i="19"/>
  <c r="BM29" i="19"/>
  <c r="BK29" i="19"/>
  <c r="BJ29" i="19"/>
  <c r="BI29" i="19"/>
  <c r="BH29" i="19"/>
  <c r="BG29" i="19"/>
  <c r="BF29" i="19"/>
  <c r="BE29" i="19"/>
  <c r="BD29" i="19"/>
  <c r="BC29" i="19"/>
  <c r="BB29" i="19"/>
  <c r="BA29" i="19"/>
  <c r="AZ29" i="19"/>
  <c r="AX29" i="19"/>
  <c r="AW29" i="19"/>
  <c r="AV29" i="19"/>
  <c r="AT29" i="19"/>
  <c r="AS29" i="19"/>
  <c r="AR29" i="19"/>
  <c r="AQ29" i="19"/>
  <c r="AO29" i="19"/>
  <c r="AN29" i="19"/>
  <c r="AM29" i="19"/>
  <c r="AL29" i="19"/>
  <c r="AK29" i="19"/>
  <c r="AJ29" i="19"/>
  <c r="AI29" i="19"/>
  <c r="AH29" i="19"/>
  <c r="AG29" i="19"/>
  <c r="AF29" i="19"/>
  <c r="AD29" i="19"/>
  <c r="AC29" i="19"/>
  <c r="AB29" i="19"/>
  <c r="AA29" i="19"/>
  <c r="Z29" i="19"/>
  <c r="Y29" i="19"/>
  <c r="X29" i="19"/>
  <c r="V29" i="19"/>
  <c r="U29" i="19"/>
  <c r="T29" i="19"/>
  <c r="S29" i="19"/>
  <c r="R29" i="19"/>
  <c r="Q29" i="19"/>
  <c r="P29" i="19"/>
  <c r="O29" i="19"/>
  <c r="N29" i="19"/>
  <c r="M29" i="19"/>
  <c r="L29" i="19"/>
  <c r="K29" i="19"/>
  <c r="J29" i="19"/>
  <c r="I29" i="19"/>
  <c r="H29" i="19"/>
  <c r="G29" i="19"/>
  <c r="F29" i="19"/>
  <c r="E29" i="19"/>
  <c r="D29" i="19"/>
  <c r="C29" i="19"/>
  <c r="DZ28" i="19"/>
  <c r="DT28" i="19"/>
  <c r="DL28" i="19"/>
  <c r="DC28" i="19"/>
  <c r="CM28" i="19"/>
  <c r="CJ28" i="19"/>
  <c r="CA28" i="19"/>
  <c r="BL28" i="19"/>
  <c r="AV28" i="19"/>
  <c r="AU28" i="19"/>
  <c r="AX28" i="19" s="1"/>
  <c r="AP28" i="19"/>
  <c r="AE28" i="19"/>
  <c r="W28" i="19"/>
  <c r="DZ27" i="19"/>
  <c r="DT27" i="19"/>
  <c r="DL27" i="19"/>
  <c r="DC27" i="19"/>
  <c r="CM27" i="19"/>
  <c r="CJ27" i="19"/>
  <c r="CA27" i="19"/>
  <c r="BL27" i="19"/>
  <c r="AY27" i="19"/>
  <c r="AU27" i="19"/>
  <c r="AP27" i="19"/>
  <c r="AE27" i="19"/>
  <c r="W27" i="19"/>
  <c r="DZ26" i="19"/>
  <c r="DT26" i="19"/>
  <c r="DL26" i="19"/>
  <c r="DC26" i="19"/>
  <c r="CM26" i="19"/>
  <c r="CJ26" i="19"/>
  <c r="CA26" i="19"/>
  <c r="BL26" i="19"/>
  <c r="AY26" i="19"/>
  <c r="AU26" i="19"/>
  <c r="AP26" i="19"/>
  <c r="AE26" i="19"/>
  <c r="W26" i="19"/>
  <c r="DZ25" i="19"/>
  <c r="DT25" i="19"/>
  <c r="DL25" i="19"/>
  <c r="DC25" i="19"/>
  <c r="CM25" i="19"/>
  <c r="CJ25" i="19"/>
  <c r="CA25" i="19"/>
  <c r="BL25" i="19"/>
  <c r="AY25" i="19"/>
  <c r="AU25" i="19"/>
  <c r="AP25" i="19"/>
  <c r="AE25" i="19"/>
  <c r="W25" i="19"/>
  <c r="DZ24" i="19"/>
  <c r="DT24" i="19"/>
  <c r="DL24" i="19"/>
  <c r="DC24" i="19"/>
  <c r="CM24" i="19"/>
  <c r="CJ24" i="19"/>
  <c r="CA24" i="19"/>
  <c r="BL24" i="19"/>
  <c r="AY24" i="19"/>
  <c r="AU24" i="19"/>
  <c r="AP24" i="19"/>
  <c r="AE24" i="19"/>
  <c r="W24" i="19"/>
  <c r="DZ23" i="19"/>
  <c r="DT23" i="19"/>
  <c r="DL23" i="19"/>
  <c r="DC23" i="19"/>
  <c r="CM23" i="19"/>
  <c r="CJ23" i="19"/>
  <c r="CA23" i="19"/>
  <c r="BL23" i="19"/>
  <c r="AY23" i="19"/>
  <c r="AU23" i="19"/>
  <c r="AP23" i="19"/>
  <c r="AE23" i="19"/>
  <c r="W23" i="19"/>
  <c r="DZ22" i="19"/>
  <c r="DT22" i="19"/>
  <c r="DL22" i="19"/>
  <c r="DC22" i="19"/>
  <c r="CM22" i="19"/>
  <c r="CJ22" i="19"/>
  <c r="CA22" i="19"/>
  <c r="BL22" i="19"/>
  <c r="AY22" i="19"/>
  <c r="AU22" i="19"/>
  <c r="AP22" i="19"/>
  <c r="AE22" i="19"/>
  <c r="W22" i="19"/>
  <c r="DZ21" i="19"/>
  <c r="DT21" i="19"/>
  <c r="DL21" i="19"/>
  <c r="DC21" i="19"/>
  <c r="CM21" i="19"/>
  <c r="CJ21" i="19"/>
  <c r="CA21" i="19"/>
  <c r="BL21" i="19"/>
  <c r="AY21" i="19"/>
  <c r="AU21" i="19"/>
  <c r="AP21" i="19"/>
  <c r="AE21" i="19"/>
  <c r="W21" i="19"/>
  <c r="DZ20" i="19"/>
  <c r="DT20" i="19"/>
  <c r="DL20" i="19"/>
  <c r="DC20" i="19"/>
  <c r="CM20" i="19"/>
  <c r="CJ20" i="19"/>
  <c r="CA20" i="19"/>
  <c r="BL20" i="19"/>
  <c r="AY20" i="19"/>
  <c r="AU20" i="19"/>
  <c r="AP20" i="19"/>
  <c r="AE20" i="19"/>
  <c r="W20" i="19"/>
  <c r="DZ19" i="19"/>
  <c r="DT19" i="19"/>
  <c r="DL19" i="19"/>
  <c r="DC19" i="19"/>
  <c r="CM19" i="19"/>
  <c r="CJ19" i="19"/>
  <c r="CA19" i="19"/>
  <c r="BL19" i="19"/>
  <c r="AY19" i="19"/>
  <c r="AU19" i="19"/>
  <c r="AP19" i="19"/>
  <c r="AE19" i="19"/>
  <c r="W19" i="19"/>
  <c r="DZ18" i="19"/>
  <c r="DT18" i="19"/>
  <c r="DL18" i="19"/>
  <c r="DC18" i="19"/>
  <c r="CM18" i="19"/>
  <c r="CJ18" i="19"/>
  <c r="CA18" i="19"/>
  <c r="BL18" i="19"/>
  <c r="AY18" i="19"/>
  <c r="AU18" i="19"/>
  <c r="AP18" i="19"/>
  <c r="AE18" i="19"/>
  <c r="W18" i="19"/>
  <c r="DZ17" i="19"/>
  <c r="DT17" i="19"/>
  <c r="DL17" i="19"/>
  <c r="DC17" i="19"/>
  <c r="CM17" i="19"/>
  <c r="CJ17" i="19"/>
  <c r="CA17" i="19"/>
  <c r="BL17" i="19"/>
  <c r="AY17" i="19"/>
  <c r="AU17" i="19"/>
  <c r="AP17" i="19"/>
  <c r="AE17" i="19"/>
  <c r="W17" i="19"/>
  <c r="DZ16" i="19"/>
  <c r="DT16" i="19"/>
  <c r="DL16" i="19"/>
  <c r="DC16" i="19"/>
  <c r="CM16" i="19"/>
  <c r="CJ16" i="19"/>
  <c r="CA16" i="19"/>
  <c r="BL16" i="19"/>
  <c r="AY16" i="19"/>
  <c r="AU16" i="19"/>
  <c r="AP16" i="19"/>
  <c r="AE16" i="19"/>
  <c r="W16" i="19"/>
  <c r="DZ15" i="19"/>
  <c r="DT15" i="19"/>
  <c r="DL15" i="19"/>
  <c r="DC15" i="19"/>
  <c r="CM15" i="19"/>
  <c r="CJ15" i="19"/>
  <c r="CA15" i="19"/>
  <c r="BL15" i="19"/>
  <c r="AY15" i="19"/>
  <c r="AU15" i="19"/>
  <c r="AP15" i="19"/>
  <c r="AE15" i="19"/>
  <c r="W15" i="19"/>
  <c r="DZ14" i="19"/>
  <c r="DT14" i="19"/>
  <c r="DL14" i="19"/>
  <c r="DC14" i="19"/>
  <c r="CM14" i="19"/>
  <c r="CJ14" i="19"/>
  <c r="CA14" i="19"/>
  <c r="BL14" i="19"/>
  <c r="AY14" i="19"/>
  <c r="AU14" i="19"/>
  <c r="AP14" i="19"/>
  <c r="AE14" i="19"/>
  <c r="W14" i="19"/>
  <c r="DZ13" i="19"/>
  <c r="DT13" i="19"/>
  <c r="DL13" i="19"/>
  <c r="DC13" i="19"/>
  <c r="CM13" i="19"/>
  <c r="CJ13" i="19"/>
  <c r="CA13" i="19"/>
  <c r="BL13" i="19"/>
  <c r="AY13" i="19"/>
  <c r="AU13" i="19"/>
  <c r="AP13" i="19"/>
  <c r="AE13" i="19"/>
  <c r="W13" i="19"/>
  <c r="DZ12" i="19"/>
  <c r="DT12" i="19"/>
  <c r="DL12" i="19"/>
  <c r="DC12" i="19"/>
  <c r="CM12" i="19"/>
  <c r="CJ12" i="19"/>
  <c r="CA12" i="19"/>
  <c r="BL12" i="19"/>
  <c r="AV12" i="19"/>
  <c r="AU12" i="19"/>
  <c r="AX12" i="19" s="1"/>
  <c r="AP12" i="19"/>
  <c r="AE12" i="19"/>
  <c r="W12" i="19"/>
  <c r="DY11" i="19"/>
  <c r="DX11" i="19"/>
  <c r="DW11" i="19"/>
  <c r="DV11" i="19"/>
  <c r="DU11" i="19"/>
  <c r="DS11" i="19"/>
  <c r="DR11" i="19"/>
  <c r="DQ11" i="19"/>
  <c r="DP11" i="19"/>
  <c r="DO11" i="19"/>
  <c r="DN11" i="19"/>
  <c r="DM11" i="19"/>
  <c r="DK11" i="19"/>
  <c r="DJ11" i="19"/>
  <c r="DI11" i="19"/>
  <c r="DH11" i="19"/>
  <c r="DG11" i="19"/>
  <c r="DF11" i="19"/>
  <c r="DE11" i="19"/>
  <c r="DD11" i="19"/>
  <c r="DB11" i="19"/>
  <c r="DA11" i="19"/>
  <c r="CZ11" i="19"/>
  <c r="CY11" i="19"/>
  <c r="CX11" i="19"/>
  <c r="CW11" i="19"/>
  <c r="CV11" i="19"/>
  <c r="CU11" i="19"/>
  <c r="CT11" i="19"/>
  <c r="CS11" i="19"/>
  <c r="CR11" i="19"/>
  <c r="CQ11" i="19"/>
  <c r="CP11" i="19"/>
  <c r="CO11" i="19"/>
  <c r="CN11" i="19"/>
  <c r="CL11" i="19"/>
  <c r="CK11" i="19"/>
  <c r="CI11" i="19"/>
  <c r="CH11" i="19"/>
  <c r="CG11" i="19"/>
  <c r="CF11" i="19"/>
  <c r="CE11" i="19"/>
  <c r="CD11" i="19"/>
  <c r="CC11" i="19"/>
  <c r="CB11" i="19"/>
  <c r="BZ11" i="19"/>
  <c r="BY11" i="19"/>
  <c r="BX11" i="19"/>
  <c r="BW11" i="19"/>
  <c r="BV11" i="19"/>
  <c r="BU11" i="19"/>
  <c r="BT11" i="19"/>
  <c r="BS11" i="19"/>
  <c r="BR11" i="19"/>
  <c r="BQ11" i="19"/>
  <c r="BP11" i="19"/>
  <c r="BO11" i="19"/>
  <c r="BN11" i="19"/>
  <c r="BM11" i="19"/>
  <c r="BK11" i="19"/>
  <c r="BJ11" i="19"/>
  <c r="BI11" i="19"/>
  <c r="BH11" i="19"/>
  <c r="BG11" i="19"/>
  <c r="BF11" i="19"/>
  <c r="BE11" i="19"/>
  <c r="BD11" i="19"/>
  <c r="BC11" i="19"/>
  <c r="BB11" i="19"/>
  <c r="BA11" i="19"/>
  <c r="AZ11" i="19"/>
  <c r="AW11" i="19"/>
  <c r="AT11" i="19"/>
  <c r="AS11" i="19"/>
  <c r="AR11" i="19"/>
  <c r="AQ11" i="19"/>
  <c r="AO11" i="19"/>
  <c r="AN11" i="19"/>
  <c r="AM11" i="19"/>
  <c r="AL11" i="19"/>
  <c r="AK11" i="19"/>
  <c r="AJ11" i="19"/>
  <c r="AI11" i="19"/>
  <c r="AH11" i="19"/>
  <c r="AG11" i="19"/>
  <c r="AF11" i="19"/>
  <c r="AD11" i="19"/>
  <c r="AC11" i="19"/>
  <c r="AB11" i="19"/>
  <c r="AA11" i="19"/>
  <c r="Z11" i="19"/>
  <c r="Y11" i="19"/>
  <c r="X11" i="19"/>
  <c r="V11" i="19"/>
  <c r="U11" i="19"/>
  <c r="T11" i="19"/>
  <c r="S11" i="19"/>
  <c r="R11" i="19"/>
  <c r="Q11" i="19"/>
  <c r="P11" i="19"/>
  <c r="O11" i="19"/>
  <c r="N11" i="19"/>
  <c r="M11" i="19"/>
  <c r="L11" i="19"/>
  <c r="K11" i="19"/>
  <c r="J11" i="19"/>
  <c r="I11" i="19"/>
  <c r="H11" i="19"/>
  <c r="G11" i="19"/>
  <c r="F11" i="19"/>
  <c r="E11" i="19"/>
  <c r="D11" i="19"/>
  <c r="C11" i="19"/>
  <c r="DZ9" i="19"/>
  <c r="DT9" i="19"/>
  <c r="DL9" i="19"/>
  <c r="DC9" i="19"/>
  <c r="CM9" i="19"/>
  <c r="CJ9" i="19"/>
  <c r="CA9" i="19"/>
  <c r="BL9" i="19"/>
  <c r="AY9" i="19"/>
  <c r="AU9" i="19"/>
  <c r="AP9" i="19"/>
  <c r="AE9" i="19"/>
  <c r="W9" i="19"/>
  <c r="DZ8" i="19"/>
  <c r="DT8" i="19"/>
  <c r="DL8" i="19"/>
  <c r="DC8" i="19"/>
  <c r="CM8" i="19"/>
  <c r="CJ8" i="19"/>
  <c r="CA8" i="19"/>
  <c r="BL8" i="19"/>
  <c r="AY8" i="19"/>
  <c r="AU8" i="19"/>
  <c r="AP8" i="19"/>
  <c r="AE8" i="19"/>
  <c r="W8" i="19"/>
  <c r="DY7" i="19"/>
  <c r="DX7" i="19"/>
  <c r="DW7" i="19"/>
  <c r="DV7" i="19"/>
  <c r="DU7" i="19"/>
  <c r="DS7" i="19"/>
  <c r="DR7" i="19"/>
  <c r="DQ7" i="19"/>
  <c r="DP7" i="19"/>
  <c r="DO7" i="19"/>
  <c r="DN7" i="19"/>
  <c r="DM7" i="19"/>
  <c r="DK7" i="19"/>
  <c r="DJ7" i="19"/>
  <c r="DI7" i="19"/>
  <c r="DH7" i="19"/>
  <c r="DG7" i="19"/>
  <c r="DF7" i="19"/>
  <c r="DE7" i="19"/>
  <c r="DD7" i="19"/>
  <c r="DB7" i="19"/>
  <c r="DA7" i="19"/>
  <c r="CZ7" i="19"/>
  <c r="CY7" i="19"/>
  <c r="CX7" i="19"/>
  <c r="CW7" i="19"/>
  <c r="CV7" i="19"/>
  <c r="CU7" i="19"/>
  <c r="CT7" i="19"/>
  <c r="CS7" i="19"/>
  <c r="CR7" i="19"/>
  <c r="CQ7" i="19"/>
  <c r="CP7" i="19"/>
  <c r="CO7" i="19"/>
  <c r="CN7" i="19"/>
  <c r="CL7" i="19"/>
  <c r="CK7" i="19"/>
  <c r="CI7" i="19"/>
  <c r="CH7" i="19"/>
  <c r="CG7" i="19"/>
  <c r="CF7" i="19"/>
  <c r="CE7" i="19"/>
  <c r="CD7" i="19"/>
  <c r="CC7" i="19"/>
  <c r="CB7" i="19"/>
  <c r="BZ7" i="19"/>
  <c r="BY7" i="19"/>
  <c r="BX7" i="19"/>
  <c r="BW7" i="19"/>
  <c r="BV7" i="19"/>
  <c r="BU7" i="19"/>
  <c r="BT7" i="19"/>
  <c r="BS7" i="19"/>
  <c r="BR7" i="19"/>
  <c r="BQ7" i="19"/>
  <c r="BP7" i="19"/>
  <c r="BO7" i="19"/>
  <c r="BN7" i="19"/>
  <c r="BM7" i="19"/>
  <c r="BK7" i="19"/>
  <c r="BJ7" i="19"/>
  <c r="BI7" i="19"/>
  <c r="BH7" i="19"/>
  <c r="BG7" i="19"/>
  <c r="BF7" i="19"/>
  <c r="BE7" i="19"/>
  <c r="BD7" i="19"/>
  <c r="BC7" i="19"/>
  <c r="BB7" i="19"/>
  <c r="BA7" i="19"/>
  <c r="AZ7" i="19"/>
  <c r="AX7" i="19"/>
  <c r="AW7" i="19"/>
  <c r="AV7" i="19"/>
  <c r="AT7" i="19"/>
  <c r="AS7" i="19"/>
  <c r="AR7" i="19"/>
  <c r="AQ7" i="19"/>
  <c r="AO7" i="19"/>
  <c r="AN7" i="19"/>
  <c r="AM7" i="19"/>
  <c r="AL7" i="19"/>
  <c r="AK7" i="19"/>
  <c r="AJ7" i="19"/>
  <c r="AI7" i="19"/>
  <c r="AH7" i="19"/>
  <c r="AG7" i="19"/>
  <c r="AF7" i="19"/>
  <c r="AD7" i="19"/>
  <c r="AC7" i="19"/>
  <c r="AB7" i="19"/>
  <c r="AA7" i="19"/>
  <c r="Z7" i="19"/>
  <c r="Y7" i="19"/>
  <c r="X7" i="19"/>
  <c r="V7" i="19"/>
  <c r="U7" i="19"/>
  <c r="T7" i="19"/>
  <c r="S7" i="19"/>
  <c r="R7" i="19"/>
  <c r="Q7" i="19"/>
  <c r="P7" i="19"/>
  <c r="O7" i="19"/>
  <c r="N7" i="19"/>
  <c r="M7" i="19"/>
  <c r="L7" i="19"/>
  <c r="K7" i="19"/>
  <c r="J7" i="19"/>
  <c r="I7" i="19"/>
  <c r="H7" i="19"/>
  <c r="G7" i="19"/>
  <c r="F7" i="19"/>
  <c r="E7" i="19"/>
  <c r="D7" i="19"/>
  <c r="C7" i="19"/>
  <c r="AV11" i="19" l="1"/>
  <c r="G10" i="19"/>
  <c r="AY7" i="19"/>
  <c r="AP10" i="20"/>
  <c r="BI10" i="19"/>
  <c r="BR10" i="19"/>
  <c r="BZ10" i="19"/>
  <c r="DK10" i="19"/>
  <c r="AY28" i="19"/>
  <c r="EA28" i="19" s="1"/>
  <c r="DT7" i="19"/>
  <c r="AD10" i="19"/>
  <c r="CT10" i="19"/>
  <c r="DB10" i="19"/>
  <c r="AU59" i="19"/>
  <c r="K10" i="19"/>
  <c r="S10" i="19"/>
  <c r="AK10" i="19"/>
  <c r="CO10" i="19"/>
  <c r="DF10" i="19"/>
  <c r="CP10" i="19"/>
  <c r="N10" i="19"/>
  <c r="V10" i="19"/>
  <c r="BL11" i="19"/>
  <c r="AY29" i="19"/>
  <c r="AP29" i="19"/>
  <c r="DL29" i="19"/>
  <c r="CA78" i="19"/>
  <c r="DL10" i="20"/>
  <c r="CJ69" i="19"/>
  <c r="BL69" i="19"/>
  <c r="AU69" i="19"/>
  <c r="AY12" i="19"/>
  <c r="EA12" i="19" s="1"/>
  <c r="CA29" i="19"/>
  <c r="J10" i="19"/>
  <c r="R10" i="19"/>
  <c r="DC69" i="19"/>
  <c r="DL69" i="19"/>
  <c r="DT11" i="19"/>
  <c r="E10" i="19"/>
  <c r="U10" i="19"/>
  <c r="CJ50" i="19"/>
  <c r="BL50" i="19"/>
  <c r="AU50" i="19"/>
  <c r="CA59" i="19"/>
  <c r="AU11" i="19"/>
  <c r="EA26" i="19"/>
  <c r="CR10" i="19"/>
  <c r="CZ10" i="19"/>
  <c r="DR10" i="19"/>
  <c r="CM10" i="20"/>
  <c r="EA50" i="20"/>
  <c r="W10" i="20"/>
  <c r="EA7" i="20"/>
  <c r="DC10" i="20"/>
  <c r="CJ10" i="20"/>
  <c r="EA29" i="20"/>
  <c r="AE10" i="20"/>
  <c r="EA79" i="20"/>
  <c r="EA70" i="20"/>
  <c r="DZ10" i="20"/>
  <c r="CA10" i="20"/>
  <c r="AU10" i="20"/>
  <c r="BL10" i="20"/>
  <c r="AY11" i="20"/>
  <c r="AY10" i="20" s="1"/>
  <c r="EA60" i="20"/>
  <c r="DT10" i="20"/>
  <c r="CA7" i="19"/>
  <c r="BN10" i="19"/>
  <c r="DZ29" i="19"/>
  <c r="EA43" i="19"/>
  <c r="EA62" i="19"/>
  <c r="W69" i="19"/>
  <c r="BD10" i="19"/>
  <c r="DU10" i="19"/>
  <c r="AX11" i="19"/>
  <c r="AX10" i="19" s="1"/>
  <c r="CE10" i="19"/>
  <c r="EA38" i="19"/>
  <c r="EA46" i="19"/>
  <c r="DT50" i="19"/>
  <c r="EA65" i="19"/>
  <c r="EA71" i="19"/>
  <c r="CJ78" i="19"/>
  <c r="CN10" i="19"/>
  <c r="DE10" i="19"/>
  <c r="DN10" i="19"/>
  <c r="EA17" i="19"/>
  <c r="AV10" i="19"/>
  <c r="AY50" i="19"/>
  <c r="DZ50" i="19"/>
  <c r="CM59" i="19"/>
  <c r="CM78" i="19"/>
  <c r="AM10" i="19"/>
  <c r="DW10" i="19"/>
  <c r="EA14" i="19"/>
  <c r="EA22" i="19"/>
  <c r="EA44" i="19"/>
  <c r="EA58" i="19"/>
  <c r="CQ10" i="19"/>
  <c r="AY78" i="19"/>
  <c r="DZ78" i="19"/>
  <c r="BA10" i="19"/>
  <c r="EA39" i="19"/>
  <c r="EA47" i="19"/>
  <c r="BG10" i="19"/>
  <c r="CW10" i="19"/>
  <c r="DX10" i="19"/>
  <c r="AY59" i="19"/>
  <c r="EA76" i="19"/>
  <c r="DL78" i="19"/>
  <c r="DJ10" i="19"/>
  <c r="EA34" i="19"/>
  <c r="W29" i="19"/>
  <c r="CM29" i="19"/>
  <c r="EA42" i="19"/>
  <c r="H10" i="19"/>
  <c r="EA55" i="19"/>
  <c r="EA56" i="19"/>
  <c r="AP59" i="19"/>
  <c r="AH10" i="19"/>
  <c r="AQ10" i="19"/>
  <c r="CX10" i="19"/>
  <c r="DG10" i="19"/>
  <c r="DP10" i="19"/>
  <c r="EA74" i="19"/>
  <c r="EA75" i="19"/>
  <c r="CJ7" i="19"/>
  <c r="BC10" i="19"/>
  <c r="BK10" i="19"/>
  <c r="CB10" i="19"/>
  <c r="BQ10" i="19"/>
  <c r="BY10" i="19"/>
  <c r="CH10" i="19"/>
  <c r="CY10" i="19"/>
  <c r="DH10" i="19"/>
  <c r="DT59" i="19"/>
  <c r="EA86" i="19"/>
  <c r="DZ7" i="19"/>
  <c r="DL7" i="19"/>
  <c r="DC7" i="19"/>
  <c r="CM7" i="19"/>
  <c r="BL7" i="19"/>
  <c r="AU7" i="19"/>
  <c r="AP7" i="19"/>
  <c r="AE7" i="19"/>
  <c r="EA8" i="19"/>
  <c r="DL59" i="19"/>
  <c r="DT78" i="19"/>
  <c r="DO10" i="19"/>
  <c r="DZ59" i="19"/>
  <c r="CV10" i="19"/>
  <c r="EA20" i="19"/>
  <c r="EA83" i="19"/>
  <c r="EA66" i="19"/>
  <c r="EA89" i="19"/>
  <c r="EA21" i="19"/>
  <c r="EA73" i="19"/>
  <c r="CJ59" i="19"/>
  <c r="EA25" i="19"/>
  <c r="EA15" i="19"/>
  <c r="BB10" i="19"/>
  <c r="EA85" i="19"/>
  <c r="AR10" i="19"/>
  <c r="EA88" i="19"/>
  <c r="EA84" i="19"/>
  <c r="AU78" i="19"/>
  <c r="EA81" i="19"/>
  <c r="EA92" i="19"/>
  <c r="EA91" i="19"/>
  <c r="AP78" i="19"/>
  <c r="AI10" i="19"/>
  <c r="AE50" i="19"/>
  <c r="AA10" i="19"/>
  <c r="EA87" i="19"/>
  <c r="EA80" i="19"/>
  <c r="EA63" i="19"/>
  <c r="EA82" i="19"/>
  <c r="AE59" i="19"/>
  <c r="AE78" i="19"/>
  <c r="EA90" i="19"/>
  <c r="EA31" i="19"/>
  <c r="EA67" i="19"/>
  <c r="AE69" i="19"/>
  <c r="EA72" i="19"/>
  <c r="EA16" i="19"/>
  <c r="Z10" i="19"/>
  <c r="AP69" i="19"/>
  <c r="DT69" i="19"/>
  <c r="AZ10" i="19"/>
  <c r="BH10" i="19"/>
  <c r="BP10" i="19"/>
  <c r="BX10" i="19"/>
  <c r="CG10" i="19"/>
  <c r="AY69" i="19"/>
  <c r="DZ69" i="19"/>
  <c r="EA77" i="19"/>
  <c r="EA68" i="19"/>
  <c r="EA57" i="19"/>
  <c r="CL10" i="19"/>
  <c r="CU10" i="19"/>
  <c r="DD10" i="19"/>
  <c r="W50" i="19"/>
  <c r="CM50" i="19"/>
  <c r="DV10" i="19"/>
  <c r="F10" i="19"/>
  <c r="CF10" i="19"/>
  <c r="DC50" i="19"/>
  <c r="AP50" i="19"/>
  <c r="DL50" i="19"/>
  <c r="EA53" i="19"/>
  <c r="EA48" i="19"/>
  <c r="EA49" i="19"/>
  <c r="EA45" i="19"/>
  <c r="EA40" i="19"/>
  <c r="EA41" i="19"/>
  <c r="AT10" i="19"/>
  <c r="BT10" i="19"/>
  <c r="AC10" i="19"/>
  <c r="AL10" i="19"/>
  <c r="EA35" i="19"/>
  <c r="M10" i="19"/>
  <c r="EA36" i="19"/>
  <c r="DM10" i="19"/>
  <c r="AE29" i="19"/>
  <c r="BF10" i="19"/>
  <c r="BO10" i="19"/>
  <c r="BW10" i="19"/>
  <c r="EA37" i="19"/>
  <c r="X10" i="19"/>
  <c r="P10" i="19"/>
  <c r="EA32" i="19"/>
  <c r="CD10" i="19"/>
  <c r="CJ29" i="19"/>
  <c r="BV10" i="19"/>
  <c r="EA30" i="19"/>
  <c r="AF10" i="19"/>
  <c r="AN10" i="19"/>
  <c r="O10" i="19"/>
  <c r="AU29" i="19"/>
  <c r="DT29" i="19"/>
  <c r="EA27" i="19"/>
  <c r="EA23" i="19"/>
  <c r="EA18" i="19"/>
  <c r="DZ11" i="19"/>
  <c r="CJ11" i="19"/>
  <c r="AP11" i="19"/>
  <c r="DL11" i="19"/>
  <c r="AE11" i="19"/>
  <c r="DC11" i="19"/>
  <c r="EA13" i="19"/>
  <c r="CM11" i="19"/>
  <c r="AW10" i="19"/>
  <c r="BE10" i="19"/>
  <c r="AS10" i="19"/>
  <c r="BJ10" i="19"/>
  <c r="BS10" i="19"/>
  <c r="CI10" i="19"/>
  <c r="DS10" i="19"/>
  <c r="AG10" i="19"/>
  <c r="AO10" i="19"/>
  <c r="I10" i="19"/>
  <c r="Q10" i="19"/>
  <c r="Y10" i="19"/>
  <c r="DY10" i="19"/>
  <c r="DI10" i="19"/>
  <c r="DQ10" i="19"/>
  <c r="CK10" i="19"/>
  <c r="EA24" i="19"/>
  <c r="BM10" i="19"/>
  <c r="BU10" i="19"/>
  <c r="CC10" i="19"/>
  <c r="EA19" i="19"/>
  <c r="W11" i="19"/>
  <c r="EA61" i="19"/>
  <c r="W59" i="19"/>
  <c r="EA52" i="19"/>
  <c r="C10" i="19"/>
  <c r="W78" i="19"/>
  <c r="AB10" i="19"/>
  <c r="AJ10" i="19"/>
  <c r="D10" i="19"/>
  <c r="L10" i="19"/>
  <c r="T10" i="19"/>
  <c r="CS10" i="19"/>
  <c r="DA10" i="19"/>
  <c r="EA64" i="19"/>
  <c r="EA9" i="19"/>
  <c r="EA51" i="19"/>
  <c r="BL59" i="19"/>
  <c r="EA70" i="19"/>
  <c r="BL78" i="19"/>
  <c r="DC29" i="19"/>
  <c r="EA33" i="19"/>
  <c r="EA60" i="19"/>
  <c r="EA79" i="19"/>
  <c r="CA11" i="19"/>
  <c r="EA54" i="19"/>
  <c r="CM69" i="19"/>
  <c r="DC59" i="19"/>
  <c r="DC78" i="19"/>
  <c r="W7" i="19"/>
  <c r="BL29" i="19"/>
  <c r="CA50" i="19"/>
  <c r="CA69" i="19"/>
  <c r="AY11" i="19" l="1"/>
  <c r="AY10" i="19" s="1"/>
  <c r="EA69" i="19"/>
  <c r="CM10" i="19"/>
  <c r="DL10" i="19"/>
  <c r="EA11" i="20"/>
  <c r="EB4" i="20"/>
  <c r="EA10" i="20"/>
  <c r="DT10" i="19"/>
  <c r="EA7" i="19"/>
  <c r="DZ10" i="19"/>
  <c r="CJ10" i="19"/>
  <c r="AU10" i="19"/>
  <c r="AP10" i="19"/>
  <c r="EA78" i="19"/>
  <c r="AE10" i="19"/>
  <c r="EA50" i="19"/>
  <c r="W10" i="19"/>
  <c r="BL10" i="19"/>
  <c r="EA59" i="19"/>
  <c r="DC10" i="19"/>
  <c r="CA10" i="19"/>
  <c r="EA29" i="19"/>
  <c r="AT7" i="18"/>
  <c r="DZ92" i="18"/>
  <c r="DT92" i="18"/>
  <c r="DL92" i="18"/>
  <c r="DC92" i="18"/>
  <c r="CM92" i="18"/>
  <c r="CJ92" i="18"/>
  <c r="CA92" i="18"/>
  <c r="BL92" i="18"/>
  <c r="AY92" i="18"/>
  <c r="AU92" i="18"/>
  <c r="AP92" i="18"/>
  <c r="AE92" i="18"/>
  <c r="W92" i="18"/>
  <c r="DZ91" i="18"/>
  <c r="DT91" i="18"/>
  <c r="DL91" i="18"/>
  <c r="DC91" i="18"/>
  <c r="CM91" i="18"/>
  <c r="CJ91" i="18"/>
  <c r="CA91" i="18"/>
  <c r="BL91" i="18"/>
  <c r="AY91" i="18"/>
  <c r="AU91" i="18"/>
  <c r="AP91" i="18"/>
  <c r="AE91" i="18"/>
  <c r="W91" i="18"/>
  <c r="DZ90" i="18"/>
  <c r="DT90" i="18"/>
  <c r="DL90" i="18"/>
  <c r="DC90" i="18"/>
  <c r="CM90" i="18"/>
  <c r="CJ90" i="18"/>
  <c r="CA90" i="18"/>
  <c r="BL90" i="18"/>
  <c r="AY90" i="18"/>
  <c r="AU90" i="18"/>
  <c r="AP90" i="18"/>
  <c r="AE90" i="18"/>
  <c r="W90" i="18"/>
  <c r="DZ89" i="18"/>
  <c r="DT89" i="18"/>
  <c r="DL89" i="18"/>
  <c r="DC89" i="18"/>
  <c r="CM89" i="18"/>
  <c r="CJ89" i="18"/>
  <c r="CA89" i="18"/>
  <c r="BL89" i="18"/>
  <c r="AY89" i="18"/>
  <c r="AU89" i="18"/>
  <c r="AP89" i="18"/>
  <c r="AE89" i="18"/>
  <c r="W89" i="18"/>
  <c r="DZ88" i="18"/>
  <c r="DT88" i="18"/>
  <c r="DL88" i="18"/>
  <c r="DC88" i="18"/>
  <c r="CM88" i="18"/>
  <c r="CJ88" i="18"/>
  <c r="CA88" i="18"/>
  <c r="BL88" i="18"/>
  <c r="AY88" i="18"/>
  <c r="AU88" i="18"/>
  <c r="AP88" i="18"/>
  <c r="AE88" i="18"/>
  <c r="W88" i="18"/>
  <c r="DZ87" i="18"/>
  <c r="DT87" i="18"/>
  <c r="DL87" i="18"/>
  <c r="DC87" i="18"/>
  <c r="CM87" i="18"/>
  <c r="CJ87" i="18"/>
  <c r="CA87" i="18"/>
  <c r="BL87" i="18"/>
  <c r="AY87" i="18"/>
  <c r="AU87" i="18"/>
  <c r="AP87" i="18"/>
  <c r="AE87" i="18"/>
  <c r="W87" i="18"/>
  <c r="DZ86" i="18"/>
  <c r="DT86" i="18"/>
  <c r="DL86" i="18"/>
  <c r="DC86" i="18"/>
  <c r="CM86" i="18"/>
  <c r="CJ86" i="18"/>
  <c r="CA86" i="18"/>
  <c r="BL86" i="18"/>
  <c r="AY86" i="18"/>
  <c r="AU86" i="18"/>
  <c r="AP86" i="18"/>
  <c r="AE86" i="18"/>
  <c r="W86" i="18"/>
  <c r="DZ85" i="18"/>
  <c r="DT85" i="18"/>
  <c r="DL85" i="18"/>
  <c r="DC85" i="18"/>
  <c r="CM85" i="18"/>
  <c r="CJ85" i="18"/>
  <c r="CA85" i="18"/>
  <c r="BL85" i="18"/>
  <c r="AY85" i="18"/>
  <c r="AU85" i="18"/>
  <c r="AP85" i="18"/>
  <c r="AE85" i="18"/>
  <c r="W85" i="18"/>
  <c r="DZ84" i="18"/>
  <c r="DT84" i="18"/>
  <c r="DL84" i="18"/>
  <c r="DC84" i="18"/>
  <c r="CM84" i="18"/>
  <c r="CJ84" i="18"/>
  <c r="CA84" i="18"/>
  <c r="BL84" i="18"/>
  <c r="AY84" i="18"/>
  <c r="AU84" i="18"/>
  <c r="AP84" i="18"/>
  <c r="AE84" i="18"/>
  <c r="W84" i="18"/>
  <c r="DZ83" i="18"/>
  <c r="DT83" i="18"/>
  <c r="DL83" i="18"/>
  <c r="DC83" i="18"/>
  <c r="CM83" i="18"/>
  <c r="CJ83" i="18"/>
  <c r="CA83" i="18"/>
  <c r="BL83" i="18"/>
  <c r="AY83" i="18"/>
  <c r="AU83" i="18"/>
  <c r="AP83" i="18"/>
  <c r="AE83" i="18"/>
  <c r="W83" i="18"/>
  <c r="DZ82" i="18"/>
  <c r="DT82" i="18"/>
  <c r="DL82" i="18"/>
  <c r="DC82" i="18"/>
  <c r="CM82" i="18"/>
  <c r="CJ82" i="18"/>
  <c r="CA82" i="18"/>
  <c r="BL82" i="18"/>
  <c r="AY82" i="18"/>
  <c r="AU82" i="18"/>
  <c r="AP82" i="18"/>
  <c r="AE82" i="18"/>
  <c r="W82" i="18"/>
  <c r="DZ81" i="18"/>
  <c r="DT81" i="18"/>
  <c r="DL81" i="18"/>
  <c r="DC81" i="18"/>
  <c r="CM81" i="18"/>
  <c r="CJ81" i="18"/>
  <c r="CA81" i="18"/>
  <c r="BL81" i="18"/>
  <c r="AY81" i="18"/>
  <c r="AU81" i="18"/>
  <c r="AP81" i="18"/>
  <c r="AE81" i="18"/>
  <c r="W81" i="18"/>
  <c r="DZ80" i="18"/>
  <c r="DT80" i="18"/>
  <c r="DL80" i="18"/>
  <c r="DC80" i="18"/>
  <c r="CM80" i="18"/>
  <c r="CJ80" i="18"/>
  <c r="CA80" i="18"/>
  <c r="BL80" i="18"/>
  <c r="AY80" i="18"/>
  <c r="AU80" i="18"/>
  <c r="AP80" i="18"/>
  <c r="AE80" i="18"/>
  <c r="W80" i="18"/>
  <c r="DZ79" i="18"/>
  <c r="DT79" i="18"/>
  <c r="DL79" i="18"/>
  <c r="DC79" i="18"/>
  <c r="CM79" i="18"/>
  <c r="CJ79" i="18"/>
  <c r="CA79" i="18"/>
  <c r="BL79" i="18"/>
  <c r="AY79" i="18"/>
  <c r="AU79" i="18"/>
  <c r="AP79" i="18"/>
  <c r="AE79" i="18"/>
  <c r="W79" i="18"/>
  <c r="DY78" i="18"/>
  <c r="DX78" i="18"/>
  <c r="DW78" i="18"/>
  <c r="DV78" i="18"/>
  <c r="DU78" i="18"/>
  <c r="DS78" i="18"/>
  <c r="DR78" i="18"/>
  <c r="DQ78" i="18"/>
  <c r="DP78" i="18"/>
  <c r="DO78" i="18"/>
  <c r="DN78" i="18"/>
  <c r="DM78" i="18"/>
  <c r="DK78" i="18"/>
  <c r="DJ78" i="18"/>
  <c r="DI78" i="18"/>
  <c r="DH78" i="18"/>
  <c r="DG78" i="18"/>
  <c r="DF78" i="18"/>
  <c r="DE78" i="18"/>
  <c r="DD78" i="18"/>
  <c r="DB78" i="18"/>
  <c r="DA78" i="18"/>
  <c r="CZ78" i="18"/>
  <c r="CY78" i="18"/>
  <c r="CX78" i="18"/>
  <c r="CW78" i="18"/>
  <c r="CV78" i="18"/>
  <c r="CU78" i="18"/>
  <c r="CT78" i="18"/>
  <c r="CS78" i="18"/>
  <c r="CR78" i="18"/>
  <c r="CQ78" i="18"/>
  <c r="CP78" i="18"/>
  <c r="CO78" i="18"/>
  <c r="CN78" i="18"/>
  <c r="CL78" i="18"/>
  <c r="CK78" i="18"/>
  <c r="CI78" i="18"/>
  <c r="CH78" i="18"/>
  <c r="CG78" i="18"/>
  <c r="CF78" i="18"/>
  <c r="CE78" i="18"/>
  <c r="CD78" i="18"/>
  <c r="CC78" i="18"/>
  <c r="CB78" i="18"/>
  <c r="BZ78" i="18"/>
  <c r="BY78" i="18"/>
  <c r="BX78" i="18"/>
  <c r="BW78" i="18"/>
  <c r="BV78" i="18"/>
  <c r="BU78" i="18"/>
  <c r="BT78" i="18"/>
  <c r="BS78" i="18"/>
  <c r="BR78" i="18"/>
  <c r="BQ78" i="18"/>
  <c r="BP78" i="18"/>
  <c r="BO78" i="18"/>
  <c r="BN78" i="18"/>
  <c r="BM78" i="18"/>
  <c r="BK78" i="18"/>
  <c r="BJ78" i="18"/>
  <c r="BI78" i="18"/>
  <c r="BH78" i="18"/>
  <c r="BG78" i="18"/>
  <c r="BF78" i="18"/>
  <c r="BE78" i="18"/>
  <c r="BD78" i="18"/>
  <c r="BC78" i="18"/>
  <c r="BB78" i="18"/>
  <c r="BA78" i="18"/>
  <c r="AZ78" i="18"/>
  <c r="AX78" i="18"/>
  <c r="AW78" i="18"/>
  <c r="AV78" i="18"/>
  <c r="AT78" i="18"/>
  <c r="AS78" i="18"/>
  <c r="AR78" i="18"/>
  <c r="AQ78" i="18"/>
  <c r="AO78" i="18"/>
  <c r="AN78" i="18"/>
  <c r="AM78" i="18"/>
  <c r="AL78" i="18"/>
  <c r="AK78" i="18"/>
  <c r="AJ78" i="18"/>
  <c r="AI78" i="18"/>
  <c r="AH78" i="18"/>
  <c r="AG78" i="18"/>
  <c r="AF78" i="18"/>
  <c r="AD78" i="18"/>
  <c r="AC78" i="18"/>
  <c r="AB78" i="18"/>
  <c r="AA78" i="18"/>
  <c r="Z78" i="18"/>
  <c r="Y78" i="18"/>
  <c r="X78" i="18"/>
  <c r="V78" i="18"/>
  <c r="U78" i="18"/>
  <c r="T78" i="18"/>
  <c r="S78" i="18"/>
  <c r="R78" i="18"/>
  <c r="Q78" i="18"/>
  <c r="P78" i="18"/>
  <c r="O78" i="18"/>
  <c r="N78" i="18"/>
  <c r="M78" i="18"/>
  <c r="L78" i="18"/>
  <c r="K78" i="18"/>
  <c r="J78" i="18"/>
  <c r="I78" i="18"/>
  <c r="H78" i="18"/>
  <c r="G78" i="18"/>
  <c r="F78" i="18"/>
  <c r="E78" i="18"/>
  <c r="D78" i="18"/>
  <c r="C78" i="18"/>
  <c r="DZ77" i="18"/>
  <c r="DT77" i="18"/>
  <c r="DL77" i="18"/>
  <c r="DC77" i="18"/>
  <c r="CM77" i="18"/>
  <c r="CJ77" i="18"/>
  <c r="CA77" i="18"/>
  <c r="BL77" i="18"/>
  <c r="AY77" i="18"/>
  <c r="AU77" i="18"/>
  <c r="AP77" i="18"/>
  <c r="AE77" i="18"/>
  <c r="W77" i="18"/>
  <c r="DZ76" i="18"/>
  <c r="DT76" i="18"/>
  <c r="DL76" i="18"/>
  <c r="DC76" i="18"/>
  <c r="CM76" i="18"/>
  <c r="CJ76" i="18"/>
  <c r="CA76" i="18"/>
  <c r="BL76" i="18"/>
  <c r="AY76" i="18"/>
  <c r="AU76" i="18"/>
  <c r="AP76" i="18"/>
  <c r="AE76" i="18"/>
  <c r="W76" i="18"/>
  <c r="DZ75" i="18"/>
  <c r="DT75" i="18"/>
  <c r="DL75" i="18"/>
  <c r="DC75" i="18"/>
  <c r="CM75" i="18"/>
  <c r="CJ75" i="18"/>
  <c r="CA75" i="18"/>
  <c r="BL75" i="18"/>
  <c r="AY75" i="18"/>
  <c r="AU75" i="18"/>
  <c r="AP75" i="18"/>
  <c r="AE75" i="18"/>
  <c r="W75" i="18"/>
  <c r="DZ74" i="18"/>
  <c r="DT74" i="18"/>
  <c r="DL74" i="18"/>
  <c r="DC74" i="18"/>
  <c r="CM74" i="18"/>
  <c r="CJ74" i="18"/>
  <c r="CA74" i="18"/>
  <c r="BL74" i="18"/>
  <c r="AY74" i="18"/>
  <c r="AU74" i="18"/>
  <c r="AP74" i="18"/>
  <c r="AE74" i="18"/>
  <c r="W74" i="18"/>
  <c r="DZ73" i="18"/>
  <c r="DT73" i="18"/>
  <c r="DL73" i="18"/>
  <c r="DC73" i="18"/>
  <c r="CM73" i="18"/>
  <c r="CJ73" i="18"/>
  <c r="CA73" i="18"/>
  <c r="BL73" i="18"/>
  <c r="AY73" i="18"/>
  <c r="AU73" i="18"/>
  <c r="AP73" i="18"/>
  <c r="AE73" i="18"/>
  <c r="W73" i="18"/>
  <c r="DZ72" i="18"/>
  <c r="DT72" i="18"/>
  <c r="DL72" i="18"/>
  <c r="DC72" i="18"/>
  <c r="CM72" i="18"/>
  <c r="CJ72" i="18"/>
  <c r="CA72" i="18"/>
  <c r="BL72" i="18"/>
  <c r="AY72" i="18"/>
  <c r="AU72" i="18"/>
  <c r="AP72" i="18"/>
  <c r="AE72" i="18"/>
  <c r="W72" i="18"/>
  <c r="DZ71" i="18"/>
  <c r="DT71" i="18"/>
  <c r="DL71" i="18"/>
  <c r="DC71" i="18"/>
  <c r="CM71" i="18"/>
  <c r="CJ71" i="18"/>
  <c r="CA71" i="18"/>
  <c r="BL71" i="18"/>
  <c r="AY71" i="18"/>
  <c r="AU71" i="18"/>
  <c r="AP71" i="18"/>
  <c r="AE71" i="18"/>
  <c r="W71" i="18"/>
  <c r="DZ70" i="18"/>
  <c r="DT70" i="18"/>
  <c r="DL70" i="18"/>
  <c r="DC70" i="18"/>
  <c r="CM70" i="18"/>
  <c r="CJ70" i="18"/>
  <c r="CA70" i="18"/>
  <c r="BL70" i="18"/>
  <c r="AY70" i="18"/>
  <c r="AU70" i="18"/>
  <c r="AP70" i="18"/>
  <c r="AE70" i="18"/>
  <c r="W70" i="18"/>
  <c r="DY69" i="18"/>
  <c r="DX69" i="18"/>
  <c r="DW69" i="18"/>
  <c r="DV69" i="18"/>
  <c r="DU69" i="18"/>
  <c r="DS69" i="18"/>
  <c r="DR69" i="18"/>
  <c r="DQ69" i="18"/>
  <c r="DP69" i="18"/>
  <c r="DO69" i="18"/>
  <c r="DN69" i="18"/>
  <c r="DM69" i="18"/>
  <c r="DK69" i="18"/>
  <c r="DJ69" i="18"/>
  <c r="DI69" i="18"/>
  <c r="DH69" i="18"/>
  <c r="DG69" i="18"/>
  <c r="DF69" i="18"/>
  <c r="DE69" i="18"/>
  <c r="DD69" i="18"/>
  <c r="DB69" i="18"/>
  <c r="DA69" i="18"/>
  <c r="CZ69" i="18"/>
  <c r="CY69" i="18"/>
  <c r="CX69" i="18"/>
  <c r="CW69" i="18"/>
  <c r="CV69" i="18"/>
  <c r="CU69" i="18"/>
  <c r="CT69" i="18"/>
  <c r="CS69" i="18"/>
  <c r="CR69" i="18"/>
  <c r="CQ69" i="18"/>
  <c r="CP69" i="18"/>
  <c r="CO69" i="18"/>
  <c r="CN69" i="18"/>
  <c r="CL69" i="18"/>
  <c r="CK69" i="18"/>
  <c r="CI69" i="18"/>
  <c r="CH69" i="18"/>
  <c r="CG69" i="18"/>
  <c r="CF69" i="18"/>
  <c r="CE69" i="18"/>
  <c r="CD69" i="18"/>
  <c r="CC69" i="18"/>
  <c r="CB69" i="18"/>
  <c r="BZ69" i="18"/>
  <c r="BY69" i="18"/>
  <c r="BX69" i="18"/>
  <c r="BW69" i="18"/>
  <c r="BV69" i="18"/>
  <c r="BU69" i="18"/>
  <c r="BT69" i="18"/>
  <c r="BS69" i="18"/>
  <c r="BR69" i="18"/>
  <c r="BQ69" i="18"/>
  <c r="BP69" i="18"/>
  <c r="BO69" i="18"/>
  <c r="BN69" i="18"/>
  <c r="BM69" i="18"/>
  <c r="BK69" i="18"/>
  <c r="BJ69" i="18"/>
  <c r="BI69" i="18"/>
  <c r="BH69" i="18"/>
  <c r="BG69" i="18"/>
  <c r="BF69" i="18"/>
  <c r="BE69" i="18"/>
  <c r="BD69" i="18"/>
  <c r="BC69" i="18"/>
  <c r="BB69" i="18"/>
  <c r="BA69" i="18"/>
  <c r="AZ69" i="18"/>
  <c r="AX69" i="18"/>
  <c r="AW69" i="18"/>
  <c r="AV69" i="18"/>
  <c r="AT69" i="18"/>
  <c r="AS69" i="18"/>
  <c r="AR69" i="18"/>
  <c r="AQ69" i="18"/>
  <c r="AO69" i="18"/>
  <c r="AN69" i="18"/>
  <c r="AM69" i="18"/>
  <c r="AL69" i="18"/>
  <c r="AK69" i="18"/>
  <c r="AJ69" i="18"/>
  <c r="AI69" i="18"/>
  <c r="AH69" i="18"/>
  <c r="AG69" i="18"/>
  <c r="AF69" i="18"/>
  <c r="AD69" i="18"/>
  <c r="AC69" i="18"/>
  <c r="AB69" i="18"/>
  <c r="AA69" i="18"/>
  <c r="Z69" i="18"/>
  <c r="Y69" i="18"/>
  <c r="X69" i="18"/>
  <c r="V69" i="18"/>
  <c r="U69" i="18"/>
  <c r="T69" i="18"/>
  <c r="S69" i="18"/>
  <c r="R69" i="18"/>
  <c r="Q69" i="18"/>
  <c r="P69" i="18"/>
  <c r="O69" i="18"/>
  <c r="N69" i="18"/>
  <c r="M69" i="18"/>
  <c r="L69" i="18"/>
  <c r="K69" i="18"/>
  <c r="J69" i="18"/>
  <c r="I69" i="18"/>
  <c r="H69" i="18"/>
  <c r="G69" i="18"/>
  <c r="F69" i="18"/>
  <c r="E69" i="18"/>
  <c r="D69" i="18"/>
  <c r="C69" i="18"/>
  <c r="DZ68" i="18"/>
  <c r="DT68" i="18"/>
  <c r="DL68" i="18"/>
  <c r="DC68" i="18"/>
  <c r="CM68" i="18"/>
  <c r="CJ68" i="18"/>
  <c r="CA68" i="18"/>
  <c r="BL68" i="18"/>
  <c r="AY68" i="18"/>
  <c r="AU68" i="18"/>
  <c r="AP68" i="18"/>
  <c r="AE68" i="18"/>
  <c r="W68" i="18"/>
  <c r="DZ67" i="18"/>
  <c r="DT67" i="18"/>
  <c r="DL67" i="18"/>
  <c r="DC67" i="18"/>
  <c r="CM67" i="18"/>
  <c r="CJ67" i="18"/>
  <c r="CA67" i="18"/>
  <c r="BL67" i="18"/>
  <c r="AY67" i="18"/>
  <c r="AU67" i="18"/>
  <c r="AP67" i="18"/>
  <c r="AE67" i="18"/>
  <c r="W67" i="18"/>
  <c r="DZ66" i="18"/>
  <c r="DT66" i="18"/>
  <c r="DL66" i="18"/>
  <c r="DC66" i="18"/>
  <c r="CM66" i="18"/>
  <c r="CJ66" i="18"/>
  <c r="CA66" i="18"/>
  <c r="BL66" i="18"/>
  <c r="AY66" i="18"/>
  <c r="AU66" i="18"/>
  <c r="AP66" i="18"/>
  <c r="AE66" i="18"/>
  <c r="W66" i="18"/>
  <c r="DZ65" i="18"/>
  <c r="DT65" i="18"/>
  <c r="DL65" i="18"/>
  <c r="DC65" i="18"/>
  <c r="CM65" i="18"/>
  <c r="CJ65" i="18"/>
  <c r="CA65" i="18"/>
  <c r="BL65" i="18"/>
  <c r="AY65" i="18"/>
  <c r="AU65" i="18"/>
  <c r="AP65" i="18"/>
  <c r="AE65" i="18"/>
  <c r="W65" i="18"/>
  <c r="DZ64" i="18"/>
  <c r="DT64" i="18"/>
  <c r="DL64" i="18"/>
  <c r="DC64" i="18"/>
  <c r="CM64" i="18"/>
  <c r="CJ64" i="18"/>
  <c r="CA64" i="18"/>
  <c r="BL64" i="18"/>
  <c r="AY64" i="18"/>
  <c r="AU64" i="18"/>
  <c r="AP64" i="18"/>
  <c r="AE64" i="18"/>
  <c r="W64" i="18"/>
  <c r="DZ63" i="18"/>
  <c r="DT63" i="18"/>
  <c r="DL63" i="18"/>
  <c r="DC63" i="18"/>
  <c r="CM63" i="18"/>
  <c r="CJ63" i="18"/>
  <c r="CA63" i="18"/>
  <c r="BL63" i="18"/>
  <c r="AY63" i="18"/>
  <c r="AU63" i="18"/>
  <c r="AP63" i="18"/>
  <c r="AE63" i="18"/>
  <c r="W63" i="18"/>
  <c r="DZ62" i="18"/>
  <c r="DT62" i="18"/>
  <c r="DL62" i="18"/>
  <c r="DC62" i="18"/>
  <c r="CM62" i="18"/>
  <c r="CJ62" i="18"/>
  <c r="CA62" i="18"/>
  <c r="BL62" i="18"/>
  <c r="AY62" i="18"/>
  <c r="AU62" i="18"/>
  <c r="AP62" i="18"/>
  <c r="AE62" i="18"/>
  <c r="W62" i="18"/>
  <c r="DZ61" i="18"/>
  <c r="DT61" i="18"/>
  <c r="DL61" i="18"/>
  <c r="DC61" i="18"/>
  <c r="CM61" i="18"/>
  <c r="CJ61" i="18"/>
  <c r="CA61" i="18"/>
  <c r="BL61" i="18"/>
  <c r="AY61" i="18"/>
  <c r="AU61" i="18"/>
  <c r="AP61" i="18"/>
  <c r="AE61" i="18"/>
  <c r="W61" i="18"/>
  <c r="DZ60" i="18"/>
  <c r="DT60" i="18"/>
  <c r="DL60" i="18"/>
  <c r="DC60" i="18"/>
  <c r="CM60" i="18"/>
  <c r="CJ60" i="18"/>
  <c r="CA60" i="18"/>
  <c r="BL60" i="18"/>
  <c r="AY60" i="18"/>
  <c r="AU60" i="18"/>
  <c r="AP60" i="18"/>
  <c r="AE60" i="18"/>
  <c r="W60" i="18"/>
  <c r="DY59" i="18"/>
  <c r="DX59" i="18"/>
  <c r="DW59" i="18"/>
  <c r="DV59" i="18"/>
  <c r="DU59" i="18"/>
  <c r="DS59" i="18"/>
  <c r="DR59" i="18"/>
  <c r="DQ59" i="18"/>
  <c r="DP59" i="18"/>
  <c r="DO59" i="18"/>
  <c r="DN59" i="18"/>
  <c r="DM59" i="18"/>
  <c r="DK59" i="18"/>
  <c r="DJ59" i="18"/>
  <c r="DI59" i="18"/>
  <c r="DH59" i="18"/>
  <c r="DG59" i="18"/>
  <c r="DF59" i="18"/>
  <c r="DE59" i="18"/>
  <c r="DD59" i="18"/>
  <c r="DB59" i="18"/>
  <c r="DA59" i="18"/>
  <c r="CZ59" i="18"/>
  <c r="CY59" i="18"/>
  <c r="CX59" i="18"/>
  <c r="CW59" i="18"/>
  <c r="CV59" i="18"/>
  <c r="CU59" i="18"/>
  <c r="CT59" i="18"/>
  <c r="CS59" i="18"/>
  <c r="CR59" i="18"/>
  <c r="CQ59" i="18"/>
  <c r="CP59" i="18"/>
  <c r="CO59" i="18"/>
  <c r="CN59" i="18"/>
  <c r="CL59" i="18"/>
  <c r="CK59" i="18"/>
  <c r="CI59" i="18"/>
  <c r="CH59" i="18"/>
  <c r="CG59" i="18"/>
  <c r="CF59" i="18"/>
  <c r="CE59" i="18"/>
  <c r="CD59" i="18"/>
  <c r="CC59" i="18"/>
  <c r="CB59" i="18"/>
  <c r="BZ59" i="18"/>
  <c r="BY59" i="18"/>
  <c r="BX59" i="18"/>
  <c r="BW59" i="18"/>
  <c r="BV59" i="18"/>
  <c r="BU59" i="18"/>
  <c r="BT59" i="18"/>
  <c r="BS59" i="18"/>
  <c r="BR59" i="18"/>
  <c r="BQ59" i="18"/>
  <c r="BP59" i="18"/>
  <c r="BO59" i="18"/>
  <c r="BN59" i="18"/>
  <c r="BM59" i="18"/>
  <c r="BK59" i="18"/>
  <c r="BJ59" i="18"/>
  <c r="BI59" i="18"/>
  <c r="BH59" i="18"/>
  <c r="BG59" i="18"/>
  <c r="BF59" i="18"/>
  <c r="BE59" i="18"/>
  <c r="BD59" i="18"/>
  <c r="BC59" i="18"/>
  <c r="BB59" i="18"/>
  <c r="BA59" i="18"/>
  <c r="AZ59" i="18"/>
  <c r="AX59" i="18"/>
  <c r="AW59" i="18"/>
  <c r="AV59" i="18"/>
  <c r="AT59" i="18"/>
  <c r="AS59" i="18"/>
  <c r="AR59" i="18"/>
  <c r="AQ59" i="18"/>
  <c r="AO59" i="18"/>
  <c r="AN59" i="18"/>
  <c r="AM59" i="18"/>
  <c r="AL59" i="18"/>
  <c r="AK59" i="18"/>
  <c r="AJ59" i="18"/>
  <c r="AI59" i="18"/>
  <c r="AH59" i="18"/>
  <c r="AG59" i="18"/>
  <c r="AF59" i="18"/>
  <c r="AD59" i="18"/>
  <c r="AC59" i="18"/>
  <c r="AB59" i="18"/>
  <c r="AA59" i="18"/>
  <c r="Z59" i="18"/>
  <c r="Y59" i="18"/>
  <c r="X59" i="18"/>
  <c r="V59" i="18"/>
  <c r="U59" i="18"/>
  <c r="T59" i="18"/>
  <c r="S59" i="18"/>
  <c r="R59" i="18"/>
  <c r="Q59" i="18"/>
  <c r="P59" i="18"/>
  <c r="O59" i="18"/>
  <c r="N59" i="18"/>
  <c r="M59" i="18"/>
  <c r="L59" i="18"/>
  <c r="K59" i="18"/>
  <c r="J59" i="18"/>
  <c r="I59" i="18"/>
  <c r="H59" i="18"/>
  <c r="G59" i="18"/>
  <c r="F59" i="18"/>
  <c r="E59" i="18"/>
  <c r="D59" i="18"/>
  <c r="C59" i="18"/>
  <c r="DZ58" i="18"/>
  <c r="DT58" i="18"/>
  <c r="DL58" i="18"/>
  <c r="DC58" i="18"/>
  <c r="CM58" i="18"/>
  <c r="CJ58" i="18"/>
  <c r="CA58" i="18"/>
  <c r="BL58" i="18"/>
  <c r="AY58" i="18"/>
  <c r="AU58" i="18"/>
  <c r="AP58" i="18"/>
  <c r="AE58" i="18"/>
  <c r="W58" i="18"/>
  <c r="DZ57" i="18"/>
  <c r="DT57" i="18"/>
  <c r="DL57" i="18"/>
  <c r="DC57" i="18"/>
  <c r="CM57" i="18"/>
  <c r="CJ57" i="18"/>
  <c r="CA57" i="18"/>
  <c r="BL57" i="18"/>
  <c r="AY57" i="18"/>
  <c r="AU57" i="18"/>
  <c r="AP57" i="18"/>
  <c r="AE57" i="18"/>
  <c r="W57" i="18"/>
  <c r="DZ56" i="18"/>
  <c r="DT56" i="18"/>
  <c r="DL56" i="18"/>
  <c r="DC56" i="18"/>
  <c r="CM56" i="18"/>
  <c r="CJ56" i="18"/>
  <c r="CA56" i="18"/>
  <c r="BL56" i="18"/>
  <c r="AY56" i="18"/>
  <c r="AU56" i="18"/>
  <c r="AP56" i="18"/>
  <c r="AE56" i="18"/>
  <c r="W56" i="18"/>
  <c r="DZ55" i="18"/>
  <c r="DT55" i="18"/>
  <c r="DL55" i="18"/>
  <c r="DC55" i="18"/>
  <c r="CM55" i="18"/>
  <c r="CJ55" i="18"/>
  <c r="CA55" i="18"/>
  <c r="BL55" i="18"/>
  <c r="AY55" i="18"/>
  <c r="AU55" i="18"/>
  <c r="AP55" i="18"/>
  <c r="AE55" i="18"/>
  <c r="W55" i="18"/>
  <c r="DZ54" i="18"/>
  <c r="DT54" i="18"/>
  <c r="DL54" i="18"/>
  <c r="DC54" i="18"/>
  <c r="CM54" i="18"/>
  <c r="CJ54" i="18"/>
  <c r="CA54" i="18"/>
  <c r="BL54" i="18"/>
  <c r="AY54" i="18"/>
  <c r="AU54" i="18"/>
  <c r="AP54" i="18"/>
  <c r="AE54" i="18"/>
  <c r="W54" i="18"/>
  <c r="DZ53" i="18"/>
  <c r="DT53" i="18"/>
  <c r="DL53" i="18"/>
  <c r="DC53" i="18"/>
  <c r="CM53" i="18"/>
  <c r="CJ53" i="18"/>
  <c r="CA53" i="18"/>
  <c r="BL53" i="18"/>
  <c r="AY53" i="18"/>
  <c r="AU53" i="18"/>
  <c r="AP53" i="18"/>
  <c r="AE53" i="18"/>
  <c r="W53" i="18"/>
  <c r="DZ52" i="18"/>
  <c r="DT52" i="18"/>
  <c r="DL52" i="18"/>
  <c r="DC52" i="18"/>
  <c r="CM52" i="18"/>
  <c r="CJ52" i="18"/>
  <c r="CA52" i="18"/>
  <c r="BL52" i="18"/>
  <c r="AY52" i="18"/>
  <c r="AU52" i="18"/>
  <c r="AP52" i="18"/>
  <c r="AE52" i="18"/>
  <c r="W52" i="18"/>
  <c r="DZ51" i="18"/>
  <c r="DT51" i="18"/>
  <c r="DL51" i="18"/>
  <c r="DC51" i="18"/>
  <c r="CM51" i="18"/>
  <c r="CJ51" i="18"/>
  <c r="CA51" i="18"/>
  <c r="BL51" i="18"/>
  <c r="AY51" i="18"/>
  <c r="AU51" i="18"/>
  <c r="AP51" i="18"/>
  <c r="AE51" i="18"/>
  <c r="W51" i="18"/>
  <c r="DY50" i="18"/>
  <c r="DX50" i="18"/>
  <c r="DW50" i="18"/>
  <c r="DV50" i="18"/>
  <c r="DU50" i="18"/>
  <c r="DS50" i="18"/>
  <c r="DR50" i="18"/>
  <c r="DQ50" i="18"/>
  <c r="DP50" i="18"/>
  <c r="DO50" i="18"/>
  <c r="DN50" i="18"/>
  <c r="DM50" i="18"/>
  <c r="DK50" i="18"/>
  <c r="DJ50" i="18"/>
  <c r="DI50" i="18"/>
  <c r="DH50" i="18"/>
  <c r="DG50" i="18"/>
  <c r="DF50" i="18"/>
  <c r="DE50" i="18"/>
  <c r="DD50" i="18"/>
  <c r="DB50" i="18"/>
  <c r="DA50" i="18"/>
  <c r="CZ50" i="18"/>
  <c r="CY50" i="18"/>
  <c r="CX50" i="18"/>
  <c r="CW50" i="18"/>
  <c r="CV50" i="18"/>
  <c r="CU50" i="18"/>
  <c r="CT50" i="18"/>
  <c r="CS50" i="18"/>
  <c r="CR50" i="18"/>
  <c r="CQ50" i="18"/>
  <c r="CP50" i="18"/>
  <c r="CO50" i="18"/>
  <c r="CN50" i="18"/>
  <c r="CL50" i="18"/>
  <c r="CK50" i="18"/>
  <c r="CI50" i="18"/>
  <c r="CH50" i="18"/>
  <c r="CG50" i="18"/>
  <c r="CF50" i="18"/>
  <c r="CE50" i="18"/>
  <c r="CD50" i="18"/>
  <c r="CC50" i="18"/>
  <c r="CB50" i="18"/>
  <c r="BZ50" i="18"/>
  <c r="BY50" i="18"/>
  <c r="BX50" i="18"/>
  <c r="BW50" i="18"/>
  <c r="BV50" i="18"/>
  <c r="BU50" i="18"/>
  <c r="BT50" i="18"/>
  <c r="BS50" i="18"/>
  <c r="BR50" i="18"/>
  <c r="BQ50" i="18"/>
  <c r="BP50" i="18"/>
  <c r="BO50" i="18"/>
  <c r="BN50" i="18"/>
  <c r="BM50" i="18"/>
  <c r="BK50" i="18"/>
  <c r="BJ50" i="18"/>
  <c r="BI50" i="18"/>
  <c r="BH50" i="18"/>
  <c r="BG50" i="18"/>
  <c r="BF50" i="18"/>
  <c r="BE50" i="18"/>
  <c r="BD50" i="18"/>
  <c r="BC50" i="18"/>
  <c r="BB50" i="18"/>
  <c r="BA50" i="18"/>
  <c r="AZ50" i="18"/>
  <c r="AX50" i="18"/>
  <c r="AW50" i="18"/>
  <c r="AV50" i="18"/>
  <c r="AT50" i="18"/>
  <c r="AS50" i="18"/>
  <c r="AR50" i="18"/>
  <c r="AQ50" i="18"/>
  <c r="AO50" i="18"/>
  <c r="AN50" i="18"/>
  <c r="AM50" i="18"/>
  <c r="AL50" i="18"/>
  <c r="AK50" i="18"/>
  <c r="AJ50" i="18"/>
  <c r="AI50" i="18"/>
  <c r="AH50" i="18"/>
  <c r="AG50" i="18"/>
  <c r="AF50" i="18"/>
  <c r="AD50" i="18"/>
  <c r="AC50" i="18"/>
  <c r="AB50" i="18"/>
  <c r="AA50" i="18"/>
  <c r="Z50" i="18"/>
  <c r="Y50" i="18"/>
  <c r="X50" i="18"/>
  <c r="V50" i="18"/>
  <c r="U50" i="18"/>
  <c r="T50" i="18"/>
  <c r="S50" i="18"/>
  <c r="R50" i="18"/>
  <c r="Q50" i="18"/>
  <c r="P50" i="18"/>
  <c r="O50" i="18"/>
  <c r="N50" i="18"/>
  <c r="M50" i="18"/>
  <c r="L50" i="18"/>
  <c r="K50" i="18"/>
  <c r="J50" i="18"/>
  <c r="I50" i="18"/>
  <c r="H50" i="18"/>
  <c r="G50" i="18"/>
  <c r="F50" i="18"/>
  <c r="E50" i="18"/>
  <c r="D50" i="18"/>
  <c r="C50" i="18"/>
  <c r="DZ49" i="18"/>
  <c r="DT49" i="18"/>
  <c r="DL49" i="18"/>
  <c r="DC49" i="18"/>
  <c r="CM49" i="18"/>
  <c r="CJ49" i="18"/>
  <c r="CA49" i="18"/>
  <c r="BL49" i="18"/>
  <c r="AY49" i="18"/>
  <c r="AU49" i="18"/>
  <c r="AP49" i="18"/>
  <c r="AE49" i="18"/>
  <c r="W49" i="18"/>
  <c r="DZ48" i="18"/>
  <c r="DT48" i="18"/>
  <c r="DL48" i="18"/>
  <c r="DC48" i="18"/>
  <c r="CM48" i="18"/>
  <c r="CJ48" i="18"/>
  <c r="CA48" i="18"/>
  <c r="BL48" i="18"/>
  <c r="AY48" i="18"/>
  <c r="AU48" i="18"/>
  <c r="AP48" i="18"/>
  <c r="AE48" i="18"/>
  <c r="W48" i="18"/>
  <c r="DZ47" i="18"/>
  <c r="DT47" i="18"/>
  <c r="DL47" i="18"/>
  <c r="DC47" i="18"/>
  <c r="CM47" i="18"/>
  <c r="CJ47" i="18"/>
  <c r="CA47" i="18"/>
  <c r="BL47" i="18"/>
  <c r="AY47" i="18"/>
  <c r="AU47" i="18"/>
  <c r="AP47" i="18"/>
  <c r="AE47" i="18"/>
  <c r="W47" i="18"/>
  <c r="DZ46" i="18"/>
  <c r="DT46" i="18"/>
  <c r="DL46" i="18"/>
  <c r="DC46" i="18"/>
  <c r="CM46" i="18"/>
  <c r="CJ46" i="18"/>
  <c r="CA46" i="18"/>
  <c r="BL46" i="18"/>
  <c r="AY46" i="18"/>
  <c r="AU46" i="18"/>
  <c r="AP46" i="18"/>
  <c r="AE46" i="18"/>
  <c r="W46" i="18"/>
  <c r="DZ45" i="18"/>
  <c r="DT45" i="18"/>
  <c r="DL45" i="18"/>
  <c r="DC45" i="18"/>
  <c r="CM45" i="18"/>
  <c r="CJ45" i="18"/>
  <c r="CA45" i="18"/>
  <c r="BL45" i="18"/>
  <c r="AY45" i="18"/>
  <c r="AU45" i="18"/>
  <c r="AP45" i="18"/>
  <c r="AE45" i="18"/>
  <c r="W45" i="18"/>
  <c r="DZ44" i="18"/>
  <c r="DT44" i="18"/>
  <c r="DL44" i="18"/>
  <c r="DC44" i="18"/>
  <c r="CM44" i="18"/>
  <c r="CJ44" i="18"/>
  <c r="CA44" i="18"/>
  <c r="BL44" i="18"/>
  <c r="AY44" i="18"/>
  <c r="AU44" i="18"/>
  <c r="AP44" i="18"/>
  <c r="AE44" i="18"/>
  <c r="W44" i="18"/>
  <c r="DZ43" i="18"/>
  <c r="DT43" i="18"/>
  <c r="DL43" i="18"/>
  <c r="DC43" i="18"/>
  <c r="CM43" i="18"/>
  <c r="CJ43" i="18"/>
  <c r="CA43" i="18"/>
  <c r="BL43" i="18"/>
  <c r="AY43" i="18"/>
  <c r="AU43" i="18"/>
  <c r="AP43" i="18"/>
  <c r="AE43" i="18"/>
  <c r="W43" i="18"/>
  <c r="DZ42" i="18"/>
  <c r="DT42" i="18"/>
  <c r="DL42" i="18"/>
  <c r="DC42" i="18"/>
  <c r="CM42" i="18"/>
  <c r="CJ42" i="18"/>
  <c r="CA42" i="18"/>
  <c r="BL42" i="18"/>
  <c r="AY42" i="18"/>
  <c r="AU42" i="18"/>
  <c r="AP42" i="18"/>
  <c r="AE42" i="18"/>
  <c r="W42" i="18"/>
  <c r="DZ41" i="18"/>
  <c r="DT41" i="18"/>
  <c r="DL41" i="18"/>
  <c r="DC41" i="18"/>
  <c r="CM41" i="18"/>
  <c r="CJ41" i="18"/>
  <c r="CA41" i="18"/>
  <c r="BL41" i="18"/>
  <c r="AY41" i="18"/>
  <c r="AU41" i="18"/>
  <c r="AP41" i="18"/>
  <c r="AE41" i="18"/>
  <c r="W41" i="18"/>
  <c r="DZ40" i="18"/>
  <c r="DT40" i="18"/>
  <c r="DL40" i="18"/>
  <c r="DC40" i="18"/>
  <c r="CM40" i="18"/>
  <c r="CJ40" i="18"/>
  <c r="CA40" i="18"/>
  <c r="BL40" i="18"/>
  <c r="AY40" i="18"/>
  <c r="AU40" i="18"/>
  <c r="AP40" i="18"/>
  <c r="AE40" i="18"/>
  <c r="W40" i="18"/>
  <c r="DZ39" i="18"/>
  <c r="DT39" i="18"/>
  <c r="DL39" i="18"/>
  <c r="DC39" i="18"/>
  <c r="CM39" i="18"/>
  <c r="CJ39" i="18"/>
  <c r="CA39" i="18"/>
  <c r="BL39" i="18"/>
  <c r="AY39" i="18"/>
  <c r="AU39" i="18"/>
  <c r="AP39" i="18"/>
  <c r="AE39" i="18"/>
  <c r="W39" i="18"/>
  <c r="DZ38" i="18"/>
  <c r="DT38" i="18"/>
  <c r="DL38" i="18"/>
  <c r="DC38" i="18"/>
  <c r="CM38" i="18"/>
  <c r="CJ38" i="18"/>
  <c r="CA38" i="18"/>
  <c r="BL38" i="18"/>
  <c r="AY38" i="18"/>
  <c r="AU38" i="18"/>
  <c r="AP38" i="18"/>
  <c r="AE38" i="18"/>
  <c r="W38" i="18"/>
  <c r="DZ37" i="18"/>
  <c r="DT37" i="18"/>
  <c r="DL37" i="18"/>
  <c r="DC37" i="18"/>
  <c r="CM37" i="18"/>
  <c r="CJ37" i="18"/>
  <c r="CA37" i="18"/>
  <c r="BL37" i="18"/>
  <c r="AY37" i="18"/>
  <c r="AU37" i="18"/>
  <c r="AP37" i="18"/>
  <c r="AE37" i="18"/>
  <c r="W37" i="18"/>
  <c r="DZ36" i="18"/>
  <c r="DT36" i="18"/>
  <c r="DL36" i="18"/>
  <c r="DC36" i="18"/>
  <c r="CM36" i="18"/>
  <c r="CJ36" i="18"/>
  <c r="CA36" i="18"/>
  <c r="BL36" i="18"/>
  <c r="AY36" i="18"/>
  <c r="AU36" i="18"/>
  <c r="AP36" i="18"/>
  <c r="AE36" i="18"/>
  <c r="W36" i="18"/>
  <c r="DZ35" i="18"/>
  <c r="DT35" i="18"/>
  <c r="DL35" i="18"/>
  <c r="DC35" i="18"/>
  <c r="CM35" i="18"/>
  <c r="CJ35" i="18"/>
  <c r="CA35" i="18"/>
  <c r="BL35" i="18"/>
  <c r="AY35" i="18"/>
  <c r="AU35" i="18"/>
  <c r="AP35" i="18"/>
  <c r="AE35" i="18"/>
  <c r="W35" i="18"/>
  <c r="DZ34" i="18"/>
  <c r="DT34" i="18"/>
  <c r="DL34" i="18"/>
  <c r="DC34" i="18"/>
  <c r="CM34" i="18"/>
  <c r="CJ34" i="18"/>
  <c r="CA34" i="18"/>
  <c r="BL34" i="18"/>
  <c r="AY34" i="18"/>
  <c r="AU34" i="18"/>
  <c r="AP34" i="18"/>
  <c r="AE34" i="18"/>
  <c r="W34" i="18"/>
  <c r="DZ33" i="18"/>
  <c r="DT33" i="18"/>
  <c r="DL33" i="18"/>
  <c r="DC33" i="18"/>
  <c r="CM33" i="18"/>
  <c r="CJ33" i="18"/>
  <c r="CA33" i="18"/>
  <c r="BL33" i="18"/>
  <c r="AY33" i="18"/>
  <c r="AU33" i="18"/>
  <c r="AP33" i="18"/>
  <c r="AE33" i="18"/>
  <c r="W33" i="18"/>
  <c r="DZ32" i="18"/>
  <c r="DT32" i="18"/>
  <c r="DL32" i="18"/>
  <c r="DC32" i="18"/>
  <c r="CM32" i="18"/>
  <c r="CJ32" i="18"/>
  <c r="CA32" i="18"/>
  <c r="BL32" i="18"/>
  <c r="AY32" i="18"/>
  <c r="AU32" i="18"/>
  <c r="AP32" i="18"/>
  <c r="AE32" i="18"/>
  <c r="W32" i="18"/>
  <c r="DZ31" i="18"/>
  <c r="DT31" i="18"/>
  <c r="DL31" i="18"/>
  <c r="DC31" i="18"/>
  <c r="CM31" i="18"/>
  <c r="CJ31" i="18"/>
  <c r="CA31" i="18"/>
  <c r="BL31" i="18"/>
  <c r="AY31" i="18"/>
  <c r="AU31" i="18"/>
  <c r="AP31" i="18"/>
  <c r="AE31" i="18"/>
  <c r="W31" i="18"/>
  <c r="DZ30" i="18"/>
  <c r="DT30" i="18"/>
  <c r="DL30" i="18"/>
  <c r="DC30" i="18"/>
  <c r="CM30" i="18"/>
  <c r="CJ30" i="18"/>
  <c r="CA30" i="18"/>
  <c r="BL30" i="18"/>
  <c r="AY30" i="18"/>
  <c r="AU30" i="18"/>
  <c r="AP30" i="18"/>
  <c r="AE30" i="18"/>
  <c r="W30" i="18"/>
  <c r="DY29" i="18"/>
  <c r="DX29" i="18"/>
  <c r="DW29" i="18"/>
  <c r="DV29" i="18"/>
  <c r="DU29" i="18"/>
  <c r="DS29" i="18"/>
  <c r="DR29" i="18"/>
  <c r="DQ29" i="18"/>
  <c r="DP29" i="18"/>
  <c r="DO29" i="18"/>
  <c r="DN29" i="18"/>
  <c r="DM29" i="18"/>
  <c r="DK29" i="18"/>
  <c r="DJ29" i="18"/>
  <c r="DI29" i="18"/>
  <c r="DH29" i="18"/>
  <c r="DG29" i="18"/>
  <c r="DF29" i="18"/>
  <c r="DE29" i="18"/>
  <c r="DD29" i="18"/>
  <c r="DB29" i="18"/>
  <c r="DA29" i="18"/>
  <c r="CZ29" i="18"/>
  <c r="CY29" i="18"/>
  <c r="CX29" i="18"/>
  <c r="CW29" i="18"/>
  <c r="CV29" i="18"/>
  <c r="CU29" i="18"/>
  <c r="CT29" i="18"/>
  <c r="CS29" i="18"/>
  <c r="CR29" i="18"/>
  <c r="CQ29" i="18"/>
  <c r="CP29" i="18"/>
  <c r="CO29" i="18"/>
  <c r="CN29" i="18"/>
  <c r="CL29" i="18"/>
  <c r="CK29" i="18"/>
  <c r="CI29" i="18"/>
  <c r="CH29" i="18"/>
  <c r="CG29" i="18"/>
  <c r="CF29" i="18"/>
  <c r="CE29" i="18"/>
  <c r="CD29" i="18"/>
  <c r="CC29" i="18"/>
  <c r="CB29" i="18"/>
  <c r="BZ29" i="18"/>
  <c r="BY29" i="18"/>
  <c r="BX29" i="18"/>
  <c r="BW29" i="18"/>
  <c r="BV29" i="18"/>
  <c r="BU29" i="18"/>
  <c r="BT29" i="18"/>
  <c r="BS29" i="18"/>
  <c r="BR29" i="18"/>
  <c r="BQ29" i="18"/>
  <c r="BP29" i="18"/>
  <c r="BO29" i="18"/>
  <c r="BN29" i="18"/>
  <c r="BM29" i="18"/>
  <c r="BK29" i="18"/>
  <c r="BJ29" i="18"/>
  <c r="BI29" i="18"/>
  <c r="BH29" i="18"/>
  <c r="BG29" i="18"/>
  <c r="BF29" i="18"/>
  <c r="BE29" i="18"/>
  <c r="BD29" i="18"/>
  <c r="BC29" i="18"/>
  <c r="BB29" i="18"/>
  <c r="BA29" i="18"/>
  <c r="AZ29" i="18"/>
  <c r="AX29" i="18"/>
  <c r="AW29" i="18"/>
  <c r="AV29" i="18"/>
  <c r="AT29" i="18"/>
  <c r="AS29" i="18"/>
  <c r="AR29" i="18"/>
  <c r="AQ29" i="18"/>
  <c r="AO29" i="18"/>
  <c r="AN29" i="18"/>
  <c r="AM29" i="18"/>
  <c r="AL29" i="18"/>
  <c r="AK29" i="18"/>
  <c r="AJ29" i="18"/>
  <c r="AI29" i="18"/>
  <c r="AH29" i="18"/>
  <c r="AG29" i="18"/>
  <c r="AF29" i="18"/>
  <c r="AD29" i="18"/>
  <c r="AC29" i="18"/>
  <c r="AB29" i="18"/>
  <c r="AA29" i="18"/>
  <c r="Z29" i="18"/>
  <c r="Y29" i="18"/>
  <c r="X29" i="18"/>
  <c r="V29" i="18"/>
  <c r="U29" i="18"/>
  <c r="T29" i="18"/>
  <c r="S29" i="18"/>
  <c r="R29" i="18"/>
  <c r="Q29" i="18"/>
  <c r="P29" i="18"/>
  <c r="O29" i="18"/>
  <c r="N29" i="18"/>
  <c r="M29" i="18"/>
  <c r="L29" i="18"/>
  <c r="K29" i="18"/>
  <c r="J29" i="18"/>
  <c r="I29" i="18"/>
  <c r="H29" i="18"/>
  <c r="G29" i="18"/>
  <c r="F29" i="18"/>
  <c r="E29" i="18"/>
  <c r="D29" i="18"/>
  <c r="C29" i="18"/>
  <c r="DZ28" i="18"/>
  <c r="DT28" i="18"/>
  <c r="DL28" i="18"/>
  <c r="DC28" i="18"/>
  <c r="CM28" i="18"/>
  <c r="CJ28" i="18"/>
  <c r="CA28" i="18"/>
  <c r="BL28" i="18"/>
  <c r="AV28" i="18"/>
  <c r="AU28" i="18"/>
  <c r="AX28" i="18" s="1"/>
  <c r="AP28" i="18"/>
  <c r="AE28" i="18"/>
  <c r="W28" i="18"/>
  <c r="DZ27" i="18"/>
  <c r="DT27" i="18"/>
  <c r="DL27" i="18"/>
  <c r="DC27" i="18"/>
  <c r="CM27" i="18"/>
  <c r="CJ27" i="18"/>
  <c r="CA27" i="18"/>
  <c r="BL27" i="18"/>
  <c r="AY27" i="18"/>
  <c r="AU27" i="18"/>
  <c r="AP27" i="18"/>
  <c r="AE27" i="18"/>
  <c r="W27" i="18"/>
  <c r="DZ26" i="18"/>
  <c r="DT26" i="18"/>
  <c r="DL26" i="18"/>
  <c r="DC26" i="18"/>
  <c r="CM26" i="18"/>
  <c r="CJ26" i="18"/>
  <c r="CA26" i="18"/>
  <c r="BL26" i="18"/>
  <c r="AY26" i="18"/>
  <c r="AU26" i="18"/>
  <c r="AP26" i="18"/>
  <c r="AE26" i="18"/>
  <c r="W26" i="18"/>
  <c r="DZ25" i="18"/>
  <c r="DT25" i="18"/>
  <c r="DL25" i="18"/>
  <c r="DC25" i="18"/>
  <c r="CM25" i="18"/>
  <c r="CJ25" i="18"/>
  <c r="CA25" i="18"/>
  <c r="BL25" i="18"/>
  <c r="AY25" i="18"/>
  <c r="AU25" i="18"/>
  <c r="AP25" i="18"/>
  <c r="AE25" i="18"/>
  <c r="W25" i="18"/>
  <c r="DZ24" i="18"/>
  <c r="DT24" i="18"/>
  <c r="DL24" i="18"/>
  <c r="DC24" i="18"/>
  <c r="CM24" i="18"/>
  <c r="CJ24" i="18"/>
  <c r="CA24" i="18"/>
  <c r="BL24" i="18"/>
  <c r="AY24" i="18"/>
  <c r="AU24" i="18"/>
  <c r="AP24" i="18"/>
  <c r="AE24" i="18"/>
  <c r="W24" i="18"/>
  <c r="DZ23" i="18"/>
  <c r="DT23" i="18"/>
  <c r="DL23" i="18"/>
  <c r="DC23" i="18"/>
  <c r="CM23" i="18"/>
  <c r="CJ23" i="18"/>
  <c r="CA23" i="18"/>
  <c r="BL23" i="18"/>
  <c r="AY23" i="18"/>
  <c r="AU23" i="18"/>
  <c r="AP23" i="18"/>
  <c r="AE23" i="18"/>
  <c r="W23" i="18"/>
  <c r="DZ22" i="18"/>
  <c r="DT22" i="18"/>
  <c r="DL22" i="18"/>
  <c r="DC22" i="18"/>
  <c r="CM22" i="18"/>
  <c r="CJ22" i="18"/>
  <c r="CA22" i="18"/>
  <c r="BL22" i="18"/>
  <c r="AY22" i="18"/>
  <c r="AU22" i="18"/>
  <c r="AP22" i="18"/>
  <c r="AE22" i="18"/>
  <c r="W22" i="18"/>
  <c r="DZ21" i="18"/>
  <c r="DT21" i="18"/>
  <c r="DL21" i="18"/>
  <c r="DC21" i="18"/>
  <c r="CM21" i="18"/>
  <c r="CJ21" i="18"/>
  <c r="CA21" i="18"/>
  <c r="BL21" i="18"/>
  <c r="AY21" i="18"/>
  <c r="AU21" i="18"/>
  <c r="AP21" i="18"/>
  <c r="AE21" i="18"/>
  <c r="W21" i="18"/>
  <c r="DZ20" i="18"/>
  <c r="DT20" i="18"/>
  <c r="DL20" i="18"/>
  <c r="DC20" i="18"/>
  <c r="CM20" i="18"/>
  <c r="CJ20" i="18"/>
  <c r="CA20" i="18"/>
  <c r="BL20" i="18"/>
  <c r="AY20" i="18"/>
  <c r="AU20" i="18"/>
  <c r="AP20" i="18"/>
  <c r="AE20" i="18"/>
  <c r="W20" i="18"/>
  <c r="DZ19" i="18"/>
  <c r="DT19" i="18"/>
  <c r="DL19" i="18"/>
  <c r="DC19" i="18"/>
  <c r="CM19" i="18"/>
  <c r="CJ19" i="18"/>
  <c r="CA19" i="18"/>
  <c r="BL19" i="18"/>
  <c r="AY19" i="18"/>
  <c r="AU19" i="18"/>
  <c r="AP19" i="18"/>
  <c r="AE19" i="18"/>
  <c r="W19" i="18"/>
  <c r="DZ18" i="18"/>
  <c r="DT18" i="18"/>
  <c r="DL18" i="18"/>
  <c r="DC18" i="18"/>
  <c r="CM18" i="18"/>
  <c r="CJ18" i="18"/>
  <c r="CA18" i="18"/>
  <c r="BL18" i="18"/>
  <c r="AY18" i="18"/>
  <c r="AU18" i="18"/>
  <c r="AP18" i="18"/>
  <c r="AE18" i="18"/>
  <c r="W18" i="18"/>
  <c r="DZ17" i="18"/>
  <c r="DT17" i="18"/>
  <c r="DL17" i="18"/>
  <c r="DC17" i="18"/>
  <c r="CM17" i="18"/>
  <c r="CJ17" i="18"/>
  <c r="CA17" i="18"/>
  <c r="BL17" i="18"/>
  <c r="AY17" i="18"/>
  <c r="AU17" i="18"/>
  <c r="AP17" i="18"/>
  <c r="AE17" i="18"/>
  <c r="W17" i="18"/>
  <c r="DZ16" i="18"/>
  <c r="DT16" i="18"/>
  <c r="DL16" i="18"/>
  <c r="DC16" i="18"/>
  <c r="CM16" i="18"/>
  <c r="CJ16" i="18"/>
  <c r="CA16" i="18"/>
  <c r="BL16" i="18"/>
  <c r="AY16" i="18"/>
  <c r="AU16" i="18"/>
  <c r="AP16" i="18"/>
  <c r="AE16" i="18"/>
  <c r="W16" i="18"/>
  <c r="DZ15" i="18"/>
  <c r="DT15" i="18"/>
  <c r="DL15" i="18"/>
  <c r="DC15" i="18"/>
  <c r="CM15" i="18"/>
  <c r="CJ15" i="18"/>
  <c r="CA15" i="18"/>
  <c r="BL15" i="18"/>
  <c r="AY15" i="18"/>
  <c r="AU15" i="18"/>
  <c r="AP15" i="18"/>
  <c r="AE15" i="18"/>
  <c r="W15" i="18"/>
  <c r="DZ14" i="18"/>
  <c r="DT14" i="18"/>
  <c r="DL14" i="18"/>
  <c r="DC14" i="18"/>
  <c r="CM14" i="18"/>
  <c r="CJ14" i="18"/>
  <c r="CA14" i="18"/>
  <c r="BL14" i="18"/>
  <c r="AY14" i="18"/>
  <c r="AU14" i="18"/>
  <c r="AP14" i="18"/>
  <c r="AE14" i="18"/>
  <c r="W14" i="18"/>
  <c r="DZ13" i="18"/>
  <c r="DT13" i="18"/>
  <c r="DL13" i="18"/>
  <c r="DC13" i="18"/>
  <c r="CM13" i="18"/>
  <c r="CJ13" i="18"/>
  <c r="CA13" i="18"/>
  <c r="BL13" i="18"/>
  <c r="AY13" i="18"/>
  <c r="AU13" i="18"/>
  <c r="AP13" i="18"/>
  <c r="AE13" i="18"/>
  <c r="W13" i="18"/>
  <c r="DZ12" i="18"/>
  <c r="DT12" i="18"/>
  <c r="DL12" i="18"/>
  <c r="DC12" i="18"/>
  <c r="CM12" i="18"/>
  <c r="CJ12" i="18"/>
  <c r="CA12" i="18"/>
  <c r="BL12" i="18"/>
  <c r="AV12" i="18"/>
  <c r="AU12" i="18"/>
  <c r="AX12" i="18" s="1"/>
  <c r="AP12" i="18"/>
  <c r="AE12" i="18"/>
  <c r="W12" i="18"/>
  <c r="DY11" i="18"/>
  <c r="DX11" i="18"/>
  <c r="DW11" i="18"/>
  <c r="DV11" i="18"/>
  <c r="DU11" i="18"/>
  <c r="DS11" i="18"/>
  <c r="DR11" i="18"/>
  <c r="DQ11" i="18"/>
  <c r="DP11" i="18"/>
  <c r="DO11" i="18"/>
  <c r="DN11" i="18"/>
  <c r="DM11" i="18"/>
  <c r="DK11" i="18"/>
  <c r="DJ11" i="18"/>
  <c r="DI11" i="18"/>
  <c r="DH11" i="18"/>
  <c r="DG11" i="18"/>
  <c r="DF11" i="18"/>
  <c r="DE11" i="18"/>
  <c r="DD11" i="18"/>
  <c r="DB11" i="18"/>
  <c r="DA11" i="18"/>
  <c r="CZ11" i="18"/>
  <c r="CY11" i="18"/>
  <c r="CX11" i="18"/>
  <c r="CW11" i="18"/>
  <c r="CV11" i="18"/>
  <c r="CU11" i="18"/>
  <c r="CT11" i="18"/>
  <c r="CS11" i="18"/>
  <c r="CR11" i="18"/>
  <c r="CQ11" i="18"/>
  <c r="CP11" i="18"/>
  <c r="CO11" i="18"/>
  <c r="CN11" i="18"/>
  <c r="CL11" i="18"/>
  <c r="CK11" i="18"/>
  <c r="CI11" i="18"/>
  <c r="CH11" i="18"/>
  <c r="CG11" i="18"/>
  <c r="CF11" i="18"/>
  <c r="CE11" i="18"/>
  <c r="CD11" i="18"/>
  <c r="CC11" i="18"/>
  <c r="CB11" i="18"/>
  <c r="BZ11" i="18"/>
  <c r="BY11" i="18"/>
  <c r="BX11" i="18"/>
  <c r="BW11" i="18"/>
  <c r="BV11" i="18"/>
  <c r="BU11" i="18"/>
  <c r="BT11" i="18"/>
  <c r="BS11" i="18"/>
  <c r="BR11" i="18"/>
  <c r="BQ11" i="18"/>
  <c r="BP11" i="18"/>
  <c r="BO11" i="18"/>
  <c r="BN11" i="18"/>
  <c r="BM11" i="18"/>
  <c r="BK11" i="18"/>
  <c r="BJ11" i="18"/>
  <c r="BI11" i="18"/>
  <c r="BH11" i="18"/>
  <c r="BG11" i="18"/>
  <c r="BF11" i="18"/>
  <c r="BE11" i="18"/>
  <c r="BD11" i="18"/>
  <c r="BC11" i="18"/>
  <c r="BB11" i="18"/>
  <c r="BA11" i="18"/>
  <c r="AZ11" i="18"/>
  <c r="AW11" i="18"/>
  <c r="AT11" i="18"/>
  <c r="AS11" i="18"/>
  <c r="AR11" i="18"/>
  <c r="AQ11" i="18"/>
  <c r="AO11" i="18"/>
  <c r="AN11" i="18"/>
  <c r="AM11" i="18"/>
  <c r="AL11" i="18"/>
  <c r="AK11" i="18"/>
  <c r="AJ11" i="18"/>
  <c r="AI11" i="18"/>
  <c r="AH11" i="18"/>
  <c r="AG11" i="18"/>
  <c r="AF11" i="18"/>
  <c r="AD11" i="18"/>
  <c r="AC11" i="18"/>
  <c r="AB11" i="18"/>
  <c r="AA11" i="18"/>
  <c r="Z11" i="18"/>
  <c r="Y11" i="18"/>
  <c r="X11" i="18"/>
  <c r="V11" i="18"/>
  <c r="U11" i="18"/>
  <c r="T11" i="18"/>
  <c r="S11" i="18"/>
  <c r="R11" i="18"/>
  <c r="Q11" i="18"/>
  <c r="P11" i="18"/>
  <c r="O11" i="18"/>
  <c r="N11" i="18"/>
  <c r="M11" i="18"/>
  <c r="L11" i="18"/>
  <c r="K11" i="18"/>
  <c r="J11" i="18"/>
  <c r="I11" i="18"/>
  <c r="H11" i="18"/>
  <c r="G11" i="18"/>
  <c r="F11" i="18"/>
  <c r="E11" i="18"/>
  <c r="D11" i="18"/>
  <c r="C11" i="18"/>
  <c r="DZ9" i="18"/>
  <c r="DT9" i="18"/>
  <c r="DL9" i="18"/>
  <c r="DC9" i="18"/>
  <c r="CM9" i="18"/>
  <c r="CJ9" i="18"/>
  <c r="CA9" i="18"/>
  <c r="BL9" i="18"/>
  <c r="AY9" i="18"/>
  <c r="AU9" i="18"/>
  <c r="AP9" i="18"/>
  <c r="AE9" i="18"/>
  <c r="W9" i="18"/>
  <c r="DZ8" i="18"/>
  <c r="DT8" i="18"/>
  <c r="DL8" i="18"/>
  <c r="DC8" i="18"/>
  <c r="CM8" i="18"/>
  <c r="CJ8" i="18"/>
  <c r="CA8" i="18"/>
  <c r="BL8" i="18"/>
  <c r="AY8" i="18"/>
  <c r="AU8" i="18"/>
  <c r="AP8" i="18"/>
  <c r="AE8" i="18"/>
  <c r="W8" i="18"/>
  <c r="DY7" i="18"/>
  <c r="DX7" i="18"/>
  <c r="DW7" i="18"/>
  <c r="DV7" i="18"/>
  <c r="DU7" i="18"/>
  <c r="DS7" i="18"/>
  <c r="DR7" i="18"/>
  <c r="DQ7" i="18"/>
  <c r="DP7" i="18"/>
  <c r="DO7" i="18"/>
  <c r="DN7" i="18"/>
  <c r="DM7" i="18"/>
  <c r="DK7" i="18"/>
  <c r="DJ7" i="18"/>
  <c r="DI7" i="18"/>
  <c r="DH7" i="18"/>
  <c r="DG7" i="18"/>
  <c r="DF7" i="18"/>
  <c r="DE7" i="18"/>
  <c r="DD7" i="18"/>
  <c r="DB7" i="18"/>
  <c r="DA7" i="18"/>
  <c r="CZ7" i="18"/>
  <c r="CY7" i="18"/>
  <c r="CX7" i="18"/>
  <c r="CW7" i="18"/>
  <c r="CV7" i="18"/>
  <c r="CU7" i="18"/>
  <c r="CT7" i="18"/>
  <c r="CS7" i="18"/>
  <c r="CR7" i="18"/>
  <c r="CQ7" i="18"/>
  <c r="CP7" i="18"/>
  <c r="CO7" i="18"/>
  <c r="CN7" i="18"/>
  <c r="CL7" i="18"/>
  <c r="CK7" i="18"/>
  <c r="CI7" i="18"/>
  <c r="CH7" i="18"/>
  <c r="CG7" i="18"/>
  <c r="CF7" i="18"/>
  <c r="CE7" i="18"/>
  <c r="CD7" i="18"/>
  <c r="CC7" i="18"/>
  <c r="CB7" i="18"/>
  <c r="BZ7" i="18"/>
  <c r="BY7" i="18"/>
  <c r="BX7" i="18"/>
  <c r="BW7" i="18"/>
  <c r="BV7" i="18"/>
  <c r="BU7" i="18"/>
  <c r="BT7" i="18"/>
  <c r="BS7" i="18"/>
  <c r="BR7" i="18"/>
  <c r="BQ7" i="18"/>
  <c r="BP7" i="18"/>
  <c r="BO7" i="18"/>
  <c r="BN7" i="18"/>
  <c r="BM7" i="18"/>
  <c r="BK7" i="18"/>
  <c r="BJ7" i="18"/>
  <c r="BI7" i="18"/>
  <c r="BH7" i="18"/>
  <c r="BG7" i="18"/>
  <c r="BF7" i="18"/>
  <c r="BE7" i="18"/>
  <c r="BD7" i="18"/>
  <c r="BC7" i="18"/>
  <c r="BB7" i="18"/>
  <c r="BA7" i="18"/>
  <c r="AZ7" i="18"/>
  <c r="AX7" i="18"/>
  <c r="AW7" i="18"/>
  <c r="AV7" i="18"/>
  <c r="AS7" i="18"/>
  <c r="AR7" i="18"/>
  <c r="AQ7" i="18"/>
  <c r="AO7" i="18"/>
  <c r="AN7" i="18"/>
  <c r="AM7" i="18"/>
  <c r="AL7" i="18"/>
  <c r="AK7" i="18"/>
  <c r="AJ7" i="18"/>
  <c r="AI7" i="18"/>
  <c r="AH7" i="18"/>
  <c r="AG7" i="18"/>
  <c r="AF7" i="18"/>
  <c r="AD7" i="18"/>
  <c r="AC7" i="18"/>
  <c r="AB7" i="18"/>
  <c r="AA7" i="18"/>
  <c r="Z7" i="18"/>
  <c r="Y7" i="18"/>
  <c r="X7" i="18"/>
  <c r="V7" i="18"/>
  <c r="U7" i="18"/>
  <c r="T7" i="18"/>
  <c r="S7" i="18"/>
  <c r="R7" i="18"/>
  <c r="Q7" i="18"/>
  <c r="P7" i="18"/>
  <c r="O7" i="18"/>
  <c r="N7" i="18"/>
  <c r="M7" i="18"/>
  <c r="L7" i="18"/>
  <c r="K7" i="18"/>
  <c r="J7" i="18"/>
  <c r="I7" i="18"/>
  <c r="H7" i="18"/>
  <c r="G7" i="18"/>
  <c r="F7" i="18"/>
  <c r="E7" i="18"/>
  <c r="D7" i="18"/>
  <c r="C7" i="18"/>
  <c r="EA11" i="19" l="1"/>
  <c r="CM7" i="18"/>
  <c r="CA7" i="18"/>
  <c r="BC10" i="18"/>
  <c r="BK10" i="18"/>
  <c r="BT10" i="18"/>
  <c r="CC10" i="18"/>
  <c r="AY7" i="18"/>
  <c r="CH10" i="18"/>
  <c r="CR10" i="18"/>
  <c r="CZ10" i="18"/>
  <c r="DI10" i="18"/>
  <c r="DR10" i="18"/>
  <c r="BA10" i="18"/>
  <c r="BI10" i="18"/>
  <c r="BR10" i="18"/>
  <c r="BZ10" i="18"/>
  <c r="CI10" i="18"/>
  <c r="DA10" i="18"/>
  <c r="DJ10" i="18"/>
  <c r="AP59" i="18"/>
  <c r="AU7" i="18"/>
  <c r="DT7" i="18"/>
  <c r="AP69" i="18"/>
  <c r="W69" i="18"/>
  <c r="BB10" i="18"/>
  <c r="BJ10" i="18"/>
  <c r="BS10" i="18"/>
  <c r="CB10" i="18"/>
  <c r="CK10" i="18"/>
  <c r="CT10" i="18"/>
  <c r="DB10" i="18"/>
  <c r="DL69" i="18"/>
  <c r="DT78" i="18"/>
  <c r="DZ78" i="18"/>
  <c r="W7" i="18"/>
  <c r="Z10" i="18"/>
  <c r="AR10" i="18"/>
  <c r="AY29" i="18"/>
  <c r="DZ29" i="18"/>
  <c r="BL50" i="18"/>
  <c r="AU50" i="18"/>
  <c r="EA53" i="18"/>
  <c r="CA50" i="18"/>
  <c r="AP50" i="18"/>
  <c r="DL50" i="18"/>
  <c r="EA25" i="18"/>
  <c r="J10" i="18"/>
  <c r="R10" i="18"/>
  <c r="AA10" i="18"/>
  <c r="AJ10" i="18"/>
  <c r="DC50" i="18"/>
  <c r="DZ50" i="18"/>
  <c r="DL7" i="18"/>
  <c r="AT10" i="18"/>
  <c r="DG10" i="18"/>
  <c r="DP10" i="18"/>
  <c r="DX10" i="18"/>
  <c r="AU59" i="18"/>
  <c r="DT59" i="18"/>
  <c r="BL69" i="18"/>
  <c r="CM69" i="18"/>
  <c r="AU69" i="18"/>
  <c r="AY69" i="18"/>
  <c r="DZ69" i="18"/>
  <c r="AY28" i="18"/>
  <c r="DT29" i="18"/>
  <c r="AY50" i="18"/>
  <c r="AW10" i="18"/>
  <c r="CY10" i="18"/>
  <c r="DH10" i="18"/>
  <c r="DQ10" i="18"/>
  <c r="DL29" i="18"/>
  <c r="CM50" i="18"/>
  <c r="DZ59" i="18"/>
  <c r="CA69" i="18"/>
  <c r="DC69" i="18"/>
  <c r="EB4" i="19"/>
  <c r="EA10" i="19"/>
  <c r="DZ7" i="18"/>
  <c r="EA8" i="18"/>
  <c r="DD10" i="18"/>
  <c r="DY10" i="18"/>
  <c r="DC59" i="18"/>
  <c r="CS10" i="18"/>
  <c r="DC78" i="18"/>
  <c r="CQ10" i="18"/>
  <c r="CJ59" i="18"/>
  <c r="L10" i="18"/>
  <c r="AN10" i="18"/>
  <c r="G10" i="18"/>
  <c r="X10" i="18"/>
  <c r="AO10" i="18"/>
  <c r="D10" i="18"/>
  <c r="AC10" i="18"/>
  <c r="AF10" i="18"/>
  <c r="O10" i="18"/>
  <c r="AG10" i="18"/>
  <c r="BD10" i="18"/>
  <c r="CN10" i="18"/>
  <c r="CV10" i="18"/>
  <c r="CJ29" i="18"/>
  <c r="AE29" i="18"/>
  <c r="DC29" i="18"/>
  <c r="T10" i="18"/>
  <c r="AL10" i="18"/>
  <c r="BN10" i="18"/>
  <c r="BV10" i="18"/>
  <c r="DO10" i="18"/>
  <c r="EA24" i="18"/>
  <c r="CM11" i="18"/>
  <c r="CA11" i="18"/>
  <c r="DF10" i="18"/>
  <c r="CL10" i="18"/>
  <c r="DV10" i="18"/>
  <c r="EA20" i="18"/>
  <c r="AP11" i="18"/>
  <c r="BH10" i="18"/>
  <c r="CP10" i="18"/>
  <c r="CX10" i="18"/>
  <c r="AD10" i="18"/>
  <c r="F10" i="18"/>
  <c r="N10" i="18"/>
  <c r="V10" i="18"/>
  <c r="BP10" i="18"/>
  <c r="BX10" i="18"/>
  <c r="AH10" i="18"/>
  <c r="CF10" i="18"/>
  <c r="BF10" i="18"/>
  <c r="H10" i="18"/>
  <c r="P10" i="18"/>
  <c r="AE11" i="18"/>
  <c r="DC11" i="18"/>
  <c r="DZ11" i="18"/>
  <c r="DL11" i="18"/>
  <c r="CD10" i="18"/>
  <c r="DN10" i="18"/>
  <c r="AZ10" i="18"/>
  <c r="BL11" i="18"/>
  <c r="EA43" i="18"/>
  <c r="BL59" i="18"/>
  <c r="BL29" i="18"/>
  <c r="AU11" i="18"/>
  <c r="AU29" i="18"/>
  <c r="AU78" i="18"/>
  <c r="AQ10" i="18"/>
  <c r="AI10" i="18"/>
  <c r="AP78" i="18"/>
  <c r="E10" i="18"/>
  <c r="M10" i="18"/>
  <c r="U10" i="18"/>
  <c r="BM10" i="18"/>
  <c r="BU10" i="18"/>
  <c r="EA13" i="18"/>
  <c r="EA21" i="18"/>
  <c r="AP29" i="18"/>
  <c r="EA34" i="18"/>
  <c r="EA42" i="18"/>
  <c r="EA54" i="18"/>
  <c r="CA59" i="18"/>
  <c r="CA78" i="18"/>
  <c r="EA83" i="18"/>
  <c r="S10" i="18"/>
  <c r="AS10" i="18"/>
  <c r="AM10" i="18"/>
  <c r="BE10" i="18"/>
  <c r="CU10" i="18"/>
  <c r="DK10" i="18"/>
  <c r="DS10" i="18"/>
  <c r="W29" i="18"/>
  <c r="CM29" i="18"/>
  <c r="EA39" i="18"/>
  <c r="EA47" i="18"/>
  <c r="AE50" i="18"/>
  <c r="EA57" i="18"/>
  <c r="EA64" i="18"/>
  <c r="EA91" i="18"/>
  <c r="BO10" i="18"/>
  <c r="DU10" i="18"/>
  <c r="EA33" i="18"/>
  <c r="EA36" i="18"/>
  <c r="EA44" i="18"/>
  <c r="EA56" i="18"/>
  <c r="CM59" i="18"/>
  <c r="CJ69" i="18"/>
  <c r="EA74" i="18"/>
  <c r="EA88" i="18"/>
  <c r="AV11" i="18"/>
  <c r="AV10" i="18" s="1"/>
  <c r="BW10" i="18"/>
  <c r="EA23" i="18"/>
  <c r="AP7" i="18"/>
  <c r="BG10" i="18"/>
  <c r="CO10" i="18"/>
  <c r="CW10" i="18"/>
  <c r="DE10" i="18"/>
  <c r="DM10" i="18"/>
  <c r="AX11" i="18"/>
  <c r="AX10" i="18" s="1"/>
  <c r="DT11" i="18"/>
  <c r="EA18" i="18"/>
  <c r="EA22" i="18"/>
  <c r="EA41" i="18"/>
  <c r="EA49" i="18"/>
  <c r="DT50" i="18"/>
  <c r="EA66" i="18"/>
  <c r="AY78" i="18"/>
  <c r="EA85" i="18"/>
  <c r="CE10" i="18"/>
  <c r="EA15" i="18"/>
  <c r="I10" i="18"/>
  <c r="BQ10" i="18"/>
  <c r="BY10" i="18"/>
  <c r="CG10" i="18"/>
  <c r="DW10" i="18"/>
  <c r="EA17" i="18"/>
  <c r="EA26" i="18"/>
  <c r="EA30" i="18"/>
  <c r="EA35" i="18"/>
  <c r="EA38" i="18"/>
  <c r="EA46" i="18"/>
  <c r="EA58" i="18"/>
  <c r="DL59" i="18"/>
  <c r="EA63" i="18"/>
  <c r="EA68" i="18"/>
  <c r="EA76" i="18"/>
  <c r="EA79" i="18"/>
  <c r="EA82" i="18"/>
  <c r="EA87" i="18"/>
  <c r="K10" i="18"/>
  <c r="EA32" i="18"/>
  <c r="EA37" i="18"/>
  <c r="EA40" i="18"/>
  <c r="EA48" i="18"/>
  <c r="AY59" i="18"/>
  <c r="EA65" i="18"/>
  <c r="DT69" i="18"/>
  <c r="CJ78" i="18"/>
  <c r="EA81" i="18"/>
  <c r="EA84" i="18"/>
  <c r="AK10" i="18"/>
  <c r="CJ11" i="18"/>
  <c r="EA27" i="18"/>
  <c r="CA29" i="18"/>
  <c r="EA45" i="18"/>
  <c r="CJ50" i="18"/>
  <c r="EA55" i="18"/>
  <c r="EA77" i="18"/>
  <c r="BL78" i="18"/>
  <c r="CM78" i="18"/>
  <c r="EA89" i="18"/>
  <c r="AB10" i="18"/>
  <c r="EA60" i="18"/>
  <c r="EA71" i="18"/>
  <c r="EA86" i="18"/>
  <c r="EA80" i="18"/>
  <c r="Y10" i="18"/>
  <c r="EA62" i="18"/>
  <c r="AE78" i="18"/>
  <c r="EA92" i="18"/>
  <c r="EA31" i="18"/>
  <c r="AE59" i="18"/>
  <c r="EA67" i="18"/>
  <c r="EA75" i="18"/>
  <c r="AE69" i="18"/>
  <c r="EA73" i="18"/>
  <c r="EA72" i="18"/>
  <c r="EA19" i="18"/>
  <c r="Q10" i="18"/>
  <c r="W50" i="18"/>
  <c r="EA90" i="18"/>
  <c r="EA14" i="18"/>
  <c r="W11" i="18"/>
  <c r="EA16" i="18"/>
  <c r="W78" i="18"/>
  <c r="C10" i="18"/>
  <c r="EA52" i="18"/>
  <c r="DC7" i="18"/>
  <c r="CJ7" i="18"/>
  <c r="BL7" i="18"/>
  <c r="EA9" i="18"/>
  <c r="EA61" i="18"/>
  <c r="W59" i="18"/>
  <c r="EA28" i="18"/>
  <c r="AY12" i="18"/>
  <c r="AE7" i="18"/>
  <c r="EA51" i="18"/>
  <c r="EA70" i="18"/>
  <c r="DL78" i="18"/>
  <c r="AY11" i="18" l="1"/>
  <c r="AY10" i="18" s="1"/>
  <c r="EA12" i="18"/>
  <c r="DZ10" i="18"/>
  <c r="EA50" i="18"/>
  <c r="CM10" i="18"/>
  <c r="EA7" i="18"/>
  <c r="AU10" i="18"/>
  <c r="DC10" i="18"/>
  <c r="EA29" i="18"/>
  <c r="DL10" i="18"/>
  <c r="BL10" i="18"/>
  <c r="AP10" i="18"/>
  <c r="DT10" i="18"/>
  <c r="EA59" i="18"/>
  <c r="EA78" i="18"/>
  <c r="CA10" i="18"/>
  <c r="CJ10" i="18"/>
  <c r="AE10" i="18"/>
  <c r="EA69" i="18"/>
  <c r="W10" i="18"/>
  <c r="DZ9" i="17"/>
  <c r="DT9" i="17"/>
  <c r="DC9" i="17"/>
  <c r="CM9" i="17"/>
  <c r="CJ9" i="17"/>
  <c r="BL9" i="17"/>
  <c r="AU9" i="17"/>
  <c r="AP9" i="17"/>
  <c r="AE9" i="17"/>
  <c r="W9" i="17"/>
  <c r="DZ92" i="17"/>
  <c r="DT92" i="17"/>
  <c r="DL92" i="17"/>
  <c r="DC92" i="17"/>
  <c r="CM92" i="17"/>
  <c r="CJ92" i="17"/>
  <c r="CA92" i="17"/>
  <c r="BL92" i="17"/>
  <c r="AY92" i="17"/>
  <c r="AU92" i="17"/>
  <c r="AP92" i="17"/>
  <c r="AE92" i="17"/>
  <c r="W92" i="17"/>
  <c r="DZ91" i="17"/>
  <c r="DT91" i="17"/>
  <c r="DL91" i="17"/>
  <c r="DC91" i="17"/>
  <c r="CM91" i="17"/>
  <c r="CJ91" i="17"/>
  <c r="CA91" i="17"/>
  <c r="BL91" i="17"/>
  <c r="AY91" i="17"/>
  <c r="AU91" i="17"/>
  <c r="AP91" i="17"/>
  <c r="AE91" i="17"/>
  <c r="W91" i="17"/>
  <c r="DZ90" i="17"/>
  <c r="DT90" i="17"/>
  <c r="DL90" i="17"/>
  <c r="DC90" i="17"/>
  <c r="CM90" i="17"/>
  <c r="CJ90" i="17"/>
  <c r="CA90" i="17"/>
  <c r="BL90" i="17"/>
  <c r="AY90" i="17"/>
  <c r="AU90" i="17"/>
  <c r="AP90" i="17"/>
  <c r="AE90" i="17"/>
  <c r="W90" i="17"/>
  <c r="DZ89" i="17"/>
  <c r="DT89" i="17"/>
  <c r="DL89" i="17"/>
  <c r="DC89" i="17"/>
  <c r="CM89" i="17"/>
  <c r="CJ89" i="17"/>
  <c r="CA89" i="17"/>
  <c r="BL89" i="17"/>
  <c r="AY89" i="17"/>
  <c r="AU89" i="17"/>
  <c r="AP89" i="17"/>
  <c r="AE89" i="17"/>
  <c r="W89" i="17"/>
  <c r="DZ88" i="17"/>
  <c r="DT88" i="17"/>
  <c r="DL88" i="17"/>
  <c r="DC88" i="17"/>
  <c r="CM88" i="17"/>
  <c r="CJ88" i="17"/>
  <c r="CA88" i="17"/>
  <c r="BL88" i="17"/>
  <c r="AY88" i="17"/>
  <c r="AU88" i="17"/>
  <c r="AP88" i="17"/>
  <c r="AE88" i="17"/>
  <c r="W88" i="17"/>
  <c r="DZ87" i="17"/>
  <c r="DT87" i="17"/>
  <c r="DL87" i="17"/>
  <c r="DC87" i="17"/>
  <c r="CM87" i="17"/>
  <c r="CJ87" i="17"/>
  <c r="CA87" i="17"/>
  <c r="BL87" i="17"/>
  <c r="AY87" i="17"/>
  <c r="AU87" i="17"/>
  <c r="AP87" i="17"/>
  <c r="AE87" i="17"/>
  <c r="W87" i="17"/>
  <c r="DZ86" i="17"/>
  <c r="DT86" i="17"/>
  <c r="DL86" i="17"/>
  <c r="DC86" i="17"/>
  <c r="CM86" i="17"/>
  <c r="CJ86" i="17"/>
  <c r="CA86" i="17"/>
  <c r="BL86" i="17"/>
  <c r="AY86" i="17"/>
  <c r="AU86" i="17"/>
  <c r="AP86" i="17"/>
  <c r="AE86" i="17"/>
  <c r="W86" i="17"/>
  <c r="DZ85" i="17"/>
  <c r="DT85" i="17"/>
  <c r="DL85" i="17"/>
  <c r="DC85" i="17"/>
  <c r="CM85" i="17"/>
  <c r="CJ85" i="17"/>
  <c r="CA85" i="17"/>
  <c r="BL85" i="17"/>
  <c r="AY85" i="17"/>
  <c r="AU85" i="17"/>
  <c r="AP85" i="17"/>
  <c r="AE85" i="17"/>
  <c r="W85" i="17"/>
  <c r="DZ84" i="17"/>
  <c r="DT84" i="17"/>
  <c r="DL84" i="17"/>
  <c r="DC84" i="17"/>
  <c r="CM84" i="17"/>
  <c r="CJ84" i="17"/>
  <c r="CA84" i="17"/>
  <c r="BL84" i="17"/>
  <c r="AY84" i="17"/>
  <c r="AU84" i="17"/>
  <c r="AP84" i="17"/>
  <c r="AE84" i="17"/>
  <c r="W84" i="17"/>
  <c r="DZ83" i="17"/>
  <c r="DT83" i="17"/>
  <c r="DL83" i="17"/>
  <c r="DC83" i="17"/>
  <c r="CM83" i="17"/>
  <c r="CJ83" i="17"/>
  <c r="CA83" i="17"/>
  <c r="BL83" i="17"/>
  <c r="AY83" i="17"/>
  <c r="AU83" i="17"/>
  <c r="AP83" i="17"/>
  <c r="AE83" i="17"/>
  <c r="W83" i="17"/>
  <c r="DZ82" i="17"/>
  <c r="DT82" i="17"/>
  <c r="DL82" i="17"/>
  <c r="DC82" i="17"/>
  <c r="CM82" i="17"/>
  <c r="CJ82" i="17"/>
  <c r="CA82" i="17"/>
  <c r="BL82" i="17"/>
  <c r="AY82" i="17"/>
  <c r="AU82" i="17"/>
  <c r="AP82" i="17"/>
  <c r="AE82" i="17"/>
  <c r="W82" i="17"/>
  <c r="DZ81" i="17"/>
  <c r="DT81" i="17"/>
  <c r="DL81" i="17"/>
  <c r="DC81" i="17"/>
  <c r="CM81" i="17"/>
  <c r="CJ81" i="17"/>
  <c r="CA81" i="17"/>
  <c r="BL81" i="17"/>
  <c r="AY81" i="17"/>
  <c r="AU81" i="17"/>
  <c r="AP81" i="17"/>
  <c r="AE81" i="17"/>
  <c r="W81" i="17"/>
  <c r="DZ80" i="17"/>
  <c r="DT80" i="17"/>
  <c r="DL80" i="17"/>
  <c r="DC80" i="17"/>
  <c r="CM80" i="17"/>
  <c r="CJ80" i="17"/>
  <c r="CA80" i="17"/>
  <c r="BL80" i="17"/>
  <c r="AY80" i="17"/>
  <c r="AU80" i="17"/>
  <c r="AP80" i="17"/>
  <c r="AE80" i="17"/>
  <c r="W80" i="17"/>
  <c r="DZ79" i="17"/>
  <c r="DT79" i="17"/>
  <c r="DL79" i="17"/>
  <c r="DC79" i="17"/>
  <c r="CM79" i="17"/>
  <c r="CJ79" i="17"/>
  <c r="CA79" i="17"/>
  <c r="BL79" i="17"/>
  <c r="AY79" i="17"/>
  <c r="AU79" i="17"/>
  <c r="AP79" i="17"/>
  <c r="AE79" i="17"/>
  <c r="W79" i="17"/>
  <c r="DY78" i="17"/>
  <c r="DX78" i="17"/>
  <c r="DW78" i="17"/>
  <c r="DV78" i="17"/>
  <c r="DU78" i="17"/>
  <c r="DS78" i="17"/>
  <c r="DR78" i="17"/>
  <c r="DQ78" i="17"/>
  <c r="DP78" i="17"/>
  <c r="DO78" i="17"/>
  <c r="DN78" i="17"/>
  <c r="DM78" i="17"/>
  <c r="DK78" i="17"/>
  <c r="DJ78" i="17"/>
  <c r="DI78" i="17"/>
  <c r="DH78" i="17"/>
  <c r="DG78" i="17"/>
  <c r="DF78" i="17"/>
  <c r="DE78" i="17"/>
  <c r="DD78" i="17"/>
  <c r="DB78" i="17"/>
  <c r="DA78" i="17"/>
  <c r="CZ78" i="17"/>
  <c r="CY78" i="17"/>
  <c r="CX78" i="17"/>
  <c r="CW78" i="17"/>
  <c r="CV78" i="17"/>
  <c r="CU78" i="17"/>
  <c r="CT78" i="17"/>
  <c r="CS78" i="17"/>
  <c r="CR78" i="17"/>
  <c r="CQ78" i="17"/>
  <c r="CP78" i="17"/>
  <c r="CO78" i="17"/>
  <c r="CN78" i="17"/>
  <c r="CL78" i="17"/>
  <c r="CK78" i="17"/>
  <c r="CI78" i="17"/>
  <c r="CH78" i="17"/>
  <c r="CG78" i="17"/>
  <c r="CF78" i="17"/>
  <c r="CE78" i="17"/>
  <c r="CD78" i="17"/>
  <c r="CC78" i="17"/>
  <c r="CB78" i="17"/>
  <c r="BZ78" i="17"/>
  <c r="BY78" i="17"/>
  <c r="BX78" i="17"/>
  <c r="BW78" i="17"/>
  <c r="BV78" i="17"/>
  <c r="BU78" i="17"/>
  <c r="BT78" i="17"/>
  <c r="BS78" i="17"/>
  <c r="BR78" i="17"/>
  <c r="BQ78" i="17"/>
  <c r="BP78" i="17"/>
  <c r="BO78" i="17"/>
  <c r="BN78" i="17"/>
  <c r="BM78" i="17"/>
  <c r="BK78" i="17"/>
  <c r="BJ78" i="17"/>
  <c r="BI78" i="17"/>
  <c r="BH78" i="17"/>
  <c r="BG78" i="17"/>
  <c r="BF78" i="17"/>
  <c r="BE78" i="17"/>
  <c r="BD78" i="17"/>
  <c r="BC78" i="17"/>
  <c r="BB78" i="17"/>
  <c r="BA78" i="17"/>
  <c r="AZ78" i="17"/>
  <c r="AX78" i="17"/>
  <c r="AW78" i="17"/>
  <c r="AV78" i="17"/>
  <c r="AT78" i="17"/>
  <c r="AS78" i="17"/>
  <c r="AR78" i="17"/>
  <c r="AQ78" i="17"/>
  <c r="AO78" i="17"/>
  <c r="AN78" i="17"/>
  <c r="AM78" i="17"/>
  <c r="AL78" i="17"/>
  <c r="AK78" i="17"/>
  <c r="AJ78" i="17"/>
  <c r="AI78" i="17"/>
  <c r="AH78" i="17"/>
  <c r="AG78" i="17"/>
  <c r="AF78" i="17"/>
  <c r="AD78" i="17"/>
  <c r="AC78" i="17"/>
  <c r="AB78" i="17"/>
  <c r="AA78" i="17"/>
  <c r="Z78" i="17"/>
  <c r="Y78" i="17"/>
  <c r="X78" i="17"/>
  <c r="V78" i="17"/>
  <c r="U78" i="17"/>
  <c r="T78" i="17"/>
  <c r="S78" i="17"/>
  <c r="R78" i="17"/>
  <c r="Q78" i="17"/>
  <c r="P78" i="17"/>
  <c r="O78" i="17"/>
  <c r="N78" i="17"/>
  <c r="M78" i="17"/>
  <c r="L78" i="17"/>
  <c r="K78" i="17"/>
  <c r="J78" i="17"/>
  <c r="I78" i="17"/>
  <c r="H78" i="17"/>
  <c r="G78" i="17"/>
  <c r="F78" i="17"/>
  <c r="E78" i="17"/>
  <c r="D78" i="17"/>
  <c r="C78" i="17"/>
  <c r="DZ77" i="17"/>
  <c r="DT77" i="17"/>
  <c r="DL77" i="17"/>
  <c r="DC77" i="17"/>
  <c r="CM77" i="17"/>
  <c r="CJ77" i="17"/>
  <c r="CA77" i="17"/>
  <c r="BL77" i="17"/>
  <c r="AY77" i="17"/>
  <c r="AU77" i="17"/>
  <c r="AP77" i="17"/>
  <c r="AE77" i="17"/>
  <c r="W77" i="17"/>
  <c r="DZ76" i="17"/>
  <c r="DT76" i="17"/>
  <c r="DL76" i="17"/>
  <c r="DC76" i="17"/>
  <c r="CM76" i="17"/>
  <c r="CJ76" i="17"/>
  <c r="CA76" i="17"/>
  <c r="BL76" i="17"/>
  <c r="AY76" i="17"/>
  <c r="AU76" i="17"/>
  <c r="AP76" i="17"/>
  <c r="AE76" i="17"/>
  <c r="W76" i="17"/>
  <c r="DZ75" i="17"/>
  <c r="DT75" i="17"/>
  <c r="DL75" i="17"/>
  <c r="DC75" i="17"/>
  <c r="CM75" i="17"/>
  <c r="CJ75" i="17"/>
  <c r="CA75" i="17"/>
  <c r="BL75" i="17"/>
  <c r="AY75" i="17"/>
  <c r="AU75" i="17"/>
  <c r="AP75" i="17"/>
  <c r="AE75" i="17"/>
  <c r="W75" i="17"/>
  <c r="DZ74" i="17"/>
  <c r="DT74" i="17"/>
  <c r="DL74" i="17"/>
  <c r="DC74" i="17"/>
  <c r="CM74" i="17"/>
  <c r="CJ74" i="17"/>
  <c r="CA74" i="17"/>
  <c r="BL74" i="17"/>
  <c r="AY74" i="17"/>
  <c r="AU74" i="17"/>
  <c r="AP74" i="17"/>
  <c r="AE74" i="17"/>
  <c r="W74" i="17"/>
  <c r="DZ73" i="17"/>
  <c r="DT73" i="17"/>
  <c r="DL73" i="17"/>
  <c r="DC73" i="17"/>
  <c r="CM73" i="17"/>
  <c r="CJ73" i="17"/>
  <c r="CA73" i="17"/>
  <c r="BL73" i="17"/>
  <c r="AY73" i="17"/>
  <c r="AU73" i="17"/>
  <c r="AP73" i="17"/>
  <c r="AE73" i="17"/>
  <c r="W73" i="17"/>
  <c r="DZ72" i="17"/>
  <c r="DT72" i="17"/>
  <c r="DL72" i="17"/>
  <c r="DC72" i="17"/>
  <c r="CM72" i="17"/>
  <c r="CJ72" i="17"/>
  <c r="CA72" i="17"/>
  <c r="BL72" i="17"/>
  <c r="AY72" i="17"/>
  <c r="AU72" i="17"/>
  <c r="AP72" i="17"/>
  <c r="AE72" i="17"/>
  <c r="W72" i="17"/>
  <c r="DZ71" i="17"/>
  <c r="DT71" i="17"/>
  <c r="DL71" i="17"/>
  <c r="DC71" i="17"/>
  <c r="CM71" i="17"/>
  <c r="CJ71" i="17"/>
  <c r="CA71" i="17"/>
  <c r="BL71" i="17"/>
  <c r="AY71" i="17"/>
  <c r="AU71" i="17"/>
  <c r="AP71" i="17"/>
  <c r="AE71" i="17"/>
  <c r="W71" i="17"/>
  <c r="DZ70" i="17"/>
  <c r="DT70" i="17"/>
  <c r="DL70" i="17"/>
  <c r="DC70" i="17"/>
  <c r="CM70" i="17"/>
  <c r="CJ70" i="17"/>
  <c r="CA70" i="17"/>
  <c r="BL70" i="17"/>
  <c r="AY70" i="17"/>
  <c r="AU70" i="17"/>
  <c r="AP70" i="17"/>
  <c r="AE70" i="17"/>
  <c r="W70" i="17"/>
  <c r="DY69" i="17"/>
  <c r="DX69" i="17"/>
  <c r="DW69" i="17"/>
  <c r="DV69" i="17"/>
  <c r="DU69" i="17"/>
  <c r="DS69" i="17"/>
  <c r="DR69" i="17"/>
  <c r="DQ69" i="17"/>
  <c r="DP69" i="17"/>
  <c r="DO69" i="17"/>
  <c r="DN69" i="17"/>
  <c r="DM69" i="17"/>
  <c r="DK69" i="17"/>
  <c r="DJ69" i="17"/>
  <c r="DI69" i="17"/>
  <c r="DH69" i="17"/>
  <c r="DG69" i="17"/>
  <c r="DF69" i="17"/>
  <c r="DE69" i="17"/>
  <c r="DD69" i="17"/>
  <c r="DB69" i="17"/>
  <c r="DA69" i="17"/>
  <c r="CZ69" i="17"/>
  <c r="CY69" i="17"/>
  <c r="CX69" i="17"/>
  <c r="CW69" i="17"/>
  <c r="CV69" i="17"/>
  <c r="CU69" i="17"/>
  <c r="CT69" i="17"/>
  <c r="CS69" i="17"/>
  <c r="CR69" i="17"/>
  <c r="CQ69" i="17"/>
  <c r="CP69" i="17"/>
  <c r="CO69" i="17"/>
  <c r="CN69" i="17"/>
  <c r="CL69" i="17"/>
  <c r="CK69" i="17"/>
  <c r="CI69" i="17"/>
  <c r="CH69" i="17"/>
  <c r="CG69" i="17"/>
  <c r="CF69" i="17"/>
  <c r="CE69" i="17"/>
  <c r="CD69" i="17"/>
  <c r="CC69" i="17"/>
  <c r="CB69" i="17"/>
  <c r="BZ69" i="17"/>
  <c r="BY69" i="17"/>
  <c r="BX69" i="17"/>
  <c r="BW69" i="17"/>
  <c r="BV69" i="17"/>
  <c r="BU69" i="17"/>
  <c r="BT69" i="17"/>
  <c r="BS69" i="17"/>
  <c r="BR69" i="17"/>
  <c r="BQ69" i="17"/>
  <c r="BP69" i="17"/>
  <c r="BO69" i="17"/>
  <c r="BN69" i="17"/>
  <c r="BM69" i="17"/>
  <c r="BK69" i="17"/>
  <c r="BJ69" i="17"/>
  <c r="BI69" i="17"/>
  <c r="BH69" i="17"/>
  <c r="BG69" i="17"/>
  <c r="BF69" i="17"/>
  <c r="BE69" i="17"/>
  <c r="BD69" i="17"/>
  <c r="BC69" i="17"/>
  <c r="BB69" i="17"/>
  <c r="BA69" i="17"/>
  <c r="AZ69" i="17"/>
  <c r="AX69" i="17"/>
  <c r="AW69" i="17"/>
  <c r="AV69" i="17"/>
  <c r="AT69" i="17"/>
  <c r="AS69" i="17"/>
  <c r="AR69" i="17"/>
  <c r="AQ69" i="17"/>
  <c r="AO69" i="17"/>
  <c r="AN69" i="17"/>
  <c r="AM69" i="17"/>
  <c r="AL69" i="17"/>
  <c r="AK69" i="17"/>
  <c r="AJ69" i="17"/>
  <c r="AI69" i="17"/>
  <c r="AH69" i="17"/>
  <c r="AG69" i="17"/>
  <c r="AF69" i="17"/>
  <c r="AD69" i="17"/>
  <c r="AC69" i="17"/>
  <c r="AB69" i="17"/>
  <c r="AA69" i="17"/>
  <c r="Z69" i="17"/>
  <c r="Y69" i="17"/>
  <c r="X69" i="17"/>
  <c r="V69" i="17"/>
  <c r="U69" i="17"/>
  <c r="T69" i="17"/>
  <c r="S69" i="17"/>
  <c r="R69" i="17"/>
  <c r="Q69" i="17"/>
  <c r="P69" i="17"/>
  <c r="O69" i="17"/>
  <c r="N69" i="17"/>
  <c r="M69" i="17"/>
  <c r="L69" i="17"/>
  <c r="K69" i="17"/>
  <c r="J69" i="17"/>
  <c r="I69" i="17"/>
  <c r="H69" i="17"/>
  <c r="G69" i="17"/>
  <c r="F69" i="17"/>
  <c r="E69" i="17"/>
  <c r="D69" i="17"/>
  <c r="C69" i="17"/>
  <c r="DZ68" i="17"/>
  <c r="DT68" i="17"/>
  <c r="DL68" i="17"/>
  <c r="DC68" i="17"/>
  <c r="CM68" i="17"/>
  <c r="CJ68" i="17"/>
  <c r="CA68" i="17"/>
  <c r="BL68" i="17"/>
  <c r="AY68" i="17"/>
  <c r="AU68" i="17"/>
  <c r="AP68" i="17"/>
  <c r="AE68" i="17"/>
  <c r="W68" i="17"/>
  <c r="DZ67" i="17"/>
  <c r="DT67" i="17"/>
  <c r="DL67" i="17"/>
  <c r="DC67" i="17"/>
  <c r="CM67" i="17"/>
  <c r="CJ67" i="17"/>
  <c r="CA67" i="17"/>
  <c r="BL67" i="17"/>
  <c r="AY67" i="17"/>
  <c r="AU67" i="17"/>
  <c r="AP67" i="17"/>
  <c r="AE67" i="17"/>
  <c r="W67" i="17"/>
  <c r="DZ66" i="17"/>
  <c r="DT66" i="17"/>
  <c r="DL66" i="17"/>
  <c r="DC66" i="17"/>
  <c r="CM66" i="17"/>
  <c r="CJ66" i="17"/>
  <c r="CA66" i="17"/>
  <c r="BL66" i="17"/>
  <c r="AY66" i="17"/>
  <c r="AU66" i="17"/>
  <c r="AP66" i="17"/>
  <c r="AE66" i="17"/>
  <c r="W66" i="17"/>
  <c r="DZ65" i="17"/>
  <c r="DT65" i="17"/>
  <c r="DL65" i="17"/>
  <c r="DC65" i="17"/>
  <c r="CM65" i="17"/>
  <c r="CJ65" i="17"/>
  <c r="CA65" i="17"/>
  <c r="BL65" i="17"/>
  <c r="AY65" i="17"/>
  <c r="AU65" i="17"/>
  <c r="AP65" i="17"/>
  <c r="AE65" i="17"/>
  <c r="W65" i="17"/>
  <c r="DZ64" i="17"/>
  <c r="DT64" i="17"/>
  <c r="DL64" i="17"/>
  <c r="DC64" i="17"/>
  <c r="CM64" i="17"/>
  <c r="CJ64" i="17"/>
  <c r="CA64" i="17"/>
  <c r="BL64" i="17"/>
  <c r="AY64" i="17"/>
  <c r="AU64" i="17"/>
  <c r="AP64" i="17"/>
  <c r="AE64" i="17"/>
  <c r="W64" i="17"/>
  <c r="DZ63" i="17"/>
  <c r="DT63" i="17"/>
  <c r="DL63" i="17"/>
  <c r="DC63" i="17"/>
  <c r="CM63" i="17"/>
  <c r="CJ63" i="17"/>
  <c r="CA63" i="17"/>
  <c r="BL63" i="17"/>
  <c r="AY63" i="17"/>
  <c r="AU63" i="17"/>
  <c r="AP63" i="17"/>
  <c r="AE63" i="17"/>
  <c r="W63" i="17"/>
  <c r="DZ62" i="17"/>
  <c r="DT62" i="17"/>
  <c r="DL62" i="17"/>
  <c r="DC62" i="17"/>
  <c r="CM62" i="17"/>
  <c r="CJ62" i="17"/>
  <c r="CA62" i="17"/>
  <c r="BL62" i="17"/>
  <c r="AY62" i="17"/>
  <c r="AU62" i="17"/>
  <c r="AP62" i="17"/>
  <c r="AE62" i="17"/>
  <c r="W62" i="17"/>
  <c r="DZ61" i="17"/>
  <c r="DT61" i="17"/>
  <c r="DL61" i="17"/>
  <c r="DC61" i="17"/>
  <c r="CM61" i="17"/>
  <c r="CJ61" i="17"/>
  <c r="CA61" i="17"/>
  <c r="BL61" i="17"/>
  <c r="AY61" i="17"/>
  <c r="AU61" i="17"/>
  <c r="AP61" i="17"/>
  <c r="AE61" i="17"/>
  <c r="W61" i="17"/>
  <c r="DZ60" i="17"/>
  <c r="DT60" i="17"/>
  <c r="DL60" i="17"/>
  <c r="DC60" i="17"/>
  <c r="CM60" i="17"/>
  <c r="CJ60" i="17"/>
  <c r="CA60" i="17"/>
  <c r="BL60" i="17"/>
  <c r="AY60" i="17"/>
  <c r="AU60" i="17"/>
  <c r="AP60" i="17"/>
  <c r="AE60" i="17"/>
  <c r="W60" i="17"/>
  <c r="DY59" i="17"/>
  <c r="DX59" i="17"/>
  <c r="DW59" i="17"/>
  <c r="DV59" i="17"/>
  <c r="DU59" i="17"/>
  <c r="DS59" i="17"/>
  <c r="DR59" i="17"/>
  <c r="DQ59" i="17"/>
  <c r="DP59" i="17"/>
  <c r="DO59" i="17"/>
  <c r="DN59" i="17"/>
  <c r="DM59" i="17"/>
  <c r="DK59" i="17"/>
  <c r="DJ59" i="17"/>
  <c r="DI59" i="17"/>
  <c r="DH59" i="17"/>
  <c r="DG59" i="17"/>
  <c r="DF59" i="17"/>
  <c r="DE59" i="17"/>
  <c r="DD59" i="17"/>
  <c r="DB59" i="17"/>
  <c r="DA59" i="17"/>
  <c r="CZ59" i="17"/>
  <c r="CY59" i="17"/>
  <c r="CX59" i="17"/>
  <c r="CW59" i="17"/>
  <c r="CV59" i="17"/>
  <c r="CU59" i="17"/>
  <c r="CT59" i="17"/>
  <c r="CS59" i="17"/>
  <c r="CR59" i="17"/>
  <c r="CQ59" i="17"/>
  <c r="CP59" i="17"/>
  <c r="CO59" i="17"/>
  <c r="CN59" i="17"/>
  <c r="CL59" i="17"/>
  <c r="CK59" i="17"/>
  <c r="CI59" i="17"/>
  <c r="CH59" i="17"/>
  <c r="CG59" i="17"/>
  <c r="CF59" i="17"/>
  <c r="CE59" i="17"/>
  <c r="CD59" i="17"/>
  <c r="CC59" i="17"/>
  <c r="CB59" i="17"/>
  <c r="BZ59" i="17"/>
  <c r="BY59" i="17"/>
  <c r="BX59" i="17"/>
  <c r="BW59" i="17"/>
  <c r="BV59" i="17"/>
  <c r="BU59" i="17"/>
  <c r="BT59" i="17"/>
  <c r="BS59" i="17"/>
  <c r="BR59" i="17"/>
  <c r="BQ59" i="17"/>
  <c r="BP59" i="17"/>
  <c r="BO59" i="17"/>
  <c r="BN59" i="17"/>
  <c r="BM59" i="17"/>
  <c r="BK59" i="17"/>
  <c r="BJ59" i="17"/>
  <c r="BI59" i="17"/>
  <c r="BH59" i="17"/>
  <c r="BG59" i="17"/>
  <c r="BF59" i="17"/>
  <c r="BE59" i="17"/>
  <c r="BD59" i="17"/>
  <c r="BC59" i="17"/>
  <c r="BB59" i="17"/>
  <c r="BA59" i="17"/>
  <c r="AZ59" i="17"/>
  <c r="AX59" i="17"/>
  <c r="AW59" i="17"/>
  <c r="AV59" i="17"/>
  <c r="AT59" i="17"/>
  <c r="AS59" i="17"/>
  <c r="AR59" i="17"/>
  <c r="AQ59" i="17"/>
  <c r="AO59" i="17"/>
  <c r="AN59" i="17"/>
  <c r="AM59" i="17"/>
  <c r="AL59" i="17"/>
  <c r="AK59" i="17"/>
  <c r="AJ59" i="17"/>
  <c r="AI59" i="17"/>
  <c r="AH59" i="17"/>
  <c r="AG59" i="17"/>
  <c r="AF59" i="17"/>
  <c r="AD59" i="17"/>
  <c r="AC59" i="17"/>
  <c r="AB59" i="17"/>
  <c r="AA59" i="17"/>
  <c r="Z59" i="17"/>
  <c r="Y59" i="17"/>
  <c r="X59" i="17"/>
  <c r="V59" i="17"/>
  <c r="U59" i="17"/>
  <c r="T59" i="17"/>
  <c r="S59" i="17"/>
  <c r="R59" i="17"/>
  <c r="Q59" i="17"/>
  <c r="P59" i="17"/>
  <c r="O59" i="17"/>
  <c r="N59" i="17"/>
  <c r="M59" i="17"/>
  <c r="L59" i="17"/>
  <c r="K59" i="17"/>
  <c r="J59" i="17"/>
  <c r="I59" i="17"/>
  <c r="H59" i="17"/>
  <c r="G59" i="17"/>
  <c r="F59" i="17"/>
  <c r="E59" i="17"/>
  <c r="D59" i="17"/>
  <c r="C59" i="17"/>
  <c r="DZ58" i="17"/>
  <c r="DT58" i="17"/>
  <c r="DL58" i="17"/>
  <c r="DC58" i="17"/>
  <c r="CM58" i="17"/>
  <c r="CJ58" i="17"/>
  <c r="CA58" i="17"/>
  <c r="BL58" i="17"/>
  <c r="AY58" i="17"/>
  <c r="AU58" i="17"/>
  <c r="AP58" i="17"/>
  <c r="AE58" i="17"/>
  <c r="W58" i="17"/>
  <c r="DZ57" i="17"/>
  <c r="DT57" i="17"/>
  <c r="DL57" i="17"/>
  <c r="DC57" i="17"/>
  <c r="CM57" i="17"/>
  <c r="CJ57" i="17"/>
  <c r="CA57" i="17"/>
  <c r="BL57" i="17"/>
  <c r="AY57" i="17"/>
  <c r="AU57" i="17"/>
  <c r="AP57" i="17"/>
  <c r="AE57" i="17"/>
  <c r="W57" i="17"/>
  <c r="DZ56" i="17"/>
  <c r="DT56" i="17"/>
  <c r="DL56" i="17"/>
  <c r="DC56" i="17"/>
  <c r="CM56" i="17"/>
  <c r="CJ56" i="17"/>
  <c r="CA56" i="17"/>
  <c r="BL56" i="17"/>
  <c r="AY56" i="17"/>
  <c r="AU56" i="17"/>
  <c r="AP56" i="17"/>
  <c r="AE56" i="17"/>
  <c r="W56" i="17"/>
  <c r="DZ55" i="17"/>
  <c r="DT55" i="17"/>
  <c r="DL55" i="17"/>
  <c r="DC55" i="17"/>
  <c r="CM55" i="17"/>
  <c r="CJ55" i="17"/>
  <c r="CA55" i="17"/>
  <c r="BL55" i="17"/>
  <c r="AY55" i="17"/>
  <c r="AU55" i="17"/>
  <c r="AP55" i="17"/>
  <c r="AE55" i="17"/>
  <c r="W55" i="17"/>
  <c r="DZ54" i="17"/>
  <c r="DT54" i="17"/>
  <c r="DL54" i="17"/>
  <c r="DC54" i="17"/>
  <c r="CM54" i="17"/>
  <c r="CJ54" i="17"/>
  <c r="CA54" i="17"/>
  <c r="BL54" i="17"/>
  <c r="AY54" i="17"/>
  <c r="AU54" i="17"/>
  <c r="AP54" i="17"/>
  <c r="AE54" i="17"/>
  <c r="W54" i="17"/>
  <c r="DZ53" i="17"/>
  <c r="DT53" i="17"/>
  <c r="DL53" i="17"/>
  <c r="DC53" i="17"/>
  <c r="CM53" i="17"/>
  <c r="CJ53" i="17"/>
  <c r="CA53" i="17"/>
  <c r="BL53" i="17"/>
  <c r="AY53" i="17"/>
  <c r="AU53" i="17"/>
  <c r="AP53" i="17"/>
  <c r="AE53" i="17"/>
  <c r="W53" i="17"/>
  <c r="DZ52" i="17"/>
  <c r="DT52" i="17"/>
  <c r="DL52" i="17"/>
  <c r="DC52" i="17"/>
  <c r="CM52" i="17"/>
  <c r="CJ52" i="17"/>
  <c r="CA52" i="17"/>
  <c r="BL52" i="17"/>
  <c r="AY52" i="17"/>
  <c r="AU52" i="17"/>
  <c r="AP52" i="17"/>
  <c r="AE52" i="17"/>
  <c r="W52" i="17"/>
  <c r="DZ51" i="17"/>
  <c r="DT51" i="17"/>
  <c r="DL51" i="17"/>
  <c r="DC51" i="17"/>
  <c r="CM51" i="17"/>
  <c r="CJ51" i="17"/>
  <c r="CA51" i="17"/>
  <c r="BL51" i="17"/>
  <c r="AY51" i="17"/>
  <c r="AU51" i="17"/>
  <c r="AP51" i="17"/>
  <c r="AE51" i="17"/>
  <c r="W51" i="17"/>
  <c r="DY50" i="17"/>
  <c r="DX50" i="17"/>
  <c r="DW50" i="17"/>
  <c r="DV50" i="17"/>
  <c r="DU50" i="17"/>
  <c r="DS50" i="17"/>
  <c r="DR50" i="17"/>
  <c r="DQ50" i="17"/>
  <c r="DP50" i="17"/>
  <c r="DO50" i="17"/>
  <c r="DN50" i="17"/>
  <c r="DM50" i="17"/>
  <c r="DK50" i="17"/>
  <c r="DJ50" i="17"/>
  <c r="DI50" i="17"/>
  <c r="DH50" i="17"/>
  <c r="DG50" i="17"/>
  <c r="DF50" i="17"/>
  <c r="DE50" i="17"/>
  <c r="DD50" i="17"/>
  <c r="DB50" i="17"/>
  <c r="DA50" i="17"/>
  <c r="CZ50" i="17"/>
  <c r="CY50" i="17"/>
  <c r="CX50" i="17"/>
  <c r="CW50" i="17"/>
  <c r="CV50" i="17"/>
  <c r="CU50" i="17"/>
  <c r="CT50" i="17"/>
  <c r="CS50" i="17"/>
  <c r="CR50" i="17"/>
  <c r="CQ50" i="17"/>
  <c r="CP50" i="17"/>
  <c r="CO50" i="17"/>
  <c r="CN50" i="17"/>
  <c r="CL50" i="17"/>
  <c r="CK50" i="17"/>
  <c r="CI50" i="17"/>
  <c r="CH50" i="17"/>
  <c r="CG50" i="17"/>
  <c r="CF50" i="17"/>
  <c r="CE50" i="17"/>
  <c r="CD50" i="17"/>
  <c r="CC50" i="17"/>
  <c r="CB50" i="17"/>
  <c r="BZ50" i="17"/>
  <c r="BY50" i="17"/>
  <c r="BX50" i="17"/>
  <c r="BW50" i="17"/>
  <c r="BV50" i="17"/>
  <c r="BU50" i="17"/>
  <c r="BT50" i="17"/>
  <c r="BS50" i="17"/>
  <c r="BR50" i="17"/>
  <c r="BQ50" i="17"/>
  <c r="BP50" i="17"/>
  <c r="BO50" i="17"/>
  <c r="BN50" i="17"/>
  <c r="BM50" i="17"/>
  <c r="BK50" i="17"/>
  <c r="BJ50" i="17"/>
  <c r="BI50" i="17"/>
  <c r="BH50" i="17"/>
  <c r="BG50" i="17"/>
  <c r="BF50" i="17"/>
  <c r="BE50" i="17"/>
  <c r="BD50" i="17"/>
  <c r="BC50" i="17"/>
  <c r="BB50" i="17"/>
  <c r="BA50" i="17"/>
  <c r="AZ50" i="17"/>
  <c r="AX50" i="17"/>
  <c r="AW50" i="17"/>
  <c r="AV50" i="17"/>
  <c r="AT50" i="17"/>
  <c r="AS50" i="17"/>
  <c r="AR50" i="17"/>
  <c r="AQ50" i="17"/>
  <c r="AO50" i="17"/>
  <c r="AN50" i="17"/>
  <c r="AM50" i="17"/>
  <c r="AL50" i="17"/>
  <c r="AK50" i="17"/>
  <c r="AJ50" i="17"/>
  <c r="AI50" i="17"/>
  <c r="AH50" i="17"/>
  <c r="AG50" i="17"/>
  <c r="AF50" i="17"/>
  <c r="AD50" i="17"/>
  <c r="AC50" i="17"/>
  <c r="AB50" i="17"/>
  <c r="AA50" i="17"/>
  <c r="Z50" i="17"/>
  <c r="Y50" i="17"/>
  <c r="X50" i="17"/>
  <c r="V50" i="17"/>
  <c r="U50" i="17"/>
  <c r="T50" i="17"/>
  <c r="S50" i="17"/>
  <c r="R50" i="17"/>
  <c r="Q50" i="17"/>
  <c r="P50" i="17"/>
  <c r="O50" i="17"/>
  <c r="N50" i="17"/>
  <c r="M50" i="17"/>
  <c r="L50" i="17"/>
  <c r="K50" i="17"/>
  <c r="J50" i="17"/>
  <c r="I50" i="17"/>
  <c r="H50" i="17"/>
  <c r="G50" i="17"/>
  <c r="F50" i="17"/>
  <c r="E50" i="17"/>
  <c r="D50" i="17"/>
  <c r="C50" i="17"/>
  <c r="DZ49" i="17"/>
  <c r="DT49" i="17"/>
  <c r="DL49" i="17"/>
  <c r="DC49" i="17"/>
  <c r="CM49" i="17"/>
  <c r="CJ49" i="17"/>
  <c r="CA49" i="17"/>
  <c r="BL49" i="17"/>
  <c r="AY49" i="17"/>
  <c r="AU49" i="17"/>
  <c r="AP49" i="17"/>
  <c r="AE49" i="17"/>
  <c r="W49" i="17"/>
  <c r="DZ48" i="17"/>
  <c r="DT48" i="17"/>
  <c r="DL48" i="17"/>
  <c r="DC48" i="17"/>
  <c r="CM48" i="17"/>
  <c r="CJ48" i="17"/>
  <c r="CA48" i="17"/>
  <c r="BL48" i="17"/>
  <c r="AY48" i="17"/>
  <c r="AU48" i="17"/>
  <c r="AP48" i="17"/>
  <c r="AE48" i="17"/>
  <c r="W48" i="17"/>
  <c r="DZ47" i="17"/>
  <c r="DT47" i="17"/>
  <c r="DL47" i="17"/>
  <c r="DC47" i="17"/>
  <c r="CM47" i="17"/>
  <c r="CJ47" i="17"/>
  <c r="CA47" i="17"/>
  <c r="BL47" i="17"/>
  <c r="AY47" i="17"/>
  <c r="AU47" i="17"/>
  <c r="AP47" i="17"/>
  <c r="AE47" i="17"/>
  <c r="W47" i="17"/>
  <c r="DZ46" i="17"/>
  <c r="DT46" i="17"/>
  <c r="DL46" i="17"/>
  <c r="DC46" i="17"/>
  <c r="CM46" i="17"/>
  <c r="CJ46" i="17"/>
  <c r="CA46" i="17"/>
  <c r="BL46" i="17"/>
  <c r="AY46" i="17"/>
  <c r="AU46" i="17"/>
  <c r="AP46" i="17"/>
  <c r="AE46" i="17"/>
  <c r="W46" i="17"/>
  <c r="DZ45" i="17"/>
  <c r="DT45" i="17"/>
  <c r="DL45" i="17"/>
  <c r="DC45" i="17"/>
  <c r="CM45" i="17"/>
  <c r="CJ45" i="17"/>
  <c r="CA45" i="17"/>
  <c r="BL45" i="17"/>
  <c r="AY45" i="17"/>
  <c r="AU45" i="17"/>
  <c r="AP45" i="17"/>
  <c r="AE45" i="17"/>
  <c r="W45" i="17"/>
  <c r="DZ44" i="17"/>
  <c r="DT44" i="17"/>
  <c r="DL44" i="17"/>
  <c r="DC44" i="17"/>
  <c r="CM44" i="17"/>
  <c r="CJ44" i="17"/>
  <c r="CA44" i="17"/>
  <c r="BL44" i="17"/>
  <c r="AY44" i="17"/>
  <c r="AU44" i="17"/>
  <c r="AP44" i="17"/>
  <c r="AE44" i="17"/>
  <c r="W44" i="17"/>
  <c r="DZ43" i="17"/>
  <c r="DT43" i="17"/>
  <c r="DL43" i="17"/>
  <c r="DC43" i="17"/>
  <c r="CM43" i="17"/>
  <c r="CJ43" i="17"/>
  <c r="CA43" i="17"/>
  <c r="BL43" i="17"/>
  <c r="AY43" i="17"/>
  <c r="AU43" i="17"/>
  <c r="AP43" i="17"/>
  <c r="AE43" i="17"/>
  <c r="W43" i="17"/>
  <c r="DZ42" i="17"/>
  <c r="DT42" i="17"/>
  <c r="DL42" i="17"/>
  <c r="DC42" i="17"/>
  <c r="CM42" i="17"/>
  <c r="CJ42" i="17"/>
  <c r="CA42" i="17"/>
  <c r="BL42" i="17"/>
  <c r="AY42" i="17"/>
  <c r="AU42" i="17"/>
  <c r="AP42" i="17"/>
  <c r="AE42" i="17"/>
  <c r="W42" i="17"/>
  <c r="DZ41" i="17"/>
  <c r="DT41" i="17"/>
  <c r="DL41" i="17"/>
  <c r="DC41" i="17"/>
  <c r="CM41" i="17"/>
  <c r="CJ41" i="17"/>
  <c r="CA41" i="17"/>
  <c r="BL41" i="17"/>
  <c r="AY41" i="17"/>
  <c r="AU41" i="17"/>
  <c r="AP41" i="17"/>
  <c r="AE41" i="17"/>
  <c r="W41" i="17"/>
  <c r="DZ40" i="17"/>
  <c r="DT40" i="17"/>
  <c r="DL40" i="17"/>
  <c r="DC40" i="17"/>
  <c r="CM40" i="17"/>
  <c r="CJ40" i="17"/>
  <c r="CA40" i="17"/>
  <c r="BL40" i="17"/>
  <c r="AY40" i="17"/>
  <c r="AU40" i="17"/>
  <c r="AP40" i="17"/>
  <c r="AE40" i="17"/>
  <c r="W40" i="17"/>
  <c r="DZ39" i="17"/>
  <c r="DT39" i="17"/>
  <c r="DL39" i="17"/>
  <c r="DC39" i="17"/>
  <c r="CM39" i="17"/>
  <c r="CJ39" i="17"/>
  <c r="CA39" i="17"/>
  <c r="BL39" i="17"/>
  <c r="AY39" i="17"/>
  <c r="AU39" i="17"/>
  <c r="AP39" i="17"/>
  <c r="AE39" i="17"/>
  <c r="W39" i="17"/>
  <c r="DZ38" i="17"/>
  <c r="DT38" i="17"/>
  <c r="DL38" i="17"/>
  <c r="DC38" i="17"/>
  <c r="CM38" i="17"/>
  <c r="CJ38" i="17"/>
  <c r="CA38" i="17"/>
  <c r="BL38" i="17"/>
  <c r="AY38" i="17"/>
  <c r="AU38" i="17"/>
  <c r="AP38" i="17"/>
  <c r="AE38" i="17"/>
  <c r="W38" i="17"/>
  <c r="DZ37" i="17"/>
  <c r="DT37" i="17"/>
  <c r="DL37" i="17"/>
  <c r="DC37" i="17"/>
  <c r="CM37" i="17"/>
  <c r="CJ37" i="17"/>
  <c r="CA37" i="17"/>
  <c r="BL37" i="17"/>
  <c r="AY37" i="17"/>
  <c r="AU37" i="17"/>
  <c r="AP37" i="17"/>
  <c r="AE37" i="17"/>
  <c r="W37" i="17"/>
  <c r="DZ36" i="17"/>
  <c r="DT36" i="17"/>
  <c r="DL36" i="17"/>
  <c r="DC36" i="17"/>
  <c r="CM36" i="17"/>
  <c r="CJ36" i="17"/>
  <c r="CA36" i="17"/>
  <c r="BL36" i="17"/>
  <c r="AY36" i="17"/>
  <c r="AU36" i="17"/>
  <c r="AP36" i="17"/>
  <c r="AE36" i="17"/>
  <c r="W36" i="17"/>
  <c r="DZ35" i="17"/>
  <c r="DT35" i="17"/>
  <c r="DL35" i="17"/>
  <c r="DC35" i="17"/>
  <c r="CM35" i="17"/>
  <c r="CJ35" i="17"/>
  <c r="CA35" i="17"/>
  <c r="BL35" i="17"/>
  <c r="AY35" i="17"/>
  <c r="AU35" i="17"/>
  <c r="AP35" i="17"/>
  <c r="AE35" i="17"/>
  <c r="W35" i="17"/>
  <c r="DZ34" i="17"/>
  <c r="DT34" i="17"/>
  <c r="DL34" i="17"/>
  <c r="DC34" i="17"/>
  <c r="CM34" i="17"/>
  <c r="CJ34" i="17"/>
  <c r="CA34" i="17"/>
  <c r="BL34" i="17"/>
  <c r="AY34" i="17"/>
  <c r="AU34" i="17"/>
  <c r="AP34" i="17"/>
  <c r="AE34" i="17"/>
  <c r="W34" i="17"/>
  <c r="DZ33" i="17"/>
  <c r="DT33" i="17"/>
  <c r="DL33" i="17"/>
  <c r="DC33" i="17"/>
  <c r="CM33" i="17"/>
  <c r="CJ33" i="17"/>
  <c r="CA33" i="17"/>
  <c r="BL33" i="17"/>
  <c r="AY33" i="17"/>
  <c r="AU33" i="17"/>
  <c r="AP33" i="17"/>
  <c r="AE33" i="17"/>
  <c r="W33" i="17"/>
  <c r="DZ32" i="17"/>
  <c r="DT32" i="17"/>
  <c r="DL32" i="17"/>
  <c r="DC32" i="17"/>
  <c r="CM32" i="17"/>
  <c r="CJ32" i="17"/>
  <c r="CA32" i="17"/>
  <c r="BL32" i="17"/>
  <c r="AY32" i="17"/>
  <c r="AU32" i="17"/>
  <c r="AP32" i="17"/>
  <c r="AE32" i="17"/>
  <c r="W32" i="17"/>
  <c r="DZ31" i="17"/>
  <c r="DT31" i="17"/>
  <c r="DL31" i="17"/>
  <c r="DC31" i="17"/>
  <c r="CM31" i="17"/>
  <c r="CJ31" i="17"/>
  <c r="CA31" i="17"/>
  <c r="BL31" i="17"/>
  <c r="AY31" i="17"/>
  <c r="AU31" i="17"/>
  <c r="AP31" i="17"/>
  <c r="AE31" i="17"/>
  <c r="W31" i="17"/>
  <c r="DZ30" i="17"/>
  <c r="DT30" i="17"/>
  <c r="DL30" i="17"/>
  <c r="DC30" i="17"/>
  <c r="CM30" i="17"/>
  <c r="CJ30" i="17"/>
  <c r="CA30" i="17"/>
  <c r="BL30" i="17"/>
  <c r="AY30" i="17"/>
  <c r="AU30" i="17"/>
  <c r="AP30" i="17"/>
  <c r="AE30" i="17"/>
  <c r="W30" i="17"/>
  <c r="DY29" i="17"/>
  <c r="DX29" i="17"/>
  <c r="DW29" i="17"/>
  <c r="DV29" i="17"/>
  <c r="DU29" i="17"/>
  <c r="DS29" i="17"/>
  <c r="DR29" i="17"/>
  <c r="DQ29" i="17"/>
  <c r="DP29" i="17"/>
  <c r="DO29" i="17"/>
  <c r="DN29" i="17"/>
  <c r="DM29" i="17"/>
  <c r="DK29" i="17"/>
  <c r="DJ29" i="17"/>
  <c r="DI29" i="17"/>
  <c r="DH29" i="17"/>
  <c r="DG29" i="17"/>
  <c r="DF29" i="17"/>
  <c r="DE29" i="17"/>
  <c r="DD29" i="17"/>
  <c r="DB29" i="17"/>
  <c r="DA29" i="17"/>
  <c r="CZ29" i="17"/>
  <c r="CY29" i="17"/>
  <c r="CX29" i="17"/>
  <c r="CW29" i="17"/>
  <c r="CV29" i="17"/>
  <c r="CU29" i="17"/>
  <c r="CT29" i="17"/>
  <c r="CS29" i="17"/>
  <c r="CR29" i="17"/>
  <c r="CQ29" i="17"/>
  <c r="CP29" i="17"/>
  <c r="CO29" i="17"/>
  <c r="CN29" i="17"/>
  <c r="CL29" i="17"/>
  <c r="CK29" i="17"/>
  <c r="CI29" i="17"/>
  <c r="CH29" i="17"/>
  <c r="CG29" i="17"/>
  <c r="CF29" i="17"/>
  <c r="CE29" i="17"/>
  <c r="CD29" i="17"/>
  <c r="CC29" i="17"/>
  <c r="CB29" i="17"/>
  <c r="BZ29" i="17"/>
  <c r="BY29" i="17"/>
  <c r="BX29" i="17"/>
  <c r="BW29" i="17"/>
  <c r="BV29" i="17"/>
  <c r="BU29" i="17"/>
  <c r="BT29" i="17"/>
  <c r="BS29" i="17"/>
  <c r="BR29" i="17"/>
  <c r="BQ29" i="17"/>
  <c r="BP29" i="17"/>
  <c r="BO29" i="17"/>
  <c r="BN29" i="17"/>
  <c r="BM29" i="17"/>
  <c r="BK29" i="17"/>
  <c r="BJ29" i="17"/>
  <c r="BI29" i="17"/>
  <c r="BH29" i="17"/>
  <c r="BG29" i="17"/>
  <c r="BF29" i="17"/>
  <c r="BE29" i="17"/>
  <c r="BD29" i="17"/>
  <c r="BC29" i="17"/>
  <c r="BB29" i="17"/>
  <c r="BA29" i="17"/>
  <c r="AZ29" i="17"/>
  <c r="AX29" i="17"/>
  <c r="AW29" i="17"/>
  <c r="AV29" i="17"/>
  <c r="AT29" i="17"/>
  <c r="AS29" i="17"/>
  <c r="AR29" i="17"/>
  <c r="AQ29" i="17"/>
  <c r="AO29" i="17"/>
  <c r="AN29" i="17"/>
  <c r="AM29" i="17"/>
  <c r="AL29" i="17"/>
  <c r="AK29" i="17"/>
  <c r="AJ29" i="17"/>
  <c r="AI29" i="17"/>
  <c r="AH29" i="17"/>
  <c r="AG29" i="17"/>
  <c r="AF29" i="17"/>
  <c r="AD29" i="17"/>
  <c r="AC29" i="17"/>
  <c r="AB29" i="17"/>
  <c r="AA29" i="17"/>
  <c r="Z29" i="17"/>
  <c r="Y29" i="17"/>
  <c r="X29" i="17"/>
  <c r="V29" i="17"/>
  <c r="U29" i="17"/>
  <c r="T29" i="17"/>
  <c r="S29" i="17"/>
  <c r="R29" i="17"/>
  <c r="Q29" i="17"/>
  <c r="P29" i="17"/>
  <c r="O29" i="17"/>
  <c r="N29" i="17"/>
  <c r="M29" i="17"/>
  <c r="L29" i="17"/>
  <c r="K29" i="17"/>
  <c r="J29" i="17"/>
  <c r="I29" i="17"/>
  <c r="H29" i="17"/>
  <c r="G29" i="17"/>
  <c r="F29" i="17"/>
  <c r="E29" i="17"/>
  <c r="D29" i="17"/>
  <c r="C29" i="17"/>
  <c r="DZ28" i="17"/>
  <c r="DT28" i="17"/>
  <c r="DL28" i="17"/>
  <c r="DC28" i="17"/>
  <c r="CM28" i="17"/>
  <c r="CJ28" i="17"/>
  <c r="CA28" i="17"/>
  <c r="BL28" i="17"/>
  <c r="AV28" i="17"/>
  <c r="AU28" i="17"/>
  <c r="AX28" i="17" s="1"/>
  <c r="AP28" i="17"/>
  <c r="AE28" i="17"/>
  <c r="W28" i="17"/>
  <c r="DZ27" i="17"/>
  <c r="DT27" i="17"/>
  <c r="DL27" i="17"/>
  <c r="DC27" i="17"/>
  <c r="CM27" i="17"/>
  <c r="CJ27" i="17"/>
  <c r="CA27" i="17"/>
  <c r="BL27" i="17"/>
  <c r="AY27" i="17"/>
  <c r="AU27" i="17"/>
  <c r="AP27" i="17"/>
  <c r="AE27" i="17"/>
  <c r="W27" i="17"/>
  <c r="DZ26" i="17"/>
  <c r="DT26" i="17"/>
  <c r="DL26" i="17"/>
  <c r="DC26" i="17"/>
  <c r="CM26" i="17"/>
  <c r="CJ26" i="17"/>
  <c r="CA26" i="17"/>
  <c r="BL26" i="17"/>
  <c r="AY26" i="17"/>
  <c r="AU26" i="17"/>
  <c r="AP26" i="17"/>
  <c r="AE26" i="17"/>
  <c r="W26" i="17"/>
  <c r="DZ25" i="17"/>
  <c r="DT25" i="17"/>
  <c r="DL25" i="17"/>
  <c r="DC25" i="17"/>
  <c r="CM25" i="17"/>
  <c r="CJ25" i="17"/>
  <c r="CA25" i="17"/>
  <c r="BL25" i="17"/>
  <c r="AY25" i="17"/>
  <c r="AU25" i="17"/>
  <c r="AP25" i="17"/>
  <c r="AE25" i="17"/>
  <c r="W25" i="17"/>
  <c r="DZ24" i="17"/>
  <c r="DT24" i="17"/>
  <c r="DL24" i="17"/>
  <c r="DC24" i="17"/>
  <c r="CM24" i="17"/>
  <c r="CJ24" i="17"/>
  <c r="CA24" i="17"/>
  <c r="BL24" i="17"/>
  <c r="AY24" i="17"/>
  <c r="AU24" i="17"/>
  <c r="AP24" i="17"/>
  <c r="AE24" i="17"/>
  <c r="W24" i="17"/>
  <c r="DZ23" i="17"/>
  <c r="DT23" i="17"/>
  <c r="DL23" i="17"/>
  <c r="DC23" i="17"/>
  <c r="CM23" i="17"/>
  <c r="CJ23" i="17"/>
  <c r="CA23" i="17"/>
  <c r="BL23" i="17"/>
  <c r="AY23" i="17"/>
  <c r="AU23" i="17"/>
  <c r="AP23" i="17"/>
  <c r="AE23" i="17"/>
  <c r="W23" i="17"/>
  <c r="DZ22" i="17"/>
  <c r="DT22" i="17"/>
  <c r="DL22" i="17"/>
  <c r="DC22" i="17"/>
  <c r="CM22" i="17"/>
  <c r="CJ22" i="17"/>
  <c r="CA22" i="17"/>
  <c r="BL22" i="17"/>
  <c r="AY22" i="17"/>
  <c r="AU22" i="17"/>
  <c r="AP22" i="17"/>
  <c r="AE22" i="17"/>
  <c r="W22" i="17"/>
  <c r="DZ21" i="17"/>
  <c r="DT21" i="17"/>
  <c r="DL21" i="17"/>
  <c r="DC21" i="17"/>
  <c r="CM21" i="17"/>
  <c r="CJ21" i="17"/>
  <c r="CA21" i="17"/>
  <c r="BL21" i="17"/>
  <c r="AY21" i="17"/>
  <c r="AU21" i="17"/>
  <c r="AP21" i="17"/>
  <c r="AE21" i="17"/>
  <c r="W21" i="17"/>
  <c r="DZ20" i="17"/>
  <c r="DT20" i="17"/>
  <c r="DL20" i="17"/>
  <c r="DC20" i="17"/>
  <c r="CM20" i="17"/>
  <c r="CJ20" i="17"/>
  <c r="CA20" i="17"/>
  <c r="BL20" i="17"/>
  <c r="AY20" i="17"/>
  <c r="AU20" i="17"/>
  <c r="AP20" i="17"/>
  <c r="AE20" i="17"/>
  <c r="W20" i="17"/>
  <c r="DZ19" i="17"/>
  <c r="DT19" i="17"/>
  <c r="DL19" i="17"/>
  <c r="DC19" i="17"/>
  <c r="CM19" i="17"/>
  <c r="CJ19" i="17"/>
  <c r="CA19" i="17"/>
  <c r="BL19" i="17"/>
  <c r="AY19" i="17"/>
  <c r="AU19" i="17"/>
  <c r="AP19" i="17"/>
  <c r="AE19" i="17"/>
  <c r="W19" i="17"/>
  <c r="DZ18" i="17"/>
  <c r="DT18" i="17"/>
  <c r="DL18" i="17"/>
  <c r="DC18" i="17"/>
  <c r="CM18" i="17"/>
  <c r="CJ18" i="17"/>
  <c r="CA18" i="17"/>
  <c r="BL18" i="17"/>
  <c r="AY18" i="17"/>
  <c r="AU18" i="17"/>
  <c r="AP18" i="17"/>
  <c r="AE18" i="17"/>
  <c r="W18" i="17"/>
  <c r="DZ17" i="17"/>
  <c r="DT17" i="17"/>
  <c r="DL17" i="17"/>
  <c r="DC17" i="17"/>
  <c r="CM17" i="17"/>
  <c r="CJ17" i="17"/>
  <c r="CA17" i="17"/>
  <c r="BL17" i="17"/>
  <c r="AY17" i="17"/>
  <c r="AU17" i="17"/>
  <c r="AP17" i="17"/>
  <c r="AE17" i="17"/>
  <c r="W17" i="17"/>
  <c r="DZ16" i="17"/>
  <c r="DT16" i="17"/>
  <c r="DL16" i="17"/>
  <c r="DC16" i="17"/>
  <c r="CM16" i="17"/>
  <c r="CJ16" i="17"/>
  <c r="CA16" i="17"/>
  <c r="BL16" i="17"/>
  <c r="AY16" i="17"/>
  <c r="AU16" i="17"/>
  <c r="AP16" i="17"/>
  <c r="AE16" i="17"/>
  <c r="W16" i="17"/>
  <c r="DZ15" i="17"/>
  <c r="DT15" i="17"/>
  <c r="DL15" i="17"/>
  <c r="DC15" i="17"/>
  <c r="CM15" i="17"/>
  <c r="CJ15" i="17"/>
  <c r="CA15" i="17"/>
  <c r="BL15" i="17"/>
  <c r="AY15" i="17"/>
  <c r="AU15" i="17"/>
  <c r="AP15" i="17"/>
  <c r="AE15" i="17"/>
  <c r="W15" i="17"/>
  <c r="DZ14" i="17"/>
  <c r="DT14" i="17"/>
  <c r="DL14" i="17"/>
  <c r="DC14" i="17"/>
  <c r="CM14" i="17"/>
  <c r="CJ14" i="17"/>
  <c r="CA14" i="17"/>
  <c r="BL14" i="17"/>
  <c r="AY14" i="17"/>
  <c r="AU14" i="17"/>
  <c r="AP14" i="17"/>
  <c r="AE14" i="17"/>
  <c r="W14" i="17"/>
  <c r="DZ13" i="17"/>
  <c r="DT13" i="17"/>
  <c r="DL13" i="17"/>
  <c r="DC13" i="17"/>
  <c r="CM13" i="17"/>
  <c r="CJ13" i="17"/>
  <c r="CA13" i="17"/>
  <c r="BL13" i="17"/>
  <c r="AY13" i="17"/>
  <c r="AU13" i="17"/>
  <c r="AP13" i="17"/>
  <c r="AE13" i="17"/>
  <c r="W13" i="17"/>
  <c r="DZ12" i="17"/>
  <c r="DT12" i="17"/>
  <c r="DL12" i="17"/>
  <c r="DC12" i="17"/>
  <c r="CM12" i="17"/>
  <c r="CJ12" i="17"/>
  <c r="CA12" i="17"/>
  <c r="BL12" i="17"/>
  <c r="AV12" i="17"/>
  <c r="AU12" i="17"/>
  <c r="AX12" i="17" s="1"/>
  <c r="AP12" i="17"/>
  <c r="AE12" i="17"/>
  <c r="W12" i="17"/>
  <c r="DY11" i="17"/>
  <c r="DX11" i="17"/>
  <c r="DW11" i="17"/>
  <c r="DV11" i="17"/>
  <c r="DU11" i="17"/>
  <c r="DS11" i="17"/>
  <c r="DR11" i="17"/>
  <c r="DQ11" i="17"/>
  <c r="DP11" i="17"/>
  <c r="DO11" i="17"/>
  <c r="DN11" i="17"/>
  <c r="DM11" i="17"/>
  <c r="DK11" i="17"/>
  <c r="DJ11" i="17"/>
  <c r="DI11" i="17"/>
  <c r="DH11" i="17"/>
  <c r="DG11" i="17"/>
  <c r="DF11" i="17"/>
  <c r="DE11" i="17"/>
  <c r="DD11" i="17"/>
  <c r="DB11" i="17"/>
  <c r="DA11" i="17"/>
  <c r="CZ11" i="17"/>
  <c r="CY11" i="17"/>
  <c r="CX11" i="17"/>
  <c r="CW11" i="17"/>
  <c r="CV11" i="17"/>
  <c r="CU11" i="17"/>
  <c r="CT11" i="17"/>
  <c r="CS11" i="17"/>
  <c r="CR11" i="17"/>
  <c r="CQ11" i="17"/>
  <c r="CP11" i="17"/>
  <c r="CO11" i="17"/>
  <c r="CN11" i="17"/>
  <c r="CL11" i="17"/>
  <c r="CK11" i="17"/>
  <c r="CI11" i="17"/>
  <c r="CH11" i="17"/>
  <c r="CG11" i="17"/>
  <c r="CF11" i="17"/>
  <c r="CE11" i="17"/>
  <c r="CD11" i="17"/>
  <c r="CC11" i="17"/>
  <c r="CB11" i="17"/>
  <c r="BZ11" i="17"/>
  <c r="BY11" i="17"/>
  <c r="BX11" i="17"/>
  <c r="BW11" i="17"/>
  <c r="BV11" i="17"/>
  <c r="BU11" i="17"/>
  <c r="BT11" i="17"/>
  <c r="BS11" i="17"/>
  <c r="BR11" i="17"/>
  <c r="BQ11" i="17"/>
  <c r="BP11" i="17"/>
  <c r="BO11" i="17"/>
  <c r="BN11" i="17"/>
  <c r="BM11" i="17"/>
  <c r="BK11" i="17"/>
  <c r="BJ11" i="17"/>
  <c r="BI11" i="17"/>
  <c r="BH11" i="17"/>
  <c r="BG11" i="17"/>
  <c r="BF11" i="17"/>
  <c r="BE11" i="17"/>
  <c r="BD11" i="17"/>
  <c r="BC11" i="17"/>
  <c r="BB11" i="17"/>
  <c r="BA11" i="17"/>
  <c r="AZ11" i="17"/>
  <c r="AW11" i="17"/>
  <c r="AT11" i="17"/>
  <c r="AS11" i="17"/>
  <c r="AR11" i="17"/>
  <c r="AQ11" i="17"/>
  <c r="AO11" i="17"/>
  <c r="AN11" i="17"/>
  <c r="AM11" i="17"/>
  <c r="AL11" i="17"/>
  <c r="AK11" i="17"/>
  <c r="AJ11" i="17"/>
  <c r="AI11" i="17"/>
  <c r="AH11" i="17"/>
  <c r="AG11" i="17"/>
  <c r="AF11" i="17"/>
  <c r="AD11" i="17"/>
  <c r="AC11" i="17"/>
  <c r="AB11" i="17"/>
  <c r="AA11" i="17"/>
  <c r="Z11" i="17"/>
  <c r="Y11" i="17"/>
  <c r="X11" i="17"/>
  <c r="V11" i="17"/>
  <c r="U11" i="17"/>
  <c r="T11" i="17"/>
  <c r="S11" i="17"/>
  <c r="R11" i="17"/>
  <c r="Q11" i="17"/>
  <c r="P11" i="17"/>
  <c r="O11" i="17"/>
  <c r="N11" i="17"/>
  <c r="M11" i="17"/>
  <c r="L11" i="17"/>
  <c r="K11" i="17"/>
  <c r="J11" i="17"/>
  <c r="I11" i="17"/>
  <c r="H11" i="17"/>
  <c r="G11" i="17"/>
  <c r="F11" i="17"/>
  <c r="E11" i="17"/>
  <c r="D11" i="17"/>
  <c r="C11" i="17"/>
  <c r="DL9" i="17"/>
  <c r="CA9" i="17"/>
  <c r="AY9" i="17"/>
  <c r="DZ8" i="17"/>
  <c r="DT8" i="17"/>
  <c r="DL8" i="17"/>
  <c r="DC8" i="17"/>
  <c r="CM8" i="17"/>
  <c r="CJ8" i="17"/>
  <c r="CA8" i="17"/>
  <c r="BL8" i="17"/>
  <c r="AY8" i="17"/>
  <c r="AU8" i="17"/>
  <c r="AP8" i="17"/>
  <c r="AE8" i="17"/>
  <c r="W8" i="17"/>
  <c r="DY7" i="17"/>
  <c r="DX7" i="17"/>
  <c r="DW7" i="17"/>
  <c r="DV7" i="17"/>
  <c r="DU7" i="17"/>
  <c r="DS7" i="17"/>
  <c r="DR7" i="17"/>
  <c r="DQ7" i="17"/>
  <c r="DP7" i="17"/>
  <c r="DO7" i="17"/>
  <c r="DN7" i="17"/>
  <c r="DM7" i="17"/>
  <c r="DK7" i="17"/>
  <c r="DJ7" i="17"/>
  <c r="DI7" i="17"/>
  <c r="DH7" i="17"/>
  <c r="DG7" i="17"/>
  <c r="DF7" i="17"/>
  <c r="DE7" i="17"/>
  <c r="DD7" i="17"/>
  <c r="DB7" i="17"/>
  <c r="DA7" i="17"/>
  <c r="CZ7" i="17"/>
  <c r="CY7" i="17"/>
  <c r="CX7" i="17"/>
  <c r="CW7" i="17"/>
  <c r="CV7" i="17"/>
  <c r="CU7" i="17"/>
  <c r="CT7" i="17"/>
  <c r="CS7" i="17"/>
  <c r="CR7" i="17"/>
  <c r="CQ7" i="17"/>
  <c r="CP7" i="17"/>
  <c r="CO7" i="17"/>
  <c r="CN7" i="17"/>
  <c r="CL7" i="17"/>
  <c r="CK7" i="17"/>
  <c r="CI7" i="17"/>
  <c r="CH7" i="17"/>
  <c r="CG7" i="17"/>
  <c r="CF7" i="17"/>
  <c r="CE7" i="17"/>
  <c r="CD7" i="17"/>
  <c r="CC7" i="17"/>
  <c r="CB7" i="17"/>
  <c r="BZ7" i="17"/>
  <c r="BY7" i="17"/>
  <c r="BX7" i="17"/>
  <c r="BW7" i="17"/>
  <c r="BV7" i="17"/>
  <c r="BU7" i="17"/>
  <c r="BT7" i="17"/>
  <c r="BS7" i="17"/>
  <c r="BR7" i="17"/>
  <c r="BQ7" i="17"/>
  <c r="BP7" i="17"/>
  <c r="BO7" i="17"/>
  <c r="BN7" i="17"/>
  <c r="BM7" i="17"/>
  <c r="BK7" i="17"/>
  <c r="BJ7" i="17"/>
  <c r="BI7" i="17"/>
  <c r="BH7" i="17"/>
  <c r="BG7" i="17"/>
  <c r="BF7" i="17"/>
  <c r="BE7" i="17"/>
  <c r="BD7" i="17"/>
  <c r="BC7" i="17"/>
  <c r="BB7" i="17"/>
  <c r="BA7" i="17"/>
  <c r="AZ7" i="17"/>
  <c r="AX7" i="17"/>
  <c r="AW7" i="17"/>
  <c r="AV7" i="17"/>
  <c r="AT7" i="17"/>
  <c r="AS7" i="17"/>
  <c r="AR7" i="17"/>
  <c r="AQ7" i="17"/>
  <c r="AO7" i="17"/>
  <c r="AN7" i="17"/>
  <c r="AM7" i="17"/>
  <c r="AL7" i="17"/>
  <c r="AK7" i="17"/>
  <c r="AJ7" i="17"/>
  <c r="AI7" i="17"/>
  <c r="AH7" i="17"/>
  <c r="AG7" i="17"/>
  <c r="AF7" i="17"/>
  <c r="AD7" i="17"/>
  <c r="AC7" i="17"/>
  <c r="AB7" i="17"/>
  <c r="AA7" i="17"/>
  <c r="Z7" i="17"/>
  <c r="Y7" i="17"/>
  <c r="X7" i="17"/>
  <c r="V7" i="17"/>
  <c r="U7" i="17"/>
  <c r="T7" i="17"/>
  <c r="S7" i="17"/>
  <c r="R7" i="17"/>
  <c r="Q7" i="17"/>
  <c r="P7" i="17"/>
  <c r="O7" i="17"/>
  <c r="N7" i="17"/>
  <c r="M7" i="17"/>
  <c r="L7" i="17"/>
  <c r="K7" i="17"/>
  <c r="J7" i="17"/>
  <c r="I7" i="17"/>
  <c r="H7" i="17"/>
  <c r="G7" i="17"/>
  <c r="F7" i="17"/>
  <c r="E7" i="17"/>
  <c r="D7" i="17"/>
  <c r="C7" i="17"/>
  <c r="DZ9" i="16"/>
  <c r="DZ8" i="16"/>
  <c r="DT9" i="16"/>
  <c r="DT8" i="16"/>
  <c r="DL9" i="16"/>
  <c r="DL8" i="16"/>
  <c r="DC9" i="16"/>
  <c r="DC8" i="16"/>
  <c r="CJ9" i="16"/>
  <c r="CJ8" i="16"/>
  <c r="CA9" i="16"/>
  <c r="CA8" i="16"/>
  <c r="BL9" i="16"/>
  <c r="BL8" i="16"/>
  <c r="AY9" i="16"/>
  <c r="AY8" i="16"/>
  <c r="AU9" i="16"/>
  <c r="AU8" i="16"/>
  <c r="AP9" i="16"/>
  <c r="AP8" i="16"/>
  <c r="AE9" i="16"/>
  <c r="AE8" i="16"/>
  <c r="W9" i="16"/>
  <c r="W8" i="16"/>
  <c r="EA11" i="18" l="1"/>
  <c r="CA7" i="17"/>
  <c r="AP7" i="17"/>
  <c r="DZ7" i="17"/>
  <c r="CJ7" i="17"/>
  <c r="BH10" i="17"/>
  <c r="BX10" i="17"/>
  <c r="CV10" i="17"/>
  <c r="DC7" i="17"/>
  <c r="AI10" i="17"/>
  <c r="CD10" i="17"/>
  <c r="CN10" i="17"/>
  <c r="DK10" i="17"/>
  <c r="DT7" i="17"/>
  <c r="K10" i="17"/>
  <c r="L10" i="17"/>
  <c r="T10" i="17"/>
  <c r="BG10" i="17"/>
  <c r="BP10" i="17"/>
  <c r="AP50" i="17"/>
  <c r="DL50" i="17"/>
  <c r="CM50" i="17"/>
  <c r="EA62" i="17"/>
  <c r="AU50" i="17"/>
  <c r="EA54" i="17"/>
  <c r="CM59" i="17"/>
  <c r="EA64" i="17"/>
  <c r="EA89" i="17"/>
  <c r="W29" i="17"/>
  <c r="AU29" i="17"/>
  <c r="EA35" i="17"/>
  <c r="CL10" i="17"/>
  <c r="CU10" i="17"/>
  <c r="AP11" i="17"/>
  <c r="EA49" i="17"/>
  <c r="S10" i="17"/>
  <c r="EA46" i="17"/>
  <c r="AZ10" i="17"/>
  <c r="J10" i="17"/>
  <c r="R10" i="17"/>
  <c r="AA10" i="17"/>
  <c r="AJ10" i="17"/>
  <c r="EA43" i="17"/>
  <c r="AU69" i="17"/>
  <c r="CF10" i="17"/>
  <c r="CE10" i="17"/>
  <c r="CA29" i="17"/>
  <c r="EA31" i="17"/>
  <c r="BO10" i="17"/>
  <c r="DC11" i="17"/>
  <c r="EA18" i="17"/>
  <c r="EA26" i="17"/>
  <c r="AF10" i="17"/>
  <c r="EA47" i="17"/>
  <c r="CM7" i="17"/>
  <c r="AG10" i="17"/>
  <c r="EA39" i="17"/>
  <c r="DT78" i="17"/>
  <c r="AY12" i="17"/>
  <c r="EA12" i="17" s="1"/>
  <c r="EA23" i="17"/>
  <c r="EA40" i="17"/>
  <c r="CM11" i="17"/>
  <c r="EA37" i="17"/>
  <c r="DT50" i="17"/>
  <c r="CA59" i="17"/>
  <c r="BN10" i="17"/>
  <c r="BV10" i="17"/>
  <c r="AE11" i="17"/>
  <c r="AX11" i="17"/>
  <c r="AX10" i="17" s="1"/>
  <c r="AY50" i="17"/>
  <c r="DZ50" i="17"/>
  <c r="AY59" i="17"/>
  <c r="CA69" i="17"/>
  <c r="DC69" i="17"/>
  <c r="EA20" i="17"/>
  <c r="AP29" i="17"/>
  <c r="EA45" i="17"/>
  <c r="EA48" i="17"/>
  <c r="EA53" i="17"/>
  <c r="EA56" i="17"/>
  <c r="EA58" i="17"/>
  <c r="AP59" i="17"/>
  <c r="DL59" i="17"/>
  <c r="CJ69" i="17"/>
  <c r="BW10" i="17"/>
  <c r="AV11" i="17"/>
  <c r="AV10" i="17" s="1"/>
  <c r="BL29" i="17"/>
  <c r="EA36" i="17"/>
  <c r="DT59" i="17"/>
  <c r="EA68" i="17"/>
  <c r="AP69" i="17"/>
  <c r="BL69" i="17"/>
  <c r="CM69" i="17"/>
  <c r="EA73" i="17"/>
  <c r="CM78" i="17"/>
  <c r="EA17" i="17"/>
  <c r="DL29" i="17"/>
  <c r="BL11" i="17"/>
  <c r="CM29" i="17"/>
  <c r="EA27" i="17"/>
  <c r="BC10" i="17"/>
  <c r="BK10" i="17"/>
  <c r="BT10" i="17"/>
  <c r="DT29" i="17"/>
  <c r="DC29" i="17"/>
  <c r="EA65" i="17"/>
  <c r="DT69" i="17"/>
  <c r="CA78" i="17"/>
  <c r="BF10" i="17"/>
  <c r="DZ11" i="17"/>
  <c r="EA13" i="17"/>
  <c r="BL7" i="17"/>
  <c r="DR10" i="17"/>
  <c r="AY29" i="17"/>
  <c r="DZ29" i="17"/>
  <c r="EA38" i="17"/>
  <c r="EA41" i="17"/>
  <c r="EA44" i="17"/>
  <c r="CA50" i="17"/>
  <c r="DC50" i="17"/>
  <c r="DD10" i="17"/>
  <c r="AY69" i="17"/>
  <c r="DZ69" i="17"/>
  <c r="AY78" i="17"/>
  <c r="DZ78" i="17"/>
  <c r="EA25" i="17"/>
  <c r="CJ29" i="17"/>
  <c r="EA22" i="17"/>
  <c r="EA33" i="17"/>
  <c r="AH10" i="17"/>
  <c r="CT10" i="17"/>
  <c r="DB10" i="17"/>
  <c r="DJ10" i="17"/>
  <c r="DS10" i="17"/>
  <c r="EA21" i="17"/>
  <c r="EA24" i="17"/>
  <c r="EA32" i="17"/>
  <c r="AE50" i="17"/>
  <c r="CJ50" i="17"/>
  <c r="EA57" i="17"/>
  <c r="EA67" i="17"/>
  <c r="EA72" i="17"/>
  <c r="EA77" i="17"/>
  <c r="DL78" i="17"/>
  <c r="BL78" i="17"/>
  <c r="EB4" i="18"/>
  <c r="EA10" i="18"/>
  <c r="DL7" i="17"/>
  <c r="EA9" i="17"/>
  <c r="EA85" i="17"/>
  <c r="EA84" i="17"/>
  <c r="EA83" i="17"/>
  <c r="EA81" i="17"/>
  <c r="AR10" i="17"/>
  <c r="AU59" i="17"/>
  <c r="AQ10" i="17"/>
  <c r="AU78" i="17"/>
  <c r="EA82" i="17"/>
  <c r="AP78" i="17"/>
  <c r="AB10" i="17"/>
  <c r="EA66" i="17"/>
  <c r="EA75" i="17"/>
  <c r="Z10" i="17"/>
  <c r="EA42" i="17"/>
  <c r="AE29" i="17"/>
  <c r="EA76" i="17"/>
  <c r="AE78" i="17"/>
  <c r="EA87" i="17"/>
  <c r="EA86" i="17"/>
  <c r="AE59" i="17"/>
  <c r="AE69" i="17"/>
  <c r="EA74" i="17"/>
  <c r="DL69" i="17"/>
  <c r="DZ59" i="17"/>
  <c r="DC59" i="17"/>
  <c r="EA63" i="17"/>
  <c r="EA88" i="17"/>
  <c r="EA80" i="17"/>
  <c r="DC78" i="17"/>
  <c r="EA92" i="17"/>
  <c r="CJ78" i="17"/>
  <c r="EA91" i="17"/>
  <c r="D10" i="17"/>
  <c r="AD10" i="17"/>
  <c r="AL10" i="17"/>
  <c r="DN10" i="17"/>
  <c r="BI10" i="17"/>
  <c r="BA10" i="17"/>
  <c r="CP10" i="17"/>
  <c r="CO10" i="17"/>
  <c r="EA16" i="17"/>
  <c r="CJ11" i="17"/>
  <c r="CJ59" i="17"/>
  <c r="BL59" i="17"/>
  <c r="BL50" i="17"/>
  <c r="EA55" i="17"/>
  <c r="EA34" i="17"/>
  <c r="EA19" i="17"/>
  <c r="EA90" i="17"/>
  <c r="W78" i="17"/>
  <c r="W69" i="17"/>
  <c r="EA71" i="17"/>
  <c r="CB10" i="17"/>
  <c r="BS10" i="17"/>
  <c r="CI10" i="17"/>
  <c r="CS10" i="17"/>
  <c r="DA10" i="17"/>
  <c r="AT10" i="17"/>
  <c r="DV10" i="17"/>
  <c r="BQ10" i="17"/>
  <c r="BY10" i="17"/>
  <c r="CK10" i="17"/>
  <c r="DL11" i="17"/>
  <c r="BD10" i="17"/>
  <c r="BM10" i="17"/>
  <c r="BU10" i="17"/>
  <c r="CC10" i="17"/>
  <c r="F10" i="17"/>
  <c r="N10" i="17"/>
  <c r="V10" i="17"/>
  <c r="DF10" i="17"/>
  <c r="DU10" i="17"/>
  <c r="AU11" i="17"/>
  <c r="DT11" i="17"/>
  <c r="G10" i="17"/>
  <c r="O10" i="17"/>
  <c r="AM10" i="17"/>
  <c r="BE10" i="17"/>
  <c r="DW10" i="17"/>
  <c r="CX10" i="17"/>
  <c r="AS10" i="17"/>
  <c r="DM10" i="17"/>
  <c r="H10" i="17"/>
  <c r="P10" i="17"/>
  <c r="X10" i="17"/>
  <c r="AN10" i="17"/>
  <c r="AW10" i="17"/>
  <c r="DO10" i="17"/>
  <c r="DX10" i="17"/>
  <c r="AK10" i="17"/>
  <c r="DE10" i="17"/>
  <c r="I10" i="17"/>
  <c r="Q10" i="17"/>
  <c r="Y10" i="17"/>
  <c r="AO10" i="17"/>
  <c r="DG10" i="17"/>
  <c r="DP10" i="17"/>
  <c r="DY10" i="17"/>
  <c r="CH10" i="17"/>
  <c r="AC10" i="17"/>
  <c r="CW10" i="17"/>
  <c r="EA14" i="17"/>
  <c r="CQ10" i="17"/>
  <c r="CY10" i="17"/>
  <c r="DH10" i="17"/>
  <c r="DQ10" i="17"/>
  <c r="BR10" i="17"/>
  <c r="BZ10" i="17"/>
  <c r="E10" i="17"/>
  <c r="M10" i="17"/>
  <c r="U10" i="17"/>
  <c r="CA11" i="17"/>
  <c r="CR10" i="17"/>
  <c r="CZ10" i="17"/>
  <c r="DI10" i="17"/>
  <c r="BB10" i="17"/>
  <c r="BJ10" i="17"/>
  <c r="CG10" i="17"/>
  <c r="C10" i="17"/>
  <c r="W11" i="17"/>
  <c r="W50" i="17"/>
  <c r="EA52" i="17"/>
  <c r="W59" i="17"/>
  <c r="EA61" i="17"/>
  <c r="AU7" i="17"/>
  <c r="EA8" i="17"/>
  <c r="AE7" i="17"/>
  <c r="AY7" i="17"/>
  <c r="EA15" i="17"/>
  <c r="EA51" i="17"/>
  <c r="EA70" i="17"/>
  <c r="EA60" i="17"/>
  <c r="EA79" i="17"/>
  <c r="EA30" i="17"/>
  <c r="AY28" i="17"/>
  <c r="W7" i="17"/>
  <c r="CM9" i="16"/>
  <c r="EA9" i="16" s="1"/>
  <c r="DZ92" i="16"/>
  <c r="DT92" i="16"/>
  <c r="DL92" i="16"/>
  <c r="DC92" i="16"/>
  <c r="CM92" i="16"/>
  <c r="CJ92" i="16"/>
  <c r="CA92" i="16"/>
  <c r="BL92" i="16"/>
  <c r="AY92" i="16"/>
  <c r="AU92" i="16"/>
  <c r="AP92" i="16"/>
  <c r="AE92" i="16"/>
  <c r="W92" i="16"/>
  <c r="DZ91" i="16"/>
  <c r="DT91" i="16"/>
  <c r="DL91" i="16"/>
  <c r="DC91" i="16"/>
  <c r="CM91" i="16"/>
  <c r="CJ91" i="16"/>
  <c r="CA91" i="16"/>
  <c r="BL91" i="16"/>
  <c r="AY91" i="16"/>
  <c r="AU91" i="16"/>
  <c r="AP91" i="16"/>
  <c r="AE91" i="16"/>
  <c r="W91" i="16"/>
  <c r="DZ90" i="16"/>
  <c r="DT90" i="16"/>
  <c r="DL90" i="16"/>
  <c r="DC90" i="16"/>
  <c r="CM90" i="16"/>
  <c r="CJ90" i="16"/>
  <c r="CA90" i="16"/>
  <c r="BL90" i="16"/>
  <c r="AY90" i="16"/>
  <c r="AU90" i="16"/>
  <c r="AP90" i="16"/>
  <c r="AE90" i="16"/>
  <c r="W90" i="16"/>
  <c r="DZ89" i="16"/>
  <c r="DT89" i="16"/>
  <c r="DL89" i="16"/>
  <c r="DC89" i="16"/>
  <c r="CM89" i="16"/>
  <c r="CJ89" i="16"/>
  <c r="CA89" i="16"/>
  <c r="BL89" i="16"/>
  <c r="AY89" i="16"/>
  <c r="AU89" i="16"/>
  <c r="AP89" i="16"/>
  <c r="AE89" i="16"/>
  <c r="W89" i="16"/>
  <c r="DZ88" i="16"/>
  <c r="DT88" i="16"/>
  <c r="DL88" i="16"/>
  <c r="DC88" i="16"/>
  <c r="CM88" i="16"/>
  <c r="CJ88" i="16"/>
  <c r="CA88" i="16"/>
  <c r="BL88" i="16"/>
  <c r="AY88" i="16"/>
  <c r="AU88" i="16"/>
  <c r="AP88" i="16"/>
  <c r="AE88" i="16"/>
  <c r="W88" i="16"/>
  <c r="DZ87" i="16"/>
  <c r="DT87" i="16"/>
  <c r="DL87" i="16"/>
  <c r="DC87" i="16"/>
  <c r="CM87" i="16"/>
  <c r="CJ87" i="16"/>
  <c r="CA87" i="16"/>
  <c r="BL87" i="16"/>
  <c r="AY87" i="16"/>
  <c r="AU87" i="16"/>
  <c r="AP87" i="16"/>
  <c r="AE87" i="16"/>
  <c r="W87" i="16"/>
  <c r="DZ86" i="16"/>
  <c r="DT86" i="16"/>
  <c r="DL86" i="16"/>
  <c r="DC86" i="16"/>
  <c r="CM86" i="16"/>
  <c r="CJ86" i="16"/>
  <c r="CA86" i="16"/>
  <c r="BL86" i="16"/>
  <c r="AY86" i="16"/>
  <c r="AU86" i="16"/>
  <c r="AP86" i="16"/>
  <c r="AE86" i="16"/>
  <c r="W86" i="16"/>
  <c r="DZ85" i="16"/>
  <c r="DT85" i="16"/>
  <c r="DL85" i="16"/>
  <c r="DC85" i="16"/>
  <c r="CM85" i="16"/>
  <c r="CJ85" i="16"/>
  <c r="CA85" i="16"/>
  <c r="BL85" i="16"/>
  <c r="AY85" i="16"/>
  <c r="AU85" i="16"/>
  <c r="AP85" i="16"/>
  <c r="AE85" i="16"/>
  <c r="W85" i="16"/>
  <c r="DZ84" i="16"/>
  <c r="DT84" i="16"/>
  <c r="DL84" i="16"/>
  <c r="DC84" i="16"/>
  <c r="CM84" i="16"/>
  <c r="CJ84" i="16"/>
  <c r="CA84" i="16"/>
  <c r="BL84" i="16"/>
  <c r="AY84" i="16"/>
  <c r="AU84" i="16"/>
  <c r="AP84" i="16"/>
  <c r="AE84" i="16"/>
  <c r="W84" i="16"/>
  <c r="DZ83" i="16"/>
  <c r="DT83" i="16"/>
  <c r="DL83" i="16"/>
  <c r="DC83" i="16"/>
  <c r="CM83" i="16"/>
  <c r="CJ83" i="16"/>
  <c r="CA83" i="16"/>
  <c r="BL83" i="16"/>
  <c r="AY83" i="16"/>
  <c r="AU83" i="16"/>
  <c r="AP83" i="16"/>
  <c r="AE83" i="16"/>
  <c r="W83" i="16"/>
  <c r="DZ82" i="16"/>
  <c r="DT82" i="16"/>
  <c r="DL82" i="16"/>
  <c r="DC82" i="16"/>
  <c r="CM82" i="16"/>
  <c r="CJ82" i="16"/>
  <c r="CA82" i="16"/>
  <c r="BL82" i="16"/>
  <c r="AY82" i="16"/>
  <c r="AU82" i="16"/>
  <c r="AP82" i="16"/>
  <c r="AE82" i="16"/>
  <c r="W82" i="16"/>
  <c r="DZ81" i="16"/>
  <c r="DT81" i="16"/>
  <c r="DL81" i="16"/>
  <c r="DC81" i="16"/>
  <c r="CM81" i="16"/>
  <c r="CJ81" i="16"/>
  <c r="CA81" i="16"/>
  <c r="BL81" i="16"/>
  <c r="AY81" i="16"/>
  <c r="AU81" i="16"/>
  <c r="AP81" i="16"/>
  <c r="AE81" i="16"/>
  <c r="W81" i="16"/>
  <c r="DZ80" i="16"/>
  <c r="DT80" i="16"/>
  <c r="DL80" i="16"/>
  <c r="DC80" i="16"/>
  <c r="CM80" i="16"/>
  <c r="CJ80" i="16"/>
  <c r="CA80" i="16"/>
  <c r="BL80" i="16"/>
  <c r="AY80" i="16"/>
  <c r="AU80" i="16"/>
  <c r="AP80" i="16"/>
  <c r="AE80" i="16"/>
  <c r="W80" i="16"/>
  <c r="DZ79" i="16"/>
  <c r="DT79" i="16"/>
  <c r="DL79" i="16"/>
  <c r="DC79" i="16"/>
  <c r="CM79" i="16"/>
  <c r="CJ79" i="16"/>
  <c r="CA79" i="16"/>
  <c r="BL79" i="16"/>
  <c r="AY79" i="16"/>
  <c r="AU79" i="16"/>
  <c r="AP79" i="16"/>
  <c r="AE79" i="16"/>
  <c r="W79" i="16"/>
  <c r="DY78" i="16"/>
  <c r="DX78" i="16"/>
  <c r="DW78" i="16"/>
  <c r="DV78" i="16"/>
  <c r="DU78" i="16"/>
  <c r="DS78" i="16"/>
  <c r="DR78" i="16"/>
  <c r="DQ78" i="16"/>
  <c r="DP78" i="16"/>
  <c r="DO78" i="16"/>
  <c r="DN78" i="16"/>
  <c r="DM78" i="16"/>
  <c r="DK78" i="16"/>
  <c r="DJ78" i="16"/>
  <c r="DI78" i="16"/>
  <c r="DH78" i="16"/>
  <c r="DG78" i="16"/>
  <c r="DF78" i="16"/>
  <c r="DE78" i="16"/>
  <c r="DD78" i="16"/>
  <c r="DB78" i="16"/>
  <c r="DA78" i="16"/>
  <c r="CZ78" i="16"/>
  <c r="CY78" i="16"/>
  <c r="CX78" i="16"/>
  <c r="CW78" i="16"/>
  <c r="CV78" i="16"/>
  <c r="CU78" i="16"/>
  <c r="CT78" i="16"/>
  <c r="CS78" i="16"/>
  <c r="CR78" i="16"/>
  <c r="CQ78" i="16"/>
  <c r="CP78" i="16"/>
  <c r="CO78" i="16"/>
  <c r="CN78" i="16"/>
  <c r="CL78" i="16"/>
  <c r="CK78" i="16"/>
  <c r="CI78" i="16"/>
  <c r="CH78" i="16"/>
  <c r="CG78" i="16"/>
  <c r="CF78" i="16"/>
  <c r="CE78" i="16"/>
  <c r="CD78" i="16"/>
  <c r="CC78" i="16"/>
  <c r="CB78" i="16"/>
  <c r="BZ78" i="16"/>
  <c r="BY78" i="16"/>
  <c r="BX78" i="16"/>
  <c r="BW78" i="16"/>
  <c r="BV78" i="16"/>
  <c r="BU78" i="16"/>
  <c r="BT78" i="16"/>
  <c r="BS78" i="16"/>
  <c r="BR78" i="16"/>
  <c r="BQ78" i="16"/>
  <c r="BP78" i="16"/>
  <c r="BO78" i="16"/>
  <c r="BN78" i="16"/>
  <c r="BM78" i="16"/>
  <c r="BK78" i="16"/>
  <c r="BJ78" i="16"/>
  <c r="BI78" i="16"/>
  <c r="BH78" i="16"/>
  <c r="BG78" i="16"/>
  <c r="BF78" i="16"/>
  <c r="BE78" i="16"/>
  <c r="BD78" i="16"/>
  <c r="BC78" i="16"/>
  <c r="BB78" i="16"/>
  <c r="BA78" i="16"/>
  <c r="AZ78" i="16"/>
  <c r="AX78" i="16"/>
  <c r="AW78" i="16"/>
  <c r="AV78" i="16"/>
  <c r="AT78" i="16"/>
  <c r="AS78" i="16"/>
  <c r="AR78" i="16"/>
  <c r="AQ78" i="16"/>
  <c r="AO78" i="16"/>
  <c r="AN78" i="16"/>
  <c r="AM78" i="16"/>
  <c r="AL78" i="16"/>
  <c r="AK78" i="16"/>
  <c r="AJ78" i="16"/>
  <c r="AI78" i="16"/>
  <c r="AH78" i="16"/>
  <c r="AG78" i="16"/>
  <c r="AF78" i="16"/>
  <c r="AD78" i="16"/>
  <c r="AC78" i="16"/>
  <c r="AB78" i="16"/>
  <c r="AA78" i="16"/>
  <c r="Z78" i="16"/>
  <c r="Y78" i="16"/>
  <c r="X78" i="16"/>
  <c r="V78" i="16"/>
  <c r="U78" i="16"/>
  <c r="T78" i="16"/>
  <c r="S78" i="16"/>
  <c r="R78" i="16"/>
  <c r="Q78" i="16"/>
  <c r="P78" i="16"/>
  <c r="O78" i="16"/>
  <c r="N78" i="16"/>
  <c r="M78" i="16"/>
  <c r="L78" i="16"/>
  <c r="K78" i="16"/>
  <c r="J78" i="16"/>
  <c r="I78" i="16"/>
  <c r="H78" i="16"/>
  <c r="G78" i="16"/>
  <c r="F78" i="16"/>
  <c r="E78" i="16"/>
  <c r="D78" i="16"/>
  <c r="C78" i="16"/>
  <c r="DZ77" i="16"/>
  <c r="DT77" i="16"/>
  <c r="DL77" i="16"/>
  <c r="DC77" i="16"/>
  <c r="CM77" i="16"/>
  <c r="CJ77" i="16"/>
  <c r="CA77" i="16"/>
  <c r="BL77" i="16"/>
  <c r="AY77" i="16"/>
  <c r="AU77" i="16"/>
  <c r="AP77" i="16"/>
  <c r="AE77" i="16"/>
  <c r="W77" i="16"/>
  <c r="DZ76" i="16"/>
  <c r="DT76" i="16"/>
  <c r="DL76" i="16"/>
  <c r="DC76" i="16"/>
  <c r="CM76" i="16"/>
  <c r="CJ76" i="16"/>
  <c r="CA76" i="16"/>
  <c r="BL76" i="16"/>
  <c r="AY76" i="16"/>
  <c r="AU76" i="16"/>
  <c r="AP76" i="16"/>
  <c r="AE76" i="16"/>
  <c r="W76" i="16"/>
  <c r="DZ75" i="16"/>
  <c r="DT75" i="16"/>
  <c r="DL75" i="16"/>
  <c r="DC75" i="16"/>
  <c r="CM75" i="16"/>
  <c r="CJ75" i="16"/>
  <c r="CA75" i="16"/>
  <c r="BL75" i="16"/>
  <c r="AY75" i="16"/>
  <c r="AU75" i="16"/>
  <c r="AP75" i="16"/>
  <c r="AE75" i="16"/>
  <c r="W75" i="16"/>
  <c r="DZ74" i="16"/>
  <c r="DT74" i="16"/>
  <c r="DL74" i="16"/>
  <c r="DC74" i="16"/>
  <c r="CM74" i="16"/>
  <c r="CJ74" i="16"/>
  <c r="CA74" i="16"/>
  <c r="BL74" i="16"/>
  <c r="AY74" i="16"/>
  <c r="AU74" i="16"/>
  <c r="AP74" i="16"/>
  <c r="AE74" i="16"/>
  <c r="W74" i="16"/>
  <c r="DZ73" i="16"/>
  <c r="DT73" i="16"/>
  <c r="DL73" i="16"/>
  <c r="DC73" i="16"/>
  <c r="CM73" i="16"/>
  <c r="CJ73" i="16"/>
  <c r="CA73" i="16"/>
  <c r="BL73" i="16"/>
  <c r="AY73" i="16"/>
  <c r="AU73" i="16"/>
  <c r="AP73" i="16"/>
  <c r="AE73" i="16"/>
  <c r="W73" i="16"/>
  <c r="DZ72" i="16"/>
  <c r="DT72" i="16"/>
  <c r="DL72" i="16"/>
  <c r="DC72" i="16"/>
  <c r="CM72" i="16"/>
  <c r="CJ72" i="16"/>
  <c r="CA72" i="16"/>
  <c r="BL72" i="16"/>
  <c r="AY72" i="16"/>
  <c r="AU72" i="16"/>
  <c r="AP72" i="16"/>
  <c r="AE72" i="16"/>
  <c r="W72" i="16"/>
  <c r="DZ71" i="16"/>
  <c r="DT71" i="16"/>
  <c r="DL71" i="16"/>
  <c r="DC71" i="16"/>
  <c r="CM71" i="16"/>
  <c r="CJ71" i="16"/>
  <c r="CA71" i="16"/>
  <c r="BL71" i="16"/>
  <c r="AY71" i="16"/>
  <c r="AU71" i="16"/>
  <c r="AP71" i="16"/>
  <c r="AE71" i="16"/>
  <c r="W71" i="16"/>
  <c r="DZ70" i="16"/>
  <c r="DT70" i="16"/>
  <c r="DL70" i="16"/>
  <c r="DC70" i="16"/>
  <c r="CM70" i="16"/>
  <c r="CJ70" i="16"/>
  <c r="CA70" i="16"/>
  <c r="BL70" i="16"/>
  <c r="AY70" i="16"/>
  <c r="AU70" i="16"/>
  <c r="AP70" i="16"/>
  <c r="AE70" i="16"/>
  <c r="W70" i="16"/>
  <c r="DY69" i="16"/>
  <c r="DX69" i="16"/>
  <c r="DW69" i="16"/>
  <c r="DV69" i="16"/>
  <c r="DU69" i="16"/>
  <c r="DS69" i="16"/>
  <c r="DR69" i="16"/>
  <c r="DQ69" i="16"/>
  <c r="DP69" i="16"/>
  <c r="DO69" i="16"/>
  <c r="DN69" i="16"/>
  <c r="DM69" i="16"/>
  <c r="DK69" i="16"/>
  <c r="DJ69" i="16"/>
  <c r="DI69" i="16"/>
  <c r="DH69" i="16"/>
  <c r="DG69" i="16"/>
  <c r="DF69" i="16"/>
  <c r="DE69" i="16"/>
  <c r="DD69" i="16"/>
  <c r="DB69" i="16"/>
  <c r="DA69" i="16"/>
  <c r="CZ69" i="16"/>
  <c r="CY69" i="16"/>
  <c r="CX69" i="16"/>
  <c r="CW69" i="16"/>
  <c r="CV69" i="16"/>
  <c r="CU69" i="16"/>
  <c r="CT69" i="16"/>
  <c r="CS69" i="16"/>
  <c r="CR69" i="16"/>
  <c r="CQ69" i="16"/>
  <c r="CP69" i="16"/>
  <c r="CO69" i="16"/>
  <c r="CN69" i="16"/>
  <c r="CL69" i="16"/>
  <c r="CK69" i="16"/>
  <c r="CI69" i="16"/>
  <c r="CH69" i="16"/>
  <c r="CG69" i="16"/>
  <c r="CF69" i="16"/>
  <c r="CE69" i="16"/>
  <c r="CD69" i="16"/>
  <c r="CC69" i="16"/>
  <c r="CB69" i="16"/>
  <c r="BZ69" i="16"/>
  <c r="BY69" i="16"/>
  <c r="BX69" i="16"/>
  <c r="BW69" i="16"/>
  <c r="BV69" i="16"/>
  <c r="BU69" i="16"/>
  <c r="BT69" i="16"/>
  <c r="BS69" i="16"/>
  <c r="BR69" i="16"/>
  <c r="BQ69" i="16"/>
  <c r="BP69" i="16"/>
  <c r="BO69" i="16"/>
  <c r="BN69" i="16"/>
  <c r="BM69" i="16"/>
  <c r="BK69" i="16"/>
  <c r="BJ69" i="16"/>
  <c r="BI69" i="16"/>
  <c r="BH69" i="16"/>
  <c r="BG69" i="16"/>
  <c r="BF69" i="16"/>
  <c r="BE69" i="16"/>
  <c r="BD69" i="16"/>
  <c r="BC69" i="16"/>
  <c r="BB69" i="16"/>
  <c r="BA69" i="16"/>
  <c r="AZ69" i="16"/>
  <c r="AX69" i="16"/>
  <c r="AW69" i="16"/>
  <c r="AV69" i="16"/>
  <c r="AT69" i="16"/>
  <c r="AS69" i="16"/>
  <c r="AR69" i="16"/>
  <c r="AQ69" i="16"/>
  <c r="AO69" i="16"/>
  <c r="AN69" i="16"/>
  <c r="AM69" i="16"/>
  <c r="AL69" i="16"/>
  <c r="AK69" i="16"/>
  <c r="AJ69" i="16"/>
  <c r="AI69" i="16"/>
  <c r="AH69" i="16"/>
  <c r="AG69" i="16"/>
  <c r="AF69" i="16"/>
  <c r="AD69" i="16"/>
  <c r="AC69" i="16"/>
  <c r="AB69" i="16"/>
  <c r="AA69" i="16"/>
  <c r="Z69" i="16"/>
  <c r="Y69" i="16"/>
  <c r="X69" i="16"/>
  <c r="V69" i="16"/>
  <c r="U69" i="16"/>
  <c r="T69" i="16"/>
  <c r="S69" i="16"/>
  <c r="R69" i="16"/>
  <c r="Q69" i="16"/>
  <c r="P69" i="16"/>
  <c r="O69" i="16"/>
  <c r="N69" i="16"/>
  <c r="M69" i="16"/>
  <c r="L69" i="16"/>
  <c r="K69" i="16"/>
  <c r="J69" i="16"/>
  <c r="I69" i="16"/>
  <c r="H69" i="16"/>
  <c r="G69" i="16"/>
  <c r="F69" i="16"/>
  <c r="E69" i="16"/>
  <c r="D69" i="16"/>
  <c r="C69" i="16"/>
  <c r="DZ68" i="16"/>
  <c r="DT68" i="16"/>
  <c r="DL68" i="16"/>
  <c r="DC68" i="16"/>
  <c r="CM68" i="16"/>
  <c r="CJ68" i="16"/>
  <c r="CA68" i="16"/>
  <c r="BL68" i="16"/>
  <c r="AY68" i="16"/>
  <c r="AU68" i="16"/>
  <c r="AP68" i="16"/>
  <c r="AE68" i="16"/>
  <c r="W68" i="16"/>
  <c r="DZ67" i="16"/>
  <c r="DT67" i="16"/>
  <c r="DL67" i="16"/>
  <c r="DC67" i="16"/>
  <c r="CM67" i="16"/>
  <c r="CJ67" i="16"/>
  <c r="CA67" i="16"/>
  <c r="BL67" i="16"/>
  <c r="AY67" i="16"/>
  <c r="AU67" i="16"/>
  <c r="AP67" i="16"/>
  <c r="AE67" i="16"/>
  <c r="W67" i="16"/>
  <c r="DZ66" i="16"/>
  <c r="DT66" i="16"/>
  <c r="DL66" i="16"/>
  <c r="DC66" i="16"/>
  <c r="CM66" i="16"/>
  <c r="CJ66" i="16"/>
  <c r="CA66" i="16"/>
  <c r="BL66" i="16"/>
  <c r="AY66" i="16"/>
  <c r="AU66" i="16"/>
  <c r="AP66" i="16"/>
  <c r="AE66" i="16"/>
  <c r="W66" i="16"/>
  <c r="DZ65" i="16"/>
  <c r="DT65" i="16"/>
  <c r="DL65" i="16"/>
  <c r="DC65" i="16"/>
  <c r="CM65" i="16"/>
  <c r="CJ65" i="16"/>
  <c r="CA65" i="16"/>
  <c r="BL65" i="16"/>
  <c r="AY65" i="16"/>
  <c r="AU65" i="16"/>
  <c r="AP65" i="16"/>
  <c r="AE65" i="16"/>
  <c r="W65" i="16"/>
  <c r="DZ64" i="16"/>
  <c r="DT64" i="16"/>
  <c r="DL64" i="16"/>
  <c r="DC64" i="16"/>
  <c r="CM64" i="16"/>
  <c r="CJ64" i="16"/>
  <c r="CA64" i="16"/>
  <c r="BL64" i="16"/>
  <c r="AY64" i="16"/>
  <c r="AU64" i="16"/>
  <c r="AP64" i="16"/>
  <c r="AE64" i="16"/>
  <c r="W64" i="16"/>
  <c r="DZ63" i="16"/>
  <c r="DT63" i="16"/>
  <c r="DL63" i="16"/>
  <c r="DC63" i="16"/>
  <c r="CM63" i="16"/>
  <c r="CJ63" i="16"/>
  <c r="CA63" i="16"/>
  <c r="BL63" i="16"/>
  <c r="AY63" i="16"/>
  <c r="AU63" i="16"/>
  <c r="AP63" i="16"/>
  <c r="AE63" i="16"/>
  <c r="W63" i="16"/>
  <c r="DZ62" i="16"/>
  <c r="DT62" i="16"/>
  <c r="DL62" i="16"/>
  <c r="DC62" i="16"/>
  <c r="CM62" i="16"/>
  <c r="CJ62" i="16"/>
  <c r="CA62" i="16"/>
  <c r="BL62" i="16"/>
  <c r="AY62" i="16"/>
  <c r="AU62" i="16"/>
  <c r="AP62" i="16"/>
  <c r="AE62" i="16"/>
  <c r="W62" i="16"/>
  <c r="DZ61" i="16"/>
  <c r="DT61" i="16"/>
  <c r="DL61" i="16"/>
  <c r="DC61" i="16"/>
  <c r="CM61" i="16"/>
  <c r="CJ61" i="16"/>
  <c r="CA61" i="16"/>
  <c r="BL61" i="16"/>
  <c r="AY61" i="16"/>
  <c r="AU61" i="16"/>
  <c r="AP61" i="16"/>
  <c r="AE61" i="16"/>
  <c r="W61" i="16"/>
  <c r="DZ60" i="16"/>
  <c r="DT60" i="16"/>
  <c r="DL60" i="16"/>
  <c r="DC60" i="16"/>
  <c r="CM60" i="16"/>
  <c r="CJ60" i="16"/>
  <c r="CA60" i="16"/>
  <c r="BL60" i="16"/>
  <c r="AY60" i="16"/>
  <c r="AU60" i="16"/>
  <c r="AP60" i="16"/>
  <c r="AE60" i="16"/>
  <c r="W60" i="16"/>
  <c r="DY59" i="16"/>
  <c r="DX59" i="16"/>
  <c r="DW59" i="16"/>
  <c r="DV59" i="16"/>
  <c r="DU59" i="16"/>
  <c r="DS59" i="16"/>
  <c r="DR59" i="16"/>
  <c r="DQ59" i="16"/>
  <c r="DP59" i="16"/>
  <c r="DO59" i="16"/>
  <c r="DN59" i="16"/>
  <c r="DM59" i="16"/>
  <c r="DK59" i="16"/>
  <c r="DJ59" i="16"/>
  <c r="DI59" i="16"/>
  <c r="DH59" i="16"/>
  <c r="DG59" i="16"/>
  <c r="DF59" i="16"/>
  <c r="DE59" i="16"/>
  <c r="DD59" i="16"/>
  <c r="DB59" i="16"/>
  <c r="DA59" i="16"/>
  <c r="CZ59" i="16"/>
  <c r="CY59" i="16"/>
  <c r="CX59" i="16"/>
  <c r="CW59" i="16"/>
  <c r="CV59" i="16"/>
  <c r="CU59" i="16"/>
  <c r="CT59" i="16"/>
  <c r="CS59" i="16"/>
  <c r="CR59" i="16"/>
  <c r="CQ59" i="16"/>
  <c r="CP59" i="16"/>
  <c r="CO59" i="16"/>
  <c r="CN59" i="16"/>
  <c r="CL59" i="16"/>
  <c r="CK59" i="16"/>
  <c r="CI59" i="16"/>
  <c r="CH59" i="16"/>
  <c r="CG59" i="16"/>
  <c r="CF59" i="16"/>
  <c r="CE59" i="16"/>
  <c r="CD59" i="16"/>
  <c r="CC59" i="16"/>
  <c r="CB59" i="16"/>
  <c r="BZ59" i="16"/>
  <c r="BY59" i="16"/>
  <c r="BX59" i="16"/>
  <c r="BW59" i="16"/>
  <c r="BV59" i="16"/>
  <c r="BU59" i="16"/>
  <c r="BT59" i="16"/>
  <c r="BS59" i="16"/>
  <c r="BR59" i="16"/>
  <c r="BQ59" i="16"/>
  <c r="BP59" i="16"/>
  <c r="BO59" i="16"/>
  <c r="BN59" i="16"/>
  <c r="BM59" i="16"/>
  <c r="BK59" i="16"/>
  <c r="BJ59" i="16"/>
  <c r="BI59" i="16"/>
  <c r="BH59" i="16"/>
  <c r="BG59" i="16"/>
  <c r="BF59" i="16"/>
  <c r="BE59" i="16"/>
  <c r="BD59" i="16"/>
  <c r="BC59" i="16"/>
  <c r="BB59" i="16"/>
  <c r="BA59" i="16"/>
  <c r="AZ59" i="16"/>
  <c r="AX59" i="16"/>
  <c r="AW59" i="16"/>
  <c r="AV59" i="16"/>
  <c r="AT59" i="16"/>
  <c r="AS59" i="16"/>
  <c r="AR59" i="16"/>
  <c r="AQ59" i="16"/>
  <c r="AO59" i="16"/>
  <c r="AN59" i="16"/>
  <c r="AM59" i="16"/>
  <c r="AL59" i="16"/>
  <c r="AK59" i="16"/>
  <c r="AJ59" i="16"/>
  <c r="AI59" i="16"/>
  <c r="AH59" i="16"/>
  <c r="AG59" i="16"/>
  <c r="AF59" i="16"/>
  <c r="AD59" i="16"/>
  <c r="AC59" i="16"/>
  <c r="AB59" i="16"/>
  <c r="AA59" i="16"/>
  <c r="Z59" i="16"/>
  <c r="Y59" i="16"/>
  <c r="X59" i="16"/>
  <c r="V59" i="16"/>
  <c r="U59" i="16"/>
  <c r="T59" i="16"/>
  <c r="S59" i="16"/>
  <c r="R59" i="16"/>
  <c r="Q59" i="16"/>
  <c r="P59" i="16"/>
  <c r="O59" i="16"/>
  <c r="N59" i="16"/>
  <c r="M59" i="16"/>
  <c r="L59" i="16"/>
  <c r="K59" i="16"/>
  <c r="J59" i="16"/>
  <c r="I59" i="16"/>
  <c r="H59" i="16"/>
  <c r="G59" i="16"/>
  <c r="F59" i="16"/>
  <c r="E59" i="16"/>
  <c r="D59" i="16"/>
  <c r="C59" i="16"/>
  <c r="DZ58" i="16"/>
  <c r="DT58" i="16"/>
  <c r="DL58" i="16"/>
  <c r="DC58" i="16"/>
  <c r="CM58" i="16"/>
  <c r="CJ58" i="16"/>
  <c r="CA58" i="16"/>
  <c r="BL58" i="16"/>
  <c r="AY58" i="16"/>
  <c r="AU58" i="16"/>
  <c r="AP58" i="16"/>
  <c r="AE58" i="16"/>
  <c r="W58" i="16"/>
  <c r="DZ57" i="16"/>
  <c r="DT57" i="16"/>
  <c r="DL57" i="16"/>
  <c r="DC57" i="16"/>
  <c r="CM57" i="16"/>
  <c r="CJ57" i="16"/>
  <c r="CA57" i="16"/>
  <c r="BL57" i="16"/>
  <c r="AY57" i="16"/>
  <c r="AU57" i="16"/>
  <c r="AP57" i="16"/>
  <c r="AE57" i="16"/>
  <c r="W57" i="16"/>
  <c r="DZ56" i="16"/>
  <c r="DT56" i="16"/>
  <c r="DL56" i="16"/>
  <c r="DC56" i="16"/>
  <c r="CM56" i="16"/>
  <c r="CJ56" i="16"/>
  <c r="CA56" i="16"/>
  <c r="BL56" i="16"/>
  <c r="AY56" i="16"/>
  <c r="AU56" i="16"/>
  <c r="AP56" i="16"/>
  <c r="AE56" i="16"/>
  <c r="W56" i="16"/>
  <c r="DZ55" i="16"/>
  <c r="DT55" i="16"/>
  <c r="DL55" i="16"/>
  <c r="DC55" i="16"/>
  <c r="CM55" i="16"/>
  <c r="CJ55" i="16"/>
  <c r="CA55" i="16"/>
  <c r="BL55" i="16"/>
  <c r="AY55" i="16"/>
  <c r="AU55" i="16"/>
  <c r="AP55" i="16"/>
  <c r="AE55" i="16"/>
  <c r="W55" i="16"/>
  <c r="DZ54" i="16"/>
  <c r="DT54" i="16"/>
  <c r="DL54" i="16"/>
  <c r="DC54" i="16"/>
  <c r="CM54" i="16"/>
  <c r="CJ54" i="16"/>
  <c r="CA54" i="16"/>
  <c r="BL54" i="16"/>
  <c r="AY54" i="16"/>
  <c r="AU54" i="16"/>
  <c r="AP54" i="16"/>
  <c r="AE54" i="16"/>
  <c r="W54" i="16"/>
  <c r="DZ53" i="16"/>
  <c r="DT53" i="16"/>
  <c r="DL53" i="16"/>
  <c r="DC53" i="16"/>
  <c r="CM53" i="16"/>
  <c r="CJ53" i="16"/>
  <c r="CA53" i="16"/>
  <c r="BL53" i="16"/>
  <c r="AY53" i="16"/>
  <c r="AU53" i="16"/>
  <c r="AP53" i="16"/>
  <c r="AE53" i="16"/>
  <c r="W53" i="16"/>
  <c r="DZ52" i="16"/>
  <c r="DT52" i="16"/>
  <c r="DL52" i="16"/>
  <c r="DC52" i="16"/>
  <c r="CM52" i="16"/>
  <c r="CJ52" i="16"/>
  <c r="CA52" i="16"/>
  <c r="BL52" i="16"/>
  <c r="AY52" i="16"/>
  <c r="AU52" i="16"/>
  <c r="AP52" i="16"/>
  <c r="AE52" i="16"/>
  <c r="W52" i="16"/>
  <c r="DZ51" i="16"/>
  <c r="DT51" i="16"/>
  <c r="DL51" i="16"/>
  <c r="DC51" i="16"/>
  <c r="CM51" i="16"/>
  <c r="CJ51" i="16"/>
  <c r="CA51" i="16"/>
  <c r="BL51" i="16"/>
  <c r="AY51" i="16"/>
  <c r="AU51" i="16"/>
  <c r="AP51" i="16"/>
  <c r="AE51" i="16"/>
  <c r="W51" i="16"/>
  <c r="DY50" i="16"/>
  <c r="DX50" i="16"/>
  <c r="DW50" i="16"/>
  <c r="DV50" i="16"/>
  <c r="DU50" i="16"/>
  <c r="DS50" i="16"/>
  <c r="DR50" i="16"/>
  <c r="DQ50" i="16"/>
  <c r="DP50" i="16"/>
  <c r="DO50" i="16"/>
  <c r="DN50" i="16"/>
  <c r="DM50" i="16"/>
  <c r="DK50" i="16"/>
  <c r="DJ50" i="16"/>
  <c r="DI50" i="16"/>
  <c r="DH50" i="16"/>
  <c r="DG50" i="16"/>
  <c r="DF50" i="16"/>
  <c r="DE50" i="16"/>
  <c r="DD50" i="16"/>
  <c r="DB50" i="16"/>
  <c r="DA50" i="16"/>
  <c r="CZ50" i="16"/>
  <c r="CY50" i="16"/>
  <c r="CX50" i="16"/>
  <c r="CW50" i="16"/>
  <c r="CV50" i="16"/>
  <c r="CU50" i="16"/>
  <c r="CT50" i="16"/>
  <c r="CS50" i="16"/>
  <c r="CR50" i="16"/>
  <c r="CQ50" i="16"/>
  <c r="CP50" i="16"/>
  <c r="CO50" i="16"/>
  <c r="CN50" i="16"/>
  <c r="CL50" i="16"/>
  <c r="CK50" i="16"/>
  <c r="CI50" i="16"/>
  <c r="CH50" i="16"/>
  <c r="CG50" i="16"/>
  <c r="CF50" i="16"/>
  <c r="CE50" i="16"/>
  <c r="CD50" i="16"/>
  <c r="CC50" i="16"/>
  <c r="CB50" i="16"/>
  <c r="BZ50" i="16"/>
  <c r="BY50" i="16"/>
  <c r="BX50" i="16"/>
  <c r="BW50" i="16"/>
  <c r="BV50" i="16"/>
  <c r="BU50" i="16"/>
  <c r="BT50" i="16"/>
  <c r="BS50" i="16"/>
  <c r="BR50" i="16"/>
  <c r="BQ50" i="16"/>
  <c r="BP50" i="16"/>
  <c r="BO50" i="16"/>
  <c r="BN50" i="16"/>
  <c r="BM50" i="16"/>
  <c r="BK50" i="16"/>
  <c r="BJ50" i="16"/>
  <c r="BI50" i="16"/>
  <c r="BH50" i="16"/>
  <c r="BG50" i="16"/>
  <c r="BF50" i="16"/>
  <c r="BE50" i="16"/>
  <c r="BD50" i="16"/>
  <c r="BC50" i="16"/>
  <c r="BB50" i="16"/>
  <c r="BA50" i="16"/>
  <c r="AZ50" i="16"/>
  <c r="AX50" i="16"/>
  <c r="AW50" i="16"/>
  <c r="AV50" i="16"/>
  <c r="AT50" i="16"/>
  <c r="AS50" i="16"/>
  <c r="AR50" i="16"/>
  <c r="AQ50" i="16"/>
  <c r="AO50" i="16"/>
  <c r="AN50" i="16"/>
  <c r="AM50" i="16"/>
  <c r="AL50" i="16"/>
  <c r="AK50" i="16"/>
  <c r="AJ50" i="16"/>
  <c r="AI50" i="16"/>
  <c r="AH50" i="16"/>
  <c r="AG50" i="16"/>
  <c r="AF50" i="16"/>
  <c r="AD50" i="16"/>
  <c r="AC50" i="16"/>
  <c r="AB50" i="16"/>
  <c r="AA50" i="16"/>
  <c r="Z50" i="16"/>
  <c r="Y50" i="16"/>
  <c r="X50" i="16"/>
  <c r="V50" i="16"/>
  <c r="U50" i="16"/>
  <c r="T50" i="16"/>
  <c r="S50" i="16"/>
  <c r="R50" i="16"/>
  <c r="Q50" i="16"/>
  <c r="P50" i="16"/>
  <c r="O50" i="16"/>
  <c r="N50" i="16"/>
  <c r="M50" i="16"/>
  <c r="L50" i="16"/>
  <c r="K50" i="16"/>
  <c r="J50" i="16"/>
  <c r="I50" i="16"/>
  <c r="H50" i="16"/>
  <c r="G50" i="16"/>
  <c r="F50" i="16"/>
  <c r="E50" i="16"/>
  <c r="D50" i="16"/>
  <c r="C50" i="16"/>
  <c r="DZ49" i="16"/>
  <c r="DT49" i="16"/>
  <c r="DL49" i="16"/>
  <c r="DC49" i="16"/>
  <c r="CM49" i="16"/>
  <c r="CJ49" i="16"/>
  <c r="CA49" i="16"/>
  <c r="BL49" i="16"/>
  <c r="AY49" i="16"/>
  <c r="AU49" i="16"/>
  <c r="AP49" i="16"/>
  <c r="AE49" i="16"/>
  <c r="W49" i="16"/>
  <c r="DZ48" i="16"/>
  <c r="DT48" i="16"/>
  <c r="DL48" i="16"/>
  <c r="DC48" i="16"/>
  <c r="CM48" i="16"/>
  <c r="CJ48" i="16"/>
  <c r="CA48" i="16"/>
  <c r="BL48" i="16"/>
  <c r="AY48" i="16"/>
  <c r="AU48" i="16"/>
  <c r="AP48" i="16"/>
  <c r="AE48" i="16"/>
  <c r="W48" i="16"/>
  <c r="DZ47" i="16"/>
  <c r="DT47" i="16"/>
  <c r="DL47" i="16"/>
  <c r="DC47" i="16"/>
  <c r="CM47" i="16"/>
  <c r="CJ47" i="16"/>
  <c r="CA47" i="16"/>
  <c r="BL47" i="16"/>
  <c r="AY47" i="16"/>
  <c r="AU47" i="16"/>
  <c r="AP47" i="16"/>
  <c r="AE47" i="16"/>
  <c r="W47" i="16"/>
  <c r="DZ46" i="16"/>
  <c r="DT46" i="16"/>
  <c r="DL46" i="16"/>
  <c r="DC46" i="16"/>
  <c r="CM46" i="16"/>
  <c r="CJ46" i="16"/>
  <c r="CA46" i="16"/>
  <c r="BL46" i="16"/>
  <c r="AY46" i="16"/>
  <c r="AU46" i="16"/>
  <c r="AP46" i="16"/>
  <c r="AE46" i="16"/>
  <c r="W46" i="16"/>
  <c r="DZ45" i="16"/>
  <c r="DT45" i="16"/>
  <c r="DL45" i="16"/>
  <c r="DC45" i="16"/>
  <c r="CM45" i="16"/>
  <c r="CJ45" i="16"/>
  <c r="CA45" i="16"/>
  <c r="BL45" i="16"/>
  <c r="AY45" i="16"/>
  <c r="AU45" i="16"/>
  <c r="AP45" i="16"/>
  <c r="AE45" i="16"/>
  <c r="W45" i="16"/>
  <c r="DZ44" i="16"/>
  <c r="DT44" i="16"/>
  <c r="DL44" i="16"/>
  <c r="DC44" i="16"/>
  <c r="CM44" i="16"/>
  <c r="CJ44" i="16"/>
  <c r="CA44" i="16"/>
  <c r="BL44" i="16"/>
  <c r="AY44" i="16"/>
  <c r="AU44" i="16"/>
  <c r="AP44" i="16"/>
  <c r="AE44" i="16"/>
  <c r="W44" i="16"/>
  <c r="DZ43" i="16"/>
  <c r="DT43" i="16"/>
  <c r="DL43" i="16"/>
  <c r="DC43" i="16"/>
  <c r="CM43" i="16"/>
  <c r="CJ43" i="16"/>
  <c r="CA43" i="16"/>
  <c r="BL43" i="16"/>
  <c r="AY43" i="16"/>
  <c r="AU43" i="16"/>
  <c r="AP43" i="16"/>
  <c r="AE43" i="16"/>
  <c r="W43" i="16"/>
  <c r="DZ42" i="16"/>
  <c r="DT42" i="16"/>
  <c r="DL42" i="16"/>
  <c r="DC42" i="16"/>
  <c r="CM42" i="16"/>
  <c r="CJ42" i="16"/>
  <c r="CA42" i="16"/>
  <c r="BL42" i="16"/>
  <c r="AY42" i="16"/>
  <c r="AU42" i="16"/>
  <c r="AP42" i="16"/>
  <c r="AE42" i="16"/>
  <c r="W42" i="16"/>
  <c r="DZ41" i="16"/>
  <c r="DT41" i="16"/>
  <c r="DL41" i="16"/>
  <c r="DC41" i="16"/>
  <c r="CM41" i="16"/>
  <c r="CJ41" i="16"/>
  <c r="CA41" i="16"/>
  <c r="BL41" i="16"/>
  <c r="AY41" i="16"/>
  <c r="AU41" i="16"/>
  <c r="AP41" i="16"/>
  <c r="AE41" i="16"/>
  <c r="W41" i="16"/>
  <c r="DZ40" i="16"/>
  <c r="DT40" i="16"/>
  <c r="DL40" i="16"/>
  <c r="DC40" i="16"/>
  <c r="CM40" i="16"/>
  <c r="CJ40" i="16"/>
  <c r="CA40" i="16"/>
  <c r="BL40" i="16"/>
  <c r="AY40" i="16"/>
  <c r="AU40" i="16"/>
  <c r="AP40" i="16"/>
  <c r="AE40" i="16"/>
  <c r="W40" i="16"/>
  <c r="DZ39" i="16"/>
  <c r="DT39" i="16"/>
  <c r="DL39" i="16"/>
  <c r="DC39" i="16"/>
  <c r="CM39" i="16"/>
  <c r="CJ39" i="16"/>
  <c r="CA39" i="16"/>
  <c r="BL39" i="16"/>
  <c r="AY39" i="16"/>
  <c r="AU39" i="16"/>
  <c r="AP39" i="16"/>
  <c r="AE39" i="16"/>
  <c r="W39" i="16"/>
  <c r="DZ38" i="16"/>
  <c r="DT38" i="16"/>
  <c r="DL38" i="16"/>
  <c r="DC38" i="16"/>
  <c r="CM38" i="16"/>
  <c r="CJ38" i="16"/>
  <c r="CA38" i="16"/>
  <c r="BL38" i="16"/>
  <c r="AY38" i="16"/>
  <c r="AU38" i="16"/>
  <c r="AP38" i="16"/>
  <c r="AE38" i="16"/>
  <c r="W38" i="16"/>
  <c r="DZ37" i="16"/>
  <c r="DT37" i="16"/>
  <c r="DL37" i="16"/>
  <c r="DC37" i="16"/>
  <c r="CM37" i="16"/>
  <c r="CJ37" i="16"/>
  <c r="CA37" i="16"/>
  <c r="BL37" i="16"/>
  <c r="AY37" i="16"/>
  <c r="AU37" i="16"/>
  <c r="AP37" i="16"/>
  <c r="AE37" i="16"/>
  <c r="W37" i="16"/>
  <c r="DZ36" i="16"/>
  <c r="DT36" i="16"/>
  <c r="DL36" i="16"/>
  <c r="DC36" i="16"/>
  <c r="CM36" i="16"/>
  <c r="CJ36" i="16"/>
  <c r="CA36" i="16"/>
  <c r="BL36" i="16"/>
  <c r="AY36" i="16"/>
  <c r="AU36" i="16"/>
  <c r="AP36" i="16"/>
  <c r="AE36" i="16"/>
  <c r="W36" i="16"/>
  <c r="DZ35" i="16"/>
  <c r="DT35" i="16"/>
  <c r="DL35" i="16"/>
  <c r="DC35" i="16"/>
  <c r="CM35" i="16"/>
  <c r="CJ35" i="16"/>
  <c r="CA35" i="16"/>
  <c r="BL35" i="16"/>
  <c r="AY35" i="16"/>
  <c r="AU35" i="16"/>
  <c r="AP35" i="16"/>
  <c r="AE35" i="16"/>
  <c r="W35" i="16"/>
  <c r="DZ34" i="16"/>
  <c r="DT34" i="16"/>
  <c r="DL34" i="16"/>
  <c r="DC34" i="16"/>
  <c r="CM34" i="16"/>
  <c r="CJ34" i="16"/>
  <c r="CA34" i="16"/>
  <c r="BL34" i="16"/>
  <c r="AY34" i="16"/>
  <c r="AU34" i="16"/>
  <c r="AP34" i="16"/>
  <c r="AE34" i="16"/>
  <c r="W34" i="16"/>
  <c r="DZ33" i="16"/>
  <c r="DT33" i="16"/>
  <c r="DL33" i="16"/>
  <c r="DC33" i="16"/>
  <c r="CM33" i="16"/>
  <c r="CJ33" i="16"/>
  <c r="CA33" i="16"/>
  <c r="BL33" i="16"/>
  <c r="AY33" i="16"/>
  <c r="AU33" i="16"/>
  <c r="AP33" i="16"/>
  <c r="AE33" i="16"/>
  <c r="W33" i="16"/>
  <c r="DZ32" i="16"/>
  <c r="DT32" i="16"/>
  <c r="DL32" i="16"/>
  <c r="DC32" i="16"/>
  <c r="CM32" i="16"/>
  <c r="CJ32" i="16"/>
  <c r="CA32" i="16"/>
  <c r="BL32" i="16"/>
  <c r="AY32" i="16"/>
  <c r="AU32" i="16"/>
  <c r="AP32" i="16"/>
  <c r="AE32" i="16"/>
  <c r="W32" i="16"/>
  <c r="DZ31" i="16"/>
  <c r="DT31" i="16"/>
  <c r="DL31" i="16"/>
  <c r="DC31" i="16"/>
  <c r="CM31" i="16"/>
  <c r="CJ31" i="16"/>
  <c r="CA31" i="16"/>
  <c r="BL31" i="16"/>
  <c r="AY31" i="16"/>
  <c r="AU31" i="16"/>
  <c r="AP31" i="16"/>
  <c r="AE31" i="16"/>
  <c r="W31" i="16"/>
  <c r="DZ30" i="16"/>
  <c r="DT30" i="16"/>
  <c r="DL30" i="16"/>
  <c r="DC30" i="16"/>
  <c r="CM30" i="16"/>
  <c r="CJ30" i="16"/>
  <c r="CA30" i="16"/>
  <c r="BL30" i="16"/>
  <c r="AY30" i="16"/>
  <c r="AU30" i="16"/>
  <c r="AP30" i="16"/>
  <c r="AE30" i="16"/>
  <c r="W30" i="16"/>
  <c r="DY29" i="16"/>
  <c r="DX29" i="16"/>
  <c r="DW29" i="16"/>
  <c r="DV29" i="16"/>
  <c r="DU29" i="16"/>
  <c r="DS29" i="16"/>
  <c r="DR29" i="16"/>
  <c r="DQ29" i="16"/>
  <c r="DP29" i="16"/>
  <c r="DO29" i="16"/>
  <c r="DN29" i="16"/>
  <c r="DM29" i="16"/>
  <c r="DK29" i="16"/>
  <c r="DJ29" i="16"/>
  <c r="DI29" i="16"/>
  <c r="DH29" i="16"/>
  <c r="DG29" i="16"/>
  <c r="DF29" i="16"/>
  <c r="DE29" i="16"/>
  <c r="DD29" i="16"/>
  <c r="DB29" i="16"/>
  <c r="DA29" i="16"/>
  <c r="CZ29" i="16"/>
  <c r="CY29" i="16"/>
  <c r="CX29" i="16"/>
  <c r="CW29" i="16"/>
  <c r="CV29" i="16"/>
  <c r="CU29" i="16"/>
  <c r="CT29" i="16"/>
  <c r="CS29" i="16"/>
  <c r="CR29" i="16"/>
  <c r="CQ29" i="16"/>
  <c r="CP29" i="16"/>
  <c r="CO29" i="16"/>
  <c r="CN29" i="16"/>
  <c r="CL29" i="16"/>
  <c r="CK29" i="16"/>
  <c r="CI29" i="16"/>
  <c r="CH29" i="16"/>
  <c r="CG29" i="16"/>
  <c r="CF29" i="16"/>
  <c r="CE29" i="16"/>
  <c r="CD29" i="16"/>
  <c r="CC29" i="16"/>
  <c r="CB29" i="16"/>
  <c r="BZ29" i="16"/>
  <c r="BY29" i="16"/>
  <c r="BX29" i="16"/>
  <c r="BW29" i="16"/>
  <c r="BV29" i="16"/>
  <c r="BU29" i="16"/>
  <c r="BT29" i="16"/>
  <c r="BS29" i="16"/>
  <c r="BR29" i="16"/>
  <c r="BQ29" i="16"/>
  <c r="BP29" i="16"/>
  <c r="BO29" i="16"/>
  <c r="BN29" i="16"/>
  <c r="BM29" i="16"/>
  <c r="BK29" i="16"/>
  <c r="BJ29" i="16"/>
  <c r="BI29" i="16"/>
  <c r="BH29" i="16"/>
  <c r="BG29" i="16"/>
  <c r="BF29" i="16"/>
  <c r="BE29" i="16"/>
  <c r="BD29" i="16"/>
  <c r="BC29" i="16"/>
  <c r="BB29" i="16"/>
  <c r="BA29" i="16"/>
  <c r="AZ29" i="16"/>
  <c r="AX29" i="16"/>
  <c r="AW29" i="16"/>
  <c r="AV29" i="16"/>
  <c r="AT29" i="16"/>
  <c r="AS29" i="16"/>
  <c r="AR29" i="16"/>
  <c r="AQ29" i="16"/>
  <c r="AO29" i="16"/>
  <c r="AN29" i="16"/>
  <c r="AM29" i="16"/>
  <c r="AL29" i="16"/>
  <c r="AK29" i="16"/>
  <c r="AJ29" i="16"/>
  <c r="AI29" i="16"/>
  <c r="AH29" i="16"/>
  <c r="AG29" i="16"/>
  <c r="AF29" i="16"/>
  <c r="AD29" i="16"/>
  <c r="AC29" i="16"/>
  <c r="AB29" i="16"/>
  <c r="AA29" i="16"/>
  <c r="Z29" i="16"/>
  <c r="Y29" i="16"/>
  <c r="X29" i="16"/>
  <c r="V29" i="16"/>
  <c r="U29" i="16"/>
  <c r="T29" i="16"/>
  <c r="S29" i="16"/>
  <c r="R29" i="16"/>
  <c r="Q29" i="16"/>
  <c r="P29" i="16"/>
  <c r="O29" i="16"/>
  <c r="N29" i="16"/>
  <c r="M29" i="16"/>
  <c r="L29" i="16"/>
  <c r="K29" i="16"/>
  <c r="J29" i="16"/>
  <c r="I29" i="16"/>
  <c r="H29" i="16"/>
  <c r="G29" i="16"/>
  <c r="F29" i="16"/>
  <c r="E29" i="16"/>
  <c r="D29" i="16"/>
  <c r="C29" i="16"/>
  <c r="DZ28" i="16"/>
  <c r="DT28" i="16"/>
  <c r="DL28" i="16"/>
  <c r="DC28" i="16"/>
  <c r="CM28" i="16"/>
  <c r="CJ28" i="16"/>
  <c r="CA28" i="16"/>
  <c r="BL28" i="16"/>
  <c r="AV28" i="16"/>
  <c r="AU28" i="16"/>
  <c r="AX28" i="16" s="1"/>
  <c r="AP28" i="16"/>
  <c r="AE28" i="16"/>
  <c r="W28" i="16"/>
  <c r="DZ27" i="16"/>
  <c r="DT27" i="16"/>
  <c r="DL27" i="16"/>
  <c r="DC27" i="16"/>
  <c r="CM27" i="16"/>
  <c r="CJ27" i="16"/>
  <c r="CA27" i="16"/>
  <c r="BL27" i="16"/>
  <c r="AY27" i="16"/>
  <c r="AU27" i="16"/>
  <c r="AP27" i="16"/>
  <c r="AE27" i="16"/>
  <c r="W27" i="16"/>
  <c r="DZ26" i="16"/>
  <c r="DT26" i="16"/>
  <c r="DL26" i="16"/>
  <c r="DC26" i="16"/>
  <c r="CM26" i="16"/>
  <c r="CJ26" i="16"/>
  <c r="CA26" i="16"/>
  <c r="BL26" i="16"/>
  <c r="AY26" i="16"/>
  <c r="AU26" i="16"/>
  <c r="AP26" i="16"/>
  <c r="AE26" i="16"/>
  <c r="W26" i="16"/>
  <c r="DZ25" i="16"/>
  <c r="DT25" i="16"/>
  <c r="DL25" i="16"/>
  <c r="DC25" i="16"/>
  <c r="CM25" i="16"/>
  <c r="CJ25" i="16"/>
  <c r="CA25" i="16"/>
  <c r="BL25" i="16"/>
  <c r="AY25" i="16"/>
  <c r="AU25" i="16"/>
  <c r="AP25" i="16"/>
  <c r="AE25" i="16"/>
  <c r="W25" i="16"/>
  <c r="DZ24" i="16"/>
  <c r="DT24" i="16"/>
  <c r="DL24" i="16"/>
  <c r="DC24" i="16"/>
  <c r="CM24" i="16"/>
  <c r="CJ24" i="16"/>
  <c r="CA24" i="16"/>
  <c r="BL24" i="16"/>
  <c r="AY24" i="16"/>
  <c r="AU24" i="16"/>
  <c r="AP24" i="16"/>
  <c r="AE24" i="16"/>
  <c r="W24" i="16"/>
  <c r="DZ23" i="16"/>
  <c r="DT23" i="16"/>
  <c r="DL23" i="16"/>
  <c r="DC23" i="16"/>
  <c r="CM23" i="16"/>
  <c r="CJ23" i="16"/>
  <c r="CA23" i="16"/>
  <c r="BL23" i="16"/>
  <c r="AY23" i="16"/>
  <c r="AU23" i="16"/>
  <c r="AP23" i="16"/>
  <c r="AE23" i="16"/>
  <c r="W23" i="16"/>
  <c r="DZ22" i="16"/>
  <c r="DT22" i="16"/>
  <c r="DL22" i="16"/>
  <c r="DC22" i="16"/>
  <c r="CM22" i="16"/>
  <c r="CJ22" i="16"/>
  <c r="CA22" i="16"/>
  <c r="BL22" i="16"/>
  <c r="AY22" i="16"/>
  <c r="AU22" i="16"/>
  <c r="AP22" i="16"/>
  <c r="AE22" i="16"/>
  <c r="W22" i="16"/>
  <c r="DZ21" i="16"/>
  <c r="DT21" i="16"/>
  <c r="DL21" i="16"/>
  <c r="DC21" i="16"/>
  <c r="CM21" i="16"/>
  <c r="CJ21" i="16"/>
  <c r="CA21" i="16"/>
  <c r="BL21" i="16"/>
  <c r="AY21" i="16"/>
  <c r="AU21" i="16"/>
  <c r="AP21" i="16"/>
  <c r="AE21" i="16"/>
  <c r="W21" i="16"/>
  <c r="DZ20" i="16"/>
  <c r="DT20" i="16"/>
  <c r="DL20" i="16"/>
  <c r="DC20" i="16"/>
  <c r="CM20" i="16"/>
  <c r="CJ20" i="16"/>
  <c r="CA20" i="16"/>
  <c r="BL20" i="16"/>
  <c r="AY20" i="16"/>
  <c r="AU20" i="16"/>
  <c r="AP20" i="16"/>
  <c r="AE20" i="16"/>
  <c r="W20" i="16"/>
  <c r="DZ19" i="16"/>
  <c r="DT19" i="16"/>
  <c r="DL19" i="16"/>
  <c r="DC19" i="16"/>
  <c r="CM19" i="16"/>
  <c r="CJ19" i="16"/>
  <c r="CA19" i="16"/>
  <c r="BL19" i="16"/>
  <c r="AY19" i="16"/>
  <c r="AU19" i="16"/>
  <c r="AP19" i="16"/>
  <c r="AE19" i="16"/>
  <c r="W19" i="16"/>
  <c r="DZ18" i="16"/>
  <c r="DT18" i="16"/>
  <c r="DL18" i="16"/>
  <c r="DC18" i="16"/>
  <c r="CM18" i="16"/>
  <c r="CJ18" i="16"/>
  <c r="CA18" i="16"/>
  <c r="BL18" i="16"/>
  <c r="AY18" i="16"/>
  <c r="AU18" i="16"/>
  <c r="AP18" i="16"/>
  <c r="AE18" i="16"/>
  <c r="W18" i="16"/>
  <c r="DZ17" i="16"/>
  <c r="DT17" i="16"/>
  <c r="DL17" i="16"/>
  <c r="DC17" i="16"/>
  <c r="CM17" i="16"/>
  <c r="CJ17" i="16"/>
  <c r="CA17" i="16"/>
  <c r="BL17" i="16"/>
  <c r="AY17" i="16"/>
  <c r="AU17" i="16"/>
  <c r="AP17" i="16"/>
  <c r="AE17" i="16"/>
  <c r="W17" i="16"/>
  <c r="DZ16" i="16"/>
  <c r="DT16" i="16"/>
  <c r="DL16" i="16"/>
  <c r="DC16" i="16"/>
  <c r="CM16" i="16"/>
  <c r="CJ16" i="16"/>
  <c r="CA16" i="16"/>
  <c r="BL16" i="16"/>
  <c r="AY16" i="16"/>
  <c r="AU16" i="16"/>
  <c r="AP16" i="16"/>
  <c r="AE16" i="16"/>
  <c r="W16" i="16"/>
  <c r="DZ15" i="16"/>
  <c r="DT15" i="16"/>
  <c r="DL15" i="16"/>
  <c r="DC15" i="16"/>
  <c r="CM15" i="16"/>
  <c r="CJ15" i="16"/>
  <c r="CA15" i="16"/>
  <c r="BL15" i="16"/>
  <c r="AY15" i="16"/>
  <c r="AU15" i="16"/>
  <c r="AP15" i="16"/>
  <c r="AE15" i="16"/>
  <c r="W15" i="16"/>
  <c r="DZ14" i="16"/>
  <c r="DT14" i="16"/>
  <c r="DL14" i="16"/>
  <c r="DC14" i="16"/>
  <c r="CM14" i="16"/>
  <c r="CJ14" i="16"/>
  <c r="CA14" i="16"/>
  <c r="BL14" i="16"/>
  <c r="AY14" i="16"/>
  <c r="AU14" i="16"/>
  <c r="AP14" i="16"/>
  <c r="AE14" i="16"/>
  <c r="W14" i="16"/>
  <c r="DZ13" i="16"/>
  <c r="DT13" i="16"/>
  <c r="DL13" i="16"/>
  <c r="DC13" i="16"/>
  <c r="CM13" i="16"/>
  <c r="CJ13" i="16"/>
  <c r="CA13" i="16"/>
  <c r="BL13" i="16"/>
  <c r="AY13" i="16"/>
  <c r="AU13" i="16"/>
  <c r="AP13" i="16"/>
  <c r="AE13" i="16"/>
  <c r="W13" i="16"/>
  <c r="DZ12" i="16"/>
  <c r="DT12" i="16"/>
  <c r="DL12" i="16"/>
  <c r="DC12" i="16"/>
  <c r="CM12" i="16"/>
  <c r="CJ12" i="16"/>
  <c r="CA12" i="16"/>
  <c r="BL12" i="16"/>
  <c r="AV12" i="16"/>
  <c r="AU12" i="16"/>
  <c r="AX12" i="16" s="1"/>
  <c r="AP12" i="16"/>
  <c r="AE12" i="16"/>
  <c r="W12" i="16"/>
  <c r="DY11" i="16"/>
  <c r="DX11" i="16"/>
  <c r="DW11" i="16"/>
  <c r="DV11" i="16"/>
  <c r="DU11" i="16"/>
  <c r="DS11" i="16"/>
  <c r="DR11" i="16"/>
  <c r="DQ11" i="16"/>
  <c r="DP11" i="16"/>
  <c r="DO11" i="16"/>
  <c r="DN11" i="16"/>
  <c r="DM11" i="16"/>
  <c r="DK11" i="16"/>
  <c r="DJ11" i="16"/>
  <c r="DI11" i="16"/>
  <c r="DH11" i="16"/>
  <c r="DG11" i="16"/>
  <c r="DF11" i="16"/>
  <c r="DE11" i="16"/>
  <c r="DD11" i="16"/>
  <c r="DB11" i="16"/>
  <c r="DA11" i="16"/>
  <c r="CZ11" i="16"/>
  <c r="CY11" i="16"/>
  <c r="CX11" i="16"/>
  <c r="CW11" i="16"/>
  <c r="CV11" i="16"/>
  <c r="CU11" i="16"/>
  <c r="CT11" i="16"/>
  <c r="CS11" i="16"/>
  <c r="CR11" i="16"/>
  <c r="CQ11" i="16"/>
  <c r="CP11" i="16"/>
  <c r="CO11" i="16"/>
  <c r="CN11" i="16"/>
  <c r="CL11" i="16"/>
  <c r="CK11" i="16"/>
  <c r="CI11" i="16"/>
  <c r="CH11" i="16"/>
  <c r="CG11" i="16"/>
  <c r="CF11" i="16"/>
  <c r="CE11" i="16"/>
  <c r="CD11" i="16"/>
  <c r="CC11" i="16"/>
  <c r="CB11" i="16"/>
  <c r="BZ11" i="16"/>
  <c r="BY11" i="16"/>
  <c r="BX11" i="16"/>
  <c r="BW11" i="16"/>
  <c r="BV11" i="16"/>
  <c r="BU11" i="16"/>
  <c r="BT11" i="16"/>
  <c r="BS11" i="16"/>
  <c r="BR11" i="16"/>
  <c r="BQ11" i="16"/>
  <c r="BP11" i="16"/>
  <c r="BO11" i="16"/>
  <c r="BN11" i="16"/>
  <c r="BM11" i="16"/>
  <c r="BK11" i="16"/>
  <c r="BJ11" i="16"/>
  <c r="BI11" i="16"/>
  <c r="BH11" i="16"/>
  <c r="BG11" i="16"/>
  <c r="BF11" i="16"/>
  <c r="BE11" i="16"/>
  <c r="BD11" i="16"/>
  <c r="BC11" i="16"/>
  <c r="BB11" i="16"/>
  <c r="BA11" i="16"/>
  <c r="AZ11" i="16"/>
  <c r="AW11" i="16"/>
  <c r="AT11" i="16"/>
  <c r="AS11" i="16"/>
  <c r="AR11" i="16"/>
  <c r="AQ11" i="16"/>
  <c r="AO11" i="16"/>
  <c r="AN11" i="16"/>
  <c r="AM11" i="16"/>
  <c r="AL11" i="16"/>
  <c r="AK11" i="16"/>
  <c r="AJ11" i="16"/>
  <c r="AI11" i="16"/>
  <c r="AH11" i="16"/>
  <c r="AG11" i="16"/>
  <c r="AF11" i="16"/>
  <c r="AD11" i="16"/>
  <c r="AC11" i="16"/>
  <c r="AB11" i="16"/>
  <c r="AA11" i="16"/>
  <c r="Z11" i="16"/>
  <c r="Y11" i="16"/>
  <c r="X11" i="16"/>
  <c r="V11" i="16"/>
  <c r="U11" i="16"/>
  <c r="T11" i="16"/>
  <c r="S11" i="16"/>
  <c r="R11" i="16"/>
  <c r="Q11" i="16"/>
  <c r="P11" i="16"/>
  <c r="O11" i="16"/>
  <c r="N11" i="16"/>
  <c r="M11" i="16"/>
  <c r="L11" i="16"/>
  <c r="K11" i="16"/>
  <c r="J11" i="16"/>
  <c r="I11" i="16"/>
  <c r="H11" i="16"/>
  <c r="G11" i="16"/>
  <c r="F11" i="16"/>
  <c r="E11" i="16"/>
  <c r="D11" i="16"/>
  <c r="C11" i="16"/>
  <c r="DC7" i="16"/>
  <c r="DT7" i="16"/>
  <c r="CM8" i="16"/>
  <c r="EA8" i="16" s="1"/>
  <c r="CJ7" i="16"/>
  <c r="AP7" i="16"/>
  <c r="AE7" i="16"/>
  <c r="DY7" i="16"/>
  <c r="DX7" i="16"/>
  <c r="DW7" i="16"/>
  <c r="DV7" i="16"/>
  <c r="DU7" i="16"/>
  <c r="DS7" i="16"/>
  <c r="DR7" i="16"/>
  <c r="DQ7" i="16"/>
  <c r="DP7" i="16"/>
  <c r="DO7" i="16"/>
  <c r="DN7" i="16"/>
  <c r="DM7" i="16"/>
  <c r="DK7" i="16"/>
  <c r="DJ7" i="16"/>
  <c r="DI7" i="16"/>
  <c r="DH7" i="16"/>
  <c r="DG7" i="16"/>
  <c r="DF7" i="16"/>
  <c r="DE7" i="16"/>
  <c r="DD7" i="16"/>
  <c r="DB7" i="16"/>
  <c r="DA7" i="16"/>
  <c r="CZ7" i="16"/>
  <c r="CY7" i="16"/>
  <c r="CX7" i="16"/>
  <c r="CW7" i="16"/>
  <c r="CV7" i="16"/>
  <c r="CU7" i="16"/>
  <c r="CT7" i="16"/>
  <c r="CS7" i="16"/>
  <c r="CR7" i="16"/>
  <c r="CQ7" i="16"/>
  <c r="CP7" i="16"/>
  <c r="CO7" i="16"/>
  <c r="CN7" i="16"/>
  <c r="CL7" i="16"/>
  <c r="CK7" i="16"/>
  <c r="CI7" i="16"/>
  <c r="CH7" i="16"/>
  <c r="CG7" i="16"/>
  <c r="CF7" i="16"/>
  <c r="CE7" i="16"/>
  <c r="CD7" i="16"/>
  <c r="CC7" i="16"/>
  <c r="CB7" i="16"/>
  <c r="CA7" i="16"/>
  <c r="BZ7" i="16"/>
  <c r="BY7" i="16"/>
  <c r="BX7" i="16"/>
  <c r="BW7" i="16"/>
  <c r="BV7" i="16"/>
  <c r="BU7" i="16"/>
  <c r="BT7" i="16"/>
  <c r="BS7" i="16"/>
  <c r="BR7" i="16"/>
  <c r="BQ7" i="16"/>
  <c r="BP7" i="16"/>
  <c r="BO7" i="16"/>
  <c r="BN7" i="16"/>
  <c r="BM7" i="16"/>
  <c r="BL7" i="16"/>
  <c r="BK7" i="16"/>
  <c r="BJ7" i="16"/>
  <c r="BI7" i="16"/>
  <c r="BH7" i="16"/>
  <c r="BG7" i="16"/>
  <c r="BF7" i="16"/>
  <c r="BE7" i="16"/>
  <c r="BD7" i="16"/>
  <c r="BC7" i="16"/>
  <c r="BB7" i="16"/>
  <c r="BA7" i="16"/>
  <c r="AZ7" i="16"/>
  <c r="AY7" i="16"/>
  <c r="AX7" i="16"/>
  <c r="AW7" i="16"/>
  <c r="AV7" i="16"/>
  <c r="AU7" i="16"/>
  <c r="AT7" i="16"/>
  <c r="AS7" i="16"/>
  <c r="AR7" i="16"/>
  <c r="AQ7" i="16"/>
  <c r="AO7" i="16"/>
  <c r="AN7" i="16"/>
  <c r="AM7" i="16"/>
  <c r="AL7" i="16"/>
  <c r="AK7" i="16"/>
  <c r="AJ7" i="16"/>
  <c r="AI7" i="16"/>
  <c r="AH7" i="16"/>
  <c r="AG7" i="16"/>
  <c r="AF7" i="16"/>
  <c r="AD7" i="16"/>
  <c r="AC7" i="16"/>
  <c r="AB7" i="16"/>
  <c r="AA7" i="16"/>
  <c r="Z7" i="16"/>
  <c r="Y7" i="16"/>
  <c r="X7" i="16"/>
  <c r="W7" i="16"/>
  <c r="V7" i="16"/>
  <c r="U7" i="16"/>
  <c r="T7" i="16"/>
  <c r="S7" i="16"/>
  <c r="R7" i="16"/>
  <c r="Q7" i="16"/>
  <c r="P7" i="16"/>
  <c r="O7" i="16"/>
  <c r="N7" i="16"/>
  <c r="M7" i="16"/>
  <c r="L7" i="16"/>
  <c r="K7" i="16"/>
  <c r="J7" i="16"/>
  <c r="I7" i="16"/>
  <c r="H7" i="16"/>
  <c r="G7" i="16"/>
  <c r="F7" i="16"/>
  <c r="E7" i="16"/>
  <c r="D7" i="16"/>
  <c r="C7" i="16"/>
  <c r="EA7" i="17" l="1"/>
  <c r="AY12" i="16"/>
  <c r="EA12" i="16" s="1"/>
  <c r="AD10" i="16"/>
  <c r="CP10" i="16"/>
  <c r="CI10" i="16"/>
  <c r="DO10" i="16"/>
  <c r="AT10" i="16"/>
  <c r="DZ69" i="16"/>
  <c r="N10" i="16"/>
  <c r="BR10" i="16"/>
  <c r="I10" i="16"/>
  <c r="BM10" i="16"/>
  <c r="BU10" i="16"/>
  <c r="CN10" i="16"/>
  <c r="CV10" i="16"/>
  <c r="DE10" i="16"/>
  <c r="DN10" i="16"/>
  <c r="J10" i="16"/>
  <c r="R10" i="16"/>
  <c r="AA10" i="16"/>
  <c r="BC10" i="16"/>
  <c r="DV10" i="16"/>
  <c r="DZ29" i="16"/>
  <c r="AP29" i="16"/>
  <c r="AW10" i="16"/>
  <c r="AP10" i="17"/>
  <c r="E10" i="16"/>
  <c r="M10" i="16"/>
  <c r="U10" i="16"/>
  <c r="AM10" i="16"/>
  <c r="DZ10" i="17"/>
  <c r="BJ10" i="16"/>
  <c r="BS10" i="16"/>
  <c r="DU10" i="16"/>
  <c r="CY10" i="16"/>
  <c r="AP69" i="16"/>
  <c r="EA74" i="16"/>
  <c r="AY78" i="16"/>
  <c r="DZ78" i="16"/>
  <c r="DZ50" i="16"/>
  <c r="AP50" i="16"/>
  <c r="G10" i="16"/>
  <c r="DC29" i="16"/>
  <c r="O10" i="16"/>
  <c r="EA23" i="16"/>
  <c r="DJ10" i="16"/>
  <c r="DS10" i="16"/>
  <c r="CM10" i="17"/>
  <c r="EA36" i="16"/>
  <c r="EA44" i="16"/>
  <c r="CH10" i="16"/>
  <c r="CJ69" i="16"/>
  <c r="BK10" i="16"/>
  <c r="AV11" i="16"/>
  <c r="AV10" i="16" s="1"/>
  <c r="BB10" i="16"/>
  <c r="CT10" i="16"/>
  <c r="DB10" i="16"/>
  <c r="AL10" i="16"/>
  <c r="DF10" i="16"/>
  <c r="BP10" i="16"/>
  <c r="BX10" i="16"/>
  <c r="CG10" i="16"/>
  <c r="CQ10" i="16"/>
  <c r="DQ10" i="16"/>
  <c r="DL11" i="16"/>
  <c r="EA15" i="16"/>
  <c r="BF10" i="16"/>
  <c r="BO10" i="16"/>
  <c r="BW10" i="16"/>
  <c r="CX10" i="16"/>
  <c r="DG10" i="16"/>
  <c r="EA73" i="16"/>
  <c r="CJ78" i="16"/>
  <c r="EA27" i="16"/>
  <c r="BZ10" i="16"/>
  <c r="BL78" i="16"/>
  <c r="F10" i="16"/>
  <c r="V10" i="16"/>
  <c r="AU50" i="16"/>
  <c r="EA57" i="16"/>
  <c r="EA70" i="16"/>
  <c r="AY11" i="17"/>
  <c r="AY10" i="17" s="1"/>
  <c r="EA50" i="17"/>
  <c r="EA29" i="17"/>
  <c r="BD10" i="16"/>
  <c r="DW10" i="16"/>
  <c r="CM7" i="16"/>
  <c r="AZ10" i="16"/>
  <c r="BH10" i="16"/>
  <c r="BQ10" i="16"/>
  <c r="BY10" i="16"/>
  <c r="DI10" i="16"/>
  <c r="CM11" i="16"/>
  <c r="EA21" i="16"/>
  <c r="K10" i="16"/>
  <c r="S10" i="16"/>
  <c r="CL10" i="16"/>
  <c r="CU10" i="16"/>
  <c r="DK10" i="16"/>
  <c r="DL29" i="16"/>
  <c r="EA35" i="16"/>
  <c r="AE50" i="16"/>
  <c r="DC50" i="16"/>
  <c r="EA55" i="16"/>
  <c r="DX10" i="16"/>
  <c r="EA67" i="16"/>
  <c r="AY69" i="16"/>
  <c r="EA81" i="16"/>
  <c r="EA89" i="16"/>
  <c r="EA28" i="17"/>
  <c r="CA10" i="17"/>
  <c r="AG10" i="16"/>
  <c r="BI10" i="16"/>
  <c r="DA10" i="16"/>
  <c r="AP11" i="16"/>
  <c r="EA24" i="16"/>
  <c r="CD10" i="16"/>
  <c r="DT29" i="16"/>
  <c r="EA33" i="16"/>
  <c r="EA41" i="16"/>
  <c r="EA42" i="16"/>
  <c r="EA49" i="16"/>
  <c r="DL50" i="16"/>
  <c r="EA54" i="16"/>
  <c r="DP10" i="16"/>
  <c r="CJ59" i="16"/>
  <c r="BL69" i="16"/>
  <c r="EA72" i="16"/>
  <c r="DL10" i="17"/>
  <c r="AO10" i="16"/>
  <c r="CS10" i="16"/>
  <c r="CK10" i="16"/>
  <c r="EA18" i="16"/>
  <c r="BN10" i="16"/>
  <c r="BV10" i="16"/>
  <c r="CE10" i="16"/>
  <c r="AF10" i="16"/>
  <c r="AN10" i="16"/>
  <c r="DH10" i="16"/>
  <c r="CM59" i="16"/>
  <c r="CA69" i="16"/>
  <c r="W69" i="16"/>
  <c r="AR10" i="16"/>
  <c r="CC10" i="16"/>
  <c r="DD10" i="16"/>
  <c r="DM10" i="16"/>
  <c r="DT11" i="16"/>
  <c r="EA26" i="16"/>
  <c r="W29" i="16"/>
  <c r="CM29" i="16"/>
  <c r="AU29" i="16"/>
  <c r="EA32" i="16"/>
  <c r="EA40" i="16"/>
  <c r="EA48" i="16"/>
  <c r="AY50" i="16"/>
  <c r="CJ50" i="16"/>
  <c r="EA53" i="16"/>
  <c r="EA56" i="16"/>
  <c r="CR10" i="16"/>
  <c r="CZ10" i="16"/>
  <c r="DL59" i="16"/>
  <c r="EA64" i="16"/>
  <c r="EA66" i="16"/>
  <c r="CM78" i="16"/>
  <c r="EA84" i="16"/>
  <c r="CA29" i="16"/>
  <c r="EA39" i="16"/>
  <c r="W50" i="16"/>
  <c r="H10" i="16"/>
  <c r="CM69" i="16"/>
  <c r="EA77" i="16"/>
  <c r="DL78" i="16"/>
  <c r="DT10" i="17"/>
  <c r="AB10" i="16"/>
  <c r="AK10" i="16"/>
  <c r="BE10" i="16"/>
  <c r="CO10" i="16"/>
  <c r="CW10" i="16"/>
  <c r="EA14" i="16"/>
  <c r="EA25" i="16"/>
  <c r="AH10" i="16"/>
  <c r="EA30" i="16"/>
  <c r="EA38" i="16"/>
  <c r="EA46" i="16"/>
  <c r="CA50" i="16"/>
  <c r="EA58" i="16"/>
  <c r="CB10" i="16"/>
  <c r="CA59" i="16"/>
  <c r="EA65" i="16"/>
  <c r="DC69" i="16"/>
  <c r="AU69" i="16"/>
  <c r="EA71" i="16"/>
  <c r="AJ10" i="16"/>
  <c r="EA20" i="16"/>
  <c r="BG10" i="16"/>
  <c r="AE29" i="16"/>
  <c r="EA47" i="16"/>
  <c r="CM50" i="16"/>
  <c r="D10" i="16"/>
  <c r="L10" i="16"/>
  <c r="T10" i="16"/>
  <c r="AC10" i="16"/>
  <c r="CF10" i="16"/>
  <c r="DY10" i="16"/>
  <c r="CA11" i="16"/>
  <c r="DC11" i="16"/>
  <c r="DZ11" i="16"/>
  <c r="EA22" i="16"/>
  <c r="AY28" i="16"/>
  <c r="EA28" i="16" s="1"/>
  <c r="Z10" i="16"/>
  <c r="AQ10" i="16"/>
  <c r="DR10" i="16"/>
  <c r="EA37" i="16"/>
  <c r="EA45" i="16"/>
  <c r="BT10" i="16"/>
  <c r="DZ59" i="16"/>
  <c r="EA68" i="16"/>
  <c r="DT78" i="16"/>
  <c r="CA78" i="16"/>
  <c r="AU10" i="17"/>
  <c r="AE10" i="17"/>
  <c r="EA69" i="17"/>
  <c r="DC10" i="17"/>
  <c r="EA78" i="17"/>
  <c r="CJ10" i="17"/>
  <c r="EA59" i="17"/>
  <c r="BL10" i="17"/>
  <c r="W10" i="17"/>
  <c r="EA7" i="16"/>
  <c r="EA17" i="16"/>
  <c r="AU11" i="16"/>
  <c r="EA86" i="16"/>
  <c r="EA85" i="16"/>
  <c r="AS10" i="16"/>
  <c r="EA82" i="16"/>
  <c r="AU78" i="16"/>
  <c r="AU59" i="16"/>
  <c r="EA92" i="16"/>
  <c r="AP59" i="16"/>
  <c r="AP78" i="16"/>
  <c r="EA91" i="16"/>
  <c r="AI10" i="16"/>
  <c r="AE11" i="16"/>
  <c r="EA76" i="16"/>
  <c r="EA75" i="16"/>
  <c r="Y10" i="16"/>
  <c r="EA87" i="16"/>
  <c r="EA83" i="16"/>
  <c r="AE78" i="16"/>
  <c r="X10" i="16"/>
  <c r="EA31" i="16"/>
  <c r="AE59" i="16"/>
  <c r="AE69" i="16"/>
  <c r="DT59" i="16"/>
  <c r="EA88" i="16"/>
  <c r="DC78" i="16"/>
  <c r="EA80" i="16"/>
  <c r="EA19" i="16"/>
  <c r="CJ11" i="16"/>
  <c r="BL59" i="16"/>
  <c r="BA10" i="16"/>
  <c r="EA62" i="16"/>
  <c r="EA34" i="16"/>
  <c r="BL11" i="16"/>
  <c r="EA60" i="16"/>
  <c r="BL50" i="16"/>
  <c r="EA52" i="16"/>
  <c r="BL29" i="16"/>
  <c r="EA43" i="16"/>
  <c r="P10" i="16"/>
  <c r="W11" i="16"/>
  <c r="EA61" i="16"/>
  <c r="Q10" i="16"/>
  <c r="W78" i="16"/>
  <c r="EA90" i="16"/>
  <c r="EA16" i="16"/>
  <c r="C10" i="16"/>
  <c r="W59" i="16"/>
  <c r="DZ7" i="16"/>
  <c r="EA79" i="16"/>
  <c r="DT50" i="16"/>
  <c r="AY59" i="16"/>
  <c r="DC59" i="16"/>
  <c r="EA63" i="16"/>
  <c r="DL69" i="16"/>
  <c r="DT69" i="16"/>
  <c r="AY29" i="16"/>
  <c r="EA13" i="16"/>
  <c r="DL7" i="16"/>
  <c r="AX11" i="16"/>
  <c r="AX10" i="16" s="1"/>
  <c r="CJ29" i="16"/>
  <c r="EA51" i="16"/>
  <c r="AP10" i="16" l="1"/>
  <c r="DZ10" i="16"/>
  <c r="EA11" i="17"/>
  <c r="DL10" i="16"/>
  <c r="CJ10" i="16"/>
  <c r="BL10" i="16"/>
  <c r="CM10" i="16"/>
  <c r="AU10" i="16"/>
  <c r="EA50" i="16"/>
  <c r="CA10" i="16"/>
  <c r="AY11" i="16"/>
  <c r="AY10" i="16" s="1"/>
  <c r="EB4" i="17"/>
  <c r="EA10" i="17"/>
  <c r="EA78" i="16"/>
  <c r="AE10" i="16"/>
  <c r="DC10" i="16"/>
  <c r="EA29" i="16"/>
  <c r="W10" i="16"/>
  <c r="EA59" i="16"/>
  <c r="DT10" i="16"/>
  <c r="EA69" i="16"/>
  <c r="EA11" i="16" l="1"/>
  <c r="EB4" i="16"/>
  <c r="EA10" i="16"/>
  <c r="W9" i="15" l="1"/>
  <c r="W8" i="15"/>
  <c r="DZ9" i="15" l="1"/>
  <c r="DT9" i="15"/>
  <c r="DL9" i="15"/>
  <c r="DC9" i="15"/>
  <c r="CM9" i="15"/>
  <c r="CJ9" i="15"/>
  <c r="BL9" i="15"/>
  <c r="AU9" i="15"/>
  <c r="AP9" i="15"/>
  <c r="AE9" i="15"/>
  <c r="DZ92" i="15"/>
  <c r="DT92" i="15"/>
  <c r="DL92" i="15"/>
  <c r="DC92" i="15"/>
  <c r="CM92" i="15"/>
  <c r="CJ92" i="15"/>
  <c r="CA92" i="15"/>
  <c r="BL92" i="15"/>
  <c r="AY92" i="15"/>
  <c r="AU92" i="15"/>
  <c r="AP92" i="15"/>
  <c r="AE92" i="15"/>
  <c r="W92" i="15"/>
  <c r="DZ91" i="15"/>
  <c r="DT91" i="15"/>
  <c r="DL91" i="15"/>
  <c r="DC91" i="15"/>
  <c r="CM91" i="15"/>
  <c r="CJ91" i="15"/>
  <c r="CA91" i="15"/>
  <c r="BL91" i="15"/>
  <c r="AY91" i="15"/>
  <c r="AU91" i="15"/>
  <c r="AP91" i="15"/>
  <c r="AE91" i="15"/>
  <c r="W91" i="15"/>
  <c r="DZ90" i="15"/>
  <c r="DT90" i="15"/>
  <c r="DL90" i="15"/>
  <c r="DC90" i="15"/>
  <c r="CM90" i="15"/>
  <c r="CJ90" i="15"/>
  <c r="CA90" i="15"/>
  <c r="BL90" i="15"/>
  <c r="AY90" i="15"/>
  <c r="AU90" i="15"/>
  <c r="AP90" i="15"/>
  <c r="AE90" i="15"/>
  <c r="W90" i="15"/>
  <c r="DZ89" i="15"/>
  <c r="DT89" i="15"/>
  <c r="DL89" i="15"/>
  <c r="DC89" i="15"/>
  <c r="CM89" i="15"/>
  <c r="CJ89" i="15"/>
  <c r="CA89" i="15"/>
  <c r="BL89" i="15"/>
  <c r="AY89" i="15"/>
  <c r="AU89" i="15"/>
  <c r="AP89" i="15"/>
  <c r="AE89" i="15"/>
  <c r="W89" i="15"/>
  <c r="DZ88" i="15"/>
  <c r="DT88" i="15"/>
  <c r="DL88" i="15"/>
  <c r="DC88" i="15"/>
  <c r="CM88" i="15"/>
  <c r="CJ88" i="15"/>
  <c r="CA88" i="15"/>
  <c r="BL88" i="15"/>
  <c r="AY88" i="15"/>
  <c r="AU88" i="15"/>
  <c r="AP88" i="15"/>
  <c r="AE88" i="15"/>
  <c r="W88" i="15"/>
  <c r="DZ87" i="15"/>
  <c r="DT87" i="15"/>
  <c r="DL87" i="15"/>
  <c r="DC87" i="15"/>
  <c r="CM87" i="15"/>
  <c r="CJ87" i="15"/>
  <c r="CA87" i="15"/>
  <c r="BL87" i="15"/>
  <c r="AY87" i="15"/>
  <c r="AU87" i="15"/>
  <c r="AP87" i="15"/>
  <c r="AE87" i="15"/>
  <c r="W87" i="15"/>
  <c r="DZ86" i="15"/>
  <c r="DT86" i="15"/>
  <c r="DL86" i="15"/>
  <c r="DC86" i="15"/>
  <c r="CM86" i="15"/>
  <c r="CJ86" i="15"/>
  <c r="CA86" i="15"/>
  <c r="BL86" i="15"/>
  <c r="AY86" i="15"/>
  <c r="AU86" i="15"/>
  <c r="AP86" i="15"/>
  <c r="AE86" i="15"/>
  <c r="W86" i="15"/>
  <c r="DZ85" i="15"/>
  <c r="DT85" i="15"/>
  <c r="DL85" i="15"/>
  <c r="DC85" i="15"/>
  <c r="CM85" i="15"/>
  <c r="CJ85" i="15"/>
  <c r="CA85" i="15"/>
  <c r="BL85" i="15"/>
  <c r="AY85" i="15"/>
  <c r="AU85" i="15"/>
  <c r="AP85" i="15"/>
  <c r="AE85" i="15"/>
  <c r="W85" i="15"/>
  <c r="DZ84" i="15"/>
  <c r="DT84" i="15"/>
  <c r="DL84" i="15"/>
  <c r="DC84" i="15"/>
  <c r="CM84" i="15"/>
  <c r="CJ84" i="15"/>
  <c r="CA84" i="15"/>
  <c r="BL84" i="15"/>
  <c r="AY84" i="15"/>
  <c r="AU84" i="15"/>
  <c r="AP84" i="15"/>
  <c r="AE84" i="15"/>
  <c r="W84" i="15"/>
  <c r="DZ83" i="15"/>
  <c r="DT83" i="15"/>
  <c r="DL83" i="15"/>
  <c r="DC83" i="15"/>
  <c r="CM83" i="15"/>
  <c r="CJ83" i="15"/>
  <c r="CA83" i="15"/>
  <c r="BL83" i="15"/>
  <c r="AY83" i="15"/>
  <c r="AU83" i="15"/>
  <c r="AP83" i="15"/>
  <c r="AE83" i="15"/>
  <c r="W83" i="15"/>
  <c r="DZ82" i="15"/>
  <c r="DT82" i="15"/>
  <c r="DL82" i="15"/>
  <c r="DC82" i="15"/>
  <c r="CM82" i="15"/>
  <c r="CJ82" i="15"/>
  <c r="CA82" i="15"/>
  <c r="BL82" i="15"/>
  <c r="AY82" i="15"/>
  <c r="AU82" i="15"/>
  <c r="AP82" i="15"/>
  <c r="AE82" i="15"/>
  <c r="W82" i="15"/>
  <c r="DZ81" i="15"/>
  <c r="DT81" i="15"/>
  <c r="DL81" i="15"/>
  <c r="DC81" i="15"/>
  <c r="CM81" i="15"/>
  <c r="CJ81" i="15"/>
  <c r="CA81" i="15"/>
  <c r="BL81" i="15"/>
  <c r="AY81" i="15"/>
  <c r="AU81" i="15"/>
  <c r="AP81" i="15"/>
  <c r="AE81" i="15"/>
  <c r="W81" i="15"/>
  <c r="DZ80" i="15"/>
  <c r="DT80" i="15"/>
  <c r="DL80" i="15"/>
  <c r="DC80" i="15"/>
  <c r="CM80" i="15"/>
  <c r="CJ80" i="15"/>
  <c r="CA80" i="15"/>
  <c r="BL80" i="15"/>
  <c r="AY80" i="15"/>
  <c r="AU80" i="15"/>
  <c r="AP80" i="15"/>
  <c r="AE80" i="15"/>
  <c r="W80" i="15"/>
  <c r="DZ79" i="15"/>
  <c r="DT79" i="15"/>
  <c r="DL79" i="15"/>
  <c r="DC79" i="15"/>
  <c r="CM79" i="15"/>
  <c r="CJ79" i="15"/>
  <c r="CA79" i="15"/>
  <c r="BL79" i="15"/>
  <c r="AY79" i="15"/>
  <c r="AU79" i="15"/>
  <c r="AP79" i="15"/>
  <c r="AE79" i="15"/>
  <c r="W79" i="15"/>
  <c r="DY78" i="15"/>
  <c r="DX78" i="15"/>
  <c r="DW78" i="15"/>
  <c r="DV78" i="15"/>
  <c r="DU78" i="15"/>
  <c r="DS78" i="15"/>
  <c r="DR78" i="15"/>
  <c r="DQ78" i="15"/>
  <c r="DP78" i="15"/>
  <c r="DO78" i="15"/>
  <c r="DN78" i="15"/>
  <c r="DM78" i="15"/>
  <c r="DK78" i="15"/>
  <c r="DJ78" i="15"/>
  <c r="DI78" i="15"/>
  <c r="DH78" i="15"/>
  <c r="DG78" i="15"/>
  <c r="DF78" i="15"/>
  <c r="DE78" i="15"/>
  <c r="DD78" i="15"/>
  <c r="DB78" i="15"/>
  <c r="DA78" i="15"/>
  <c r="CZ78" i="15"/>
  <c r="CY78" i="15"/>
  <c r="CX78" i="15"/>
  <c r="CW78" i="15"/>
  <c r="CV78" i="15"/>
  <c r="CU78" i="15"/>
  <c r="CT78" i="15"/>
  <c r="CS78" i="15"/>
  <c r="CR78" i="15"/>
  <c r="CQ78" i="15"/>
  <c r="CP78" i="15"/>
  <c r="CO78" i="15"/>
  <c r="CN78" i="15"/>
  <c r="CL78" i="15"/>
  <c r="CK78" i="15"/>
  <c r="CI78" i="15"/>
  <c r="CH78" i="15"/>
  <c r="CG78" i="15"/>
  <c r="CF78" i="15"/>
  <c r="CE78" i="15"/>
  <c r="CD78" i="15"/>
  <c r="CC78" i="15"/>
  <c r="CB78" i="15"/>
  <c r="BZ78" i="15"/>
  <c r="BY78" i="15"/>
  <c r="BX78" i="15"/>
  <c r="BW78" i="15"/>
  <c r="BV78" i="15"/>
  <c r="BU78" i="15"/>
  <c r="BT78" i="15"/>
  <c r="BS78" i="15"/>
  <c r="BR78" i="15"/>
  <c r="BQ78" i="15"/>
  <c r="BP78" i="15"/>
  <c r="BO78" i="15"/>
  <c r="BN78" i="15"/>
  <c r="BM78" i="15"/>
  <c r="BK78" i="15"/>
  <c r="BJ78" i="15"/>
  <c r="BI78" i="15"/>
  <c r="BH78" i="15"/>
  <c r="BG78" i="15"/>
  <c r="BF78" i="15"/>
  <c r="BE78" i="15"/>
  <c r="BD78" i="15"/>
  <c r="BC78" i="15"/>
  <c r="BB78" i="15"/>
  <c r="BA78" i="15"/>
  <c r="AZ78" i="15"/>
  <c r="AX78" i="15"/>
  <c r="AW78" i="15"/>
  <c r="AV78" i="15"/>
  <c r="AT78" i="15"/>
  <c r="AS78" i="15"/>
  <c r="AR78" i="15"/>
  <c r="AQ78" i="15"/>
  <c r="AO78" i="15"/>
  <c r="AN78" i="15"/>
  <c r="AM78" i="15"/>
  <c r="AL78" i="15"/>
  <c r="AK78" i="15"/>
  <c r="AJ78" i="15"/>
  <c r="AI78" i="15"/>
  <c r="AH78" i="15"/>
  <c r="AG78" i="15"/>
  <c r="AF78" i="15"/>
  <c r="AD78" i="15"/>
  <c r="AC78" i="15"/>
  <c r="AB78" i="15"/>
  <c r="AA78" i="15"/>
  <c r="Z78" i="15"/>
  <c r="Y78" i="15"/>
  <c r="X78" i="15"/>
  <c r="V78" i="15"/>
  <c r="U78" i="15"/>
  <c r="T78" i="15"/>
  <c r="S78" i="15"/>
  <c r="R78" i="15"/>
  <c r="Q78" i="15"/>
  <c r="P78" i="15"/>
  <c r="O78" i="15"/>
  <c r="N78" i="15"/>
  <c r="M78" i="15"/>
  <c r="L78" i="15"/>
  <c r="K78" i="15"/>
  <c r="J78" i="15"/>
  <c r="I78" i="15"/>
  <c r="H78" i="15"/>
  <c r="G78" i="15"/>
  <c r="F78" i="15"/>
  <c r="E78" i="15"/>
  <c r="D78" i="15"/>
  <c r="C78" i="15"/>
  <c r="DZ77" i="15"/>
  <c r="DT77" i="15"/>
  <c r="DL77" i="15"/>
  <c r="DC77" i="15"/>
  <c r="CM77" i="15"/>
  <c r="CJ77" i="15"/>
  <c r="CA77" i="15"/>
  <c r="BL77" i="15"/>
  <c r="AY77" i="15"/>
  <c r="AU77" i="15"/>
  <c r="AP77" i="15"/>
  <c r="AE77" i="15"/>
  <c r="W77" i="15"/>
  <c r="DZ76" i="15"/>
  <c r="DT76" i="15"/>
  <c r="DL76" i="15"/>
  <c r="DC76" i="15"/>
  <c r="CM76" i="15"/>
  <c r="CJ76" i="15"/>
  <c r="CA76" i="15"/>
  <c r="BL76" i="15"/>
  <c r="AY76" i="15"/>
  <c r="AU76" i="15"/>
  <c r="AP76" i="15"/>
  <c r="AE76" i="15"/>
  <c r="W76" i="15"/>
  <c r="DZ75" i="15"/>
  <c r="DT75" i="15"/>
  <c r="DL75" i="15"/>
  <c r="DC75" i="15"/>
  <c r="CM75" i="15"/>
  <c r="CJ75" i="15"/>
  <c r="CA75" i="15"/>
  <c r="BL75" i="15"/>
  <c r="AY75" i="15"/>
  <c r="AU75" i="15"/>
  <c r="AP75" i="15"/>
  <c r="AE75" i="15"/>
  <c r="W75" i="15"/>
  <c r="DZ74" i="15"/>
  <c r="DT74" i="15"/>
  <c r="DL74" i="15"/>
  <c r="DC74" i="15"/>
  <c r="CM74" i="15"/>
  <c r="CJ74" i="15"/>
  <c r="CA74" i="15"/>
  <c r="BL74" i="15"/>
  <c r="AY74" i="15"/>
  <c r="AU74" i="15"/>
  <c r="AP74" i="15"/>
  <c r="AE74" i="15"/>
  <c r="W74" i="15"/>
  <c r="DZ73" i="15"/>
  <c r="DT73" i="15"/>
  <c r="DL73" i="15"/>
  <c r="DC73" i="15"/>
  <c r="CM73" i="15"/>
  <c r="CJ73" i="15"/>
  <c r="CA73" i="15"/>
  <c r="BL73" i="15"/>
  <c r="AY73" i="15"/>
  <c r="AU73" i="15"/>
  <c r="AP73" i="15"/>
  <c r="AE73" i="15"/>
  <c r="W73" i="15"/>
  <c r="DZ72" i="15"/>
  <c r="DT72" i="15"/>
  <c r="DL72" i="15"/>
  <c r="DC72" i="15"/>
  <c r="CM72" i="15"/>
  <c r="CJ72" i="15"/>
  <c r="CA72" i="15"/>
  <c r="BL72" i="15"/>
  <c r="AY72" i="15"/>
  <c r="AU72" i="15"/>
  <c r="AP72" i="15"/>
  <c r="AE72" i="15"/>
  <c r="W72" i="15"/>
  <c r="DZ71" i="15"/>
  <c r="DT71" i="15"/>
  <c r="DL71" i="15"/>
  <c r="DC71" i="15"/>
  <c r="CM71" i="15"/>
  <c r="CJ71" i="15"/>
  <c r="CA71" i="15"/>
  <c r="BL71" i="15"/>
  <c r="AY71" i="15"/>
  <c r="AU71" i="15"/>
  <c r="AP71" i="15"/>
  <c r="AE71" i="15"/>
  <c r="W71" i="15"/>
  <c r="DZ70" i="15"/>
  <c r="DT70" i="15"/>
  <c r="DL70" i="15"/>
  <c r="DC70" i="15"/>
  <c r="CM70" i="15"/>
  <c r="CJ70" i="15"/>
  <c r="CA70" i="15"/>
  <c r="BL70" i="15"/>
  <c r="AY70" i="15"/>
  <c r="AU70" i="15"/>
  <c r="AP70" i="15"/>
  <c r="AE70" i="15"/>
  <c r="W70" i="15"/>
  <c r="DY69" i="15"/>
  <c r="DX69" i="15"/>
  <c r="DW69" i="15"/>
  <c r="DV69" i="15"/>
  <c r="DU69" i="15"/>
  <c r="DS69" i="15"/>
  <c r="DR69" i="15"/>
  <c r="DQ69" i="15"/>
  <c r="DP69" i="15"/>
  <c r="DO69" i="15"/>
  <c r="DN69" i="15"/>
  <c r="DM69" i="15"/>
  <c r="DK69" i="15"/>
  <c r="DJ69" i="15"/>
  <c r="DI69" i="15"/>
  <c r="DH69" i="15"/>
  <c r="DG69" i="15"/>
  <c r="DF69" i="15"/>
  <c r="DE69" i="15"/>
  <c r="DD69" i="15"/>
  <c r="DB69" i="15"/>
  <c r="DA69" i="15"/>
  <c r="CZ69" i="15"/>
  <c r="CY69" i="15"/>
  <c r="CX69" i="15"/>
  <c r="CW69" i="15"/>
  <c r="CV69" i="15"/>
  <c r="CU69" i="15"/>
  <c r="CT69" i="15"/>
  <c r="CS69" i="15"/>
  <c r="CR69" i="15"/>
  <c r="CQ69" i="15"/>
  <c r="CP69" i="15"/>
  <c r="CO69" i="15"/>
  <c r="CN69" i="15"/>
  <c r="CL69" i="15"/>
  <c r="CK69" i="15"/>
  <c r="CI69" i="15"/>
  <c r="CH69" i="15"/>
  <c r="CG69" i="15"/>
  <c r="CF69" i="15"/>
  <c r="CE69" i="15"/>
  <c r="CD69" i="15"/>
  <c r="CC69" i="15"/>
  <c r="CB69" i="15"/>
  <c r="BZ69" i="15"/>
  <c r="BY69" i="15"/>
  <c r="BX69" i="15"/>
  <c r="BW69" i="15"/>
  <c r="BV69" i="15"/>
  <c r="BU69" i="15"/>
  <c r="BT69" i="15"/>
  <c r="BS69" i="15"/>
  <c r="BR69" i="15"/>
  <c r="BQ69" i="15"/>
  <c r="BP69" i="15"/>
  <c r="BO69" i="15"/>
  <c r="BN69" i="15"/>
  <c r="BM69" i="15"/>
  <c r="BK69" i="15"/>
  <c r="BJ69" i="15"/>
  <c r="BI69" i="15"/>
  <c r="BH69" i="15"/>
  <c r="BG69" i="15"/>
  <c r="BF69" i="15"/>
  <c r="BE69" i="15"/>
  <c r="BD69" i="15"/>
  <c r="BC69" i="15"/>
  <c r="BB69" i="15"/>
  <c r="BA69" i="15"/>
  <c r="AZ69" i="15"/>
  <c r="AX69" i="15"/>
  <c r="AW69" i="15"/>
  <c r="AV69" i="15"/>
  <c r="AT69" i="15"/>
  <c r="AS69" i="15"/>
  <c r="AR69" i="15"/>
  <c r="AQ69" i="15"/>
  <c r="AO69" i="15"/>
  <c r="AN69" i="15"/>
  <c r="AM69" i="15"/>
  <c r="AL69" i="15"/>
  <c r="AK69" i="15"/>
  <c r="AJ69" i="15"/>
  <c r="AI69" i="15"/>
  <c r="AH69" i="15"/>
  <c r="AG69" i="15"/>
  <c r="AF69" i="15"/>
  <c r="AD69" i="15"/>
  <c r="AC69" i="15"/>
  <c r="AB69" i="15"/>
  <c r="AA69" i="15"/>
  <c r="Z69" i="15"/>
  <c r="Y69" i="15"/>
  <c r="X69" i="15"/>
  <c r="V69" i="15"/>
  <c r="U69" i="15"/>
  <c r="T69" i="15"/>
  <c r="S69" i="15"/>
  <c r="R69" i="15"/>
  <c r="Q69" i="15"/>
  <c r="P69" i="15"/>
  <c r="O69" i="15"/>
  <c r="N69" i="15"/>
  <c r="M69" i="15"/>
  <c r="L69" i="15"/>
  <c r="K69" i="15"/>
  <c r="J69" i="15"/>
  <c r="I69" i="15"/>
  <c r="H69" i="15"/>
  <c r="G69" i="15"/>
  <c r="F69" i="15"/>
  <c r="E69" i="15"/>
  <c r="D69" i="15"/>
  <c r="C69" i="15"/>
  <c r="DZ68" i="15"/>
  <c r="DT68" i="15"/>
  <c r="DL68" i="15"/>
  <c r="DC68" i="15"/>
  <c r="CM68" i="15"/>
  <c r="CJ68" i="15"/>
  <c r="CA68" i="15"/>
  <c r="BL68" i="15"/>
  <c r="AY68" i="15"/>
  <c r="AU68" i="15"/>
  <c r="AP68" i="15"/>
  <c r="AE68" i="15"/>
  <c r="W68" i="15"/>
  <c r="DZ67" i="15"/>
  <c r="DT67" i="15"/>
  <c r="DL67" i="15"/>
  <c r="DC67" i="15"/>
  <c r="CM67" i="15"/>
  <c r="CJ67" i="15"/>
  <c r="CA67" i="15"/>
  <c r="BL67" i="15"/>
  <c r="AY67" i="15"/>
  <c r="AU67" i="15"/>
  <c r="AP67" i="15"/>
  <c r="AE67" i="15"/>
  <c r="W67" i="15"/>
  <c r="DZ66" i="15"/>
  <c r="DT66" i="15"/>
  <c r="DL66" i="15"/>
  <c r="DC66" i="15"/>
  <c r="CM66" i="15"/>
  <c r="CJ66" i="15"/>
  <c r="CA66" i="15"/>
  <c r="BL66" i="15"/>
  <c r="AY66" i="15"/>
  <c r="AU66" i="15"/>
  <c r="AP66" i="15"/>
  <c r="AE66" i="15"/>
  <c r="W66" i="15"/>
  <c r="DZ65" i="15"/>
  <c r="DT65" i="15"/>
  <c r="DL65" i="15"/>
  <c r="DC65" i="15"/>
  <c r="CM65" i="15"/>
  <c r="CJ65" i="15"/>
  <c r="CA65" i="15"/>
  <c r="BL65" i="15"/>
  <c r="AY65" i="15"/>
  <c r="AU65" i="15"/>
  <c r="AP65" i="15"/>
  <c r="AE65" i="15"/>
  <c r="W65" i="15"/>
  <c r="DZ64" i="15"/>
  <c r="DT64" i="15"/>
  <c r="DL64" i="15"/>
  <c r="DC64" i="15"/>
  <c r="CM64" i="15"/>
  <c r="CJ64" i="15"/>
  <c r="CA64" i="15"/>
  <c r="BL64" i="15"/>
  <c r="AY64" i="15"/>
  <c r="AU64" i="15"/>
  <c r="AP64" i="15"/>
  <c r="AE64" i="15"/>
  <c r="W64" i="15"/>
  <c r="DZ63" i="15"/>
  <c r="DT63" i="15"/>
  <c r="DL63" i="15"/>
  <c r="DC63" i="15"/>
  <c r="CM63" i="15"/>
  <c r="CJ63" i="15"/>
  <c r="CA63" i="15"/>
  <c r="BL63" i="15"/>
  <c r="AY63" i="15"/>
  <c r="AU63" i="15"/>
  <c r="AP63" i="15"/>
  <c r="AE63" i="15"/>
  <c r="W63" i="15"/>
  <c r="DZ62" i="15"/>
  <c r="DT62" i="15"/>
  <c r="DL62" i="15"/>
  <c r="DC62" i="15"/>
  <c r="CM62" i="15"/>
  <c r="CJ62" i="15"/>
  <c r="CA62" i="15"/>
  <c r="BL62" i="15"/>
  <c r="AY62" i="15"/>
  <c r="AU62" i="15"/>
  <c r="AP62" i="15"/>
  <c r="AE62" i="15"/>
  <c r="W62" i="15"/>
  <c r="DZ61" i="15"/>
  <c r="DT61" i="15"/>
  <c r="DL61" i="15"/>
  <c r="DC61" i="15"/>
  <c r="CM61" i="15"/>
  <c r="CJ61" i="15"/>
  <c r="CA61" i="15"/>
  <c r="BL61" i="15"/>
  <c r="AY61" i="15"/>
  <c r="AU61" i="15"/>
  <c r="AP61" i="15"/>
  <c r="AE61" i="15"/>
  <c r="W61" i="15"/>
  <c r="DZ60" i="15"/>
  <c r="DT60" i="15"/>
  <c r="DL60" i="15"/>
  <c r="DC60" i="15"/>
  <c r="CM60" i="15"/>
  <c r="CJ60" i="15"/>
  <c r="CA60" i="15"/>
  <c r="BL60" i="15"/>
  <c r="AY60" i="15"/>
  <c r="AU60" i="15"/>
  <c r="AP60" i="15"/>
  <c r="AE60" i="15"/>
  <c r="W60" i="15"/>
  <c r="DY59" i="15"/>
  <c r="DX59" i="15"/>
  <c r="DW59" i="15"/>
  <c r="DV59" i="15"/>
  <c r="DU59" i="15"/>
  <c r="DS59" i="15"/>
  <c r="DR59" i="15"/>
  <c r="DQ59" i="15"/>
  <c r="DP59" i="15"/>
  <c r="DO59" i="15"/>
  <c r="DN59" i="15"/>
  <c r="DM59" i="15"/>
  <c r="DK59" i="15"/>
  <c r="DJ59" i="15"/>
  <c r="DI59" i="15"/>
  <c r="DH59" i="15"/>
  <c r="DG59" i="15"/>
  <c r="DF59" i="15"/>
  <c r="DE59" i="15"/>
  <c r="DD59" i="15"/>
  <c r="DB59" i="15"/>
  <c r="DA59" i="15"/>
  <c r="CZ59" i="15"/>
  <c r="CY59" i="15"/>
  <c r="CX59" i="15"/>
  <c r="CW59" i="15"/>
  <c r="CV59" i="15"/>
  <c r="CU59" i="15"/>
  <c r="CT59" i="15"/>
  <c r="CS59" i="15"/>
  <c r="CR59" i="15"/>
  <c r="CQ59" i="15"/>
  <c r="CP59" i="15"/>
  <c r="CO59" i="15"/>
  <c r="CN59" i="15"/>
  <c r="CL59" i="15"/>
  <c r="CK59" i="15"/>
  <c r="CI59" i="15"/>
  <c r="CH59" i="15"/>
  <c r="CG59" i="15"/>
  <c r="CF59" i="15"/>
  <c r="CE59" i="15"/>
  <c r="CD59" i="15"/>
  <c r="CC59" i="15"/>
  <c r="CB59" i="15"/>
  <c r="BZ59" i="15"/>
  <c r="BY59" i="15"/>
  <c r="BX59" i="15"/>
  <c r="BW59" i="15"/>
  <c r="BV59" i="15"/>
  <c r="BU59" i="15"/>
  <c r="BT59" i="15"/>
  <c r="BS59" i="15"/>
  <c r="BR59" i="15"/>
  <c r="BQ59" i="15"/>
  <c r="BP59" i="15"/>
  <c r="BO59" i="15"/>
  <c r="BN59" i="15"/>
  <c r="BM59" i="15"/>
  <c r="BK59" i="15"/>
  <c r="BJ59" i="15"/>
  <c r="BI59" i="15"/>
  <c r="BH59" i="15"/>
  <c r="BG59" i="15"/>
  <c r="BF59" i="15"/>
  <c r="BE59" i="15"/>
  <c r="BD59" i="15"/>
  <c r="BC59" i="15"/>
  <c r="BB59" i="15"/>
  <c r="BA59" i="15"/>
  <c r="AZ59" i="15"/>
  <c r="AX59" i="15"/>
  <c r="AW59" i="15"/>
  <c r="AV59" i="15"/>
  <c r="AT59" i="15"/>
  <c r="AS59" i="15"/>
  <c r="AR59" i="15"/>
  <c r="AQ59" i="15"/>
  <c r="AO59" i="15"/>
  <c r="AN59" i="15"/>
  <c r="AM59" i="15"/>
  <c r="AL59" i="15"/>
  <c r="AK59" i="15"/>
  <c r="AJ59" i="15"/>
  <c r="AI59" i="15"/>
  <c r="AH59" i="15"/>
  <c r="AG59" i="15"/>
  <c r="AF59" i="15"/>
  <c r="AD59" i="15"/>
  <c r="AC59" i="15"/>
  <c r="AB59" i="15"/>
  <c r="AA59" i="15"/>
  <c r="Z59" i="15"/>
  <c r="Y59" i="15"/>
  <c r="X59" i="15"/>
  <c r="V59" i="15"/>
  <c r="U59" i="15"/>
  <c r="T59" i="15"/>
  <c r="S59" i="15"/>
  <c r="R59" i="15"/>
  <c r="Q59" i="15"/>
  <c r="P59" i="15"/>
  <c r="O59" i="15"/>
  <c r="N59" i="15"/>
  <c r="M59" i="15"/>
  <c r="L59" i="15"/>
  <c r="K59" i="15"/>
  <c r="J59" i="15"/>
  <c r="I59" i="15"/>
  <c r="H59" i="15"/>
  <c r="G59" i="15"/>
  <c r="F59" i="15"/>
  <c r="E59" i="15"/>
  <c r="D59" i="15"/>
  <c r="C59" i="15"/>
  <c r="DZ58" i="15"/>
  <c r="DT58" i="15"/>
  <c r="DL58" i="15"/>
  <c r="DC58" i="15"/>
  <c r="CM58" i="15"/>
  <c r="CJ58" i="15"/>
  <c r="CA58" i="15"/>
  <c r="BL58" i="15"/>
  <c r="AY58" i="15"/>
  <c r="AU58" i="15"/>
  <c r="AP58" i="15"/>
  <c r="AE58" i="15"/>
  <c r="W58" i="15"/>
  <c r="DZ57" i="15"/>
  <c r="DT57" i="15"/>
  <c r="DL57" i="15"/>
  <c r="DC57" i="15"/>
  <c r="CM57" i="15"/>
  <c r="CJ57" i="15"/>
  <c r="CA57" i="15"/>
  <c r="BL57" i="15"/>
  <c r="AY57" i="15"/>
  <c r="AU57" i="15"/>
  <c r="AP57" i="15"/>
  <c r="AE57" i="15"/>
  <c r="W57" i="15"/>
  <c r="DZ56" i="15"/>
  <c r="DT56" i="15"/>
  <c r="DL56" i="15"/>
  <c r="DC56" i="15"/>
  <c r="CM56" i="15"/>
  <c r="CJ56" i="15"/>
  <c r="CA56" i="15"/>
  <c r="BL56" i="15"/>
  <c r="AY56" i="15"/>
  <c r="AU56" i="15"/>
  <c r="AP56" i="15"/>
  <c r="AE56" i="15"/>
  <c r="W56" i="15"/>
  <c r="DZ55" i="15"/>
  <c r="DT55" i="15"/>
  <c r="DL55" i="15"/>
  <c r="DC55" i="15"/>
  <c r="CM55" i="15"/>
  <c r="CJ55" i="15"/>
  <c r="CA55" i="15"/>
  <c r="BL55" i="15"/>
  <c r="AY55" i="15"/>
  <c r="AU55" i="15"/>
  <c r="AP55" i="15"/>
  <c r="AE55" i="15"/>
  <c r="W55" i="15"/>
  <c r="DZ54" i="15"/>
  <c r="DT54" i="15"/>
  <c r="DL54" i="15"/>
  <c r="DC54" i="15"/>
  <c r="CM54" i="15"/>
  <c r="CJ54" i="15"/>
  <c r="CA54" i="15"/>
  <c r="BL54" i="15"/>
  <c r="AY54" i="15"/>
  <c r="AU54" i="15"/>
  <c r="AP54" i="15"/>
  <c r="AE54" i="15"/>
  <c r="W54" i="15"/>
  <c r="DZ53" i="15"/>
  <c r="DT53" i="15"/>
  <c r="DL53" i="15"/>
  <c r="DC53" i="15"/>
  <c r="CM53" i="15"/>
  <c r="CJ53" i="15"/>
  <c r="CA53" i="15"/>
  <c r="BL53" i="15"/>
  <c r="AY53" i="15"/>
  <c r="AU53" i="15"/>
  <c r="AP53" i="15"/>
  <c r="AE53" i="15"/>
  <c r="W53" i="15"/>
  <c r="DZ52" i="15"/>
  <c r="DT52" i="15"/>
  <c r="DL52" i="15"/>
  <c r="DC52" i="15"/>
  <c r="CM52" i="15"/>
  <c r="CJ52" i="15"/>
  <c r="CA52" i="15"/>
  <c r="BL52" i="15"/>
  <c r="AY52" i="15"/>
  <c r="AU52" i="15"/>
  <c r="AP52" i="15"/>
  <c r="AE52" i="15"/>
  <c r="W52" i="15"/>
  <c r="DZ51" i="15"/>
  <c r="DT51" i="15"/>
  <c r="DL51" i="15"/>
  <c r="DC51" i="15"/>
  <c r="CM51" i="15"/>
  <c r="CJ51" i="15"/>
  <c r="CA51" i="15"/>
  <c r="BL51" i="15"/>
  <c r="AY51" i="15"/>
  <c r="AU51" i="15"/>
  <c r="AP51" i="15"/>
  <c r="AE51" i="15"/>
  <c r="W51" i="15"/>
  <c r="DY50" i="15"/>
  <c r="DX50" i="15"/>
  <c r="DW50" i="15"/>
  <c r="DV50" i="15"/>
  <c r="DU50" i="15"/>
  <c r="DS50" i="15"/>
  <c r="DR50" i="15"/>
  <c r="DQ50" i="15"/>
  <c r="DP50" i="15"/>
  <c r="DO50" i="15"/>
  <c r="DN50" i="15"/>
  <c r="DM50" i="15"/>
  <c r="DK50" i="15"/>
  <c r="DJ50" i="15"/>
  <c r="DI50" i="15"/>
  <c r="DH50" i="15"/>
  <c r="DG50" i="15"/>
  <c r="DF50" i="15"/>
  <c r="DE50" i="15"/>
  <c r="DD50" i="15"/>
  <c r="DB50" i="15"/>
  <c r="DA50" i="15"/>
  <c r="CZ50" i="15"/>
  <c r="CY50" i="15"/>
  <c r="CX50" i="15"/>
  <c r="CW50" i="15"/>
  <c r="CV50" i="15"/>
  <c r="CU50" i="15"/>
  <c r="CT50" i="15"/>
  <c r="CS50" i="15"/>
  <c r="CR50" i="15"/>
  <c r="CQ50" i="15"/>
  <c r="CP50" i="15"/>
  <c r="CO50" i="15"/>
  <c r="CN50" i="15"/>
  <c r="CL50" i="15"/>
  <c r="CK50" i="15"/>
  <c r="CI50" i="15"/>
  <c r="CH50" i="15"/>
  <c r="CG50" i="15"/>
  <c r="CF50" i="15"/>
  <c r="CE50" i="15"/>
  <c r="CD50" i="15"/>
  <c r="CC50" i="15"/>
  <c r="CB50" i="15"/>
  <c r="BZ50" i="15"/>
  <c r="BY50" i="15"/>
  <c r="BX50" i="15"/>
  <c r="BW50" i="15"/>
  <c r="BV50" i="15"/>
  <c r="BU50" i="15"/>
  <c r="BT50" i="15"/>
  <c r="BS50" i="15"/>
  <c r="BR50" i="15"/>
  <c r="BQ50" i="15"/>
  <c r="BP50" i="15"/>
  <c r="BO50" i="15"/>
  <c r="BN50" i="15"/>
  <c r="BM50" i="15"/>
  <c r="BK50" i="15"/>
  <c r="BJ50" i="15"/>
  <c r="BI50" i="15"/>
  <c r="BH50" i="15"/>
  <c r="BG50" i="15"/>
  <c r="BF50" i="15"/>
  <c r="BE50" i="15"/>
  <c r="BD50" i="15"/>
  <c r="BC50" i="15"/>
  <c r="BB50" i="15"/>
  <c r="BA50" i="15"/>
  <c r="AZ50" i="15"/>
  <c r="AX50" i="15"/>
  <c r="AW50" i="15"/>
  <c r="AV50" i="15"/>
  <c r="AT50" i="15"/>
  <c r="AS50" i="15"/>
  <c r="AR50" i="15"/>
  <c r="AQ50" i="15"/>
  <c r="AO50" i="15"/>
  <c r="AN50" i="15"/>
  <c r="AM50" i="15"/>
  <c r="AL50" i="15"/>
  <c r="AK50" i="15"/>
  <c r="AJ50" i="15"/>
  <c r="AI50" i="15"/>
  <c r="AH50" i="15"/>
  <c r="AG50" i="15"/>
  <c r="AF50" i="15"/>
  <c r="AD50" i="15"/>
  <c r="AC50" i="15"/>
  <c r="AB50" i="15"/>
  <c r="AA50" i="15"/>
  <c r="Z50" i="15"/>
  <c r="Y50" i="15"/>
  <c r="X50" i="15"/>
  <c r="V50" i="15"/>
  <c r="U50" i="15"/>
  <c r="T50" i="15"/>
  <c r="S50" i="15"/>
  <c r="R50" i="15"/>
  <c r="Q50" i="15"/>
  <c r="P50" i="15"/>
  <c r="O50" i="15"/>
  <c r="N50" i="15"/>
  <c r="M50" i="15"/>
  <c r="L50" i="15"/>
  <c r="K50" i="15"/>
  <c r="J50" i="15"/>
  <c r="I50" i="15"/>
  <c r="H50" i="15"/>
  <c r="G50" i="15"/>
  <c r="F50" i="15"/>
  <c r="E50" i="15"/>
  <c r="D50" i="15"/>
  <c r="C50" i="15"/>
  <c r="DZ49" i="15"/>
  <c r="DT49" i="15"/>
  <c r="DL49" i="15"/>
  <c r="DC49" i="15"/>
  <c r="CM49" i="15"/>
  <c r="CJ49" i="15"/>
  <c r="CA49" i="15"/>
  <c r="BL49" i="15"/>
  <c r="AY49" i="15"/>
  <c r="AU49" i="15"/>
  <c r="AP49" i="15"/>
  <c r="AE49" i="15"/>
  <c r="W49" i="15"/>
  <c r="DZ48" i="15"/>
  <c r="DT48" i="15"/>
  <c r="DL48" i="15"/>
  <c r="DC48" i="15"/>
  <c r="CM48" i="15"/>
  <c r="CJ48" i="15"/>
  <c r="CA48" i="15"/>
  <c r="BL48" i="15"/>
  <c r="AY48" i="15"/>
  <c r="AU48" i="15"/>
  <c r="AP48" i="15"/>
  <c r="AE48" i="15"/>
  <c r="W48" i="15"/>
  <c r="DZ47" i="15"/>
  <c r="DT47" i="15"/>
  <c r="DL47" i="15"/>
  <c r="DC47" i="15"/>
  <c r="CM47" i="15"/>
  <c r="CJ47" i="15"/>
  <c r="CA47" i="15"/>
  <c r="BL47" i="15"/>
  <c r="AY47" i="15"/>
  <c r="AU47" i="15"/>
  <c r="AP47" i="15"/>
  <c r="AE47" i="15"/>
  <c r="W47" i="15"/>
  <c r="DZ46" i="15"/>
  <c r="DT46" i="15"/>
  <c r="DL46" i="15"/>
  <c r="DC46" i="15"/>
  <c r="CM46" i="15"/>
  <c r="CJ46" i="15"/>
  <c r="CA46" i="15"/>
  <c r="BL46" i="15"/>
  <c r="AY46" i="15"/>
  <c r="AU46" i="15"/>
  <c r="AP46" i="15"/>
  <c r="AE46" i="15"/>
  <c r="W46" i="15"/>
  <c r="DZ45" i="15"/>
  <c r="DT45" i="15"/>
  <c r="DL45" i="15"/>
  <c r="DC45" i="15"/>
  <c r="CM45" i="15"/>
  <c r="CJ45" i="15"/>
  <c r="CA45" i="15"/>
  <c r="BL45" i="15"/>
  <c r="AY45" i="15"/>
  <c r="AU45" i="15"/>
  <c r="AP45" i="15"/>
  <c r="AE45" i="15"/>
  <c r="W45" i="15"/>
  <c r="DZ44" i="15"/>
  <c r="DT44" i="15"/>
  <c r="DL44" i="15"/>
  <c r="DC44" i="15"/>
  <c r="CM44" i="15"/>
  <c r="CJ44" i="15"/>
  <c r="CA44" i="15"/>
  <c r="BL44" i="15"/>
  <c r="AY44" i="15"/>
  <c r="AU44" i="15"/>
  <c r="AP44" i="15"/>
  <c r="AE44" i="15"/>
  <c r="W44" i="15"/>
  <c r="DZ43" i="15"/>
  <c r="DT43" i="15"/>
  <c r="DL43" i="15"/>
  <c r="DC43" i="15"/>
  <c r="CM43" i="15"/>
  <c r="CJ43" i="15"/>
  <c r="CA43" i="15"/>
  <c r="BL43" i="15"/>
  <c r="AY43" i="15"/>
  <c r="AU43" i="15"/>
  <c r="AP43" i="15"/>
  <c r="AE43" i="15"/>
  <c r="W43" i="15"/>
  <c r="DZ42" i="15"/>
  <c r="DT42" i="15"/>
  <c r="DL42" i="15"/>
  <c r="DC42" i="15"/>
  <c r="CM42" i="15"/>
  <c r="CJ42" i="15"/>
  <c r="CA42" i="15"/>
  <c r="BL42" i="15"/>
  <c r="AY42" i="15"/>
  <c r="AU42" i="15"/>
  <c r="AP42" i="15"/>
  <c r="AE42" i="15"/>
  <c r="W42" i="15"/>
  <c r="DZ41" i="15"/>
  <c r="DT41" i="15"/>
  <c r="DL41" i="15"/>
  <c r="DC41" i="15"/>
  <c r="CM41" i="15"/>
  <c r="CJ41" i="15"/>
  <c r="CA41" i="15"/>
  <c r="BL41" i="15"/>
  <c r="AY41" i="15"/>
  <c r="AU41" i="15"/>
  <c r="AP41" i="15"/>
  <c r="AE41" i="15"/>
  <c r="W41" i="15"/>
  <c r="DZ40" i="15"/>
  <c r="DT40" i="15"/>
  <c r="DL40" i="15"/>
  <c r="DC40" i="15"/>
  <c r="CM40" i="15"/>
  <c r="CJ40" i="15"/>
  <c r="CA40" i="15"/>
  <c r="BL40" i="15"/>
  <c r="AY40" i="15"/>
  <c r="AU40" i="15"/>
  <c r="AP40" i="15"/>
  <c r="AE40" i="15"/>
  <c r="W40" i="15"/>
  <c r="DZ39" i="15"/>
  <c r="DT39" i="15"/>
  <c r="DL39" i="15"/>
  <c r="DC39" i="15"/>
  <c r="CM39" i="15"/>
  <c r="CJ39" i="15"/>
  <c r="CA39" i="15"/>
  <c r="BL39" i="15"/>
  <c r="AY39" i="15"/>
  <c r="AU39" i="15"/>
  <c r="AP39" i="15"/>
  <c r="AE39" i="15"/>
  <c r="W39" i="15"/>
  <c r="DZ38" i="15"/>
  <c r="DT38" i="15"/>
  <c r="DL38" i="15"/>
  <c r="DC38" i="15"/>
  <c r="CM38" i="15"/>
  <c r="CJ38" i="15"/>
  <c r="CA38" i="15"/>
  <c r="BL38" i="15"/>
  <c r="AY38" i="15"/>
  <c r="AU38" i="15"/>
  <c r="AP38" i="15"/>
  <c r="AE38" i="15"/>
  <c r="W38" i="15"/>
  <c r="DZ37" i="15"/>
  <c r="DT37" i="15"/>
  <c r="DL37" i="15"/>
  <c r="DC37" i="15"/>
  <c r="CM37" i="15"/>
  <c r="CJ37" i="15"/>
  <c r="CA37" i="15"/>
  <c r="BL37" i="15"/>
  <c r="AY37" i="15"/>
  <c r="AU37" i="15"/>
  <c r="AP37" i="15"/>
  <c r="AE37" i="15"/>
  <c r="W37" i="15"/>
  <c r="DZ36" i="15"/>
  <c r="DT36" i="15"/>
  <c r="DL36" i="15"/>
  <c r="DC36" i="15"/>
  <c r="CM36" i="15"/>
  <c r="CJ36" i="15"/>
  <c r="CA36" i="15"/>
  <c r="BL36" i="15"/>
  <c r="AY36" i="15"/>
  <c r="AU36" i="15"/>
  <c r="AP36" i="15"/>
  <c r="AE36" i="15"/>
  <c r="W36" i="15"/>
  <c r="DZ35" i="15"/>
  <c r="DT35" i="15"/>
  <c r="DL35" i="15"/>
  <c r="DC35" i="15"/>
  <c r="CM35" i="15"/>
  <c r="CJ35" i="15"/>
  <c r="CA35" i="15"/>
  <c r="BL35" i="15"/>
  <c r="AY35" i="15"/>
  <c r="AU35" i="15"/>
  <c r="AP35" i="15"/>
  <c r="AE35" i="15"/>
  <c r="W35" i="15"/>
  <c r="DZ34" i="15"/>
  <c r="DT34" i="15"/>
  <c r="DL34" i="15"/>
  <c r="DC34" i="15"/>
  <c r="CM34" i="15"/>
  <c r="CJ34" i="15"/>
  <c r="CA34" i="15"/>
  <c r="BL34" i="15"/>
  <c r="AY34" i="15"/>
  <c r="AU34" i="15"/>
  <c r="AP34" i="15"/>
  <c r="AE34" i="15"/>
  <c r="W34" i="15"/>
  <c r="DZ33" i="15"/>
  <c r="DT33" i="15"/>
  <c r="DL33" i="15"/>
  <c r="DC33" i="15"/>
  <c r="CM33" i="15"/>
  <c r="CJ33" i="15"/>
  <c r="CA33" i="15"/>
  <c r="BL33" i="15"/>
  <c r="AY33" i="15"/>
  <c r="AU33" i="15"/>
  <c r="AP33" i="15"/>
  <c r="AE33" i="15"/>
  <c r="W33" i="15"/>
  <c r="DZ32" i="15"/>
  <c r="DT32" i="15"/>
  <c r="DL32" i="15"/>
  <c r="DC32" i="15"/>
  <c r="CM32" i="15"/>
  <c r="CJ32" i="15"/>
  <c r="CA32" i="15"/>
  <c r="BL32" i="15"/>
  <c r="AY32" i="15"/>
  <c r="AU32" i="15"/>
  <c r="AP32" i="15"/>
  <c r="AE32" i="15"/>
  <c r="W32" i="15"/>
  <c r="DZ31" i="15"/>
  <c r="DT31" i="15"/>
  <c r="DL31" i="15"/>
  <c r="DC31" i="15"/>
  <c r="CM31" i="15"/>
  <c r="CJ31" i="15"/>
  <c r="CA31" i="15"/>
  <c r="BL31" i="15"/>
  <c r="AY31" i="15"/>
  <c r="AU31" i="15"/>
  <c r="AP31" i="15"/>
  <c r="AE31" i="15"/>
  <c r="W31" i="15"/>
  <c r="DZ30" i="15"/>
  <c r="DT30" i="15"/>
  <c r="DL30" i="15"/>
  <c r="DC30" i="15"/>
  <c r="CM30" i="15"/>
  <c r="CJ30" i="15"/>
  <c r="CA30" i="15"/>
  <c r="BL30" i="15"/>
  <c r="AY30" i="15"/>
  <c r="AU30" i="15"/>
  <c r="AP30" i="15"/>
  <c r="AE30" i="15"/>
  <c r="W30" i="15"/>
  <c r="DY29" i="15"/>
  <c r="DX29" i="15"/>
  <c r="DW29" i="15"/>
  <c r="DV29" i="15"/>
  <c r="DU29" i="15"/>
  <c r="DS29" i="15"/>
  <c r="DR29" i="15"/>
  <c r="DQ29" i="15"/>
  <c r="DP29" i="15"/>
  <c r="DO29" i="15"/>
  <c r="DN29" i="15"/>
  <c r="DM29" i="15"/>
  <c r="DK29" i="15"/>
  <c r="DJ29" i="15"/>
  <c r="DI29" i="15"/>
  <c r="DH29" i="15"/>
  <c r="DG29" i="15"/>
  <c r="DF29" i="15"/>
  <c r="DE29" i="15"/>
  <c r="DD29" i="15"/>
  <c r="DB29" i="15"/>
  <c r="DA29" i="15"/>
  <c r="CZ29" i="15"/>
  <c r="CY29" i="15"/>
  <c r="CX29" i="15"/>
  <c r="CW29" i="15"/>
  <c r="CV29" i="15"/>
  <c r="CU29" i="15"/>
  <c r="CT29" i="15"/>
  <c r="CS29" i="15"/>
  <c r="CR29" i="15"/>
  <c r="CQ29" i="15"/>
  <c r="CP29" i="15"/>
  <c r="CO29" i="15"/>
  <c r="CN29" i="15"/>
  <c r="CL29" i="15"/>
  <c r="CK29" i="15"/>
  <c r="CI29" i="15"/>
  <c r="CH29" i="15"/>
  <c r="CG29" i="15"/>
  <c r="CF29" i="15"/>
  <c r="CE29" i="15"/>
  <c r="CD29" i="15"/>
  <c r="CC29" i="15"/>
  <c r="CB29" i="15"/>
  <c r="BZ29" i="15"/>
  <c r="BY29" i="15"/>
  <c r="BX29" i="15"/>
  <c r="BW29" i="15"/>
  <c r="BV29" i="15"/>
  <c r="BU29" i="15"/>
  <c r="BT29" i="15"/>
  <c r="BS29" i="15"/>
  <c r="BR29" i="15"/>
  <c r="BQ29" i="15"/>
  <c r="BP29" i="15"/>
  <c r="BO29" i="15"/>
  <c r="BN29" i="15"/>
  <c r="BM29" i="15"/>
  <c r="BK29" i="15"/>
  <c r="BJ29" i="15"/>
  <c r="BI29" i="15"/>
  <c r="BH29" i="15"/>
  <c r="BG29" i="15"/>
  <c r="BF29" i="15"/>
  <c r="BE29" i="15"/>
  <c r="BD29" i="15"/>
  <c r="BC29" i="15"/>
  <c r="BB29" i="15"/>
  <c r="BA29" i="15"/>
  <c r="AZ29" i="15"/>
  <c r="AX29" i="15"/>
  <c r="AW29" i="15"/>
  <c r="AV29" i="15"/>
  <c r="AT29" i="15"/>
  <c r="AS29" i="15"/>
  <c r="AR29" i="15"/>
  <c r="AQ29" i="15"/>
  <c r="AO29" i="15"/>
  <c r="AN29" i="15"/>
  <c r="AM29" i="15"/>
  <c r="AL29" i="15"/>
  <c r="AK29" i="15"/>
  <c r="AJ29" i="15"/>
  <c r="AI29" i="15"/>
  <c r="AH29" i="15"/>
  <c r="AG29" i="15"/>
  <c r="AF29" i="15"/>
  <c r="AD29" i="15"/>
  <c r="AC29" i="15"/>
  <c r="AB29" i="15"/>
  <c r="AA29" i="15"/>
  <c r="Z29" i="15"/>
  <c r="Y29" i="15"/>
  <c r="X29" i="15"/>
  <c r="V29" i="15"/>
  <c r="U29" i="15"/>
  <c r="T29" i="15"/>
  <c r="S29" i="15"/>
  <c r="R29" i="15"/>
  <c r="Q29" i="15"/>
  <c r="P29" i="15"/>
  <c r="O29" i="15"/>
  <c r="N29" i="15"/>
  <c r="M29" i="15"/>
  <c r="L29" i="15"/>
  <c r="K29" i="15"/>
  <c r="J29" i="15"/>
  <c r="I29" i="15"/>
  <c r="H29" i="15"/>
  <c r="G29" i="15"/>
  <c r="F29" i="15"/>
  <c r="E29" i="15"/>
  <c r="D29" i="15"/>
  <c r="C29" i="15"/>
  <c r="DZ28" i="15"/>
  <c r="DT28" i="15"/>
  <c r="DL28" i="15"/>
  <c r="DC28" i="15"/>
  <c r="CM28" i="15"/>
  <c r="CJ28" i="15"/>
  <c r="CA28" i="15"/>
  <c r="BL28" i="15"/>
  <c r="AV28" i="15"/>
  <c r="AU28" i="15"/>
  <c r="AX28" i="15" s="1"/>
  <c r="AP28" i="15"/>
  <c r="AE28" i="15"/>
  <c r="W28" i="15"/>
  <c r="DZ27" i="15"/>
  <c r="DT27" i="15"/>
  <c r="DL27" i="15"/>
  <c r="DC27" i="15"/>
  <c r="CM27" i="15"/>
  <c r="CJ27" i="15"/>
  <c r="CA27" i="15"/>
  <c r="BL27" i="15"/>
  <c r="AY27" i="15"/>
  <c r="AU27" i="15"/>
  <c r="AP27" i="15"/>
  <c r="AE27" i="15"/>
  <c r="W27" i="15"/>
  <c r="DZ26" i="15"/>
  <c r="DT26" i="15"/>
  <c r="DL26" i="15"/>
  <c r="DC26" i="15"/>
  <c r="CM26" i="15"/>
  <c r="CJ26" i="15"/>
  <c r="CA26" i="15"/>
  <c r="BL26" i="15"/>
  <c r="AY26" i="15"/>
  <c r="AU26" i="15"/>
  <c r="AP26" i="15"/>
  <c r="AE26" i="15"/>
  <c r="W26" i="15"/>
  <c r="DZ25" i="15"/>
  <c r="DT25" i="15"/>
  <c r="DL25" i="15"/>
  <c r="DC25" i="15"/>
  <c r="CM25" i="15"/>
  <c r="CJ25" i="15"/>
  <c r="CA25" i="15"/>
  <c r="BL25" i="15"/>
  <c r="AY25" i="15"/>
  <c r="AU25" i="15"/>
  <c r="AP25" i="15"/>
  <c r="AE25" i="15"/>
  <c r="W25" i="15"/>
  <c r="DZ24" i="15"/>
  <c r="DT24" i="15"/>
  <c r="DL24" i="15"/>
  <c r="DC24" i="15"/>
  <c r="CM24" i="15"/>
  <c r="CJ24" i="15"/>
  <c r="CA24" i="15"/>
  <c r="BL24" i="15"/>
  <c r="AY24" i="15"/>
  <c r="AU24" i="15"/>
  <c r="AP24" i="15"/>
  <c r="AE24" i="15"/>
  <c r="W24" i="15"/>
  <c r="DZ23" i="15"/>
  <c r="DT23" i="15"/>
  <c r="DL23" i="15"/>
  <c r="DC23" i="15"/>
  <c r="CM23" i="15"/>
  <c r="CJ23" i="15"/>
  <c r="CA23" i="15"/>
  <c r="BL23" i="15"/>
  <c r="AY23" i="15"/>
  <c r="AU23" i="15"/>
  <c r="AP23" i="15"/>
  <c r="AE23" i="15"/>
  <c r="W23" i="15"/>
  <c r="DZ22" i="15"/>
  <c r="DT22" i="15"/>
  <c r="DL22" i="15"/>
  <c r="DC22" i="15"/>
  <c r="CM22" i="15"/>
  <c r="CJ22" i="15"/>
  <c r="CA22" i="15"/>
  <c r="BL22" i="15"/>
  <c r="AY22" i="15"/>
  <c r="AU22" i="15"/>
  <c r="AP22" i="15"/>
  <c r="AE22" i="15"/>
  <c r="W22" i="15"/>
  <c r="DZ21" i="15"/>
  <c r="DT21" i="15"/>
  <c r="DL21" i="15"/>
  <c r="DC21" i="15"/>
  <c r="CM21" i="15"/>
  <c r="CJ21" i="15"/>
  <c r="CA21" i="15"/>
  <c r="BL21" i="15"/>
  <c r="AY21" i="15"/>
  <c r="AU21" i="15"/>
  <c r="AP21" i="15"/>
  <c r="AE21" i="15"/>
  <c r="W21" i="15"/>
  <c r="DZ20" i="15"/>
  <c r="DT20" i="15"/>
  <c r="DL20" i="15"/>
  <c r="DC20" i="15"/>
  <c r="CM20" i="15"/>
  <c r="CJ20" i="15"/>
  <c r="CA20" i="15"/>
  <c r="BL20" i="15"/>
  <c r="AY20" i="15"/>
  <c r="AU20" i="15"/>
  <c r="AP20" i="15"/>
  <c r="AE20" i="15"/>
  <c r="W20" i="15"/>
  <c r="DZ19" i="15"/>
  <c r="DT19" i="15"/>
  <c r="DL19" i="15"/>
  <c r="DC19" i="15"/>
  <c r="CM19" i="15"/>
  <c r="CJ19" i="15"/>
  <c r="CA19" i="15"/>
  <c r="BL19" i="15"/>
  <c r="AY19" i="15"/>
  <c r="AU19" i="15"/>
  <c r="AP19" i="15"/>
  <c r="AE19" i="15"/>
  <c r="W19" i="15"/>
  <c r="DZ18" i="15"/>
  <c r="DT18" i="15"/>
  <c r="DL18" i="15"/>
  <c r="DC18" i="15"/>
  <c r="CM18" i="15"/>
  <c r="CJ18" i="15"/>
  <c r="CA18" i="15"/>
  <c r="BL18" i="15"/>
  <c r="AY18" i="15"/>
  <c r="AU18" i="15"/>
  <c r="AP18" i="15"/>
  <c r="AE18" i="15"/>
  <c r="W18" i="15"/>
  <c r="DZ17" i="15"/>
  <c r="DT17" i="15"/>
  <c r="DL17" i="15"/>
  <c r="DC17" i="15"/>
  <c r="CM17" i="15"/>
  <c r="CJ17" i="15"/>
  <c r="CA17" i="15"/>
  <c r="BL17" i="15"/>
  <c r="AY17" i="15"/>
  <c r="AU17" i="15"/>
  <c r="AP17" i="15"/>
  <c r="AE17" i="15"/>
  <c r="W17" i="15"/>
  <c r="DZ16" i="15"/>
  <c r="DT16" i="15"/>
  <c r="DL16" i="15"/>
  <c r="DC16" i="15"/>
  <c r="CM16" i="15"/>
  <c r="CJ16" i="15"/>
  <c r="CA16" i="15"/>
  <c r="BL16" i="15"/>
  <c r="AY16" i="15"/>
  <c r="AU16" i="15"/>
  <c r="AP16" i="15"/>
  <c r="AE16" i="15"/>
  <c r="W16" i="15"/>
  <c r="DZ15" i="15"/>
  <c r="DT15" i="15"/>
  <c r="DL15" i="15"/>
  <c r="DC15" i="15"/>
  <c r="CM15" i="15"/>
  <c r="CJ15" i="15"/>
  <c r="CA15" i="15"/>
  <c r="BL15" i="15"/>
  <c r="AY15" i="15"/>
  <c r="AU15" i="15"/>
  <c r="AP15" i="15"/>
  <c r="AE15" i="15"/>
  <c r="W15" i="15"/>
  <c r="DZ14" i="15"/>
  <c r="DT14" i="15"/>
  <c r="DL14" i="15"/>
  <c r="DC14" i="15"/>
  <c r="CM14" i="15"/>
  <c r="CJ14" i="15"/>
  <c r="CA14" i="15"/>
  <c r="BL14" i="15"/>
  <c r="AY14" i="15"/>
  <c r="AU14" i="15"/>
  <c r="AP14" i="15"/>
  <c r="AE14" i="15"/>
  <c r="W14" i="15"/>
  <c r="DZ13" i="15"/>
  <c r="DT13" i="15"/>
  <c r="DL13" i="15"/>
  <c r="DC13" i="15"/>
  <c r="CM13" i="15"/>
  <c r="CJ13" i="15"/>
  <c r="CA13" i="15"/>
  <c r="BL13" i="15"/>
  <c r="AY13" i="15"/>
  <c r="AU13" i="15"/>
  <c r="AP13" i="15"/>
  <c r="AE13" i="15"/>
  <c r="W13" i="15"/>
  <c r="DZ12" i="15"/>
  <c r="DT12" i="15"/>
  <c r="DL12" i="15"/>
  <c r="DC12" i="15"/>
  <c r="CM12" i="15"/>
  <c r="CJ12" i="15"/>
  <c r="CA12" i="15"/>
  <c r="BL12" i="15"/>
  <c r="AV12" i="15"/>
  <c r="AU12" i="15"/>
  <c r="AX12" i="15" s="1"/>
  <c r="AX11" i="15" s="1"/>
  <c r="AP12" i="15"/>
  <c r="AE12" i="15"/>
  <c r="W12" i="15"/>
  <c r="DY11" i="15"/>
  <c r="DX11" i="15"/>
  <c r="DW11" i="15"/>
  <c r="DV11" i="15"/>
  <c r="DU11" i="15"/>
  <c r="DS11" i="15"/>
  <c r="DR11" i="15"/>
  <c r="DQ11" i="15"/>
  <c r="DP11" i="15"/>
  <c r="DO11" i="15"/>
  <c r="DN11" i="15"/>
  <c r="DM11" i="15"/>
  <c r="DK11" i="15"/>
  <c r="DJ11" i="15"/>
  <c r="DI11" i="15"/>
  <c r="DH11" i="15"/>
  <c r="DG11" i="15"/>
  <c r="DF11" i="15"/>
  <c r="DE11" i="15"/>
  <c r="DD11" i="15"/>
  <c r="DB11" i="15"/>
  <c r="DA11" i="15"/>
  <c r="CZ11" i="15"/>
  <c r="CY11" i="15"/>
  <c r="CX11" i="15"/>
  <c r="CW11" i="15"/>
  <c r="CV11" i="15"/>
  <c r="CU11" i="15"/>
  <c r="CT11" i="15"/>
  <c r="CS11" i="15"/>
  <c r="CR11" i="15"/>
  <c r="CQ11" i="15"/>
  <c r="CP11" i="15"/>
  <c r="CO11" i="15"/>
  <c r="CN11" i="15"/>
  <c r="CL11" i="15"/>
  <c r="CK11" i="15"/>
  <c r="CI11" i="15"/>
  <c r="CH11" i="15"/>
  <c r="CG11" i="15"/>
  <c r="CF11" i="15"/>
  <c r="CE11" i="15"/>
  <c r="CD11" i="15"/>
  <c r="CC11" i="15"/>
  <c r="CB11" i="15"/>
  <c r="BZ11" i="15"/>
  <c r="BY11" i="15"/>
  <c r="BX11" i="15"/>
  <c r="BW11" i="15"/>
  <c r="BV11" i="15"/>
  <c r="BU11" i="15"/>
  <c r="BT11" i="15"/>
  <c r="BS11" i="15"/>
  <c r="BR11" i="15"/>
  <c r="BQ11" i="15"/>
  <c r="BP11" i="15"/>
  <c r="BO11" i="15"/>
  <c r="BN11" i="15"/>
  <c r="BM11" i="15"/>
  <c r="BK11" i="15"/>
  <c r="BJ11" i="15"/>
  <c r="BI11" i="15"/>
  <c r="BH11" i="15"/>
  <c r="BG11" i="15"/>
  <c r="BF11" i="15"/>
  <c r="BE11" i="15"/>
  <c r="BD11" i="15"/>
  <c r="BC11" i="15"/>
  <c r="BB11" i="15"/>
  <c r="BA11" i="15"/>
  <c r="AZ11" i="15"/>
  <c r="AW11" i="15"/>
  <c r="AT11" i="15"/>
  <c r="AS11" i="15"/>
  <c r="AR11" i="15"/>
  <c r="AQ11" i="15"/>
  <c r="AO11" i="15"/>
  <c r="AN11" i="15"/>
  <c r="AM11" i="15"/>
  <c r="AL11" i="15"/>
  <c r="AK11" i="15"/>
  <c r="AJ11" i="15"/>
  <c r="AI11" i="15"/>
  <c r="AH11" i="15"/>
  <c r="AG11" i="15"/>
  <c r="AF11" i="15"/>
  <c r="AD11" i="15"/>
  <c r="AC11" i="15"/>
  <c r="AB11" i="15"/>
  <c r="AA11" i="15"/>
  <c r="Z11" i="15"/>
  <c r="Y11" i="15"/>
  <c r="X11" i="15"/>
  <c r="V11" i="15"/>
  <c r="U11" i="15"/>
  <c r="T11" i="15"/>
  <c r="S11" i="15"/>
  <c r="R11" i="15"/>
  <c r="Q11" i="15"/>
  <c r="P11" i="15"/>
  <c r="O11" i="15"/>
  <c r="N11" i="15"/>
  <c r="M11" i="15"/>
  <c r="L11" i="15"/>
  <c r="K11" i="15"/>
  <c r="J11" i="15"/>
  <c r="I11" i="15"/>
  <c r="H11" i="15"/>
  <c r="G11" i="15"/>
  <c r="F11" i="15"/>
  <c r="E11" i="15"/>
  <c r="D11" i="15"/>
  <c r="C11" i="15"/>
  <c r="DZ8" i="15"/>
  <c r="DT8" i="15"/>
  <c r="DL8" i="15"/>
  <c r="DC8" i="15"/>
  <c r="CM8" i="15"/>
  <c r="CJ8" i="15"/>
  <c r="BL8" i="15"/>
  <c r="AU8" i="15"/>
  <c r="AP8" i="15"/>
  <c r="AP7" i="15" s="1"/>
  <c r="AE8" i="15"/>
  <c r="DY7" i="15"/>
  <c r="DX7" i="15"/>
  <c r="DW7" i="15"/>
  <c r="DV7" i="15"/>
  <c r="DU7" i="15"/>
  <c r="DS7" i="15"/>
  <c r="DR7" i="15"/>
  <c r="DQ7" i="15"/>
  <c r="DP7" i="15"/>
  <c r="DO7" i="15"/>
  <c r="DN7" i="15"/>
  <c r="DM7" i="15"/>
  <c r="DK7" i="15"/>
  <c r="DJ7" i="15"/>
  <c r="DI7" i="15"/>
  <c r="DH7" i="15"/>
  <c r="DG7" i="15"/>
  <c r="DF7" i="15"/>
  <c r="DE7" i="15"/>
  <c r="DD7" i="15"/>
  <c r="DB7" i="15"/>
  <c r="DA7" i="15"/>
  <c r="CZ7" i="15"/>
  <c r="CY7" i="15"/>
  <c r="CX7" i="15"/>
  <c r="CW7" i="15"/>
  <c r="CV7" i="15"/>
  <c r="CU7" i="15"/>
  <c r="CT7" i="15"/>
  <c r="CS7" i="15"/>
  <c r="CR7" i="15"/>
  <c r="CQ7" i="15"/>
  <c r="CP7" i="15"/>
  <c r="CO7" i="15"/>
  <c r="CN7" i="15"/>
  <c r="CL7" i="15"/>
  <c r="CK7" i="15"/>
  <c r="CI7" i="15"/>
  <c r="CH7" i="15"/>
  <c r="CG7" i="15"/>
  <c r="CF7" i="15"/>
  <c r="CE7" i="15"/>
  <c r="CD7" i="15"/>
  <c r="CC7" i="15"/>
  <c r="CB7" i="15"/>
  <c r="CA7" i="15"/>
  <c r="BZ7" i="15"/>
  <c r="BY7" i="15"/>
  <c r="BX7" i="15"/>
  <c r="BW7" i="15"/>
  <c r="BV7" i="15"/>
  <c r="BU7" i="15"/>
  <c r="BT7" i="15"/>
  <c r="BS7" i="15"/>
  <c r="BR7" i="15"/>
  <c r="BQ7" i="15"/>
  <c r="BP7" i="15"/>
  <c r="BO7" i="15"/>
  <c r="BN7" i="15"/>
  <c r="BM7" i="15"/>
  <c r="BK7" i="15"/>
  <c r="BJ7" i="15"/>
  <c r="BI7" i="15"/>
  <c r="BH7" i="15"/>
  <c r="BG7" i="15"/>
  <c r="BF7" i="15"/>
  <c r="BE7" i="15"/>
  <c r="BD7" i="15"/>
  <c r="BC7" i="15"/>
  <c r="BB7" i="15"/>
  <c r="BA7" i="15"/>
  <c r="AZ7" i="15"/>
  <c r="AY7" i="15"/>
  <c r="AX7" i="15"/>
  <c r="AW7" i="15"/>
  <c r="AV7" i="15"/>
  <c r="AT7" i="15"/>
  <c r="AS7" i="15"/>
  <c r="AR7" i="15"/>
  <c r="AQ7" i="15"/>
  <c r="AO7" i="15"/>
  <c r="AN7" i="15"/>
  <c r="AM7" i="15"/>
  <c r="AL7" i="15"/>
  <c r="AK7" i="15"/>
  <c r="AJ7" i="15"/>
  <c r="AI7" i="15"/>
  <c r="AH7" i="15"/>
  <c r="AG7" i="15"/>
  <c r="AF7" i="15"/>
  <c r="AD7" i="15"/>
  <c r="AC7" i="15"/>
  <c r="AB7" i="15"/>
  <c r="AA7" i="15"/>
  <c r="Z7" i="15"/>
  <c r="Y7" i="15"/>
  <c r="X7" i="15"/>
  <c r="V7" i="15"/>
  <c r="U7" i="15"/>
  <c r="T7" i="15"/>
  <c r="S7" i="15"/>
  <c r="R7" i="15"/>
  <c r="Q7" i="15"/>
  <c r="P7" i="15"/>
  <c r="O7" i="15"/>
  <c r="N7" i="15"/>
  <c r="M7" i="15"/>
  <c r="L7" i="15"/>
  <c r="K7" i="15"/>
  <c r="J7" i="15"/>
  <c r="I7" i="15"/>
  <c r="H7" i="15"/>
  <c r="G7" i="15"/>
  <c r="F7" i="15"/>
  <c r="E7" i="15"/>
  <c r="D7" i="15"/>
  <c r="C7" i="15"/>
  <c r="DZ92" i="14"/>
  <c r="DT92" i="14"/>
  <c r="DL92" i="14"/>
  <c r="DC92" i="14"/>
  <c r="CM92" i="14"/>
  <c r="CJ92" i="14"/>
  <c r="CA92" i="14"/>
  <c r="BL92" i="14"/>
  <c r="AY92" i="14"/>
  <c r="AU92" i="14"/>
  <c r="AP92" i="14"/>
  <c r="AE92" i="14"/>
  <c r="W92" i="14"/>
  <c r="DZ91" i="14"/>
  <c r="DT91" i="14"/>
  <c r="DL91" i="14"/>
  <c r="DC91" i="14"/>
  <c r="CM91" i="14"/>
  <c r="CJ91" i="14"/>
  <c r="CA91" i="14"/>
  <c r="BL91" i="14"/>
  <c r="AY91" i="14"/>
  <c r="AU91" i="14"/>
  <c r="AP91" i="14"/>
  <c r="AE91" i="14"/>
  <c r="W91" i="14"/>
  <c r="DZ90" i="14"/>
  <c r="DT90" i="14"/>
  <c r="DL90" i="14"/>
  <c r="DC90" i="14"/>
  <c r="CM90" i="14"/>
  <c r="CJ90" i="14"/>
  <c r="CA90" i="14"/>
  <c r="BL90" i="14"/>
  <c r="AY90" i="14"/>
  <c r="AU90" i="14"/>
  <c r="AP90" i="14"/>
  <c r="AE90" i="14"/>
  <c r="W90" i="14"/>
  <c r="DZ89" i="14"/>
  <c r="DT89" i="14"/>
  <c r="DL89" i="14"/>
  <c r="DC89" i="14"/>
  <c r="CM89" i="14"/>
  <c r="CJ89" i="14"/>
  <c r="CA89" i="14"/>
  <c r="BL89" i="14"/>
  <c r="AY89" i="14"/>
  <c r="AU89" i="14"/>
  <c r="AP89" i="14"/>
  <c r="AE89" i="14"/>
  <c r="W89" i="14"/>
  <c r="DZ88" i="14"/>
  <c r="DT88" i="14"/>
  <c r="DL88" i="14"/>
  <c r="DC88" i="14"/>
  <c r="CM88" i="14"/>
  <c r="CJ88" i="14"/>
  <c r="CA88" i="14"/>
  <c r="BL88" i="14"/>
  <c r="AY88" i="14"/>
  <c r="AU88" i="14"/>
  <c r="AP88" i="14"/>
  <c r="AE88" i="14"/>
  <c r="W88" i="14"/>
  <c r="DZ87" i="14"/>
  <c r="DT87" i="14"/>
  <c r="DL87" i="14"/>
  <c r="DC87" i="14"/>
  <c r="CM87" i="14"/>
  <c r="CJ87" i="14"/>
  <c r="CA87" i="14"/>
  <c r="BL87" i="14"/>
  <c r="AY87" i="14"/>
  <c r="AU87" i="14"/>
  <c r="AP87" i="14"/>
  <c r="AE87" i="14"/>
  <c r="W87" i="14"/>
  <c r="DZ86" i="14"/>
  <c r="DT86" i="14"/>
  <c r="DL86" i="14"/>
  <c r="DC86" i="14"/>
  <c r="CM86" i="14"/>
  <c r="CJ86" i="14"/>
  <c r="CA86" i="14"/>
  <c r="BL86" i="14"/>
  <c r="AY86" i="14"/>
  <c r="AU86" i="14"/>
  <c r="AP86" i="14"/>
  <c r="AE86" i="14"/>
  <c r="W86" i="14"/>
  <c r="DZ85" i="14"/>
  <c r="DT85" i="14"/>
  <c r="DL85" i="14"/>
  <c r="DC85" i="14"/>
  <c r="CM85" i="14"/>
  <c r="CJ85" i="14"/>
  <c r="CA85" i="14"/>
  <c r="BL85" i="14"/>
  <c r="AY85" i="14"/>
  <c r="AU85" i="14"/>
  <c r="AP85" i="14"/>
  <c r="AE85" i="14"/>
  <c r="W85" i="14"/>
  <c r="DZ84" i="14"/>
  <c r="DT84" i="14"/>
  <c r="DL84" i="14"/>
  <c r="DC84" i="14"/>
  <c r="CM84" i="14"/>
  <c r="CJ84" i="14"/>
  <c r="CA84" i="14"/>
  <c r="BL84" i="14"/>
  <c r="AY84" i="14"/>
  <c r="AU84" i="14"/>
  <c r="AP84" i="14"/>
  <c r="AE84" i="14"/>
  <c r="W84" i="14"/>
  <c r="DZ83" i="14"/>
  <c r="DT83" i="14"/>
  <c r="DL83" i="14"/>
  <c r="DC83" i="14"/>
  <c r="CM83" i="14"/>
  <c r="CJ83" i="14"/>
  <c r="CA83" i="14"/>
  <c r="BL83" i="14"/>
  <c r="AY83" i="14"/>
  <c r="AU83" i="14"/>
  <c r="AP83" i="14"/>
  <c r="AE83" i="14"/>
  <c r="W83" i="14"/>
  <c r="DZ82" i="14"/>
  <c r="DT82" i="14"/>
  <c r="DL82" i="14"/>
  <c r="DC82" i="14"/>
  <c r="CM82" i="14"/>
  <c r="CJ82" i="14"/>
  <c r="CA82" i="14"/>
  <c r="BL82" i="14"/>
  <c r="AY82" i="14"/>
  <c r="AU82" i="14"/>
  <c r="AP82" i="14"/>
  <c r="AE82" i="14"/>
  <c r="W82" i="14"/>
  <c r="DZ81" i="14"/>
  <c r="DT81" i="14"/>
  <c r="DL81" i="14"/>
  <c r="DC81" i="14"/>
  <c r="CM81" i="14"/>
  <c r="CJ81" i="14"/>
  <c r="CA81" i="14"/>
  <c r="BL81" i="14"/>
  <c r="AY81" i="14"/>
  <c r="AU81" i="14"/>
  <c r="AP81" i="14"/>
  <c r="AE81" i="14"/>
  <c r="W81" i="14"/>
  <c r="DZ80" i="14"/>
  <c r="DT80" i="14"/>
  <c r="DL80" i="14"/>
  <c r="DC80" i="14"/>
  <c r="CM80" i="14"/>
  <c r="CJ80" i="14"/>
  <c r="CA80" i="14"/>
  <c r="BL80" i="14"/>
  <c r="AY80" i="14"/>
  <c r="AU80" i="14"/>
  <c r="AP80" i="14"/>
  <c r="AE80" i="14"/>
  <c r="W80" i="14"/>
  <c r="DZ79" i="14"/>
  <c r="DT79" i="14"/>
  <c r="DL79" i="14"/>
  <c r="DC79" i="14"/>
  <c r="CM79" i="14"/>
  <c r="CJ79" i="14"/>
  <c r="CA79" i="14"/>
  <c r="BL79" i="14"/>
  <c r="AY79" i="14"/>
  <c r="AU79" i="14"/>
  <c r="AP79" i="14"/>
  <c r="AE79" i="14"/>
  <c r="W79" i="14"/>
  <c r="DY78" i="14"/>
  <c r="DX78" i="14"/>
  <c r="DW78" i="14"/>
  <c r="DV78" i="14"/>
  <c r="DU78" i="14"/>
  <c r="DS78" i="14"/>
  <c r="DR78" i="14"/>
  <c r="DQ78" i="14"/>
  <c r="DP78" i="14"/>
  <c r="DO78" i="14"/>
  <c r="DN78" i="14"/>
  <c r="DM78" i="14"/>
  <c r="DK78" i="14"/>
  <c r="DJ78" i="14"/>
  <c r="DI78" i="14"/>
  <c r="DH78" i="14"/>
  <c r="DG78" i="14"/>
  <c r="DF78" i="14"/>
  <c r="DE78" i="14"/>
  <c r="DD78" i="14"/>
  <c r="DB78" i="14"/>
  <c r="DA78" i="14"/>
  <c r="CZ78" i="14"/>
  <c r="CY78" i="14"/>
  <c r="CX78" i="14"/>
  <c r="CW78" i="14"/>
  <c r="CV78" i="14"/>
  <c r="CU78" i="14"/>
  <c r="CT78" i="14"/>
  <c r="CS78" i="14"/>
  <c r="CR78" i="14"/>
  <c r="CQ78" i="14"/>
  <c r="CP78" i="14"/>
  <c r="CO78" i="14"/>
  <c r="CN78" i="14"/>
  <c r="CL78" i="14"/>
  <c r="CK78" i="14"/>
  <c r="CI78" i="14"/>
  <c r="CH78" i="14"/>
  <c r="CG78" i="14"/>
  <c r="CF78" i="14"/>
  <c r="CE78" i="14"/>
  <c r="CD78" i="14"/>
  <c r="CC78" i="14"/>
  <c r="CB78" i="14"/>
  <c r="BZ78" i="14"/>
  <c r="BY78" i="14"/>
  <c r="BX78" i="14"/>
  <c r="BW78" i="14"/>
  <c r="BV78" i="14"/>
  <c r="BU78" i="14"/>
  <c r="BT78" i="14"/>
  <c r="BS78" i="14"/>
  <c r="BR78" i="14"/>
  <c r="BQ78" i="14"/>
  <c r="BP78" i="14"/>
  <c r="BO78" i="14"/>
  <c r="BN78" i="14"/>
  <c r="BM78" i="14"/>
  <c r="BK78" i="14"/>
  <c r="BJ78" i="14"/>
  <c r="BI78" i="14"/>
  <c r="BH78" i="14"/>
  <c r="BG78" i="14"/>
  <c r="BF78" i="14"/>
  <c r="BE78" i="14"/>
  <c r="BD78" i="14"/>
  <c r="BC78" i="14"/>
  <c r="BB78" i="14"/>
  <c r="BA78" i="14"/>
  <c r="AZ78" i="14"/>
  <c r="AX78" i="14"/>
  <c r="AW78" i="14"/>
  <c r="AV78" i="14"/>
  <c r="AT78" i="14"/>
  <c r="AS78" i="14"/>
  <c r="AR78" i="14"/>
  <c r="AQ78" i="14"/>
  <c r="AO78" i="14"/>
  <c r="AN78" i="14"/>
  <c r="AM78" i="14"/>
  <c r="AL78" i="14"/>
  <c r="AK78" i="14"/>
  <c r="AJ78" i="14"/>
  <c r="AI78" i="14"/>
  <c r="AH78" i="14"/>
  <c r="AG78" i="14"/>
  <c r="AF78" i="14"/>
  <c r="AD78" i="14"/>
  <c r="AC78" i="14"/>
  <c r="AB78" i="14"/>
  <c r="AA78" i="14"/>
  <c r="Z78" i="14"/>
  <c r="Y78" i="14"/>
  <c r="X78" i="14"/>
  <c r="V78" i="14"/>
  <c r="U78" i="14"/>
  <c r="T78" i="14"/>
  <c r="S78" i="14"/>
  <c r="R78" i="14"/>
  <c r="Q78" i="14"/>
  <c r="P78" i="14"/>
  <c r="O78" i="14"/>
  <c r="N78" i="14"/>
  <c r="M78" i="14"/>
  <c r="L78" i="14"/>
  <c r="K78" i="14"/>
  <c r="J78" i="14"/>
  <c r="I78" i="14"/>
  <c r="H78" i="14"/>
  <c r="G78" i="14"/>
  <c r="F78" i="14"/>
  <c r="E78" i="14"/>
  <c r="D78" i="14"/>
  <c r="C78" i="14"/>
  <c r="DZ77" i="14"/>
  <c r="DT77" i="14"/>
  <c r="DL77" i="14"/>
  <c r="DC77" i="14"/>
  <c r="CM77" i="14"/>
  <c r="CJ77" i="14"/>
  <c r="CA77" i="14"/>
  <c r="BL77" i="14"/>
  <c r="AY77" i="14"/>
  <c r="AU77" i="14"/>
  <c r="AP77" i="14"/>
  <c r="AE77" i="14"/>
  <c r="W77" i="14"/>
  <c r="DZ76" i="14"/>
  <c r="DT76" i="14"/>
  <c r="DL76" i="14"/>
  <c r="DC76" i="14"/>
  <c r="CM76" i="14"/>
  <c r="CJ76" i="14"/>
  <c r="CA76" i="14"/>
  <c r="BL76" i="14"/>
  <c r="AY76" i="14"/>
  <c r="AU76" i="14"/>
  <c r="AP76" i="14"/>
  <c r="AE76" i="14"/>
  <c r="W76" i="14"/>
  <c r="DZ75" i="14"/>
  <c r="DT75" i="14"/>
  <c r="DL75" i="14"/>
  <c r="DC75" i="14"/>
  <c r="CM75" i="14"/>
  <c r="CJ75" i="14"/>
  <c r="CA75" i="14"/>
  <c r="BL75" i="14"/>
  <c r="AY75" i="14"/>
  <c r="AU75" i="14"/>
  <c r="AP75" i="14"/>
  <c r="AE75" i="14"/>
  <c r="W75" i="14"/>
  <c r="DZ74" i="14"/>
  <c r="DT74" i="14"/>
  <c r="DL74" i="14"/>
  <c r="DC74" i="14"/>
  <c r="CM74" i="14"/>
  <c r="CJ74" i="14"/>
  <c r="CA74" i="14"/>
  <c r="BL74" i="14"/>
  <c r="AY74" i="14"/>
  <c r="AU74" i="14"/>
  <c r="AP74" i="14"/>
  <c r="AE74" i="14"/>
  <c r="W74" i="14"/>
  <c r="DZ73" i="14"/>
  <c r="DT73" i="14"/>
  <c r="DL73" i="14"/>
  <c r="DC73" i="14"/>
  <c r="CM73" i="14"/>
  <c r="CJ73" i="14"/>
  <c r="CA73" i="14"/>
  <c r="BL73" i="14"/>
  <c r="AY73" i="14"/>
  <c r="AU73" i="14"/>
  <c r="AP73" i="14"/>
  <c r="AE73" i="14"/>
  <c r="W73" i="14"/>
  <c r="DZ72" i="14"/>
  <c r="DT72" i="14"/>
  <c r="DL72" i="14"/>
  <c r="DC72" i="14"/>
  <c r="CM72" i="14"/>
  <c r="CJ72" i="14"/>
  <c r="CA72" i="14"/>
  <c r="BL72" i="14"/>
  <c r="AY72" i="14"/>
  <c r="AU72" i="14"/>
  <c r="AP72" i="14"/>
  <c r="AE72" i="14"/>
  <c r="W72" i="14"/>
  <c r="DZ71" i="14"/>
  <c r="DT71" i="14"/>
  <c r="DL71" i="14"/>
  <c r="DC71" i="14"/>
  <c r="CM71" i="14"/>
  <c r="CJ71" i="14"/>
  <c r="CA71" i="14"/>
  <c r="BL71" i="14"/>
  <c r="AY71" i="14"/>
  <c r="AU71" i="14"/>
  <c r="AP71" i="14"/>
  <c r="AE71" i="14"/>
  <c r="W71" i="14"/>
  <c r="DZ70" i="14"/>
  <c r="DT70" i="14"/>
  <c r="DL70" i="14"/>
  <c r="DC70" i="14"/>
  <c r="CM70" i="14"/>
  <c r="CJ70" i="14"/>
  <c r="CA70" i="14"/>
  <c r="BL70" i="14"/>
  <c r="AY70" i="14"/>
  <c r="AU70" i="14"/>
  <c r="AP70" i="14"/>
  <c r="AE70" i="14"/>
  <c r="W70" i="14"/>
  <c r="DY69" i="14"/>
  <c r="DX69" i="14"/>
  <c r="DW69" i="14"/>
  <c r="DV69" i="14"/>
  <c r="DU69" i="14"/>
  <c r="DS69" i="14"/>
  <c r="DR69" i="14"/>
  <c r="DQ69" i="14"/>
  <c r="DP69" i="14"/>
  <c r="DO69" i="14"/>
  <c r="DN69" i="14"/>
  <c r="DM69" i="14"/>
  <c r="DK69" i="14"/>
  <c r="DJ69" i="14"/>
  <c r="DI69" i="14"/>
  <c r="DH69" i="14"/>
  <c r="DG69" i="14"/>
  <c r="DF69" i="14"/>
  <c r="DE69" i="14"/>
  <c r="DD69" i="14"/>
  <c r="DB69" i="14"/>
  <c r="DA69" i="14"/>
  <c r="CZ69" i="14"/>
  <c r="CY69" i="14"/>
  <c r="CX69" i="14"/>
  <c r="CW69" i="14"/>
  <c r="CV69" i="14"/>
  <c r="CU69" i="14"/>
  <c r="CT69" i="14"/>
  <c r="CS69" i="14"/>
  <c r="CR69" i="14"/>
  <c r="CQ69" i="14"/>
  <c r="CP69" i="14"/>
  <c r="CO69" i="14"/>
  <c r="CN69" i="14"/>
  <c r="CL69" i="14"/>
  <c r="CK69" i="14"/>
  <c r="CI69" i="14"/>
  <c r="CH69" i="14"/>
  <c r="CG69" i="14"/>
  <c r="CF69" i="14"/>
  <c r="CE69" i="14"/>
  <c r="CD69" i="14"/>
  <c r="CC69" i="14"/>
  <c r="CB69" i="14"/>
  <c r="BZ69" i="14"/>
  <c r="BY69" i="14"/>
  <c r="BX69" i="14"/>
  <c r="BW69" i="14"/>
  <c r="BV69" i="14"/>
  <c r="BU69" i="14"/>
  <c r="BT69" i="14"/>
  <c r="BS69" i="14"/>
  <c r="BR69" i="14"/>
  <c r="BQ69" i="14"/>
  <c r="BP69" i="14"/>
  <c r="BO69" i="14"/>
  <c r="BN69" i="14"/>
  <c r="BM69" i="14"/>
  <c r="BK69" i="14"/>
  <c r="BJ69" i="14"/>
  <c r="BI69" i="14"/>
  <c r="BH69" i="14"/>
  <c r="BG69" i="14"/>
  <c r="BF69" i="14"/>
  <c r="BE69" i="14"/>
  <c r="BD69" i="14"/>
  <c r="BC69" i="14"/>
  <c r="BB69" i="14"/>
  <c r="BA69" i="14"/>
  <c r="AZ69" i="14"/>
  <c r="AX69" i="14"/>
  <c r="AW69" i="14"/>
  <c r="AV69" i="14"/>
  <c r="AT69" i="14"/>
  <c r="AS69" i="14"/>
  <c r="AR69" i="14"/>
  <c r="AQ69" i="14"/>
  <c r="AO69" i="14"/>
  <c r="AN69" i="14"/>
  <c r="AM69" i="14"/>
  <c r="AL69" i="14"/>
  <c r="AK69" i="14"/>
  <c r="AJ69" i="14"/>
  <c r="AI69" i="14"/>
  <c r="AH69" i="14"/>
  <c r="AG69" i="14"/>
  <c r="AF69" i="14"/>
  <c r="AD69" i="14"/>
  <c r="AC69" i="14"/>
  <c r="AB69" i="14"/>
  <c r="AA69" i="14"/>
  <c r="Z69" i="14"/>
  <c r="Y69" i="14"/>
  <c r="X69" i="14"/>
  <c r="V69" i="14"/>
  <c r="U69" i="14"/>
  <c r="T69" i="14"/>
  <c r="S69" i="14"/>
  <c r="R69" i="14"/>
  <c r="Q69" i="14"/>
  <c r="P69" i="14"/>
  <c r="O69" i="14"/>
  <c r="N69" i="14"/>
  <c r="M69" i="14"/>
  <c r="L69" i="14"/>
  <c r="K69" i="14"/>
  <c r="J69" i="14"/>
  <c r="I69" i="14"/>
  <c r="H69" i="14"/>
  <c r="G69" i="14"/>
  <c r="F69" i="14"/>
  <c r="E69" i="14"/>
  <c r="D69" i="14"/>
  <c r="C69" i="14"/>
  <c r="DZ68" i="14"/>
  <c r="DT68" i="14"/>
  <c r="DL68" i="14"/>
  <c r="DC68" i="14"/>
  <c r="CM68" i="14"/>
  <c r="CJ68" i="14"/>
  <c r="CA68" i="14"/>
  <c r="BL68" i="14"/>
  <c r="AY68" i="14"/>
  <c r="AU68" i="14"/>
  <c r="AP68" i="14"/>
  <c r="AE68" i="14"/>
  <c r="W68" i="14"/>
  <c r="DZ67" i="14"/>
  <c r="DT67" i="14"/>
  <c r="DL67" i="14"/>
  <c r="DC67" i="14"/>
  <c r="CM67" i="14"/>
  <c r="CJ67" i="14"/>
  <c r="CA67" i="14"/>
  <c r="BL67" i="14"/>
  <c r="AY67" i="14"/>
  <c r="AU67" i="14"/>
  <c r="AP67" i="14"/>
  <c r="AE67" i="14"/>
  <c r="W67" i="14"/>
  <c r="DZ66" i="14"/>
  <c r="DT66" i="14"/>
  <c r="DL66" i="14"/>
  <c r="DC66" i="14"/>
  <c r="CM66" i="14"/>
  <c r="CJ66" i="14"/>
  <c r="CA66" i="14"/>
  <c r="BL66" i="14"/>
  <c r="AY66" i="14"/>
  <c r="AU66" i="14"/>
  <c r="AP66" i="14"/>
  <c r="AE66" i="14"/>
  <c r="W66" i="14"/>
  <c r="DZ65" i="14"/>
  <c r="DT65" i="14"/>
  <c r="DL65" i="14"/>
  <c r="DC65" i="14"/>
  <c r="CM65" i="14"/>
  <c r="CJ65" i="14"/>
  <c r="CA65" i="14"/>
  <c r="BL65" i="14"/>
  <c r="AY65" i="14"/>
  <c r="AU65" i="14"/>
  <c r="AP65" i="14"/>
  <c r="AE65" i="14"/>
  <c r="W65" i="14"/>
  <c r="DZ64" i="14"/>
  <c r="DT64" i="14"/>
  <c r="DL64" i="14"/>
  <c r="DC64" i="14"/>
  <c r="CM64" i="14"/>
  <c r="CJ64" i="14"/>
  <c r="CA64" i="14"/>
  <c r="BL64" i="14"/>
  <c r="AY64" i="14"/>
  <c r="AU64" i="14"/>
  <c r="AP64" i="14"/>
  <c r="AE64" i="14"/>
  <c r="W64" i="14"/>
  <c r="DZ63" i="14"/>
  <c r="DT63" i="14"/>
  <c r="DL63" i="14"/>
  <c r="DC63" i="14"/>
  <c r="CM63" i="14"/>
  <c r="CJ63" i="14"/>
  <c r="CA63" i="14"/>
  <c r="BL63" i="14"/>
  <c r="AY63" i="14"/>
  <c r="AU63" i="14"/>
  <c r="AP63" i="14"/>
  <c r="AE63" i="14"/>
  <c r="W63" i="14"/>
  <c r="DZ62" i="14"/>
  <c r="DT62" i="14"/>
  <c r="DL62" i="14"/>
  <c r="DC62" i="14"/>
  <c r="CM62" i="14"/>
  <c r="CJ62" i="14"/>
  <c r="CA62" i="14"/>
  <c r="BL62" i="14"/>
  <c r="AY62" i="14"/>
  <c r="AU62" i="14"/>
  <c r="AP62" i="14"/>
  <c r="AE62" i="14"/>
  <c r="W62" i="14"/>
  <c r="DZ61" i="14"/>
  <c r="DT61" i="14"/>
  <c r="DL61" i="14"/>
  <c r="DC61" i="14"/>
  <c r="CM61" i="14"/>
  <c r="CJ61" i="14"/>
  <c r="CA61" i="14"/>
  <c r="BL61" i="14"/>
  <c r="AY61" i="14"/>
  <c r="AU61" i="14"/>
  <c r="AP61" i="14"/>
  <c r="AE61" i="14"/>
  <c r="W61" i="14"/>
  <c r="DZ60" i="14"/>
  <c r="DT60" i="14"/>
  <c r="DL60" i="14"/>
  <c r="DC60" i="14"/>
  <c r="CM60" i="14"/>
  <c r="CJ60" i="14"/>
  <c r="CA60" i="14"/>
  <c r="BL60" i="14"/>
  <c r="AY60" i="14"/>
  <c r="AU60" i="14"/>
  <c r="AP60" i="14"/>
  <c r="AE60" i="14"/>
  <c r="W60" i="14"/>
  <c r="DY59" i="14"/>
  <c r="DX59" i="14"/>
  <c r="DW59" i="14"/>
  <c r="DV59" i="14"/>
  <c r="DU59" i="14"/>
  <c r="DS59" i="14"/>
  <c r="DR59" i="14"/>
  <c r="DQ59" i="14"/>
  <c r="DP59" i="14"/>
  <c r="DO59" i="14"/>
  <c r="DN59" i="14"/>
  <c r="DM59" i="14"/>
  <c r="DK59" i="14"/>
  <c r="DJ59" i="14"/>
  <c r="DI59" i="14"/>
  <c r="DH59" i="14"/>
  <c r="DG59" i="14"/>
  <c r="DF59" i="14"/>
  <c r="DE59" i="14"/>
  <c r="DD59" i="14"/>
  <c r="DB59" i="14"/>
  <c r="DA59" i="14"/>
  <c r="CZ59" i="14"/>
  <c r="CY59" i="14"/>
  <c r="CX59" i="14"/>
  <c r="CW59" i="14"/>
  <c r="CV59" i="14"/>
  <c r="CU59" i="14"/>
  <c r="CT59" i="14"/>
  <c r="CS59" i="14"/>
  <c r="CR59" i="14"/>
  <c r="CQ59" i="14"/>
  <c r="CP59" i="14"/>
  <c r="CO59" i="14"/>
  <c r="CN59" i="14"/>
  <c r="CL59" i="14"/>
  <c r="CK59" i="14"/>
  <c r="CI59" i="14"/>
  <c r="CH59" i="14"/>
  <c r="CG59" i="14"/>
  <c r="CF59" i="14"/>
  <c r="CE59" i="14"/>
  <c r="CD59" i="14"/>
  <c r="CC59" i="14"/>
  <c r="CB59" i="14"/>
  <c r="BZ59" i="14"/>
  <c r="BY59" i="14"/>
  <c r="BX59" i="14"/>
  <c r="BW59" i="14"/>
  <c r="BV59" i="14"/>
  <c r="BU59" i="14"/>
  <c r="BT59" i="14"/>
  <c r="BS59" i="14"/>
  <c r="BR59" i="14"/>
  <c r="BQ59" i="14"/>
  <c r="BP59" i="14"/>
  <c r="BO59" i="14"/>
  <c r="BN59" i="14"/>
  <c r="BM59" i="14"/>
  <c r="BK59" i="14"/>
  <c r="BJ59" i="14"/>
  <c r="BI59" i="14"/>
  <c r="BH59" i="14"/>
  <c r="BG59" i="14"/>
  <c r="BF59" i="14"/>
  <c r="BE59" i="14"/>
  <c r="BD59" i="14"/>
  <c r="BC59" i="14"/>
  <c r="BB59" i="14"/>
  <c r="BA59" i="14"/>
  <c r="AZ59" i="14"/>
  <c r="AX59" i="14"/>
  <c r="AW59" i="14"/>
  <c r="AV59" i="14"/>
  <c r="AT59" i="14"/>
  <c r="AS59" i="14"/>
  <c r="AR59" i="14"/>
  <c r="AQ59" i="14"/>
  <c r="AO59" i="14"/>
  <c r="AN59" i="14"/>
  <c r="AM59" i="14"/>
  <c r="AL59" i="14"/>
  <c r="AK59" i="14"/>
  <c r="AJ59" i="14"/>
  <c r="AI59" i="14"/>
  <c r="AH59" i="14"/>
  <c r="AG59" i="14"/>
  <c r="AF59" i="14"/>
  <c r="AD59" i="14"/>
  <c r="AC59" i="14"/>
  <c r="AB59" i="14"/>
  <c r="AA59" i="14"/>
  <c r="Z59" i="14"/>
  <c r="Y59" i="14"/>
  <c r="X59" i="14"/>
  <c r="V59" i="14"/>
  <c r="U59" i="14"/>
  <c r="T59" i="14"/>
  <c r="S59" i="14"/>
  <c r="R59" i="14"/>
  <c r="Q59" i="14"/>
  <c r="P59" i="14"/>
  <c r="O59" i="14"/>
  <c r="N59" i="14"/>
  <c r="M59" i="14"/>
  <c r="L59" i="14"/>
  <c r="K59" i="14"/>
  <c r="J59" i="14"/>
  <c r="I59" i="14"/>
  <c r="H59" i="14"/>
  <c r="G59" i="14"/>
  <c r="F59" i="14"/>
  <c r="E59" i="14"/>
  <c r="D59" i="14"/>
  <c r="C59" i="14"/>
  <c r="DZ58" i="14"/>
  <c r="DT58" i="14"/>
  <c r="DL58" i="14"/>
  <c r="DC58" i="14"/>
  <c r="CM58" i="14"/>
  <c r="CJ58" i="14"/>
  <c r="CA58" i="14"/>
  <c r="BL58" i="14"/>
  <c r="AY58" i="14"/>
  <c r="AU58" i="14"/>
  <c r="AP58" i="14"/>
  <c r="AE58" i="14"/>
  <c r="W58" i="14"/>
  <c r="DZ57" i="14"/>
  <c r="DT57" i="14"/>
  <c r="DL57" i="14"/>
  <c r="DC57" i="14"/>
  <c r="CM57" i="14"/>
  <c r="CJ57" i="14"/>
  <c r="CA57" i="14"/>
  <c r="BL57" i="14"/>
  <c r="AY57" i="14"/>
  <c r="AU57" i="14"/>
  <c r="AP57" i="14"/>
  <c r="AE57" i="14"/>
  <c r="W57" i="14"/>
  <c r="DZ56" i="14"/>
  <c r="DT56" i="14"/>
  <c r="DL56" i="14"/>
  <c r="DC56" i="14"/>
  <c r="CM56" i="14"/>
  <c r="CJ56" i="14"/>
  <c r="CA56" i="14"/>
  <c r="BL56" i="14"/>
  <c r="AY56" i="14"/>
  <c r="AU56" i="14"/>
  <c r="AP56" i="14"/>
  <c r="AE56" i="14"/>
  <c r="W56" i="14"/>
  <c r="DZ55" i="14"/>
  <c r="DT55" i="14"/>
  <c r="DL55" i="14"/>
  <c r="DC55" i="14"/>
  <c r="CM55" i="14"/>
  <c r="CJ55" i="14"/>
  <c r="CA55" i="14"/>
  <c r="BL55" i="14"/>
  <c r="AY55" i="14"/>
  <c r="AU55" i="14"/>
  <c r="AP55" i="14"/>
  <c r="AE55" i="14"/>
  <c r="W55" i="14"/>
  <c r="DZ54" i="14"/>
  <c r="DT54" i="14"/>
  <c r="DL54" i="14"/>
  <c r="DC54" i="14"/>
  <c r="CM54" i="14"/>
  <c r="CJ54" i="14"/>
  <c r="CA54" i="14"/>
  <c r="BL54" i="14"/>
  <c r="AY54" i="14"/>
  <c r="AU54" i="14"/>
  <c r="AP54" i="14"/>
  <c r="AE54" i="14"/>
  <c r="W54" i="14"/>
  <c r="DZ53" i="14"/>
  <c r="DT53" i="14"/>
  <c r="DL53" i="14"/>
  <c r="DC53" i="14"/>
  <c r="CM53" i="14"/>
  <c r="CJ53" i="14"/>
  <c r="CA53" i="14"/>
  <c r="BL53" i="14"/>
  <c r="AY53" i="14"/>
  <c r="AU53" i="14"/>
  <c r="AP53" i="14"/>
  <c r="AE53" i="14"/>
  <c r="W53" i="14"/>
  <c r="DZ52" i="14"/>
  <c r="DT52" i="14"/>
  <c r="DL52" i="14"/>
  <c r="DC52" i="14"/>
  <c r="CM52" i="14"/>
  <c r="CJ52" i="14"/>
  <c r="CA52" i="14"/>
  <c r="BL52" i="14"/>
  <c r="AY52" i="14"/>
  <c r="AU52" i="14"/>
  <c r="AP52" i="14"/>
  <c r="AE52" i="14"/>
  <c r="W52" i="14"/>
  <c r="DZ51" i="14"/>
  <c r="DT51" i="14"/>
  <c r="DL51" i="14"/>
  <c r="DC51" i="14"/>
  <c r="CM51" i="14"/>
  <c r="CJ51" i="14"/>
  <c r="CA51" i="14"/>
  <c r="BL51" i="14"/>
  <c r="AY51" i="14"/>
  <c r="AU51" i="14"/>
  <c r="AP51" i="14"/>
  <c r="AE51" i="14"/>
  <c r="W51" i="14"/>
  <c r="DY50" i="14"/>
  <c r="DX50" i="14"/>
  <c r="DW50" i="14"/>
  <c r="DV50" i="14"/>
  <c r="DU50" i="14"/>
  <c r="DS50" i="14"/>
  <c r="DR50" i="14"/>
  <c r="DQ50" i="14"/>
  <c r="DP50" i="14"/>
  <c r="DO50" i="14"/>
  <c r="DN50" i="14"/>
  <c r="DM50" i="14"/>
  <c r="DK50" i="14"/>
  <c r="DJ50" i="14"/>
  <c r="DI50" i="14"/>
  <c r="DH50" i="14"/>
  <c r="DG50" i="14"/>
  <c r="DF50" i="14"/>
  <c r="DE50" i="14"/>
  <c r="DD50" i="14"/>
  <c r="DB50" i="14"/>
  <c r="DA50" i="14"/>
  <c r="CZ50" i="14"/>
  <c r="CY50" i="14"/>
  <c r="CX50" i="14"/>
  <c r="CW50" i="14"/>
  <c r="CV50" i="14"/>
  <c r="CU50" i="14"/>
  <c r="CT50" i="14"/>
  <c r="CS50" i="14"/>
  <c r="CR50" i="14"/>
  <c r="CQ50" i="14"/>
  <c r="CP50" i="14"/>
  <c r="CO50" i="14"/>
  <c r="CN50" i="14"/>
  <c r="CL50" i="14"/>
  <c r="CK50" i="14"/>
  <c r="CI50" i="14"/>
  <c r="CH50" i="14"/>
  <c r="CG50" i="14"/>
  <c r="CF50" i="14"/>
  <c r="CE50" i="14"/>
  <c r="CD50" i="14"/>
  <c r="CC50" i="14"/>
  <c r="CB50" i="14"/>
  <c r="BZ50" i="14"/>
  <c r="BY50" i="14"/>
  <c r="BX50" i="14"/>
  <c r="BW50" i="14"/>
  <c r="BV50" i="14"/>
  <c r="BU50" i="14"/>
  <c r="BT50" i="14"/>
  <c r="BS50" i="14"/>
  <c r="BR50" i="14"/>
  <c r="BQ50" i="14"/>
  <c r="BP50" i="14"/>
  <c r="BO50" i="14"/>
  <c r="BN50" i="14"/>
  <c r="BM50" i="14"/>
  <c r="BK50" i="14"/>
  <c r="BJ50" i="14"/>
  <c r="BI50" i="14"/>
  <c r="BH50" i="14"/>
  <c r="BG50" i="14"/>
  <c r="BF50" i="14"/>
  <c r="BE50" i="14"/>
  <c r="BD50" i="14"/>
  <c r="BC50" i="14"/>
  <c r="BB50" i="14"/>
  <c r="BA50" i="14"/>
  <c r="AZ50" i="14"/>
  <c r="AX50" i="14"/>
  <c r="AW50" i="14"/>
  <c r="AV50" i="14"/>
  <c r="AT50" i="14"/>
  <c r="AS50" i="14"/>
  <c r="AR50" i="14"/>
  <c r="AQ50" i="14"/>
  <c r="AO50" i="14"/>
  <c r="AN50" i="14"/>
  <c r="AM50" i="14"/>
  <c r="AL50" i="14"/>
  <c r="AK50" i="14"/>
  <c r="AJ50" i="14"/>
  <c r="AI50" i="14"/>
  <c r="AH50" i="14"/>
  <c r="AG50" i="14"/>
  <c r="AF50" i="14"/>
  <c r="AD50" i="14"/>
  <c r="AC50" i="14"/>
  <c r="AB50" i="14"/>
  <c r="AA50" i="14"/>
  <c r="Z50" i="14"/>
  <c r="Y50" i="14"/>
  <c r="X50" i="14"/>
  <c r="V50" i="14"/>
  <c r="U50" i="14"/>
  <c r="T50" i="14"/>
  <c r="S50" i="14"/>
  <c r="R50" i="14"/>
  <c r="Q50" i="14"/>
  <c r="P50" i="14"/>
  <c r="O50" i="14"/>
  <c r="N50" i="14"/>
  <c r="M50" i="14"/>
  <c r="L50" i="14"/>
  <c r="K50" i="14"/>
  <c r="J50" i="14"/>
  <c r="I50" i="14"/>
  <c r="H50" i="14"/>
  <c r="G50" i="14"/>
  <c r="F50" i="14"/>
  <c r="E50" i="14"/>
  <c r="D50" i="14"/>
  <c r="C50" i="14"/>
  <c r="DZ49" i="14"/>
  <c r="DT49" i="14"/>
  <c r="DL49" i="14"/>
  <c r="DC49" i="14"/>
  <c r="CM49" i="14"/>
  <c r="CJ49" i="14"/>
  <c r="CA49" i="14"/>
  <c r="BL49" i="14"/>
  <c r="AY49" i="14"/>
  <c r="AU49" i="14"/>
  <c r="AP49" i="14"/>
  <c r="AE49" i="14"/>
  <c r="W49" i="14"/>
  <c r="DZ48" i="14"/>
  <c r="DT48" i="14"/>
  <c r="DL48" i="14"/>
  <c r="DC48" i="14"/>
  <c r="CM48" i="14"/>
  <c r="CJ48" i="14"/>
  <c r="CA48" i="14"/>
  <c r="BL48" i="14"/>
  <c r="AY48" i="14"/>
  <c r="AU48" i="14"/>
  <c r="AP48" i="14"/>
  <c r="AE48" i="14"/>
  <c r="W48" i="14"/>
  <c r="DZ47" i="14"/>
  <c r="DT47" i="14"/>
  <c r="DL47" i="14"/>
  <c r="DC47" i="14"/>
  <c r="CM47" i="14"/>
  <c r="CJ47" i="14"/>
  <c r="CA47" i="14"/>
  <c r="BL47" i="14"/>
  <c r="AY47" i="14"/>
  <c r="AU47" i="14"/>
  <c r="AP47" i="14"/>
  <c r="AE47" i="14"/>
  <c r="W47" i="14"/>
  <c r="DZ46" i="14"/>
  <c r="DT46" i="14"/>
  <c r="DL46" i="14"/>
  <c r="DC46" i="14"/>
  <c r="CM46" i="14"/>
  <c r="CJ46" i="14"/>
  <c r="CA46" i="14"/>
  <c r="BL46" i="14"/>
  <c r="AY46" i="14"/>
  <c r="AU46" i="14"/>
  <c r="AP46" i="14"/>
  <c r="AE46" i="14"/>
  <c r="W46" i="14"/>
  <c r="DZ45" i="14"/>
  <c r="DT45" i="14"/>
  <c r="DL45" i="14"/>
  <c r="DC45" i="14"/>
  <c r="CM45" i="14"/>
  <c r="CJ45" i="14"/>
  <c r="CA45" i="14"/>
  <c r="BL45" i="14"/>
  <c r="AY45" i="14"/>
  <c r="AU45" i="14"/>
  <c r="AP45" i="14"/>
  <c r="AE45" i="14"/>
  <c r="W45" i="14"/>
  <c r="DZ44" i="14"/>
  <c r="DT44" i="14"/>
  <c r="DL44" i="14"/>
  <c r="DC44" i="14"/>
  <c r="CM44" i="14"/>
  <c r="CJ44" i="14"/>
  <c r="CA44" i="14"/>
  <c r="BL44" i="14"/>
  <c r="AY44" i="14"/>
  <c r="AU44" i="14"/>
  <c r="AP44" i="14"/>
  <c r="AE44" i="14"/>
  <c r="W44" i="14"/>
  <c r="DZ43" i="14"/>
  <c r="DT43" i="14"/>
  <c r="DL43" i="14"/>
  <c r="DC43" i="14"/>
  <c r="CM43" i="14"/>
  <c r="CJ43" i="14"/>
  <c r="CA43" i="14"/>
  <c r="BL43" i="14"/>
  <c r="AY43" i="14"/>
  <c r="AU43" i="14"/>
  <c r="AP43" i="14"/>
  <c r="AE43" i="14"/>
  <c r="W43" i="14"/>
  <c r="DZ42" i="14"/>
  <c r="DT42" i="14"/>
  <c r="DL42" i="14"/>
  <c r="DC42" i="14"/>
  <c r="CM42" i="14"/>
  <c r="CJ42" i="14"/>
  <c r="CA42" i="14"/>
  <c r="BL42" i="14"/>
  <c r="AY42" i="14"/>
  <c r="AU42" i="14"/>
  <c r="AP42" i="14"/>
  <c r="AE42" i="14"/>
  <c r="W42" i="14"/>
  <c r="DZ41" i="14"/>
  <c r="DT41" i="14"/>
  <c r="DL41" i="14"/>
  <c r="DC41" i="14"/>
  <c r="CM41" i="14"/>
  <c r="CJ41" i="14"/>
  <c r="CA41" i="14"/>
  <c r="BL41" i="14"/>
  <c r="AY41" i="14"/>
  <c r="AU41" i="14"/>
  <c r="AP41" i="14"/>
  <c r="AE41" i="14"/>
  <c r="W41" i="14"/>
  <c r="DZ40" i="14"/>
  <c r="DT40" i="14"/>
  <c r="DL40" i="14"/>
  <c r="DC40" i="14"/>
  <c r="CM40" i="14"/>
  <c r="CJ40" i="14"/>
  <c r="CA40" i="14"/>
  <c r="BL40" i="14"/>
  <c r="AY40" i="14"/>
  <c r="AU40" i="14"/>
  <c r="AP40" i="14"/>
  <c r="AE40" i="14"/>
  <c r="W40" i="14"/>
  <c r="DZ39" i="14"/>
  <c r="DT39" i="14"/>
  <c r="DL39" i="14"/>
  <c r="DC39" i="14"/>
  <c r="CM39" i="14"/>
  <c r="CJ39" i="14"/>
  <c r="CA39" i="14"/>
  <c r="BL39" i="14"/>
  <c r="AY39" i="14"/>
  <c r="AU39" i="14"/>
  <c r="AP39" i="14"/>
  <c r="AE39" i="14"/>
  <c r="W39" i="14"/>
  <c r="DZ38" i="14"/>
  <c r="DT38" i="14"/>
  <c r="DL38" i="14"/>
  <c r="DC38" i="14"/>
  <c r="CM38" i="14"/>
  <c r="CJ38" i="14"/>
  <c r="CA38" i="14"/>
  <c r="BL38" i="14"/>
  <c r="AY38" i="14"/>
  <c r="AU38" i="14"/>
  <c r="AP38" i="14"/>
  <c r="AE38" i="14"/>
  <c r="W38" i="14"/>
  <c r="DZ37" i="14"/>
  <c r="DT37" i="14"/>
  <c r="DL37" i="14"/>
  <c r="DC37" i="14"/>
  <c r="CM37" i="14"/>
  <c r="CJ37" i="14"/>
  <c r="CA37" i="14"/>
  <c r="BL37" i="14"/>
  <c r="AY37" i="14"/>
  <c r="AU37" i="14"/>
  <c r="AP37" i="14"/>
  <c r="AE37" i="14"/>
  <c r="W37" i="14"/>
  <c r="DZ36" i="14"/>
  <c r="DT36" i="14"/>
  <c r="DL36" i="14"/>
  <c r="DC36" i="14"/>
  <c r="CM36" i="14"/>
  <c r="CJ36" i="14"/>
  <c r="CA36" i="14"/>
  <c r="BL36" i="14"/>
  <c r="AY36" i="14"/>
  <c r="AU36" i="14"/>
  <c r="AP36" i="14"/>
  <c r="AE36" i="14"/>
  <c r="W36" i="14"/>
  <c r="DZ35" i="14"/>
  <c r="DT35" i="14"/>
  <c r="DL35" i="14"/>
  <c r="DC35" i="14"/>
  <c r="CM35" i="14"/>
  <c r="CJ35" i="14"/>
  <c r="CA35" i="14"/>
  <c r="BL35" i="14"/>
  <c r="AY35" i="14"/>
  <c r="AU35" i="14"/>
  <c r="AP35" i="14"/>
  <c r="AE35" i="14"/>
  <c r="W35" i="14"/>
  <c r="DZ34" i="14"/>
  <c r="DT34" i="14"/>
  <c r="DL34" i="14"/>
  <c r="DC34" i="14"/>
  <c r="CM34" i="14"/>
  <c r="CJ34" i="14"/>
  <c r="CA34" i="14"/>
  <c r="BL34" i="14"/>
  <c r="AY34" i="14"/>
  <c r="AU34" i="14"/>
  <c r="AP34" i="14"/>
  <c r="AE34" i="14"/>
  <c r="W34" i="14"/>
  <c r="DZ33" i="14"/>
  <c r="DT33" i="14"/>
  <c r="DL33" i="14"/>
  <c r="DC33" i="14"/>
  <c r="CM33" i="14"/>
  <c r="CJ33" i="14"/>
  <c r="CA33" i="14"/>
  <c r="BL33" i="14"/>
  <c r="AY33" i="14"/>
  <c r="AU33" i="14"/>
  <c r="AP33" i="14"/>
  <c r="AE33" i="14"/>
  <c r="W33" i="14"/>
  <c r="DZ32" i="14"/>
  <c r="DT32" i="14"/>
  <c r="DL32" i="14"/>
  <c r="DC32" i="14"/>
  <c r="CM32" i="14"/>
  <c r="CJ32" i="14"/>
  <c r="CA32" i="14"/>
  <c r="BL32" i="14"/>
  <c r="AY32" i="14"/>
  <c r="AU32" i="14"/>
  <c r="AP32" i="14"/>
  <c r="AE32" i="14"/>
  <c r="W32" i="14"/>
  <c r="DZ31" i="14"/>
  <c r="DT31" i="14"/>
  <c r="DL31" i="14"/>
  <c r="DC31" i="14"/>
  <c r="CM31" i="14"/>
  <c r="CJ31" i="14"/>
  <c r="CA31" i="14"/>
  <c r="BL31" i="14"/>
  <c r="AY31" i="14"/>
  <c r="AU31" i="14"/>
  <c r="AP31" i="14"/>
  <c r="AE31" i="14"/>
  <c r="W31" i="14"/>
  <c r="DZ30" i="14"/>
  <c r="DT30" i="14"/>
  <c r="DL30" i="14"/>
  <c r="DC30" i="14"/>
  <c r="CM30" i="14"/>
  <c r="CJ30" i="14"/>
  <c r="CA30" i="14"/>
  <c r="BL30" i="14"/>
  <c r="AY30" i="14"/>
  <c r="AU30" i="14"/>
  <c r="AP30" i="14"/>
  <c r="AE30" i="14"/>
  <c r="W30" i="14"/>
  <c r="DY29" i="14"/>
  <c r="DX29" i="14"/>
  <c r="DW29" i="14"/>
  <c r="DV29" i="14"/>
  <c r="DU29" i="14"/>
  <c r="DS29" i="14"/>
  <c r="DR29" i="14"/>
  <c r="DQ29" i="14"/>
  <c r="DP29" i="14"/>
  <c r="DO29" i="14"/>
  <c r="DN29" i="14"/>
  <c r="DM29" i="14"/>
  <c r="DK29" i="14"/>
  <c r="DJ29" i="14"/>
  <c r="DI29" i="14"/>
  <c r="DH29" i="14"/>
  <c r="DG29" i="14"/>
  <c r="DF29" i="14"/>
  <c r="DE29" i="14"/>
  <c r="DD29" i="14"/>
  <c r="DB29" i="14"/>
  <c r="DA29" i="14"/>
  <c r="CZ29" i="14"/>
  <c r="CY29" i="14"/>
  <c r="CX29" i="14"/>
  <c r="CW29" i="14"/>
  <c r="CV29" i="14"/>
  <c r="CU29" i="14"/>
  <c r="CT29" i="14"/>
  <c r="CS29" i="14"/>
  <c r="CR29" i="14"/>
  <c r="CQ29" i="14"/>
  <c r="CP29" i="14"/>
  <c r="CO29" i="14"/>
  <c r="CN29" i="14"/>
  <c r="CL29" i="14"/>
  <c r="CK29" i="14"/>
  <c r="CI29" i="14"/>
  <c r="CH29" i="14"/>
  <c r="CG29" i="14"/>
  <c r="CF29" i="14"/>
  <c r="CE29" i="14"/>
  <c r="CD29" i="14"/>
  <c r="CC29" i="14"/>
  <c r="CB29" i="14"/>
  <c r="BZ29" i="14"/>
  <c r="BY29" i="14"/>
  <c r="BX29" i="14"/>
  <c r="BW29" i="14"/>
  <c r="BV29" i="14"/>
  <c r="BU29" i="14"/>
  <c r="BT29" i="14"/>
  <c r="BS29" i="14"/>
  <c r="BR29" i="14"/>
  <c r="BQ29" i="14"/>
  <c r="BP29" i="14"/>
  <c r="BO29" i="14"/>
  <c r="BN29" i="14"/>
  <c r="BM29" i="14"/>
  <c r="BK29" i="14"/>
  <c r="BJ29" i="14"/>
  <c r="BI29" i="14"/>
  <c r="BH29" i="14"/>
  <c r="BG29" i="14"/>
  <c r="BF29" i="14"/>
  <c r="BE29" i="14"/>
  <c r="BD29" i="14"/>
  <c r="BC29" i="14"/>
  <c r="BB29" i="14"/>
  <c r="BA29" i="14"/>
  <c r="AZ29" i="14"/>
  <c r="AX29" i="14"/>
  <c r="AW29" i="14"/>
  <c r="AV29" i="14"/>
  <c r="AT29" i="14"/>
  <c r="AS29" i="14"/>
  <c r="AR29" i="14"/>
  <c r="AQ29" i="14"/>
  <c r="AO29" i="14"/>
  <c r="AN29" i="14"/>
  <c r="AM29" i="14"/>
  <c r="AL29" i="14"/>
  <c r="AK29" i="14"/>
  <c r="AJ29" i="14"/>
  <c r="AI29" i="14"/>
  <c r="AH29" i="14"/>
  <c r="AG29" i="14"/>
  <c r="AF29" i="14"/>
  <c r="AD29" i="14"/>
  <c r="AC29" i="14"/>
  <c r="AB29" i="14"/>
  <c r="AA29" i="14"/>
  <c r="Z29" i="14"/>
  <c r="Y29" i="14"/>
  <c r="X29" i="14"/>
  <c r="V29" i="14"/>
  <c r="U29" i="14"/>
  <c r="T29" i="14"/>
  <c r="S29" i="14"/>
  <c r="R29" i="14"/>
  <c r="Q29" i="14"/>
  <c r="P29" i="14"/>
  <c r="O29" i="14"/>
  <c r="N29" i="14"/>
  <c r="M29" i="14"/>
  <c r="L29" i="14"/>
  <c r="K29" i="14"/>
  <c r="J29" i="14"/>
  <c r="I29" i="14"/>
  <c r="H29" i="14"/>
  <c r="G29" i="14"/>
  <c r="F29" i="14"/>
  <c r="E29" i="14"/>
  <c r="D29" i="14"/>
  <c r="C29" i="14"/>
  <c r="DZ28" i="14"/>
  <c r="DT28" i="14"/>
  <c r="DL28" i="14"/>
  <c r="DC28" i="14"/>
  <c r="CM28" i="14"/>
  <c r="CJ28" i="14"/>
  <c r="CA28" i="14"/>
  <c r="BL28" i="14"/>
  <c r="AV28" i="14"/>
  <c r="AU28" i="14"/>
  <c r="AX28" i="14" s="1"/>
  <c r="AP28" i="14"/>
  <c r="AE28" i="14"/>
  <c r="W28" i="14"/>
  <c r="DZ27" i="14"/>
  <c r="DT27" i="14"/>
  <c r="DL27" i="14"/>
  <c r="DC27" i="14"/>
  <c r="CM27" i="14"/>
  <c r="CJ27" i="14"/>
  <c r="CA27" i="14"/>
  <c r="BL27" i="14"/>
  <c r="AY27" i="14"/>
  <c r="AU27" i="14"/>
  <c r="AP27" i="14"/>
  <c r="AE27" i="14"/>
  <c r="W27" i="14"/>
  <c r="DZ26" i="14"/>
  <c r="DT26" i="14"/>
  <c r="DL26" i="14"/>
  <c r="DC26" i="14"/>
  <c r="CM26" i="14"/>
  <c r="CJ26" i="14"/>
  <c r="CA26" i="14"/>
  <c r="BL26" i="14"/>
  <c r="AY26" i="14"/>
  <c r="AU26" i="14"/>
  <c r="AP26" i="14"/>
  <c r="AE26" i="14"/>
  <c r="W26" i="14"/>
  <c r="DZ25" i="14"/>
  <c r="DT25" i="14"/>
  <c r="DL25" i="14"/>
  <c r="DC25" i="14"/>
  <c r="CM25" i="14"/>
  <c r="CJ25" i="14"/>
  <c r="CA25" i="14"/>
  <c r="BL25" i="14"/>
  <c r="AY25" i="14"/>
  <c r="AU25" i="14"/>
  <c r="AP25" i="14"/>
  <c r="AE25" i="14"/>
  <c r="W25" i="14"/>
  <c r="DZ24" i="14"/>
  <c r="DT24" i="14"/>
  <c r="DL24" i="14"/>
  <c r="DC24" i="14"/>
  <c r="CM24" i="14"/>
  <c r="CJ24" i="14"/>
  <c r="CA24" i="14"/>
  <c r="BL24" i="14"/>
  <c r="AY24" i="14"/>
  <c r="AU24" i="14"/>
  <c r="AP24" i="14"/>
  <c r="AE24" i="14"/>
  <c r="W24" i="14"/>
  <c r="DZ23" i="14"/>
  <c r="DT23" i="14"/>
  <c r="DL23" i="14"/>
  <c r="DC23" i="14"/>
  <c r="CM23" i="14"/>
  <c r="CJ23" i="14"/>
  <c r="CA23" i="14"/>
  <c r="BL23" i="14"/>
  <c r="AY23" i="14"/>
  <c r="AU23" i="14"/>
  <c r="AP23" i="14"/>
  <c r="AE23" i="14"/>
  <c r="W23" i="14"/>
  <c r="DZ22" i="14"/>
  <c r="DT22" i="14"/>
  <c r="DL22" i="14"/>
  <c r="DC22" i="14"/>
  <c r="CM22" i="14"/>
  <c r="CJ22" i="14"/>
  <c r="CA22" i="14"/>
  <c r="BL22" i="14"/>
  <c r="AY22" i="14"/>
  <c r="AU22" i="14"/>
  <c r="AP22" i="14"/>
  <c r="AE22" i="14"/>
  <c r="W22" i="14"/>
  <c r="DZ21" i="14"/>
  <c r="DT21" i="14"/>
  <c r="DL21" i="14"/>
  <c r="DC21" i="14"/>
  <c r="CM21" i="14"/>
  <c r="CJ21" i="14"/>
  <c r="CA21" i="14"/>
  <c r="BL21" i="14"/>
  <c r="AY21" i="14"/>
  <c r="AU21" i="14"/>
  <c r="AP21" i="14"/>
  <c r="AE21" i="14"/>
  <c r="W21" i="14"/>
  <c r="DZ20" i="14"/>
  <c r="DT20" i="14"/>
  <c r="DL20" i="14"/>
  <c r="DC20" i="14"/>
  <c r="CM20" i="14"/>
  <c r="CJ20" i="14"/>
  <c r="CA20" i="14"/>
  <c r="BL20" i="14"/>
  <c r="AY20" i="14"/>
  <c r="AU20" i="14"/>
  <c r="AP20" i="14"/>
  <c r="AE20" i="14"/>
  <c r="W20" i="14"/>
  <c r="DZ19" i="14"/>
  <c r="DT19" i="14"/>
  <c r="DL19" i="14"/>
  <c r="DC19" i="14"/>
  <c r="CM19" i="14"/>
  <c r="CJ19" i="14"/>
  <c r="CA19" i="14"/>
  <c r="BL19" i="14"/>
  <c r="AY19" i="14"/>
  <c r="AU19" i="14"/>
  <c r="AP19" i="14"/>
  <c r="AE19" i="14"/>
  <c r="W19" i="14"/>
  <c r="DZ18" i="14"/>
  <c r="DT18" i="14"/>
  <c r="DL18" i="14"/>
  <c r="DC18" i="14"/>
  <c r="CM18" i="14"/>
  <c r="CJ18" i="14"/>
  <c r="CA18" i="14"/>
  <c r="BL18" i="14"/>
  <c r="AY18" i="14"/>
  <c r="AU18" i="14"/>
  <c r="AP18" i="14"/>
  <c r="AE18" i="14"/>
  <c r="W18" i="14"/>
  <c r="DZ17" i="14"/>
  <c r="DT17" i="14"/>
  <c r="DL17" i="14"/>
  <c r="DC17" i="14"/>
  <c r="CM17" i="14"/>
  <c r="CJ17" i="14"/>
  <c r="CA17" i="14"/>
  <c r="BL17" i="14"/>
  <c r="AY17" i="14"/>
  <c r="AU17" i="14"/>
  <c r="AP17" i="14"/>
  <c r="AE17" i="14"/>
  <c r="W17" i="14"/>
  <c r="DZ16" i="14"/>
  <c r="DT16" i="14"/>
  <c r="DL16" i="14"/>
  <c r="DC16" i="14"/>
  <c r="CM16" i="14"/>
  <c r="CJ16" i="14"/>
  <c r="CA16" i="14"/>
  <c r="BL16" i="14"/>
  <c r="AY16" i="14"/>
  <c r="AU16" i="14"/>
  <c r="AP16" i="14"/>
  <c r="AE16" i="14"/>
  <c r="W16" i="14"/>
  <c r="DZ15" i="14"/>
  <c r="DT15" i="14"/>
  <c r="DL15" i="14"/>
  <c r="DC15" i="14"/>
  <c r="CM15" i="14"/>
  <c r="CJ15" i="14"/>
  <c r="CA15" i="14"/>
  <c r="BL15" i="14"/>
  <c r="AY15" i="14"/>
  <c r="AU15" i="14"/>
  <c r="AP15" i="14"/>
  <c r="AE15" i="14"/>
  <c r="W15" i="14"/>
  <c r="DZ14" i="14"/>
  <c r="DT14" i="14"/>
  <c r="DL14" i="14"/>
  <c r="DC14" i="14"/>
  <c r="CM14" i="14"/>
  <c r="CJ14" i="14"/>
  <c r="CA14" i="14"/>
  <c r="BL14" i="14"/>
  <c r="AY14" i="14"/>
  <c r="AU14" i="14"/>
  <c r="AP14" i="14"/>
  <c r="AE14" i="14"/>
  <c r="W14" i="14"/>
  <c r="DZ13" i="14"/>
  <c r="DT13" i="14"/>
  <c r="DL13" i="14"/>
  <c r="DC13" i="14"/>
  <c r="CM13" i="14"/>
  <c r="CJ13" i="14"/>
  <c r="CA13" i="14"/>
  <c r="BL13" i="14"/>
  <c r="AY13" i="14"/>
  <c r="AU13" i="14"/>
  <c r="AP13" i="14"/>
  <c r="AE13" i="14"/>
  <c r="W13" i="14"/>
  <c r="DZ12" i="14"/>
  <c r="DT12" i="14"/>
  <c r="DL12" i="14"/>
  <c r="DC12" i="14"/>
  <c r="CM12" i="14"/>
  <c r="CJ12" i="14"/>
  <c r="CA12" i="14"/>
  <c r="BL12" i="14"/>
  <c r="AV12" i="14"/>
  <c r="AV11" i="14" s="1"/>
  <c r="AU12" i="14"/>
  <c r="AX12" i="14" s="1"/>
  <c r="AX11" i="14" s="1"/>
  <c r="AP12" i="14"/>
  <c r="AE12" i="14"/>
  <c r="W12" i="14"/>
  <c r="DY11" i="14"/>
  <c r="DX11" i="14"/>
  <c r="DW11" i="14"/>
  <c r="DV11" i="14"/>
  <c r="DU11" i="14"/>
  <c r="DS11" i="14"/>
  <c r="DR11" i="14"/>
  <c r="DQ11" i="14"/>
  <c r="DP11" i="14"/>
  <c r="DO11" i="14"/>
  <c r="DN11" i="14"/>
  <c r="DM11" i="14"/>
  <c r="DK11" i="14"/>
  <c r="DJ11" i="14"/>
  <c r="DI11" i="14"/>
  <c r="DH11" i="14"/>
  <c r="DG11" i="14"/>
  <c r="DF11" i="14"/>
  <c r="DE11" i="14"/>
  <c r="DD11" i="14"/>
  <c r="DB11" i="14"/>
  <c r="DA11" i="14"/>
  <c r="CZ11" i="14"/>
  <c r="CY11" i="14"/>
  <c r="CX11" i="14"/>
  <c r="CW11" i="14"/>
  <c r="CV11" i="14"/>
  <c r="CU11" i="14"/>
  <c r="CT11" i="14"/>
  <c r="CS11" i="14"/>
  <c r="CR11" i="14"/>
  <c r="CQ11" i="14"/>
  <c r="CP11" i="14"/>
  <c r="CO11" i="14"/>
  <c r="CN11" i="14"/>
  <c r="CL11" i="14"/>
  <c r="CK11" i="14"/>
  <c r="CI11" i="14"/>
  <c r="CH11" i="14"/>
  <c r="CG11" i="14"/>
  <c r="CF11" i="14"/>
  <c r="CE11" i="14"/>
  <c r="CD11" i="14"/>
  <c r="CC11" i="14"/>
  <c r="CB11" i="14"/>
  <c r="BZ11" i="14"/>
  <c r="BY11" i="14"/>
  <c r="BX11" i="14"/>
  <c r="BW11" i="14"/>
  <c r="BV11" i="14"/>
  <c r="BU11" i="14"/>
  <c r="BT11" i="14"/>
  <c r="BS11" i="14"/>
  <c r="BR11" i="14"/>
  <c r="BQ11" i="14"/>
  <c r="BP11" i="14"/>
  <c r="BO11" i="14"/>
  <c r="BN11" i="14"/>
  <c r="BM11" i="14"/>
  <c r="BK11" i="14"/>
  <c r="BJ11" i="14"/>
  <c r="BI11" i="14"/>
  <c r="BH11" i="14"/>
  <c r="BG11" i="14"/>
  <c r="BF11" i="14"/>
  <c r="BE11" i="14"/>
  <c r="BD11" i="14"/>
  <c r="BC11" i="14"/>
  <c r="BB11" i="14"/>
  <c r="BA11" i="14"/>
  <c r="AZ11" i="14"/>
  <c r="AW11" i="14"/>
  <c r="AT11" i="14"/>
  <c r="AS11" i="14"/>
  <c r="AR11" i="14"/>
  <c r="AQ11" i="14"/>
  <c r="AO11" i="14"/>
  <c r="AN11" i="14"/>
  <c r="AM11" i="14"/>
  <c r="AL11" i="14"/>
  <c r="AK11" i="14"/>
  <c r="AJ11" i="14"/>
  <c r="AI11" i="14"/>
  <c r="AH11" i="14"/>
  <c r="AG11" i="14"/>
  <c r="AF11" i="14"/>
  <c r="AD11" i="14"/>
  <c r="AC11" i="14"/>
  <c r="AB11" i="14"/>
  <c r="AA11" i="14"/>
  <c r="Z11" i="14"/>
  <c r="Y11" i="14"/>
  <c r="X11" i="14"/>
  <c r="V11" i="14"/>
  <c r="U11" i="14"/>
  <c r="T11" i="14"/>
  <c r="S11" i="14"/>
  <c r="R11" i="14"/>
  <c r="Q11" i="14"/>
  <c r="P11" i="14"/>
  <c r="O11" i="14"/>
  <c r="N11" i="14"/>
  <c r="M11" i="14"/>
  <c r="L11" i="14"/>
  <c r="K11" i="14"/>
  <c r="J11" i="14"/>
  <c r="I11" i="14"/>
  <c r="H11" i="14"/>
  <c r="G11" i="14"/>
  <c r="F11" i="14"/>
  <c r="E11" i="14"/>
  <c r="D11" i="14"/>
  <c r="C11" i="14"/>
  <c r="DZ9" i="14"/>
  <c r="DT9" i="14"/>
  <c r="DL9" i="14"/>
  <c r="DC9" i="14"/>
  <c r="CM9" i="14"/>
  <c r="CJ9" i="14"/>
  <c r="BL9" i="14"/>
  <c r="AU9" i="14"/>
  <c r="AP9" i="14"/>
  <c r="AE9" i="14"/>
  <c r="W9" i="14"/>
  <c r="DZ8" i="14"/>
  <c r="DT8" i="14"/>
  <c r="DL8" i="14"/>
  <c r="DC8" i="14"/>
  <c r="CM8" i="14"/>
  <c r="CJ8" i="14"/>
  <c r="BL8" i="14"/>
  <c r="AU8" i="14"/>
  <c r="AP8" i="14"/>
  <c r="AE8" i="14"/>
  <c r="W8" i="14"/>
  <c r="DY7" i="14"/>
  <c r="DX7" i="14"/>
  <c r="DW7" i="14"/>
  <c r="DV7" i="14"/>
  <c r="DU7" i="14"/>
  <c r="DS7" i="14"/>
  <c r="DR7" i="14"/>
  <c r="DQ7" i="14"/>
  <c r="DP7" i="14"/>
  <c r="DO7" i="14"/>
  <c r="DN7" i="14"/>
  <c r="DM7" i="14"/>
  <c r="DK7" i="14"/>
  <c r="DJ7" i="14"/>
  <c r="DI7" i="14"/>
  <c r="DH7" i="14"/>
  <c r="DG7" i="14"/>
  <c r="DF7" i="14"/>
  <c r="DE7" i="14"/>
  <c r="DD7" i="14"/>
  <c r="DB7" i="14"/>
  <c r="DA7" i="14"/>
  <c r="CZ7" i="14"/>
  <c r="CY7" i="14"/>
  <c r="CX7" i="14"/>
  <c r="CW7" i="14"/>
  <c r="CV7" i="14"/>
  <c r="CU7" i="14"/>
  <c r="CT7" i="14"/>
  <c r="CS7" i="14"/>
  <c r="CR7" i="14"/>
  <c r="CQ7" i="14"/>
  <c r="CP7" i="14"/>
  <c r="CO7" i="14"/>
  <c r="CN7" i="14"/>
  <c r="CL7" i="14"/>
  <c r="CK7" i="14"/>
  <c r="CI7" i="14"/>
  <c r="CH7" i="14"/>
  <c r="CG7" i="14"/>
  <c r="CF7" i="14"/>
  <c r="CE7" i="14"/>
  <c r="CD7" i="14"/>
  <c r="CC7" i="14"/>
  <c r="CB7" i="14"/>
  <c r="CA7" i="14"/>
  <c r="BZ7" i="14"/>
  <c r="BY7" i="14"/>
  <c r="BX7" i="14"/>
  <c r="BW7" i="14"/>
  <c r="BV7" i="14"/>
  <c r="BU7" i="14"/>
  <c r="BT7" i="14"/>
  <c r="BS7" i="14"/>
  <c r="BR7" i="14"/>
  <c r="BQ7" i="14"/>
  <c r="BP7" i="14"/>
  <c r="BO7" i="14"/>
  <c r="BN7" i="14"/>
  <c r="BM7" i="14"/>
  <c r="BK7" i="14"/>
  <c r="BJ7" i="14"/>
  <c r="BI7" i="14"/>
  <c r="BH7" i="14"/>
  <c r="BG7" i="14"/>
  <c r="BF7" i="14"/>
  <c r="BE7" i="14"/>
  <c r="BD7" i="14"/>
  <c r="BC7" i="14"/>
  <c r="BB7" i="14"/>
  <c r="BA7" i="14"/>
  <c r="AZ7" i="14"/>
  <c r="AY7" i="14"/>
  <c r="AX7" i="14"/>
  <c r="AW7" i="14"/>
  <c r="AV7" i="14"/>
  <c r="AT7" i="14"/>
  <c r="AS7" i="14"/>
  <c r="AR7" i="14"/>
  <c r="AQ7" i="14"/>
  <c r="AO7" i="14"/>
  <c r="AN7" i="14"/>
  <c r="AM7" i="14"/>
  <c r="AL7" i="14"/>
  <c r="AK7" i="14"/>
  <c r="AJ7" i="14"/>
  <c r="AI7" i="14"/>
  <c r="AH7" i="14"/>
  <c r="AG7" i="14"/>
  <c r="AF7" i="14"/>
  <c r="AD7" i="14"/>
  <c r="AC7" i="14"/>
  <c r="AB7" i="14"/>
  <c r="AA7" i="14"/>
  <c r="Z7" i="14"/>
  <c r="Y7" i="14"/>
  <c r="X7" i="14"/>
  <c r="V7" i="14"/>
  <c r="U7" i="14"/>
  <c r="T7" i="14"/>
  <c r="S7" i="14"/>
  <c r="R7" i="14"/>
  <c r="Q7" i="14"/>
  <c r="P7" i="14"/>
  <c r="O7" i="14"/>
  <c r="N7" i="14"/>
  <c r="M7" i="14"/>
  <c r="L7" i="14"/>
  <c r="K7" i="14"/>
  <c r="J7" i="14"/>
  <c r="I7" i="14"/>
  <c r="H7" i="14"/>
  <c r="G7" i="14"/>
  <c r="F7" i="14"/>
  <c r="E7" i="14"/>
  <c r="D7" i="14"/>
  <c r="C7" i="14"/>
  <c r="DZ7" i="15" l="1"/>
  <c r="DT7" i="15"/>
  <c r="DC7" i="15"/>
  <c r="DL7" i="15"/>
  <c r="BZ10" i="14"/>
  <c r="BG10" i="14"/>
  <c r="BP10" i="14"/>
  <c r="BX10" i="14"/>
  <c r="CG10" i="14"/>
  <c r="CQ10" i="14"/>
  <c r="CY10" i="14"/>
  <c r="AD10" i="14"/>
  <c r="AP7" i="14"/>
  <c r="DZ7" i="14"/>
  <c r="CJ7" i="14"/>
  <c r="F10" i="14"/>
  <c r="G10" i="14"/>
  <c r="DT69" i="15"/>
  <c r="BL69" i="15"/>
  <c r="DW10" i="14"/>
  <c r="AW10" i="15"/>
  <c r="CJ7" i="15"/>
  <c r="BD10" i="14"/>
  <c r="BM10" i="14"/>
  <c r="BU10" i="14"/>
  <c r="CN10" i="14"/>
  <c r="CV10" i="14"/>
  <c r="DE10" i="14"/>
  <c r="DN10" i="14"/>
  <c r="BR10" i="15"/>
  <c r="BZ10" i="15"/>
  <c r="CI10" i="15"/>
  <c r="W7" i="14"/>
  <c r="AB10" i="14"/>
  <c r="AT10" i="14"/>
  <c r="BH10" i="15"/>
  <c r="CH10" i="15"/>
  <c r="CR10" i="15"/>
  <c r="CZ10" i="15"/>
  <c r="DI10" i="15"/>
  <c r="DR10" i="15"/>
  <c r="O10" i="14"/>
  <c r="DB10" i="15"/>
  <c r="BE10" i="15"/>
  <c r="BN10" i="15"/>
  <c r="BV10" i="15"/>
  <c r="CE10" i="15"/>
  <c r="CO10" i="15"/>
  <c r="CW10" i="15"/>
  <c r="DF10" i="15"/>
  <c r="CJ50" i="15"/>
  <c r="AU7" i="14"/>
  <c r="BL7" i="14"/>
  <c r="X10" i="14"/>
  <c r="AG10" i="14"/>
  <c r="AO10" i="14"/>
  <c r="BJ10" i="14"/>
  <c r="AX10" i="14"/>
  <c r="BP10" i="15"/>
  <c r="BX10" i="15"/>
  <c r="CG10" i="15"/>
  <c r="CQ10" i="15"/>
  <c r="CY10" i="15"/>
  <c r="DH10" i="15"/>
  <c r="DQ10" i="15"/>
  <c r="AV10" i="14"/>
  <c r="AP69" i="14"/>
  <c r="AE7" i="14"/>
  <c r="DT7" i="14"/>
  <c r="L10" i="14"/>
  <c r="AL10" i="14"/>
  <c r="DZ29" i="14"/>
  <c r="BC10" i="14"/>
  <c r="BK10" i="14"/>
  <c r="DD10" i="14"/>
  <c r="DV10" i="14"/>
  <c r="BJ10" i="15"/>
  <c r="AX10" i="15"/>
  <c r="CX10" i="14"/>
  <c r="AP29" i="14"/>
  <c r="AM10" i="14"/>
  <c r="BQ10" i="15"/>
  <c r="CJ29" i="14"/>
  <c r="EA34" i="14"/>
  <c r="EA37" i="14"/>
  <c r="EA42" i="14"/>
  <c r="N10" i="14"/>
  <c r="V10" i="14"/>
  <c r="DZ69" i="14"/>
  <c r="CA59" i="15"/>
  <c r="CM7" i="14"/>
  <c r="AH10" i="14"/>
  <c r="AZ10" i="14"/>
  <c r="BH10" i="14"/>
  <c r="CH10" i="14"/>
  <c r="AG10" i="15"/>
  <c r="AO10" i="15"/>
  <c r="BL50" i="15"/>
  <c r="EA54" i="15"/>
  <c r="CA78" i="15"/>
  <c r="AD10" i="15"/>
  <c r="BR10" i="14"/>
  <c r="CI10" i="14"/>
  <c r="DC29" i="14"/>
  <c r="EA45" i="14"/>
  <c r="DC29" i="15"/>
  <c r="AY29" i="15"/>
  <c r="CJ69" i="15"/>
  <c r="AM10" i="15"/>
  <c r="W59" i="15"/>
  <c r="EA25" i="14"/>
  <c r="AA10" i="14"/>
  <c r="AJ10" i="14"/>
  <c r="AS10" i="14"/>
  <c r="EA15" i="14"/>
  <c r="AY28" i="14"/>
  <c r="EA28" i="14" s="1"/>
  <c r="AR10" i="14"/>
  <c r="BB10" i="14"/>
  <c r="BS10" i="14"/>
  <c r="CT10" i="14"/>
  <c r="DB10" i="14"/>
  <c r="EA49" i="14"/>
  <c r="AY78" i="14"/>
  <c r="DZ78" i="14"/>
  <c r="CJ78" i="14"/>
  <c r="DL78" i="14"/>
  <c r="EA84" i="14"/>
  <c r="EA92" i="14"/>
  <c r="I10" i="15"/>
  <c r="Q10" i="15"/>
  <c r="AI10" i="15"/>
  <c r="AR10" i="15"/>
  <c r="DN10" i="15"/>
  <c r="DW10" i="15"/>
  <c r="DL11" i="15"/>
  <c r="AV11" i="15"/>
  <c r="AV10" i="15" s="1"/>
  <c r="DZ29" i="15"/>
  <c r="G10" i="15"/>
  <c r="BL78" i="15"/>
  <c r="N10" i="15"/>
  <c r="EA62" i="15"/>
  <c r="EA20" i="14"/>
  <c r="Z10" i="14"/>
  <c r="BE10" i="14"/>
  <c r="CE10" i="14"/>
  <c r="CO10" i="14"/>
  <c r="CW10" i="14"/>
  <c r="DF10" i="14"/>
  <c r="DO10" i="14"/>
  <c r="EA27" i="14"/>
  <c r="CM69" i="14"/>
  <c r="AU69" i="14"/>
  <c r="EA71" i="14"/>
  <c r="EA76" i="14"/>
  <c r="AU7" i="15"/>
  <c r="AP50" i="14"/>
  <c r="BY10" i="15"/>
  <c r="D10" i="14"/>
  <c r="T10" i="14"/>
  <c r="BO10" i="14"/>
  <c r="BW10" i="14"/>
  <c r="CF10" i="14"/>
  <c r="CP10" i="14"/>
  <c r="DG10" i="14"/>
  <c r="DP10" i="14"/>
  <c r="DY10" i="14"/>
  <c r="EA19" i="14"/>
  <c r="BL50" i="14"/>
  <c r="W50" i="14"/>
  <c r="AP59" i="14"/>
  <c r="DT59" i="14"/>
  <c r="C10" i="15"/>
  <c r="K10" i="15"/>
  <c r="S10" i="15"/>
  <c r="AK10" i="15"/>
  <c r="AT10" i="15"/>
  <c r="DP10" i="15"/>
  <c r="DY10" i="15"/>
  <c r="CJ78" i="15"/>
  <c r="AC10" i="14"/>
  <c r="DC11" i="14"/>
  <c r="EA36" i="14"/>
  <c r="CJ59" i="14"/>
  <c r="EA73" i="14"/>
  <c r="EA30" i="15"/>
  <c r="EA46" i="15"/>
  <c r="EA65" i="15"/>
  <c r="EA8" i="14"/>
  <c r="DC7" i="14"/>
  <c r="E10" i="14"/>
  <c r="M10" i="14"/>
  <c r="U10" i="14"/>
  <c r="AW10" i="14"/>
  <c r="DH10" i="14"/>
  <c r="DQ10" i="14"/>
  <c r="CJ11" i="14"/>
  <c r="EA13" i="14"/>
  <c r="W11" i="14"/>
  <c r="EA16" i="14"/>
  <c r="CL10" i="14"/>
  <c r="DL29" i="14"/>
  <c r="EA38" i="14"/>
  <c r="CM50" i="14"/>
  <c r="AU50" i="14"/>
  <c r="EA52" i="14"/>
  <c r="EA57" i="14"/>
  <c r="EA60" i="14"/>
  <c r="AU59" i="14"/>
  <c r="EA62" i="14"/>
  <c r="EA68" i="14"/>
  <c r="F10" i="15"/>
  <c r="V10" i="15"/>
  <c r="AF10" i="15"/>
  <c r="AN10" i="15"/>
  <c r="EA13" i="15"/>
  <c r="DT11" i="15"/>
  <c r="CA29" i="15"/>
  <c r="EA37" i="15"/>
  <c r="EA45" i="15"/>
  <c r="EA51" i="15"/>
  <c r="W50" i="15"/>
  <c r="CA69" i="15"/>
  <c r="EA77" i="15"/>
  <c r="CM78" i="15"/>
  <c r="R10" i="14"/>
  <c r="DJ10" i="14"/>
  <c r="DZ50" i="14"/>
  <c r="E10" i="15"/>
  <c r="CJ59" i="15"/>
  <c r="W69" i="15"/>
  <c r="EA9" i="14"/>
  <c r="AF10" i="14"/>
  <c r="AN10" i="14"/>
  <c r="BQ10" i="14"/>
  <c r="BY10" i="14"/>
  <c r="CR10" i="14"/>
  <c r="CZ10" i="14"/>
  <c r="DI10" i="14"/>
  <c r="AE11" i="14"/>
  <c r="CM11" i="14"/>
  <c r="CA11" i="14"/>
  <c r="EA21" i="14"/>
  <c r="EA24" i="14"/>
  <c r="CD10" i="14"/>
  <c r="EA30" i="14"/>
  <c r="AY29" i="14"/>
  <c r="AE50" i="14"/>
  <c r="DC50" i="14"/>
  <c r="AE59" i="14"/>
  <c r="EA67" i="14"/>
  <c r="CJ69" i="14"/>
  <c r="EA72" i="14"/>
  <c r="EA75" i="14"/>
  <c r="W78" i="14"/>
  <c r="CM78" i="14"/>
  <c r="EA80" i="14"/>
  <c r="EA88" i="14"/>
  <c r="O10" i="15"/>
  <c r="BA10" i="15"/>
  <c r="BI10" i="15"/>
  <c r="CS10" i="15"/>
  <c r="DA10" i="15"/>
  <c r="DJ10" i="15"/>
  <c r="EA27" i="15"/>
  <c r="CJ29" i="15"/>
  <c r="AP29" i="15"/>
  <c r="CA50" i="15"/>
  <c r="EA58" i="15"/>
  <c r="DL59" i="15"/>
  <c r="EA66" i="15"/>
  <c r="DL78" i="15"/>
  <c r="EA85" i="15"/>
  <c r="J10" i="14"/>
  <c r="EA47" i="14"/>
  <c r="DZ59" i="14"/>
  <c r="EA65" i="14"/>
  <c r="EA74" i="14"/>
  <c r="EA86" i="14"/>
  <c r="U10" i="15"/>
  <c r="EA32" i="15"/>
  <c r="EA40" i="15"/>
  <c r="EA48" i="15"/>
  <c r="DZ50" i="15"/>
  <c r="EA70" i="15"/>
  <c r="BA10" i="14"/>
  <c r="BI10" i="14"/>
  <c r="CS10" i="14"/>
  <c r="DA10" i="14"/>
  <c r="DS10" i="14"/>
  <c r="AP11" i="14"/>
  <c r="DZ11" i="14"/>
  <c r="EA18" i="14"/>
  <c r="BN10" i="14"/>
  <c r="BV10" i="14"/>
  <c r="BL29" i="14"/>
  <c r="EA35" i="14"/>
  <c r="EA41" i="14"/>
  <c r="EA43" i="14"/>
  <c r="EA46" i="14"/>
  <c r="EA54" i="14"/>
  <c r="EA55" i="14"/>
  <c r="DL59" i="14"/>
  <c r="BL69" i="14"/>
  <c r="W69" i="14"/>
  <c r="EA83" i="14"/>
  <c r="EA85" i="14"/>
  <c r="EA91" i="14"/>
  <c r="H10" i="15"/>
  <c r="P10" i="15"/>
  <c r="AH10" i="15"/>
  <c r="AQ10" i="15"/>
  <c r="BS10" i="15"/>
  <c r="CB10" i="15"/>
  <c r="CK10" i="15"/>
  <c r="CT10" i="15"/>
  <c r="DK10" i="15"/>
  <c r="DS10" i="15"/>
  <c r="EA18" i="15"/>
  <c r="EA26" i="15"/>
  <c r="AU29" i="15"/>
  <c r="EA31" i="15"/>
  <c r="EA39" i="15"/>
  <c r="AP59" i="15"/>
  <c r="EA61" i="15"/>
  <c r="CM69" i="15"/>
  <c r="AU69" i="15"/>
  <c r="EA71" i="15"/>
  <c r="EA80" i="15"/>
  <c r="EA22" i="14"/>
  <c r="AY59" i="14"/>
  <c r="W29" i="15"/>
  <c r="EA38" i="15"/>
  <c r="EA53" i="15"/>
  <c r="H10" i="14"/>
  <c r="P10" i="14"/>
  <c r="Y10" i="14"/>
  <c r="AQ10" i="14"/>
  <c r="CB10" i="14"/>
  <c r="CK10" i="14"/>
  <c r="DK10" i="14"/>
  <c r="DU10" i="14"/>
  <c r="DL11" i="14"/>
  <c r="BL11" i="14"/>
  <c r="EA26" i="14"/>
  <c r="BF10" i="14"/>
  <c r="W29" i="14"/>
  <c r="CM29" i="14"/>
  <c r="EA32" i="14"/>
  <c r="EA40" i="14"/>
  <c r="W59" i="14"/>
  <c r="CM59" i="14"/>
  <c r="EA61" i="14"/>
  <c r="CA69" i="14"/>
  <c r="AY69" i="14"/>
  <c r="EA77" i="14"/>
  <c r="AP78" i="14"/>
  <c r="DT78" i="14"/>
  <c r="EA90" i="14"/>
  <c r="BC10" i="15"/>
  <c r="BK10" i="15"/>
  <c r="BT10" i="15"/>
  <c r="CL10" i="15"/>
  <c r="CU10" i="15"/>
  <c r="DD10" i="15"/>
  <c r="DU10" i="15"/>
  <c r="EA34" i="15"/>
  <c r="EA36" i="15"/>
  <c r="EA42" i="15"/>
  <c r="EA44" i="15"/>
  <c r="CM50" i="15"/>
  <c r="AU50" i="15"/>
  <c r="EA52" i="15"/>
  <c r="EA57" i="15"/>
  <c r="DT59" i="15"/>
  <c r="EA68" i="15"/>
  <c r="DC69" i="15"/>
  <c r="AP69" i="15"/>
  <c r="EA74" i="15"/>
  <c r="DT78" i="15"/>
  <c r="EA81" i="15"/>
  <c r="AE29" i="14"/>
  <c r="EA44" i="14"/>
  <c r="AE78" i="14"/>
  <c r="M10" i="15"/>
  <c r="BG10" i="15"/>
  <c r="CM29" i="15"/>
  <c r="AY50" i="15"/>
  <c r="EA56" i="15"/>
  <c r="EA64" i="15"/>
  <c r="I10" i="14"/>
  <c r="Q10" i="14"/>
  <c r="AI10" i="14"/>
  <c r="BT10" i="14"/>
  <c r="CC10" i="14"/>
  <c r="CU10" i="14"/>
  <c r="DM10" i="14"/>
  <c r="AY12" i="14"/>
  <c r="EA12" i="14" s="1"/>
  <c r="DT11" i="14"/>
  <c r="EA17" i="14"/>
  <c r="CA29" i="14"/>
  <c r="EA48" i="14"/>
  <c r="CJ50" i="14"/>
  <c r="EA53" i="14"/>
  <c r="EA56" i="14"/>
  <c r="EA64" i="14"/>
  <c r="EA66" i="14"/>
  <c r="CA78" i="14"/>
  <c r="DC78" i="14"/>
  <c r="J10" i="15"/>
  <c r="R10" i="15"/>
  <c r="AA10" i="15"/>
  <c r="AJ10" i="15"/>
  <c r="BD10" i="15"/>
  <c r="BM10" i="15"/>
  <c r="BU10" i="15"/>
  <c r="CD10" i="15"/>
  <c r="CN10" i="15"/>
  <c r="DE10" i="15"/>
  <c r="DM10" i="15"/>
  <c r="DV10" i="15"/>
  <c r="AY12" i="15"/>
  <c r="EA12" i="15" s="1"/>
  <c r="EA20" i="15"/>
  <c r="AY28" i="15"/>
  <c r="EA28" i="15" s="1"/>
  <c r="DL29" i="15"/>
  <c r="EA33" i="15"/>
  <c r="EA41" i="15"/>
  <c r="EA49" i="15"/>
  <c r="AE50" i="15"/>
  <c r="DC50" i="15"/>
  <c r="AP50" i="15"/>
  <c r="EA55" i="15"/>
  <c r="AY59" i="15"/>
  <c r="DZ59" i="15"/>
  <c r="AY78" i="15"/>
  <c r="DZ78" i="15"/>
  <c r="EA89" i="15"/>
  <c r="C10" i="14"/>
  <c r="K10" i="14"/>
  <c r="S10" i="14"/>
  <c r="AK10" i="14"/>
  <c r="DX10" i="14"/>
  <c r="AU11" i="14"/>
  <c r="EA14" i="14"/>
  <c r="EA23" i="14"/>
  <c r="DR10" i="14"/>
  <c r="AU29" i="14"/>
  <c r="EA31" i="14"/>
  <c r="EA39" i="14"/>
  <c r="CA50" i="14"/>
  <c r="AY50" i="14"/>
  <c r="EA58" i="14"/>
  <c r="CA59" i="14"/>
  <c r="DC59" i="14"/>
  <c r="AE69" i="14"/>
  <c r="DC69" i="14"/>
  <c r="EA79" i="14"/>
  <c r="AU78" i="14"/>
  <c r="EA81" i="14"/>
  <c r="EA87" i="14"/>
  <c r="EA89" i="14"/>
  <c r="L10" i="15"/>
  <c r="T10" i="15"/>
  <c r="AC10" i="15"/>
  <c r="AL10" i="15"/>
  <c r="BF10" i="15"/>
  <c r="BO10" i="15"/>
  <c r="BW10" i="15"/>
  <c r="CF10" i="15"/>
  <c r="CP10" i="15"/>
  <c r="CX10" i="15"/>
  <c r="DG10" i="15"/>
  <c r="DO10" i="15"/>
  <c r="DX10" i="15"/>
  <c r="EA14" i="15"/>
  <c r="EA35" i="15"/>
  <c r="EA43" i="15"/>
  <c r="DT50" i="15"/>
  <c r="EA67" i="15"/>
  <c r="AY69" i="15"/>
  <c r="DL69" i="15"/>
  <c r="EA9" i="15"/>
  <c r="BL7" i="15"/>
  <c r="DZ69" i="15"/>
  <c r="EA88" i="15"/>
  <c r="CV10" i="15"/>
  <c r="DC59" i="15"/>
  <c r="CM59" i="15"/>
  <c r="EA25" i="15"/>
  <c r="CC10" i="15"/>
  <c r="BB10" i="15"/>
  <c r="DC11" i="15"/>
  <c r="AP11" i="15"/>
  <c r="DZ11" i="15"/>
  <c r="EA21" i="15"/>
  <c r="EA22" i="15"/>
  <c r="EA23" i="15"/>
  <c r="CJ11" i="15"/>
  <c r="CA11" i="15"/>
  <c r="EA24" i="15"/>
  <c r="AE11" i="15"/>
  <c r="CM11" i="15"/>
  <c r="AZ10" i="15"/>
  <c r="BL59" i="15"/>
  <c r="EA17" i="15"/>
  <c r="BL11" i="15"/>
  <c r="AU11" i="15"/>
  <c r="AS10" i="15"/>
  <c r="EA86" i="15"/>
  <c r="EA84" i="15"/>
  <c r="AU78" i="15"/>
  <c r="EA63" i="15"/>
  <c r="AU59" i="15"/>
  <c r="EA92" i="15"/>
  <c r="AP78" i="15"/>
  <c r="EA73" i="15"/>
  <c r="AB10" i="15"/>
  <c r="EA91" i="15"/>
  <c r="Z10" i="15"/>
  <c r="EA76" i="15"/>
  <c r="AE59" i="15"/>
  <c r="EA75" i="15"/>
  <c r="Y10" i="15"/>
  <c r="EA87" i="15"/>
  <c r="EA83" i="15"/>
  <c r="AE78" i="15"/>
  <c r="X10" i="15"/>
  <c r="EA47" i="15"/>
  <c r="AE29" i="15"/>
  <c r="AE69" i="15"/>
  <c r="EA72" i="15"/>
  <c r="W78" i="15"/>
  <c r="EA82" i="15"/>
  <c r="EA19" i="15"/>
  <c r="D10" i="15"/>
  <c r="W11" i="15"/>
  <c r="EA16" i="15"/>
  <c r="EA15" i="15"/>
  <c r="EA90" i="15"/>
  <c r="CM7" i="15"/>
  <c r="AE7" i="15"/>
  <c r="W7" i="15"/>
  <c r="EA60" i="15"/>
  <c r="EA79" i="15"/>
  <c r="DT29" i="15"/>
  <c r="EA8" i="15"/>
  <c r="DL50" i="15"/>
  <c r="DC78" i="15"/>
  <c r="BL29" i="15"/>
  <c r="EA51" i="14"/>
  <c r="BL59" i="14"/>
  <c r="EA70" i="14"/>
  <c r="BL78" i="14"/>
  <c r="DT29" i="14"/>
  <c r="DL50" i="14"/>
  <c r="DT50" i="14"/>
  <c r="EA63" i="14"/>
  <c r="DL69" i="14"/>
  <c r="DT69" i="14"/>
  <c r="EA82" i="14"/>
  <c r="EA33" i="14"/>
  <c r="DL7" i="14"/>
  <c r="DZ10" i="14" l="1"/>
  <c r="DL10" i="15"/>
  <c r="CA10" i="15"/>
  <c r="CJ10" i="15"/>
  <c r="EA59" i="14"/>
  <c r="DL10" i="14"/>
  <c r="AY11" i="14"/>
  <c r="EA11" i="14" s="1"/>
  <c r="EA78" i="14"/>
  <c r="CA10" i="14"/>
  <c r="W10" i="14"/>
  <c r="AE10" i="14"/>
  <c r="CJ10" i="14"/>
  <c r="AY11" i="15"/>
  <c r="AY10" i="15" s="1"/>
  <c r="EA29" i="14"/>
  <c r="EA69" i="15"/>
  <c r="DT10" i="15"/>
  <c r="BL10" i="14"/>
  <c r="AU10" i="14"/>
  <c r="AP10" i="14"/>
  <c r="EA50" i="15"/>
  <c r="CM10" i="15"/>
  <c r="DZ10" i="15"/>
  <c r="EA50" i="14"/>
  <c r="CM10" i="14"/>
  <c r="EA7" i="15"/>
  <c r="DC10" i="14"/>
  <c r="AP10" i="15"/>
  <c r="EA7" i="14"/>
  <c r="DC10" i="15"/>
  <c r="EA59" i="15"/>
  <c r="BL10" i="15"/>
  <c r="W10" i="15"/>
  <c r="AU10" i="15"/>
  <c r="EA78" i="15"/>
  <c r="AE10" i="15"/>
  <c r="EA29" i="15"/>
  <c r="DT10" i="14"/>
  <c r="EA69" i="14"/>
  <c r="EA11" i="15" l="1"/>
  <c r="AY10" i="14"/>
  <c r="EB4" i="14"/>
  <c r="EA10" i="14"/>
  <c r="EB4" i="15"/>
  <c r="EA10" i="15"/>
  <c r="BL8" i="13"/>
  <c r="AE8" i="13"/>
  <c r="W8" i="13"/>
  <c r="DZ9" i="13" l="1"/>
  <c r="DT9" i="13"/>
  <c r="DL9" i="13"/>
  <c r="DC9" i="13"/>
  <c r="CM9" i="13"/>
  <c r="CJ9" i="13"/>
  <c r="BL9" i="13"/>
  <c r="AU9" i="13"/>
  <c r="AP9" i="13"/>
  <c r="AE9" i="13"/>
  <c r="W9" i="13"/>
  <c r="DZ92" i="13" l="1"/>
  <c r="DT92" i="13"/>
  <c r="DL92" i="13"/>
  <c r="DC92" i="13"/>
  <c r="CM92" i="13"/>
  <c r="CJ92" i="13"/>
  <c r="CA92" i="13"/>
  <c r="BL92" i="13"/>
  <c r="AY92" i="13"/>
  <c r="AU92" i="13"/>
  <c r="AP92" i="13"/>
  <c r="AE92" i="13"/>
  <c r="W92" i="13"/>
  <c r="DZ91" i="13"/>
  <c r="DT91" i="13"/>
  <c r="DL91" i="13"/>
  <c r="DC91" i="13"/>
  <c r="CM91" i="13"/>
  <c r="CJ91" i="13"/>
  <c r="CA91" i="13"/>
  <c r="BL91" i="13"/>
  <c r="AY91" i="13"/>
  <c r="AU91" i="13"/>
  <c r="AP91" i="13"/>
  <c r="AE91" i="13"/>
  <c r="W91" i="13"/>
  <c r="DZ90" i="13"/>
  <c r="DT90" i="13"/>
  <c r="DL90" i="13"/>
  <c r="DC90" i="13"/>
  <c r="CM90" i="13"/>
  <c r="CJ90" i="13"/>
  <c r="CA90" i="13"/>
  <c r="BL90" i="13"/>
  <c r="AY90" i="13"/>
  <c r="AU90" i="13"/>
  <c r="AP90" i="13"/>
  <c r="AE90" i="13"/>
  <c r="W90" i="13"/>
  <c r="DZ89" i="13"/>
  <c r="DT89" i="13"/>
  <c r="DL89" i="13"/>
  <c r="DC89" i="13"/>
  <c r="CM89" i="13"/>
  <c r="CJ89" i="13"/>
  <c r="CA89" i="13"/>
  <c r="BL89" i="13"/>
  <c r="AY89" i="13"/>
  <c r="AU89" i="13"/>
  <c r="AP89" i="13"/>
  <c r="AE89" i="13"/>
  <c r="W89" i="13"/>
  <c r="DZ88" i="13"/>
  <c r="DT88" i="13"/>
  <c r="DL88" i="13"/>
  <c r="DC88" i="13"/>
  <c r="CM88" i="13"/>
  <c r="CJ88" i="13"/>
  <c r="CA88" i="13"/>
  <c r="BL88" i="13"/>
  <c r="AY88" i="13"/>
  <c r="AU88" i="13"/>
  <c r="AP88" i="13"/>
  <c r="AE88" i="13"/>
  <c r="W88" i="13"/>
  <c r="DZ87" i="13"/>
  <c r="DT87" i="13"/>
  <c r="DL87" i="13"/>
  <c r="DC87" i="13"/>
  <c r="CM87" i="13"/>
  <c r="CJ87" i="13"/>
  <c r="CA87" i="13"/>
  <c r="BL87" i="13"/>
  <c r="AY87" i="13"/>
  <c r="AU87" i="13"/>
  <c r="AP87" i="13"/>
  <c r="AE87" i="13"/>
  <c r="W87" i="13"/>
  <c r="DZ86" i="13"/>
  <c r="DT86" i="13"/>
  <c r="DL86" i="13"/>
  <c r="DC86" i="13"/>
  <c r="CM86" i="13"/>
  <c r="CJ86" i="13"/>
  <c r="CA86" i="13"/>
  <c r="BL86" i="13"/>
  <c r="AY86" i="13"/>
  <c r="AU86" i="13"/>
  <c r="AP86" i="13"/>
  <c r="AE86" i="13"/>
  <c r="W86" i="13"/>
  <c r="DZ85" i="13"/>
  <c r="DT85" i="13"/>
  <c r="DL85" i="13"/>
  <c r="DC85" i="13"/>
  <c r="CM85" i="13"/>
  <c r="CJ85" i="13"/>
  <c r="CA85" i="13"/>
  <c r="BL85" i="13"/>
  <c r="AY85" i="13"/>
  <c r="AU85" i="13"/>
  <c r="AP85" i="13"/>
  <c r="AE85" i="13"/>
  <c r="W85" i="13"/>
  <c r="DZ84" i="13"/>
  <c r="DT84" i="13"/>
  <c r="DL84" i="13"/>
  <c r="DC84" i="13"/>
  <c r="CM84" i="13"/>
  <c r="CJ84" i="13"/>
  <c r="CA84" i="13"/>
  <c r="BL84" i="13"/>
  <c r="AY84" i="13"/>
  <c r="AU84" i="13"/>
  <c r="AP84" i="13"/>
  <c r="AE84" i="13"/>
  <c r="W84" i="13"/>
  <c r="DZ83" i="13"/>
  <c r="DT83" i="13"/>
  <c r="DL83" i="13"/>
  <c r="DC83" i="13"/>
  <c r="CM83" i="13"/>
  <c r="CJ83" i="13"/>
  <c r="CA83" i="13"/>
  <c r="BL83" i="13"/>
  <c r="AY83" i="13"/>
  <c r="AU83" i="13"/>
  <c r="AP83" i="13"/>
  <c r="AE83" i="13"/>
  <c r="W83" i="13"/>
  <c r="DZ82" i="13"/>
  <c r="DT82" i="13"/>
  <c r="DL82" i="13"/>
  <c r="DC82" i="13"/>
  <c r="CM82" i="13"/>
  <c r="CJ82" i="13"/>
  <c r="CA82" i="13"/>
  <c r="BL82" i="13"/>
  <c r="AY82" i="13"/>
  <c r="AU82" i="13"/>
  <c r="AP82" i="13"/>
  <c r="AE82" i="13"/>
  <c r="W82" i="13"/>
  <c r="DZ81" i="13"/>
  <c r="DT81" i="13"/>
  <c r="DL81" i="13"/>
  <c r="DC81" i="13"/>
  <c r="CM81" i="13"/>
  <c r="CJ81" i="13"/>
  <c r="CA81" i="13"/>
  <c r="BL81" i="13"/>
  <c r="AY81" i="13"/>
  <c r="AU81" i="13"/>
  <c r="AP81" i="13"/>
  <c r="AE81" i="13"/>
  <c r="W81" i="13"/>
  <c r="DZ80" i="13"/>
  <c r="DT80" i="13"/>
  <c r="DL80" i="13"/>
  <c r="DC80" i="13"/>
  <c r="CM80" i="13"/>
  <c r="CJ80" i="13"/>
  <c r="CA80" i="13"/>
  <c r="BL80" i="13"/>
  <c r="AY80" i="13"/>
  <c r="AU80" i="13"/>
  <c r="AP80" i="13"/>
  <c r="AE80" i="13"/>
  <c r="W80" i="13"/>
  <c r="DZ79" i="13"/>
  <c r="DT79" i="13"/>
  <c r="DL79" i="13"/>
  <c r="DC79" i="13"/>
  <c r="CM79" i="13"/>
  <c r="CJ79" i="13"/>
  <c r="CA79" i="13"/>
  <c r="BL79" i="13"/>
  <c r="AY79" i="13"/>
  <c r="AU79" i="13"/>
  <c r="AP79" i="13"/>
  <c r="AE79" i="13"/>
  <c r="W79" i="13"/>
  <c r="DY78" i="13"/>
  <c r="DX78" i="13"/>
  <c r="DW78" i="13"/>
  <c r="DV78" i="13"/>
  <c r="DU78" i="13"/>
  <c r="DS78" i="13"/>
  <c r="DR78" i="13"/>
  <c r="DQ78" i="13"/>
  <c r="DP78" i="13"/>
  <c r="DO78" i="13"/>
  <c r="DN78" i="13"/>
  <c r="DM78" i="13"/>
  <c r="DK78" i="13"/>
  <c r="DJ78" i="13"/>
  <c r="DI78" i="13"/>
  <c r="DH78" i="13"/>
  <c r="DG78" i="13"/>
  <c r="DF78" i="13"/>
  <c r="DE78" i="13"/>
  <c r="DD78" i="13"/>
  <c r="DB78" i="13"/>
  <c r="DA78" i="13"/>
  <c r="CZ78" i="13"/>
  <c r="CY78" i="13"/>
  <c r="CX78" i="13"/>
  <c r="CW78" i="13"/>
  <c r="CV78" i="13"/>
  <c r="CU78" i="13"/>
  <c r="CT78" i="13"/>
  <c r="CS78" i="13"/>
  <c r="CR78" i="13"/>
  <c r="CQ78" i="13"/>
  <c r="CP78" i="13"/>
  <c r="CO78" i="13"/>
  <c r="CN78" i="13"/>
  <c r="CL78" i="13"/>
  <c r="CK78" i="13"/>
  <c r="CI78" i="13"/>
  <c r="CH78" i="13"/>
  <c r="CG78" i="13"/>
  <c r="CF78" i="13"/>
  <c r="CE78" i="13"/>
  <c r="CD78" i="13"/>
  <c r="CC78" i="13"/>
  <c r="CB78" i="13"/>
  <c r="BZ78" i="13"/>
  <c r="BY78" i="13"/>
  <c r="BX78" i="13"/>
  <c r="BW78" i="13"/>
  <c r="BV78" i="13"/>
  <c r="BU78" i="13"/>
  <c r="BT78" i="13"/>
  <c r="BS78" i="13"/>
  <c r="BR78" i="13"/>
  <c r="BQ78" i="13"/>
  <c r="BP78" i="13"/>
  <c r="BO78" i="13"/>
  <c r="BN78" i="13"/>
  <c r="BM78" i="13"/>
  <c r="BK78" i="13"/>
  <c r="BJ78" i="13"/>
  <c r="BI78" i="13"/>
  <c r="BH78" i="13"/>
  <c r="BG78" i="13"/>
  <c r="BF78" i="13"/>
  <c r="BE78" i="13"/>
  <c r="BD78" i="13"/>
  <c r="BC78" i="13"/>
  <c r="BB78" i="13"/>
  <c r="BA78" i="13"/>
  <c r="AZ78" i="13"/>
  <c r="AX78" i="13"/>
  <c r="AW78" i="13"/>
  <c r="AV78" i="13"/>
  <c r="AT78" i="13"/>
  <c r="AS78" i="13"/>
  <c r="AR78" i="13"/>
  <c r="AQ78" i="13"/>
  <c r="AO78" i="13"/>
  <c r="AN78" i="13"/>
  <c r="AM78" i="13"/>
  <c r="AL78" i="13"/>
  <c r="AK78" i="13"/>
  <c r="AJ78" i="13"/>
  <c r="AI78" i="13"/>
  <c r="AH78" i="13"/>
  <c r="AG78" i="13"/>
  <c r="AF78" i="13"/>
  <c r="AD78" i="13"/>
  <c r="AC78" i="13"/>
  <c r="AB78" i="13"/>
  <c r="AA78" i="13"/>
  <c r="Z78" i="13"/>
  <c r="Y78" i="13"/>
  <c r="X78" i="13"/>
  <c r="V78" i="13"/>
  <c r="U78" i="13"/>
  <c r="T78" i="13"/>
  <c r="S78" i="13"/>
  <c r="R78" i="13"/>
  <c r="Q78" i="13"/>
  <c r="P78" i="13"/>
  <c r="O78" i="13"/>
  <c r="N78" i="13"/>
  <c r="M78" i="13"/>
  <c r="L78" i="13"/>
  <c r="K78" i="13"/>
  <c r="J78" i="13"/>
  <c r="I78" i="13"/>
  <c r="H78" i="13"/>
  <c r="G78" i="13"/>
  <c r="F78" i="13"/>
  <c r="E78" i="13"/>
  <c r="D78" i="13"/>
  <c r="C78" i="13"/>
  <c r="DZ77" i="13"/>
  <c r="DT77" i="13"/>
  <c r="DL77" i="13"/>
  <c r="DC77" i="13"/>
  <c r="CM77" i="13"/>
  <c r="CJ77" i="13"/>
  <c r="CA77" i="13"/>
  <c r="BL77" i="13"/>
  <c r="AY77" i="13"/>
  <c r="AU77" i="13"/>
  <c r="AP77" i="13"/>
  <c r="AE77" i="13"/>
  <c r="W77" i="13"/>
  <c r="DZ76" i="13"/>
  <c r="DT76" i="13"/>
  <c r="DL76" i="13"/>
  <c r="DC76" i="13"/>
  <c r="CM76" i="13"/>
  <c r="CJ76" i="13"/>
  <c r="CA76" i="13"/>
  <c r="BL76" i="13"/>
  <c r="AY76" i="13"/>
  <c r="AU76" i="13"/>
  <c r="AP76" i="13"/>
  <c r="AE76" i="13"/>
  <c r="W76" i="13"/>
  <c r="DZ75" i="13"/>
  <c r="DT75" i="13"/>
  <c r="DL75" i="13"/>
  <c r="DC75" i="13"/>
  <c r="CM75" i="13"/>
  <c r="CJ75" i="13"/>
  <c r="CA75" i="13"/>
  <c r="BL75" i="13"/>
  <c r="AY75" i="13"/>
  <c r="AU75" i="13"/>
  <c r="AP75" i="13"/>
  <c r="AE75" i="13"/>
  <c r="W75" i="13"/>
  <c r="DZ74" i="13"/>
  <c r="DT74" i="13"/>
  <c r="DL74" i="13"/>
  <c r="DC74" i="13"/>
  <c r="CM74" i="13"/>
  <c r="CJ74" i="13"/>
  <c r="CA74" i="13"/>
  <c r="BL74" i="13"/>
  <c r="AY74" i="13"/>
  <c r="AU74" i="13"/>
  <c r="AP74" i="13"/>
  <c r="AE74" i="13"/>
  <c r="W74" i="13"/>
  <c r="DZ73" i="13"/>
  <c r="DT73" i="13"/>
  <c r="DL73" i="13"/>
  <c r="DC73" i="13"/>
  <c r="CM73" i="13"/>
  <c r="CJ73" i="13"/>
  <c r="CA73" i="13"/>
  <c r="BL73" i="13"/>
  <c r="AY73" i="13"/>
  <c r="AU73" i="13"/>
  <c r="AP73" i="13"/>
  <c r="AE73" i="13"/>
  <c r="W73" i="13"/>
  <c r="DZ72" i="13"/>
  <c r="DT72" i="13"/>
  <c r="DL72" i="13"/>
  <c r="DC72" i="13"/>
  <c r="CM72" i="13"/>
  <c r="CJ72" i="13"/>
  <c r="CA72" i="13"/>
  <c r="BL72" i="13"/>
  <c r="AY72" i="13"/>
  <c r="AU72" i="13"/>
  <c r="AP72" i="13"/>
  <c r="AE72" i="13"/>
  <c r="W72" i="13"/>
  <c r="DZ71" i="13"/>
  <c r="DT71" i="13"/>
  <c r="DL71" i="13"/>
  <c r="DC71" i="13"/>
  <c r="CM71" i="13"/>
  <c r="CJ71" i="13"/>
  <c r="CA71" i="13"/>
  <c r="BL71" i="13"/>
  <c r="AY71" i="13"/>
  <c r="AU71" i="13"/>
  <c r="AP71" i="13"/>
  <c r="AE71" i="13"/>
  <c r="W71" i="13"/>
  <c r="DZ70" i="13"/>
  <c r="DT70" i="13"/>
  <c r="DL70" i="13"/>
  <c r="DC70" i="13"/>
  <c r="CM70" i="13"/>
  <c r="CJ70" i="13"/>
  <c r="CA70" i="13"/>
  <c r="BL70" i="13"/>
  <c r="AY70" i="13"/>
  <c r="AU70" i="13"/>
  <c r="AP70" i="13"/>
  <c r="AE70" i="13"/>
  <c r="W70" i="13"/>
  <c r="DY69" i="13"/>
  <c r="DX69" i="13"/>
  <c r="DW69" i="13"/>
  <c r="DV69" i="13"/>
  <c r="DU69" i="13"/>
  <c r="DS69" i="13"/>
  <c r="DR69" i="13"/>
  <c r="DQ69" i="13"/>
  <c r="DP69" i="13"/>
  <c r="DO69" i="13"/>
  <c r="DN69" i="13"/>
  <c r="DM69" i="13"/>
  <c r="DK69" i="13"/>
  <c r="DJ69" i="13"/>
  <c r="DI69" i="13"/>
  <c r="DH69" i="13"/>
  <c r="DG69" i="13"/>
  <c r="DF69" i="13"/>
  <c r="DE69" i="13"/>
  <c r="DD69" i="13"/>
  <c r="DB69" i="13"/>
  <c r="DA69" i="13"/>
  <c r="CZ69" i="13"/>
  <c r="CY69" i="13"/>
  <c r="CX69" i="13"/>
  <c r="CW69" i="13"/>
  <c r="CV69" i="13"/>
  <c r="CU69" i="13"/>
  <c r="CT69" i="13"/>
  <c r="CS69" i="13"/>
  <c r="CR69" i="13"/>
  <c r="CQ69" i="13"/>
  <c r="CP69" i="13"/>
  <c r="CO69" i="13"/>
  <c r="CN69" i="13"/>
  <c r="CL69" i="13"/>
  <c r="CK69" i="13"/>
  <c r="CI69" i="13"/>
  <c r="CH69" i="13"/>
  <c r="CG69" i="13"/>
  <c r="CF69" i="13"/>
  <c r="CE69" i="13"/>
  <c r="CD69" i="13"/>
  <c r="CC69" i="13"/>
  <c r="CB69" i="13"/>
  <c r="BZ69" i="13"/>
  <c r="BY69" i="13"/>
  <c r="BX69" i="13"/>
  <c r="BW69" i="13"/>
  <c r="BV69" i="13"/>
  <c r="BU69" i="13"/>
  <c r="BT69" i="13"/>
  <c r="BS69" i="13"/>
  <c r="BR69" i="13"/>
  <c r="BQ69" i="13"/>
  <c r="BP69" i="13"/>
  <c r="BO69" i="13"/>
  <c r="BN69" i="13"/>
  <c r="BM69" i="13"/>
  <c r="BK69" i="13"/>
  <c r="BJ69" i="13"/>
  <c r="BI69" i="13"/>
  <c r="BH69" i="13"/>
  <c r="BG69" i="13"/>
  <c r="BF69" i="13"/>
  <c r="BE69" i="13"/>
  <c r="BD69" i="13"/>
  <c r="BC69" i="13"/>
  <c r="BB69" i="13"/>
  <c r="BA69" i="13"/>
  <c r="AZ69" i="13"/>
  <c r="AX69" i="13"/>
  <c r="AW69" i="13"/>
  <c r="AV69" i="13"/>
  <c r="AT69" i="13"/>
  <c r="AS69" i="13"/>
  <c r="AR69" i="13"/>
  <c r="AQ69" i="13"/>
  <c r="AO69" i="13"/>
  <c r="AN69" i="13"/>
  <c r="AM69" i="13"/>
  <c r="AL69" i="13"/>
  <c r="AK69" i="13"/>
  <c r="AJ69" i="13"/>
  <c r="AI69" i="13"/>
  <c r="AH69" i="13"/>
  <c r="AG69" i="13"/>
  <c r="AF69" i="13"/>
  <c r="AD69" i="13"/>
  <c r="AC69" i="13"/>
  <c r="AB69" i="13"/>
  <c r="AA69" i="13"/>
  <c r="Z69" i="13"/>
  <c r="Y69" i="13"/>
  <c r="X69" i="13"/>
  <c r="V69" i="13"/>
  <c r="U69" i="13"/>
  <c r="T69" i="13"/>
  <c r="S69" i="13"/>
  <c r="R69" i="13"/>
  <c r="Q69" i="13"/>
  <c r="P69" i="13"/>
  <c r="O69" i="13"/>
  <c r="N69" i="13"/>
  <c r="M69" i="13"/>
  <c r="L69" i="13"/>
  <c r="K69" i="13"/>
  <c r="J69" i="13"/>
  <c r="I69" i="13"/>
  <c r="H69" i="13"/>
  <c r="G69" i="13"/>
  <c r="F69" i="13"/>
  <c r="E69" i="13"/>
  <c r="D69" i="13"/>
  <c r="C69" i="13"/>
  <c r="DZ68" i="13"/>
  <c r="DT68" i="13"/>
  <c r="DL68" i="13"/>
  <c r="DC68" i="13"/>
  <c r="CM68" i="13"/>
  <c r="CJ68" i="13"/>
  <c r="CA68" i="13"/>
  <c r="BL68" i="13"/>
  <c r="AY68" i="13"/>
  <c r="AU68" i="13"/>
  <c r="AP68" i="13"/>
  <c r="AE68" i="13"/>
  <c r="W68" i="13"/>
  <c r="DZ67" i="13"/>
  <c r="DT67" i="13"/>
  <c r="DL67" i="13"/>
  <c r="DC67" i="13"/>
  <c r="CM67" i="13"/>
  <c r="CJ67" i="13"/>
  <c r="CA67" i="13"/>
  <c r="BL67" i="13"/>
  <c r="AY67" i="13"/>
  <c r="AU67" i="13"/>
  <c r="AP67" i="13"/>
  <c r="AE67" i="13"/>
  <c r="W67" i="13"/>
  <c r="DZ66" i="13"/>
  <c r="DT66" i="13"/>
  <c r="DL66" i="13"/>
  <c r="DC66" i="13"/>
  <c r="CM66" i="13"/>
  <c r="CJ66" i="13"/>
  <c r="CA66" i="13"/>
  <c r="BL66" i="13"/>
  <c r="AY66" i="13"/>
  <c r="AU66" i="13"/>
  <c r="AP66" i="13"/>
  <c r="AE66" i="13"/>
  <c r="W66" i="13"/>
  <c r="DZ65" i="13"/>
  <c r="DT65" i="13"/>
  <c r="DL65" i="13"/>
  <c r="DC65" i="13"/>
  <c r="CM65" i="13"/>
  <c r="CJ65" i="13"/>
  <c r="CA65" i="13"/>
  <c r="BL65" i="13"/>
  <c r="AY65" i="13"/>
  <c r="AU65" i="13"/>
  <c r="AP65" i="13"/>
  <c r="AE65" i="13"/>
  <c r="W65" i="13"/>
  <c r="DZ64" i="13"/>
  <c r="DT64" i="13"/>
  <c r="DL64" i="13"/>
  <c r="DC64" i="13"/>
  <c r="CM64" i="13"/>
  <c r="CJ64" i="13"/>
  <c r="CA64" i="13"/>
  <c r="BL64" i="13"/>
  <c r="AY64" i="13"/>
  <c r="AU64" i="13"/>
  <c r="AP64" i="13"/>
  <c r="AE64" i="13"/>
  <c r="W64" i="13"/>
  <c r="DZ63" i="13"/>
  <c r="DT63" i="13"/>
  <c r="DL63" i="13"/>
  <c r="DC63" i="13"/>
  <c r="CM63" i="13"/>
  <c r="CJ63" i="13"/>
  <c r="CA63" i="13"/>
  <c r="BL63" i="13"/>
  <c r="AY63" i="13"/>
  <c r="AU63" i="13"/>
  <c r="AP63" i="13"/>
  <c r="AE63" i="13"/>
  <c r="W63" i="13"/>
  <c r="DZ62" i="13"/>
  <c r="DT62" i="13"/>
  <c r="DL62" i="13"/>
  <c r="DC62" i="13"/>
  <c r="CM62" i="13"/>
  <c r="CJ62" i="13"/>
  <c r="CA62" i="13"/>
  <c r="BL62" i="13"/>
  <c r="AY62" i="13"/>
  <c r="AU62" i="13"/>
  <c r="AP62" i="13"/>
  <c r="AE62" i="13"/>
  <c r="W62" i="13"/>
  <c r="DZ61" i="13"/>
  <c r="DT61" i="13"/>
  <c r="DL61" i="13"/>
  <c r="DC61" i="13"/>
  <c r="CM61" i="13"/>
  <c r="CJ61" i="13"/>
  <c r="CA61" i="13"/>
  <c r="BL61" i="13"/>
  <c r="AY61" i="13"/>
  <c r="AU61" i="13"/>
  <c r="AP61" i="13"/>
  <c r="AE61" i="13"/>
  <c r="W61" i="13"/>
  <c r="DZ60" i="13"/>
  <c r="DT60" i="13"/>
  <c r="DL60" i="13"/>
  <c r="DC60" i="13"/>
  <c r="CM60" i="13"/>
  <c r="CJ60" i="13"/>
  <c r="CA60" i="13"/>
  <c r="BL60" i="13"/>
  <c r="AY60" i="13"/>
  <c r="AU60" i="13"/>
  <c r="AP60" i="13"/>
  <c r="AE60" i="13"/>
  <c r="W60" i="13"/>
  <c r="DY59" i="13"/>
  <c r="DX59" i="13"/>
  <c r="DW59" i="13"/>
  <c r="DV59" i="13"/>
  <c r="DU59" i="13"/>
  <c r="DS59" i="13"/>
  <c r="DR59" i="13"/>
  <c r="DQ59" i="13"/>
  <c r="DP59" i="13"/>
  <c r="DO59" i="13"/>
  <c r="DN59" i="13"/>
  <c r="DM59" i="13"/>
  <c r="DK59" i="13"/>
  <c r="DJ59" i="13"/>
  <c r="DI59" i="13"/>
  <c r="DH59" i="13"/>
  <c r="DG59" i="13"/>
  <c r="DF59" i="13"/>
  <c r="DE59" i="13"/>
  <c r="DD59" i="13"/>
  <c r="DB59" i="13"/>
  <c r="DA59" i="13"/>
  <c r="CZ59" i="13"/>
  <c r="CY59" i="13"/>
  <c r="CX59" i="13"/>
  <c r="CW59" i="13"/>
  <c r="CV59" i="13"/>
  <c r="CU59" i="13"/>
  <c r="CT59" i="13"/>
  <c r="CS59" i="13"/>
  <c r="CR59" i="13"/>
  <c r="CQ59" i="13"/>
  <c r="CP59" i="13"/>
  <c r="CO59" i="13"/>
  <c r="CN59" i="13"/>
  <c r="CL59" i="13"/>
  <c r="CK59" i="13"/>
  <c r="CI59" i="13"/>
  <c r="CH59" i="13"/>
  <c r="CG59" i="13"/>
  <c r="CF59" i="13"/>
  <c r="CE59" i="13"/>
  <c r="CD59" i="13"/>
  <c r="CC59" i="13"/>
  <c r="CB59" i="13"/>
  <c r="BZ59" i="13"/>
  <c r="BY59" i="13"/>
  <c r="BX59" i="13"/>
  <c r="BW59" i="13"/>
  <c r="BV59" i="13"/>
  <c r="BU59" i="13"/>
  <c r="BT59" i="13"/>
  <c r="BS59" i="13"/>
  <c r="BR59" i="13"/>
  <c r="BQ59" i="13"/>
  <c r="BP59" i="13"/>
  <c r="BO59" i="13"/>
  <c r="BN59" i="13"/>
  <c r="BM59" i="13"/>
  <c r="BK59" i="13"/>
  <c r="BJ59" i="13"/>
  <c r="BI59" i="13"/>
  <c r="BH59" i="13"/>
  <c r="BG59" i="13"/>
  <c r="BF59" i="13"/>
  <c r="BE59" i="13"/>
  <c r="BD59" i="13"/>
  <c r="BC59" i="13"/>
  <c r="BB59" i="13"/>
  <c r="BA59" i="13"/>
  <c r="AZ59" i="13"/>
  <c r="AX59" i="13"/>
  <c r="AW59" i="13"/>
  <c r="AV59" i="13"/>
  <c r="AT59" i="13"/>
  <c r="AS59" i="13"/>
  <c r="AR59" i="13"/>
  <c r="AQ59" i="13"/>
  <c r="AO59" i="13"/>
  <c r="AN59" i="13"/>
  <c r="AM59" i="13"/>
  <c r="AL59" i="13"/>
  <c r="AK59" i="13"/>
  <c r="AJ59" i="13"/>
  <c r="AI59" i="13"/>
  <c r="AH59" i="13"/>
  <c r="AG59" i="13"/>
  <c r="AF59" i="13"/>
  <c r="AD59" i="13"/>
  <c r="AC59" i="13"/>
  <c r="AB59" i="13"/>
  <c r="AA59" i="13"/>
  <c r="Z59" i="13"/>
  <c r="Y59" i="13"/>
  <c r="X59" i="13"/>
  <c r="V59" i="13"/>
  <c r="U59" i="13"/>
  <c r="T59" i="13"/>
  <c r="S59" i="13"/>
  <c r="R59" i="13"/>
  <c r="Q59" i="13"/>
  <c r="P59" i="13"/>
  <c r="O59" i="13"/>
  <c r="N59" i="13"/>
  <c r="M59" i="13"/>
  <c r="L59" i="13"/>
  <c r="K59" i="13"/>
  <c r="J59" i="13"/>
  <c r="I59" i="13"/>
  <c r="H59" i="13"/>
  <c r="G59" i="13"/>
  <c r="F59" i="13"/>
  <c r="E59" i="13"/>
  <c r="D59" i="13"/>
  <c r="C59" i="13"/>
  <c r="DZ58" i="13"/>
  <c r="DT58" i="13"/>
  <c r="DL58" i="13"/>
  <c r="DC58" i="13"/>
  <c r="CM58" i="13"/>
  <c r="CJ58" i="13"/>
  <c r="CA58" i="13"/>
  <c r="BL58" i="13"/>
  <c r="AY58" i="13"/>
  <c r="AU58" i="13"/>
  <c r="AP58" i="13"/>
  <c r="AE58" i="13"/>
  <c r="W58" i="13"/>
  <c r="DZ57" i="13"/>
  <c r="DT57" i="13"/>
  <c r="DL57" i="13"/>
  <c r="DC57" i="13"/>
  <c r="CM57" i="13"/>
  <c r="CJ57" i="13"/>
  <c r="CA57" i="13"/>
  <c r="BL57" i="13"/>
  <c r="AY57" i="13"/>
  <c r="AU57" i="13"/>
  <c r="AP57" i="13"/>
  <c r="AE57" i="13"/>
  <c r="W57" i="13"/>
  <c r="DZ56" i="13"/>
  <c r="DT56" i="13"/>
  <c r="DL56" i="13"/>
  <c r="DC56" i="13"/>
  <c r="CM56" i="13"/>
  <c r="CJ56" i="13"/>
  <c r="CA56" i="13"/>
  <c r="BL56" i="13"/>
  <c r="AY56" i="13"/>
  <c r="AU56" i="13"/>
  <c r="AP56" i="13"/>
  <c r="AE56" i="13"/>
  <c r="W56" i="13"/>
  <c r="DZ55" i="13"/>
  <c r="DT55" i="13"/>
  <c r="DL55" i="13"/>
  <c r="DC55" i="13"/>
  <c r="CM55" i="13"/>
  <c r="CJ55" i="13"/>
  <c r="CA55" i="13"/>
  <c r="BL55" i="13"/>
  <c r="AY55" i="13"/>
  <c r="AU55" i="13"/>
  <c r="AP55" i="13"/>
  <c r="AE55" i="13"/>
  <c r="W55" i="13"/>
  <c r="DZ54" i="13"/>
  <c r="DT54" i="13"/>
  <c r="DL54" i="13"/>
  <c r="DC54" i="13"/>
  <c r="CM54" i="13"/>
  <c r="CJ54" i="13"/>
  <c r="CA54" i="13"/>
  <c r="BL54" i="13"/>
  <c r="AY54" i="13"/>
  <c r="AU54" i="13"/>
  <c r="AP54" i="13"/>
  <c r="AE54" i="13"/>
  <c r="W54" i="13"/>
  <c r="DZ53" i="13"/>
  <c r="DT53" i="13"/>
  <c r="DL53" i="13"/>
  <c r="DC53" i="13"/>
  <c r="CM53" i="13"/>
  <c r="CJ53" i="13"/>
  <c r="CA53" i="13"/>
  <c r="BL53" i="13"/>
  <c r="AY53" i="13"/>
  <c r="AU53" i="13"/>
  <c r="AP53" i="13"/>
  <c r="AE53" i="13"/>
  <c r="W53" i="13"/>
  <c r="DZ52" i="13"/>
  <c r="DT52" i="13"/>
  <c r="DL52" i="13"/>
  <c r="DC52" i="13"/>
  <c r="CM52" i="13"/>
  <c r="CJ52" i="13"/>
  <c r="CA52" i="13"/>
  <c r="BL52" i="13"/>
  <c r="AY52" i="13"/>
  <c r="AU52" i="13"/>
  <c r="AP52" i="13"/>
  <c r="AE52" i="13"/>
  <c r="W52" i="13"/>
  <c r="DZ51" i="13"/>
  <c r="DT51" i="13"/>
  <c r="DL51" i="13"/>
  <c r="DC51" i="13"/>
  <c r="CM51" i="13"/>
  <c r="CJ51" i="13"/>
  <c r="CA51" i="13"/>
  <c r="BL51" i="13"/>
  <c r="AY51" i="13"/>
  <c r="AU51" i="13"/>
  <c r="AP51" i="13"/>
  <c r="AE51" i="13"/>
  <c r="W51" i="13"/>
  <c r="DY50" i="13"/>
  <c r="DX50" i="13"/>
  <c r="DW50" i="13"/>
  <c r="DV50" i="13"/>
  <c r="DU50" i="13"/>
  <c r="DS50" i="13"/>
  <c r="DR50" i="13"/>
  <c r="DQ50" i="13"/>
  <c r="DP50" i="13"/>
  <c r="DO50" i="13"/>
  <c r="DN50" i="13"/>
  <c r="DM50" i="13"/>
  <c r="DK50" i="13"/>
  <c r="DJ50" i="13"/>
  <c r="DI50" i="13"/>
  <c r="DH50" i="13"/>
  <c r="DG50" i="13"/>
  <c r="DF50" i="13"/>
  <c r="DE50" i="13"/>
  <c r="DD50" i="13"/>
  <c r="DB50" i="13"/>
  <c r="DA50" i="13"/>
  <c r="CZ50" i="13"/>
  <c r="CY50" i="13"/>
  <c r="CX50" i="13"/>
  <c r="CW50" i="13"/>
  <c r="CV50" i="13"/>
  <c r="CU50" i="13"/>
  <c r="CT50" i="13"/>
  <c r="CS50" i="13"/>
  <c r="CR50" i="13"/>
  <c r="CQ50" i="13"/>
  <c r="CP50" i="13"/>
  <c r="CO50" i="13"/>
  <c r="CN50" i="13"/>
  <c r="CL50" i="13"/>
  <c r="CK50" i="13"/>
  <c r="CI50" i="13"/>
  <c r="CH50" i="13"/>
  <c r="CG50" i="13"/>
  <c r="CF50" i="13"/>
  <c r="CE50" i="13"/>
  <c r="CD50" i="13"/>
  <c r="CC50" i="13"/>
  <c r="CB50" i="13"/>
  <c r="BZ50" i="13"/>
  <c r="BY50" i="13"/>
  <c r="BX50" i="13"/>
  <c r="BW50" i="13"/>
  <c r="BV50" i="13"/>
  <c r="BU50" i="13"/>
  <c r="BT50" i="13"/>
  <c r="BS50" i="13"/>
  <c r="BR50" i="13"/>
  <c r="BQ50" i="13"/>
  <c r="BP50" i="13"/>
  <c r="BO50" i="13"/>
  <c r="BN50" i="13"/>
  <c r="BM50" i="13"/>
  <c r="BK50" i="13"/>
  <c r="BJ50" i="13"/>
  <c r="BI50" i="13"/>
  <c r="BH50" i="13"/>
  <c r="BG50" i="13"/>
  <c r="BF50" i="13"/>
  <c r="BE50" i="13"/>
  <c r="BD50" i="13"/>
  <c r="BC50" i="13"/>
  <c r="BB50" i="13"/>
  <c r="BA50" i="13"/>
  <c r="AZ50" i="13"/>
  <c r="AX50" i="13"/>
  <c r="AW50" i="13"/>
  <c r="AV50" i="13"/>
  <c r="AT50" i="13"/>
  <c r="AS50" i="13"/>
  <c r="AR50" i="13"/>
  <c r="AQ50" i="13"/>
  <c r="AO50" i="13"/>
  <c r="AN50" i="13"/>
  <c r="AM50" i="13"/>
  <c r="AL50" i="13"/>
  <c r="AK50" i="13"/>
  <c r="AJ50" i="13"/>
  <c r="AI50" i="13"/>
  <c r="AH50" i="13"/>
  <c r="AG50" i="13"/>
  <c r="AF50" i="13"/>
  <c r="AD50" i="13"/>
  <c r="AC50" i="13"/>
  <c r="AB50" i="13"/>
  <c r="AA50" i="13"/>
  <c r="Z50" i="13"/>
  <c r="Y50" i="13"/>
  <c r="X50" i="13"/>
  <c r="V50" i="13"/>
  <c r="U50" i="13"/>
  <c r="T50" i="13"/>
  <c r="S50" i="13"/>
  <c r="R50" i="13"/>
  <c r="Q50" i="13"/>
  <c r="P50" i="13"/>
  <c r="O50" i="13"/>
  <c r="N50" i="13"/>
  <c r="M50" i="13"/>
  <c r="L50" i="13"/>
  <c r="K50" i="13"/>
  <c r="J50" i="13"/>
  <c r="I50" i="13"/>
  <c r="H50" i="13"/>
  <c r="G50" i="13"/>
  <c r="F50" i="13"/>
  <c r="E50" i="13"/>
  <c r="D50" i="13"/>
  <c r="C50" i="13"/>
  <c r="DZ49" i="13"/>
  <c r="DT49" i="13"/>
  <c r="DL49" i="13"/>
  <c r="DC49" i="13"/>
  <c r="CM49" i="13"/>
  <c r="CJ49" i="13"/>
  <c r="CA49" i="13"/>
  <c r="BL49" i="13"/>
  <c r="AY49" i="13"/>
  <c r="AU49" i="13"/>
  <c r="AP49" i="13"/>
  <c r="AE49" i="13"/>
  <c r="W49" i="13"/>
  <c r="DZ48" i="13"/>
  <c r="DT48" i="13"/>
  <c r="DL48" i="13"/>
  <c r="DC48" i="13"/>
  <c r="CM48" i="13"/>
  <c r="CJ48" i="13"/>
  <c r="CA48" i="13"/>
  <c r="BL48" i="13"/>
  <c r="AY48" i="13"/>
  <c r="AU48" i="13"/>
  <c r="AP48" i="13"/>
  <c r="AE48" i="13"/>
  <c r="W48" i="13"/>
  <c r="DZ47" i="13"/>
  <c r="DT47" i="13"/>
  <c r="DL47" i="13"/>
  <c r="DC47" i="13"/>
  <c r="CM47" i="13"/>
  <c r="CJ47" i="13"/>
  <c r="CA47" i="13"/>
  <c r="BL47" i="13"/>
  <c r="AY47" i="13"/>
  <c r="AU47" i="13"/>
  <c r="AP47" i="13"/>
  <c r="AE47" i="13"/>
  <c r="W47" i="13"/>
  <c r="DZ46" i="13"/>
  <c r="DT46" i="13"/>
  <c r="DL46" i="13"/>
  <c r="DC46" i="13"/>
  <c r="CM46" i="13"/>
  <c r="CJ46" i="13"/>
  <c r="CA46" i="13"/>
  <c r="BL46" i="13"/>
  <c r="AY46" i="13"/>
  <c r="AU46" i="13"/>
  <c r="AP46" i="13"/>
  <c r="AE46" i="13"/>
  <c r="W46" i="13"/>
  <c r="DZ45" i="13"/>
  <c r="DT45" i="13"/>
  <c r="DL45" i="13"/>
  <c r="DC45" i="13"/>
  <c r="CM45" i="13"/>
  <c r="CJ45" i="13"/>
  <c r="CA45" i="13"/>
  <c r="BL45" i="13"/>
  <c r="AY45" i="13"/>
  <c r="AU45" i="13"/>
  <c r="AP45" i="13"/>
  <c r="AE45" i="13"/>
  <c r="W45" i="13"/>
  <c r="DZ44" i="13"/>
  <c r="DT44" i="13"/>
  <c r="DL44" i="13"/>
  <c r="DC44" i="13"/>
  <c r="CM44" i="13"/>
  <c r="CJ44" i="13"/>
  <c r="CA44" i="13"/>
  <c r="BL44" i="13"/>
  <c r="AY44" i="13"/>
  <c r="AU44" i="13"/>
  <c r="AP44" i="13"/>
  <c r="AE44" i="13"/>
  <c r="W44" i="13"/>
  <c r="DZ43" i="13"/>
  <c r="DT43" i="13"/>
  <c r="DL43" i="13"/>
  <c r="DC43" i="13"/>
  <c r="CM43" i="13"/>
  <c r="CJ43" i="13"/>
  <c r="CA43" i="13"/>
  <c r="BL43" i="13"/>
  <c r="AY43" i="13"/>
  <c r="AU43" i="13"/>
  <c r="AP43" i="13"/>
  <c r="AE43" i="13"/>
  <c r="W43" i="13"/>
  <c r="DZ42" i="13"/>
  <c r="DT42" i="13"/>
  <c r="DL42" i="13"/>
  <c r="DC42" i="13"/>
  <c r="CM42" i="13"/>
  <c r="CJ42" i="13"/>
  <c r="CA42" i="13"/>
  <c r="BL42" i="13"/>
  <c r="AY42" i="13"/>
  <c r="AU42" i="13"/>
  <c r="AP42" i="13"/>
  <c r="AE42" i="13"/>
  <c r="W42" i="13"/>
  <c r="DZ41" i="13"/>
  <c r="DT41" i="13"/>
  <c r="DL41" i="13"/>
  <c r="DC41" i="13"/>
  <c r="CM41" i="13"/>
  <c r="CJ41" i="13"/>
  <c r="CA41" i="13"/>
  <c r="BL41" i="13"/>
  <c r="AY41" i="13"/>
  <c r="AU41" i="13"/>
  <c r="AP41" i="13"/>
  <c r="AE41" i="13"/>
  <c r="W41" i="13"/>
  <c r="DZ40" i="13"/>
  <c r="DT40" i="13"/>
  <c r="DL40" i="13"/>
  <c r="DC40" i="13"/>
  <c r="CM40" i="13"/>
  <c r="CJ40" i="13"/>
  <c r="CA40" i="13"/>
  <c r="BL40" i="13"/>
  <c r="AY40" i="13"/>
  <c r="AU40" i="13"/>
  <c r="AP40" i="13"/>
  <c r="AE40" i="13"/>
  <c r="W40" i="13"/>
  <c r="DZ39" i="13"/>
  <c r="DT39" i="13"/>
  <c r="DL39" i="13"/>
  <c r="DC39" i="13"/>
  <c r="CM39" i="13"/>
  <c r="CJ39" i="13"/>
  <c r="CA39" i="13"/>
  <c r="BL39" i="13"/>
  <c r="AY39" i="13"/>
  <c r="AU39" i="13"/>
  <c r="AP39" i="13"/>
  <c r="AE39" i="13"/>
  <c r="W39" i="13"/>
  <c r="DZ38" i="13"/>
  <c r="DT38" i="13"/>
  <c r="DL38" i="13"/>
  <c r="DC38" i="13"/>
  <c r="CM38" i="13"/>
  <c r="CJ38" i="13"/>
  <c r="CA38" i="13"/>
  <c r="BL38" i="13"/>
  <c r="AY38" i="13"/>
  <c r="AU38" i="13"/>
  <c r="AP38" i="13"/>
  <c r="AE38" i="13"/>
  <c r="W38" i="13"/>
  <c r="DZ37" i="13"/>
  <c r="DT37" i="13"/>
  <c r="DL37" i="13"/>
  <c r="DC37" i="13"/>
  <c r="CM37" i="13"/>
  <c r="CJ37" i="13"/>
  <c r="CA37" i="13"/>
  <c r="BL37" i="13"/>
  <c r="AY37" i="13"/>
  <c r="AU37" i="13"/>
  <c r="AP37" i="13"/>
  <c r="AE37" i="13"/>
  <c r="W37" i="13"/>
  <c r="DZ36" i="13"/>
  <c r="DT36" i="13"/>
  <c r="DL36" i="13"/>
  <c r="DC36" i="13"/>
  <c r="CM36" i="13"/>
  <c r="CJ36" i="13"/>
  <c r="CA36" i="13"/>
  <c r="BL36" i="13"/>
  <c r="AY36" i="13"/>
  <c r="AU36" i="13"/>
  <c r="AP36" i="13"/>
  <c r="AE36" i="13"/>
  <c r="W36" i="13"/>
  <c r="DZ35" i="13"/>
  <c r="DT35" i="13"/>
  <c r="DL35" i="13"/>
  <c r="DC35" i="13"/>
  <c r="CM35" i="13"/>
  <c r="CJ35" i="13"/>
  <c r="CA35" i="13"/>
  <c r="BL35" i="13"/>
  <c r="AY35" i="13"/>
  <c r="AU35" i="13"/>
  <c r="AP35" i="13"/>
  <c r="AE35" i="13"/>
  <c r="W35" i="13"/>
  <c r="DZ34" i="13"/>
  <c r="DT34" i="13"/>
  <c r="DL34" i="13"/>
  <c r="DC34" i="13"/>
  <c r="CM34" i="13"/>
  <c r="CJ34" i="13"/>
  <c r="CA34" i="13"/>
  <c r="BL34" i="13"/>
  <c r="AY34" i="13"/>
  <c r="AU34" i="13"/>
  <c r="AP34" i="13"/>
  <c r="AE34" i="13"/>
  <c r="W34" i="13"/>
  <c r="DZ33" i="13"/>
  <c r="DT33" i="13"/>
  <c r="DL33" i="13"/>
  <c r="DC33" i="13"/>
  <c r="CM33" i="13"/>
  <c r="CJ33" i="13"/>
  <c r="CA33" i="13"/>
  <c r="BL33" i="13"/>
  <c r="AY33" i="13"/>
  <c r="AU33" i="13"/>
  <c r="AP33" i="13"/>
  <c r="AE33" i="13"/>
  <c r="W33" i="13"/>
  <c r="DZ32" i="13"/>
  <c r="DT32" i="13"/>
  <c r="DL32" i="13"/>
  <c r="DC32" i="13"/>
  <c r="CM32" i="13"/>
  <c r="CJ32" i="13"/>
  <c r="CA32" i="13"/>
  <c r="BL32" i="13"/>
  <c r="AY32" i="13"/>
  <c r="AU32" i="13"/>
  <c r="AP32" i="13"/>
  <c r="AE32" i="13"/>
  <c r="W32" i="13"/>
  <c r="DZ31" i="13"/>
  <c r="DT31" i="13"/>
  <c r="DL31" i="13"/>
  <c r="DC31" i="13"/>
  <c r="CM31" i="13"/>
  <c r="CJ31" i="13"/>
  <c r="CA31" i="13"/>
  <c r="BL31" i="13"/>
  <c r="AY31" i="13"/>
  <c r="AU31" i="13"/>
  <c r="AP31" i="13"/>
  <c r="AE31" i="13"/>
  <c r="W31" i="13"/>
  <c r="DZ30" i="13"/>
  <c r="DT30" i="13"/>
  <c r="DL30" i="13"/>
  <c r="DC30" i="13"/>
  <c r="CM30" i="13"/>
  <c r="CJ30" i="13"/>
  <c r="CA30" i="13"/>
  <c r="BL30" i="13"/>
  <c r="AY30" i="13"/>
  <c r="AU30" i="13"/>
  <c r="AP30" i="13"/>
  <c r="AE30" i="13"/>
  <c r="W30" i="13"/>
  <c r="DY29" i="13"/>
  <c r="DX29" i="13"/>
  <c r="DW29" i="13"/>
  <c r="DV29" i="13"/>
  <c r="DU29" i="13"/>
  <c r="DS29" i="13"/>
  <c r="DR29" i="13"/>
  <c r="DQ29" i="13"/>
  <c r="DP29" i="13"/>
  <c r="DO29" i="13"/>
  <c r="DN29" i="13"/>
  <c r="DM29" i="13"/>
  <c r="DK29" i="13"/>
  <c r="DJ29" i="13"/>
  <c r="DI29" i="13"/>
  <c r="DH29" i="13"/>
  <c r="DG29" i="13"/>
  <c r="DF29" i="13"/>
  <c r="DE29" i="13"/>
  <c r="DD29" i="13"/>
  <c r="DB29" i="13"/>
  <c r="DA29" i="13"/>
  <c r="CZ29" i="13"/>
  <c r="CY29" i="13"/>
  <c r="CX29" i="13"/>
  <c r="CW29" i="13"/>
  <c r="CV29" i="13"/>
  <c r="CU29" i="13"/>
  <c r="CT29" i="13"/>
  <c r="CS29" i="13"/>
  <c r="CR29" i="13"/>
  <c r="CQ29" i="13"/>
  <c r="CP29" i="13"/>
  <c r="CO29" i="13"/>
  <c r="CN29" i="13"/>
  <c r="CL29" i="13"/>
  <c r="CK29" i="13"/>
  <c r="CI29" i="13"/>
  <c r="CH29" i="13"/>
  <c r="CG29" i="13"/>
  <c r="CF29" i="13"/>
  <c r="CE29" i="13"/>
  <c r="CD29" i="13"/>
  <c r="CC29" i="13"/>
  <c r="CB29" i="13"/>
  <c r="BZ29" i="13"/>
  <c r="BY29" i="13"/>
  <c r="BX29" i="13"/>
  <c r="BW29" i="13"/>
  <c r="BV29" i="13"/>
  <c r="BU29" i="13"/>
  <c r="BT29" i="13"/>
  <c r="BS29" i="13"/>
  <c r="BR29" i="13"/>
  <c r="BQ29" i="13"/>
  <c r="BP29" i="13"/>
  <c r="BO29" i="13"/>
  <c r="BN29" i="13"/>
  <c r="BM29" i="13"/>
  <c r="BK29" i="13"/>
  <c r="BJ29" i="13"/>
  <c r="BI29" i="13"/>
  <c r="BH29" i="13"/>
  <c r="BG29" i="13"/>
  <c r="BF29" i="13"/>
  <c r="BE29" i="13"/>
  <c r="BD29" i="13"/>
  <c r="BC29" i="13"/>
  <c r="BB29" i="13"/>
  <c r="BA29" i="13"/>
  <c r="AZ29" i="13"/>
  <c r="AX29" i="13"/>
  <c r="AW29" i="13"/>
  <c r="AV29" i="13"/>
  <c r="AT29" i="13"/>
  <c r="AS29" i="13"/>
  <c r="AR29" i="13"/>
  <c r="AQ29" i="13"/>
  <c r="AO29" i="13"/>
  <c r="AN29" i="13"/>
  <c r="AM29" i="13"/>
  <c r="AL29" i="13"/>
  <c r="AK29" i="13"/>
  <c r="AJ29" i="13"/>
  <c r="AI29" i="13"/>
  <c r="AH29" i="13"/>
  <c r="AG29" i="13"/>
  <c r="AF29" i="13"/>
  <c r="AD29" i="13"/>
  <c r="AC29" i="13"/>
  <c r="AB29" i="13"/>
  <c r="AA29" i="13"/>
  <c r="Z29" i="13"/>
  <c r="Y29" i="13"/>
  <c r="X29" i="13"/>
  <c r="V29" i="13"/>
  <c r="U29" i="13"/>
  <c r="T29" i="13"/>
  <c r="S29" i="13"/>
  <c r="R29" i="13"/>
  <c r="Q29" i="13"/>
  <c r="P29" i="13"/>
  <c r="O29" i="13"/>
  <c r="N29" i="13"/>
  <c r="M29" i="13"/>
  <c r="L29" i="13"/>
  <c r="K29" i="13"/>
  <c r="J29" i="13"/>
  <c r="I29" i="13"/>
  <c r="H29" i="13"/>
  <c r="G29" i="13"/>
  <c r="F29" i="13"/>
  <c r="E29" i="13"/>
  <c r="D29" i="13"/>
  <c r="C29" i="13"/>
  <c r="DZ28" i="13"/>
  <c r="DT28" i="13"/>
  <c r="DL28" i="13"/>
  <c r="DC28" i="13"/>
  <c r="CM28" i="13"/>
  <c r="CJ28" i="13"/>
  <c r="CA28" i="13"/>
  <c r="BL28" i="13"/>
  <c r="AV28" i="13"/>
  <c r="AU28" i="13"/>
  <c r="AX28" i="13" s="1"/>
  <c r="AP28" i="13"/>
  <c r="AE28" i="13"/>
  <c r="W28" i="13"/>
  <c r="DZ27" i="13"/>
  <c r="DT27" i="13"/>
  <c r="DL27" i="13"/>
  <c r="DC27" i="13"/>
  <c r="CM27" i="13"/>
  <c r="CJ27" i="13"/>
  <c r="CA27" i="13"/>
  <c r="BL27" i="13"/>
  <c r="AY27" i="13"/>
  <c r="AU27" i="13"/>
  <c r="AP27" i="13"/>
  <c r="AE27" i="13"/>
  <c r="W27" i="13"/>
  <c r="DZ26" i="13"/>
  <c r="DT26" i="13"/>
  <c r="DL26" i="13"/>
  <c r="DC26" i="13"/>
  <c r="CM26" i="13"/>
  <c r="CJ26" i="13"/>
  <c r="CA26" i="13"/>
  <c r="BL26" i="13"/>
  <c r="AY26" i="13"/>
  <c r="AU26" i="13"/>
  <c r="AP26" i="13"/>
  <c r="AE26" i="13"/>
  <c r="W26" i="13"/>
  <c r="DZ25" i="13"/>
  <c r="DT25" i="13"/>
  <c r="DL25" i="13"/>
  <c r="DC25" i="13"/>
  <c r="CM25" i="13"/>
  <c r="CJ25" i="13"/>
  <c r="CA25" i="13"/>
  <c r="BL25" i="13"/>
  <c r="AY25" i="13"/>
  <c r="AU25" i="13"/>
  <c r="AP25" i="13"/>
  <c r="AE25" i="13"/>
  <c r="W25" i="13"/>
  <c r="DZ24" i="13"/>
  <c r="DT24" i="13"/>
  <c r="DL24" i="13"/>
  <c r="DC24" i="13"/>
  <c r="CM24" i="13"/>
  <c r="CJ24" i="13"/>
  <c r="CA24" i="13"/>
  <c r="BL24" i="13"/>
  <c r="AY24" i="13"/>
  <c r="AU24" i="13"/>
  <c r="AP24" i="13"/>
  <c r="AE24" i="13"/>
  <c r="W24" i="13"/>
  <c r="DZ23" i="13"/>
  <c r="DT23" i="13"/>
  <c r="DL23" i="13"/>
  <c r="DC23" i="13"/>
  <c r="CM23" i="13"/>
  <c r="CJ23" i="13"/>
  <c r="CA23" i="13"/>
  <c r="BL23" i="13"/>
  <c r="AY23" i="13"/>
  <c r="AU23" i="13"/>
  <c r="AP23" i="13"/>
  <c r="AE23" i="13"/>
  <c r="W23" i="13"/>
  <c r="DZ22" i="13"/>
  <c r="DT22" i="13"/>
  <c r="DL22" i="13"/>
  <c r="DC22" i="13"/>
  <c r="CM22" i="13"/>
  <c r="CJ22" i="13"/>
  <c r="CA22" i="13"/>
  <c r="BL22" i="13"/>
  <c r="AY22" i="13"/>
  <c r="AU22" i="13"/>
  <c r="AP22" i="13"/>
  <c r="AE22" i="13"/>
  <c r="W22" i="13"/>
  <c r="DZ21" i="13"/>
  <c r="DT21" i="13"/>
  <c r="DL21" i="13"/>
  <c r="DC21" i="13"/>
  <c r="CM21" i="13"/>
  <c r="CJ21" i="13"/>
  <c r="CA21" i="13"/>
  <c r="BL21" i="13"/>
  <c r="AY21" i="13"/>
  <c r="AU21" i="13"/>
  <c r="AP21" i="13"/>
  <c r="AE21" i="13"/>
  <c r="W21" i="13"/>
  <c r="DZ20" i="13"/>
  <c r="DT20" i="13"/>
  <c r="DL20" i="13"/>
  <c r="DC20" i="13"/>
  <c r="CM20" i="13"/>
  <c r="CJ20" i="13"/>
  <c r="CA20" i="13"/>
  <c r="BL20" i="13"/>
  <c r="AY20" i="13"/>
  <c r="AU20" i="13"/>
  <c r="AP20" i="13"/>
  <c r="AE20" i="13"/>
  <c r="W20" i="13"/>
  <c r="DZ19" i="13"/>
  <c r="DT19" i="13"/>
  <c r="DL19" i="13"/>
  <c r="DC19" i="13"/>
  <c r="CM19" i="13"/>
  <c r="CJ19" i="13"/>
  <c r="CA19" i="13"/>
  <c r="BL19" i="13"/>
  <c r="AY19" i="13"/>
  <c r="AU19" i="13"/>
  <c r="AP19" i="13"/>
  <c r="AE19" i="13"/>
  <c r="W19" i="13"/>
  <c r="DZ18" i="13"/>
  <c r="DT18" i="13"/>
  <c r="DL18" i="13"/>
  <c r="DC18" i="13"/>
  <c r="CM18" i="13"/>
  <c r="CJ18" i="13"/>
  <c r="CA18" i="13"/>
  <c r="BL18" i="13"/>
  <c r="AY18" i="13"/>
  <c r="AU18" i="13"/>
  <c r="AP18" i="13"/>
  <c r="AE18" i="13"/>
  <c r="W18" i="13"/>
  <c r="DZ17" i="13"/>
  <c r="DT17" i="13"/>
  <c r="DL17" i="13"/>
  <c r="DC17" i="13"/>
  <c r="CM17" i="13"/>
  <c r="CJ17" i="13"/>
  <c r="CA17" i="13"/>
  <c r="BL17" i="13"/>
  <c r="AY17" i="13"/>
  <c r="AU17" i="13"/>
  <c r="AP17" i="13"/>
  <c r="AE17" i="13"/>
  <c r="W17" i="13"/>
  <c r="DZ16" i="13"/>
  <c r="DT16" i="13"/>
  <c r="DL16" i="13"/>
  <c r="DC16" i="13"/>
  <c r="CM16" i="13"/>
  <c r="CJ16" i="13"/>
  <c r="CA16" i="13"/>
  <c r="BL16" i="13"/>
  <c r="AY16" i="13"/>
  <c r="AU16" i="13"/>
  <c r="AP16" i="13"/>
  <c r="AE16" i="13"/>
  <c r="W16" i="13"/>
  <c r="DZ15" i="13"/>
  <c r="DT15" i="13"/>
  <c r="DL15" i="13"/>
  <c r="DC15" i="13"/>
  <c r="CM15" i="13"/>
  <c r="CJ15" i="13"/>
  <c r="CA15" i="13"/>
  <c r="BL15" i="13"/>
  <c r="AY15" i="13"/>
  <c r="AU15" i="13"/>
  <c r="AP15" i="13"/>
  <c r="AE15" i="13"/>
  <c r="W15" i="13"/>
  <c r="DZ14" i="13"/>
  <c r="DT14" i="13"/>
  <c r="DL14" i="13"/>
  <c r="DC14" i="13"/>
  <c r="CM14" i="13"/>
  <c r="CJ14" i="13"/>
  <c r="CA14" i="13"/>
  <c r="BL14" i="13"/>
  <c r="AY14" i="13"/>
  <c r="AU14" i="13"/>
  <c r="AP14" i="13"/>
  <c r="AE14" i="13"/>
  <c r="W14" i="13"/>
  <c r="DZ13" i="13"/>
  <c r="DT13" i="13"/>
  <c r="DL13" i="13"/>
  <c r="DC13" i="13"/>
  <c r="CM13" i="13"/>
  <c r="CJ13" i="13"/>
  <c r="CA13" i="13"/>
  <c r="BL13" i="13"/>
  <c r="AY13" i="13"/>
  <c r="AU13" i="13"/>
  <c r="AP13" i="13"/>
  <c r="AE13" i="13"/>
  <c r="W13" i="13"/>
  <c r="DZ12" i="13"/>
  <c r="DT12" i="13"/>
  <c r="DL12" i="13"/>
  <c r="DC12" i="13"/>
  <c r="CM12" i="13"/>
  <c r="CJ12" i="13"/>
  <c r="CA12" i="13"/>
  <c r="BL12" i="13"/>
  <c r="AV12" i="13"/>
  <c r="AU12" i="13"/>
  <c r="AX12" i="13" s="1"/>
  <c r="AP12" i="13"/>
  <c r="AE12" i="13"/>
  <c r="W12" i="13"/>
  <c r="DY11" i="13"/>
  <c r="DX11" i="13"/>
  <c r="DW11" i="13"/>
  <c r="DV11" i="13"/>
  <c r="DU11" i="13"/>
  <c r="DS11" i="13"/>
  <c r="DR11" i="13"/>
  <c r="DQ11" i="13"/>
  <c r="DP11" i="13"/>
  <c r="DO11" i="13"/>
  <c r="DN11" i="13"/>
  <c r="DM11" i="13"/>
  <c r="DK11" i="13"/>
  <c r="DJ11" i="13"/>
  <c r="DI11" i="13"/>
  <c r="DH11" i="13"/>
  <c r="DG11" i="13"/>
  <c r="DF11" i="13"/>
  <c r="DE11" i="13"/>
  <c r="DD11" i="13"/>
  <c r="DB11" i="13"/>
  <c r="DA11" i="13"/>
  <c r="CZ11" i="13"/>
  <c r="CY11" i="13"/>
  <c r="CX11" i="13"/>
  <c r="CW11" i="13"/>
  <c r="CV11" i="13"/>
  <c r="CU11" i="13"/>
  <c r="CT11" i="13"/>
  <c r="CS11" i="13"/>
  <c r="CR11" i="13"/>
  <c r="CQ11" i="13"/>
  <c r="CP11" i="13"/>
  <c r="CO11" i="13"/>
  <c r="CN11" i="13"/>
  <c r="CL11" i="13"/>
  <c r="CK11" i="13"/>
  <c r="CI11" i="13"/>
  <c r="CH11" i="13"/>
  <c r="CG11" i="13"/>
  <c r="CF11" i="13"/>
  <c r="CE11" i="13"/>
  <c r="CD11" i="13"/>
  <c r="CC11" i="13"/>
  <c r="CB11" i="13"/>
  <c r="BZ11" i="13"/>
  <c r="BY11" i="13"/>
  <c r="BX11" i="13"/>
  <c r="BW11" i="13"/>
  <c r="BV11" i="13"/>
  <c r="BU11" i="13"/>
  <c r="BT11" i="13"/>
  <c r="BS11" i="13"/>
  <c r="BR11" i="13"/>
  <c r="BQ11" i="13"/>
  <c r="BP11" i="13"/>
  <c r="BO11" i="13"/>
  <c r="BN11" i="13"/>
  <c r="BM11" i="13"/>
  <c r="BK11" i="13"/>
  <c r="BJ11" i="13"/>
  <c r="BI11" i="13"/>
  <c r="BH11" i="13"/>
  <c r="BG11" i="13"/>
  <c r="BF11" i="13"/>
  <c r="BE11" i="13"/>
  <c r="BD11" i="13"/>
  <c r="BC11" i="13"/>
  <c r="BB11" i="13"/>
  <c r="BA11" i="13"/>
  <c r="AZ11" i="13"/>
  <c r="AW11" i="13"/>
  <c r="AT11" i="13"/>
  <c r="AS11" i="13"/>
  <c r="AR11" i="13"/>
  <c r="AQ11" i="13"/>
  <c r="AO11" i="13"/>
  <c r="AN11" i="13"/>
  <c r="AM11" i="13"/>
  <c r="AL11" i="13"/>
  <c r="AK11" i="13"/>
  <c r="AJ11" i="13"/>
  <c r="AI11" i="13"/>
  <c r="AH11" i="13"/>
  <c r="AG11" i="13"/>
  <c r="AF11" i="13"/>
  <c r="AD11" i="13"/>
  <c r="AC11" i="13"/>
  <c r="AB11" i="13"/>
  <c r="AA11" i="13"/>
  <c r="Z11" i="13"/>
  <c r="Y11" i="13"/>
  <c r="X11" i="13"/>
  <c r="V11" i="13"/>
  <c r="U11" i="13"/>
  <c r="T11" i="13"/>
  <c r="S11" i="13"/>
  <c r="R11" i="13"/>
  <c r="Q11" i="13"/>
  <c r="P11" i="13"/>
  <c r="O11" i="13"/>
  <c r="N11" i="13"/>
  <c r="M11" i="13"/>
  <c r="L11" i="13"/>
  <c r="K11" i="13"/>
  <c r="J11" i="13"/>
  <c r="I11" i="13"/>
  <c r="H11" i="13"/>
  <c r="G11" i="13"/>
  <c r="F11" i="13"/>
  <c r="E11" i="13"/>
  <c r="D11" i="13"/>
  <c r="C11" i="13"/>
  <c r="DZ8" i="13"/>
  <c r="DT8" i="13"/>
  <c r="DL8" i="13"/>
  <c r="DL7" i="13" s="1"/>
  <c r="DC8" i="13"/>
  <c r="DC7" i="13" s="1"/>
  <c r="CM8" i="13"/>
  <c r="CJ8" i="13"/>
  <c r="AU8" i="13"/>
  <c r="AP8" i="13"/>
  <c r="DY7" i="13"/>
  <c r="DX7" i="13"/>
  <c r="DW7" i="13"/>
  <c r="DV7" i="13"/>
  <c r="DU7" i="13"/>
  <c r="DS7" i="13"/>
  <c r="DR7" i="13"/>
  <c r="DQ7" i="13"/>
  <c r="DP7" i="13"/>
  <c r="DO7" i="13"/>
  <c r="DN7" i="13"/>
  <c r="DM7" i="13"/>
  <c r="DK7" i="13"/>
  <c r="DJ7" i="13"/>
  <c r="DI7" i="13"/>
  <c r="DH7" i="13"/>
  <c r="DG7" i="13"/>
  <c r="DF7" i="13"/>
  <c r="DE7" i="13"/>
  <c r="DD7" i="13"/>
  <c r="DB7" i="13"/>
  <c r="DA7" i="13"/>
  <c r="CZ7" i="13"/>
  <c r="CY7" i="13"/>
  <c r="CX7" i="13"/>
  <c r="CW7" i="13"/>
  <c r="CV7" i="13"/>
  <c r="CU7" i="13"/>
  <c r="CT7" i="13"/>
  <c r="CS7" i="13"/>
  <c r="CR7" i="13"/>
  <c r="CQ7" i="13"/>
  <c r="CP7" i="13"/>
  <c r="CO7" i="13"/>
  <c r="CN7" i="13"/>
  <c r="CL7" i="13"/>
  <c r="CK7" i="13"/>
  <c r="CI7" i="13"/>
  <c r="CH7" i="13"/>
  <c r="CG7" i="13"/>
  <c r="CF7" i="13"/>
  <c r="CE7" i="13"/>
  <c r="CD7" i="13"/>
  <c r="CC7" i="13"/>
  <c r="CB7" i="13"/>
  <c r="CA7" i="13"/>
  <c r="BZ7" i="13"/>
  <c r="BY7" i="13"/>
  <c r="BX7" i="13"/>
  <c r="BW7" i="13"/>
  <c r="BV7" i="13"/>
  <c r="BU7" i="13"/>
  <c r="BT7" i="13"/>
  <c r="BS7" i="13"/>
  <c r="BR7" i="13"/>
  <c r="BQ7" i="13"/>
  <c r="BP7" i="13"/>
  <c r="BO7" i="13"/>
  <c r="BN7" i="13"/>
  <c r="BM7" i="13"/>
  <c r="BK7" i="13"/>
  <c r="BJ7" i="13"/>
  <c r="BI7" i="13"/>
  <c r="BH7" i="13"/>
  <c r="BG7" i="13"/>
  <c r="BF7" i="13"/>
  <c r="BE7" i="13"/>
  <c r="BD7" i="13"/>
  <c r="BC7" i="13"/>
  <c r="BB7" i="13"/>
  <c r="BA7" i="13"/>
  <c r="AZ7" i="13"/>
  <c r="AY7" i="13"/>
  <c r="AX7" i="13"/>
  <c r="AW7" i="13"/>
  <c r="AV7" i="13"/>
  <c r="AT7" i="13"/>
  <c r="AS7" i="13"/>
  <c r="AR7" i="13"/>
  <c r="AQ7" i="13"/>
  <c r="AO7" i="13"/>
  <c r="AN7" i="13"/>
  <c r="AM7" i="13"/>
  <c r="AL7" i="13"/>
  <c r="AK7" i="13"/>
  <c r="AJ7" i="13"/>
  <c r="AI7" i="13"/>
  <c r="AH7" i="13"/>
  <c r="AG7" i="13"/>
  <c r="AF7" i="13"/>
  <c r="AD7" i="13"/>
  <c r="AC7" i="13"/>
  <c r="AB7" i="13"/>
  <c r="AA7" i="13"/>
  <c r="Z7" i="13"/>
  <c r="Y7" i="13"/>
  <c r="X7" i="13"/>
  <c r="V7" i="13"/>
  <c r="U7" i="13"/>
  <c r="T7" i="13"/>
  <c r="S7" i="13"/>
  <c r="R7" i="13"/>
  <c r="Q7" i="13"/>
  <c r="P7" i="13"/>
  <c r="O7" i="13"/>
  <c r="N7" i="13"/>
  <c r="M7" i="13"/>
  <c r="L7" i="13"/>
  <c r="K7" i="13"/>
  <c r="J7" i="13"/>
  <c r="I7" i="13"/>
  <c r="H7" i="13"/>
  <c r="G7" i="13"/>
  <c r="F7" i="13"/>
  <c r="E7" i="13"/>
  <c r="D7" i="13"/>
  <c r="C7" i="13"/>
  <c r="CP10" i="13" l="1"/>
  <c r="DQ10" i="13"/>
  <c r="D10" i="13"/>
  <c r="DW10" i="13"/>
  <c r="EA20" i="13"/>
  <c r="BF10" i="13"/>
  <c r="BO10" i="13"/>
  <c r="CA69" i="13"/>
  <c r="BL78" i="13"/>
  <c r="AV11" i="13"/>
  <c r="AV10" i="13" s="1"/>
  <c r="DC50" i="13"/>
  <c r="AP50" i="13"/>
  <c r="CM50" i="13"/>
  <c r="L10" i="13"/>
  <c r="CA59" i="13"/>
  <c r="DZ59" i="13"/>
  <c r="DA10" i="13"/>
  <c r="DL50" i="13"/>
  <c r="AD10" i="13"/>
  <c r="CF10" i="13"/>
  <c r="CX10" i="13"/>
  <c r="CA11" i="13"/>
  <c r="DM10" i="13"/>
  <c r="CI10" i="13"/>
  <c r="BY10" i="13"/>
  <c r="AG10" i="13"/>
  <c r="BS10" i="13"/>
  <c r="CA50" i="13"/>
  <c r="P10" i="13"/>
  <c r="AH10" i="13"/>
  <c r="CK10" i="13"/>
  <c r="DB10" i="13"/>
  <c r="DL29" i="13"/>
  <c r="Q10" i="13"/>
  <c r="AY28" i="13"/>
  <c r="EA28" i="13" s="1"/>
  <c r="W59" i="13"/>
  <c r="AY69" i="13"/>
  <c r="DO10" i="13"/>
  <c r="W50" i="13"/>
  <c r="DG10" i="13"/>
  <c r="DL11" i="13"/>
  <c r="EA14" i="13"/>
  <c r="AU50" i="13"/>
  <c r="DT50" i="13"/>
  <c r="AY50" i="13"/>
  <c r="CJ69" i="13"/>
  <c r="AP69" i="13"/>
  <c r="DL69" i="13"/>
  <c r="DX10" i="13"/>
  <c r="DL78" i="13"/>
  <c r="M10" i="13"/>
  <c r="AM10" i="13"/>
  <c r="DT11" i="13"/>
  <c r="CM69" i="13"/>
  <c r="AU69" i="13"/>
  <c r="DZ78" i="13"/>
  <c r="EA22" i="13"/>
  <c r="BR10" i="13"/>
  <c r="CZ10" i="13"/>
  <c r="AP59" i="13"/>
  <c r="AP7" i="13"/>
  <c r="EA8" i="13"/>
  <c r="AU11" i="13"/>
  <c r="AI10" i="13"/>
  <c r="DC11" i="13"/>
  <c r="DR10" i="13"/>
  <c r="H10" i="13"/>
  <c r="BA10" i="13"/>
  <c r="BI10" i="13"/>
  <c r="BZ10" i="13"/>
  <c r="DJ10" i="13"/>
  <c r="CT10" i="13"/>
  <c r="DU10" i="13"/>
  <c r="DD10" i="13"/>
  <c r="CM11" i="13"/>
  <c r="EA18" i="13"/>
  <c r="BL59" i="13"/>
  <c r="CM7" i="13"/>
  <c r="AU7" i="13"/>
  <c r="AP11" i="13"/>
  <c r="U10" i="13"/>
  <c r="AW10" i="13"/>
  <c r="EA37" i="13"/>
  <c r="EA45" i="13"/>
  <c r="CJ50" i="13"/>
  <c r="DL59" i="13"/>
  <c r="AU59" i="13"/>
  <c r="EA65" i="13"/>
  <c r="EA77" i="13"/>
  <c r="AR10" i="13"/>
  <c r="DZ11" i="13"/>
  <c r="AJ10" i="13"/>
  <c r="EA17" i="13"/>
  <c r="W11" i="13"/>
  <c r="EA24" i="13"/>
  <c r="F10" i="13"/>
  <c r="N10" i="13"/>
  <c r="V10" i="13"/>
  <c r="AF10" i="13"/>
  <c r="AN10" i="13"/>
  <c r="BP10" i="13"/>
  <c r="BX10" i="13"/>
  <c r="CG10" i="13"/>
  <c r="DH10" i="13"/>
  <c r="DP10" i="13"/>
  <c r="DY10" i="13"/>
  <c r="AP29" i="13"/>
  <c r="DT29" i="13"/>
  <c r="EA36" i="13"/>
  <c r="EA44" i="13"/>
  <c r="EA68" i="13"/>
  <c r="W69" i="13"/>
  <c r="EA72" i="13"/>
  <c r="AE11" i="13"/>
  <c r="EA23" i="13"/>
  <c r="X10" i="13"/>
  <c r="AO10" i="13"/>
  <c r="AZ10" i="13"/>
  <c r="BH10" i="13"/>
  <c r="BQ10" i="13"/>
  <c r="CH10" i="13"/>
  <c r="CR10" i="13"/>
  <c r="DI10" i="13"/>
  <c r="AE50" i="13"/>
  <c r="EA57" i="13"/>
  <c r="AY78" i="13"/>
  <c r="EA85" i="13"/>
  <c r="EA30" i="13"/>
  <c r="EA38" i="13"/>
  <c r="EA46" i="13"/>
  <c r="EA56" i="13"/>
  <c r="EA84" i="13"/>
  <c r="I10" i="13"/>
  <c r="CB10" i="13"/>
  <c r="EA41" i="13"/>
  <c r="EA49" i="13"/>
  <c r="EA25" i="13"/>
  <c r="R10" i="13"/>
  <c r="BT10" i="13"/>
  <c r="CL10" i="13"/>
  <c r="CA29" i="13"/>
  <c r="CJ29" i="13"/>
  <c r="EA40" i="13"/>
  <c r="EA48" i="13"/>
  <c r="DZ50" i="13"/>
  <c r="EA58" i="13"/>
  <c r="CJ59" i="13"/>
  <c r="EA64" i="13"/>
  <c r="BJ10" i="13"/>
  <c r="J10" i="13"/>
  <c r="DK10" i="13"/>
  <c r="DS10" i="13"/>
  <c r="EA27" i="13"/>
  <c r="AB10" i="13"/>
  <c r="AK10" i="13"/>
  <c r="AT10" i="13"/>
  <c r="BD10" i="13"/>
  <c r="BM10" i="13"/>
  <c r="BU10" i="13"/>
  <c r="CD10" i="13"/>
  <c r="CN10" i="13"/>
  <c r="DE10" i="13"/>
  <c r="DV10" i="13"/>
  <c r="EA35" i="13"/>
  <c r="EA53" i="13"/>
  <c r="BL69" i="13"/>
  <c r="CM78" i="13"/>
  <c r="BW10" i="13"/>
  <c r="CE10" i="13"/>
  <c r="AX11" i="13"/>
  <c r="AX10" i="13" s="1"/>
  <c r="EA21" i="13"/>
  <c r="EA26" i="13"/>
  <c r="T10" i="13"/>
  <c r="AC10" i="13"/>
  <c r="BE10" i="13"/>
  <c r="BN10" i="13"/>
  <c r="BV10" i="13"/>
  <c r="CO10" i="13"/>
  <c r="CW10" i="13"/>
  <c r="DN10" i="13"/>
  <c r="EA42" i="13"/>
  <c r="EA52" i="13"/>
  <c r="AY59" i="13"/>
  <c r="DT69" i="13"/>
  <c r="CA78" i="13"/>
  <c r="EA88" i="13"/>
  <c r="DZ7" i="13"/>
  <c r="BL7" i="13"/>
  <c r="W7" i="13"/>
  <c r="AS10" i="13"/>
  <c r="AU78" i="13"/>
  <c r="EA81" i="13"/>
  <c r="AL10" i="13"/>
  <c r="AP78" i="13"/>
  <c r="EA74" i="13"/>
  <c r="EA71" i="13"/>
  <c r="EA86" i="13"/>
  <c r="AE59" i="13"/>
  <c r="Z10" i="13"/>
  <c r="EA87" i="13"/>
  <c r="EA82" i="13"/>
  <c r="EA80" i="13"/>
  <c r="EA67" i="13"/>
  <c r="EA61" i="13"/>
  <c r="EA75" i="13"/>
  <c r="AE69" i="13"/>
  <c r="Y10" i="13"/>
  <c r="AE78" i="13"/>
  <c r="EA47" i="13"/>
  <c r="EA32" i="13"/>
  <c r="EA31" i="13"/>
  <c r="AE29" i="13"/>
  <c r="BL29" i="13"/>
  <c r="AQ10" i="13"/>
  <c r="W29" i="13"/>
  <c r="AY29" i="13"/>
  <c r="CM29" i="13"/>
  <c r="DZ29" i="13"/>
  <c r="EA33" i="13"/>
  <c r="CU10" i="13"/>
  <c r="CY10" i="13"/>
  <c r="AA10" i="13"/>
  <c r="BC10" i="13"/>
  <c r="BG10" i="13"/>
  <c r="BK10" i="13"/>
  <c r="E10" i="13"/>
  <c r="C10" i="13"/>
  <c r="G10" i="13"/>
  <c r="K10" i="13"/>
  <c r="O10" i="13"/>
  <c r="S10" i="13"/>
  <c r="AU29" i="13"/>
  <c r="DF10" i="13"/>
  <c r="BB10" i="13"/>
  <c r="CV10" i="13"/>
  <c r="DZ69" i="13"/>
  <c r="EA76" i="13"/>
  <c r="EA89" i="13"/>
  <c r="CS10" i="13"/>
  <c r="EA79" i="13"/>
  <c r="DC78" i="13"/>
  <c r="EA66" i="13"/>
  <c r="DC59" i="13"/>
  <c r="CQ10" i="13"/>
  <c r="DC69" i="13"/>
  <c r="EA62" i="13"/>
  <c r="EA92" i="13"/>
  <c r="EA63" i="13"/>
  <c r="CM59" i="13"/>
  <c r="EA83" i="13"/>
  <c r="CC10" i="13"/>
  <c r="CJ78" i="13"/>
  <c r="EA16" i="13"/>
  <c r="CJ11" i="13"/>
  <c r="EA60" i="13"/>
  <c r="EA39" i="13"/>
  <c r="BL11" i="13"/>
  <c r="EA43" i="13"/>
  <c r="BL50" i="13"/>
  <c r="EA55" i="13"/>
  <c r="EA34" i="13"/>
  <c r="EA19" i="13"/>
  <c r="EA15" i="13"/>
  <c r="EA90" i="13"/>
  <c r="EA54" i="13"/>
  <c r="W78" i="13"/>
  <c r="EA91" i="13"/>
  <c r="EA73" i="13"/>
  <c r="DT7" i="13"/>
  <c r="CJ7" i="13"/>
  <c r="AE7" i="13"/>
  <c r="EA9" i="13"/>
  <c r="AY12" i="13"/>
  <c r="EA13" i="13"/>
  <c r="EA51" i="13"/>
  <c r="DT59" i="13"/>
  <c r="EA70" i="13"/>
  <c r="DT78" i="13"/>
  <c r="DC29" i="13"/>
  <c r="DT10" i="13" l="1"/>
  <c r="CA10" i="13"/>
  <c r="DL10" i="13"/>
  <c r="EA50" i="13"/>
  <c r="AP10" i="13"/>
  <c r="CJ10" i="13"/>
  <c r="BL10" i="13"/>
  <c r="DZ10" i="13"/>
  <c r="EA69" i="13"/>
  <c r="EA7" i="13"/>
  <c r="AU10" i="13"/>
  <c r="AE10" i="13"/>
  <c r="EA29" i="13"/>
  <c r="W10" i="13"/>
  <c r="CM10" i="13"/>
  <c r="EA59" i="13"/>
  <c r="EA78" i="13"/>
  <c r="AY11" i="13"/>
  <c r="EA12" i="13"/>
  <c r="DC10" i="13"/>
  <c r="AE63" i="12"/>
  <c r="EA10" i="13" l="1"/>
  <c r="EB4" i="13"/>
  <c r="AY10" i="13"/>
  <c r="EA11" i="13"/>
  <c r="DZ9" i="12"/>
  <c r="DT9" i="12"/>
  <c r="DL9" i="12"/>
  <c r="DC9" i="12"/>
  <c r="CM9" i="12"/>
  <c r="AU9" i="12"/>
  <c r="AP9" i="12"/>
  <c r="AE9" i="12"/>
  <c r="W9" i="12"/>
  <c r="AS7" i="12"/>
  <c r="X7" i="12"/>
  <c r="DZ92" i="12"/>
  <c r="DT92" i="12"/>
  <c r="DL92" i="12"/>
  <c r="DC92" i="12"/>
  <c r="CM92" i="12"/>
  <c r="CJ92" i="12"/>
  <c r="CA92" i="12"/>
  <c r="BL92" i="12"/>
  <c r="AY92" i="12"/>
  <c r="AU92" i="12"/>
  <c r="AP92" i="12"/>
  <c r="AE92" i="12"/>
  <c r="W92" i="12"/>
  <c r="DZ91" i="12"/>
  <c r="DT91" i="12"/>
  <c r="DL91" i="12"/>
  <c r="DC91" i="12"/>
  <c r="CM91" i="12"/>
  <c r="CJ91" i="12"/>
  <c r="CA91" i="12"/>
  <c r="BL91" i="12"/>
  <c r="AY91" i="12"/>
  <c r="AU91" i="12"/>
  <c r="AP91" i="12"/>
  <c r="AE91" i="12"/>
  <c r="W91" i="12"/>
  <c r="DZ90" i="12"/>
  <c r="DT90" i="12"/>
  <c r="DL90" i="12"/>
  <c r="DC90" i="12"/>
  <c r="CM90" i="12"/>
  <c r="CJ90" i="12"/>
  <c r="CA90" i="12"/>
  <c r="BL90" i="12"/>
  <c r="AY90" i="12"/>
  <c r="AU90" i="12"/>
  <c r="AP90" i="12"/>
  <c r="AE90" i="12"/>
  <c r="W90" i="12"/>
  <c r="DZ89" i="12"/>
  <c r="DT89" i="12"/>
  <c r="DL89" i="12"/>
  <c r="DC89" i="12"/>
  <c r="CM89" i="12"/>
  <c r="CJ89" i="12"/>
  <c r="CA89" i="12"/>
  <c r="BL89" i="12"/>
  <c r="AY89" i="12"/>
  <c r="AU89" i="12"/>
  <c r="AP89" i="12"/>
  <c r="AE89" i="12"/>
  <c r="W89" i="12"/>
  <c r="DZ88" i="12"/>
  <c r="DT88" i="12"/>
  <c r="DL88" i="12"/>
  <c r="DC88" i="12"/>
  <c r="CM88" i="12"/>
  <c r="CJ88" i="12"/>
  <c r="CA88" i="12"/>
  <c r="BL88" i="12"/>
  <c r="AY88" i="12"/>
  <c r="AU88" i="12"/>
  <c r="AP88" i="12"/>
  <c r="AE88" i="12"/>
  <c r="W88" i="12"/>
  <c r="DZ87" i="12"/>
  <c r="DT87" i="12"/>
  <c r="DL87" i="12"/>
  <c r="DC87" i="12"/>
  <c r="CM87" i="12"/>
  <c r="CJ87" i="12"/>
  <c r="CA87" i="12"/>
  <c r="BL87" i="12"/>
  <c r="AY87" i="12"/>
  <c r="AU87" i="12"/>
  <c r="AP87" i="12"/>
  <c r="AE87" i="12"/>
  <c r="W87" i="12"/>
  <c r="DZ86" i="12"/>
  <c r="DT86" i="12"/>
  <c r="DL86" i="12"/>
  <c r="DC86" i="12"/>
  <c r="CM86" i="12"/>
  <c r="CJ86" i="12"/>
  <c r="CA86" i="12"/>
  <c r="BL86" i="12"/>
  <c r="AY86" i="12"/>
  <c r="AU86" i="12"/>
  <c r="AP86" i="12"/>
  <c r="AE86" i="12"/>
  <c r="W86" i="12"/>
  <c r="DZ85" i="12"/>
  <c r="DT85" i="12"/>
  <c r="DL85" i="12"/>
  <c r="DC85" i="12"/>
  <c r="CM85" i="12"/>
  <c r="CJ85" i="12"/>
  <c r="CA85" i="12"/>
  <c r="BL85" i="12"/>
  <c r="AY85" i="12"/>
  <c r="AU85" i="12"/>
  <c r="AP85" i="12"/>
  <c r="AE85" i="12"/>
  <c r="W85" i="12"/>
  <c r="DZ84" i="12"/>
  <c r="DT84" i="12"/>
  <c r="DL84" i="12"/>
  <c r="DC84" i="12"/>
  <c r="CM84" i="12"/>
  <c r="CJ84" i="12"/>
  <c r="CA84" i="12"/>
  <c r="BL84" i="12"/>
  <c r="AY84" i="12"/>
  <c r="AU84" i="12"/>
  <c r="AP84" i="12"/>
  <c r="AE84" i="12"/>
  <c r="W84" i="12"/>
  <c r="DZ83" i="12"/>
  <c r="DT83" i="12"/>
  <c r="DL83" i="12"/>
  <c r="DC83" i="12"/>
  <c r="CM83" i="12"/>
  <c r="CJ83" i="12"/>
  <c r="CA83" i="12"/>
  <c r="BL83" i="12"/>
  <c r="AY83" i="12"/>
  <c r="AU83" i="12"/>
  <c r="AP83" i="12"/>
  <c r="AE83" i="12"/>
  <c r="W83" i="12"/>
  <c r="DZ82" i="12"/>
  <c r="DT82" i="12"/>
  <c r="DL82" i="12"/>
  <c r="DC82" i="12"/>
  <c r="CM82" i="12"/>
  <c r="CJ82" i="12"/>
  <c r="CA82" i="12"/>
  <c r="BL82" i="12"/>
  <c r="AY82" i="12"/>
  <c r="AU82" i="12"/>
  <c r="AP82" i="12"/>
  <c r="AE82" i="12"/>
  <c r="W82" i="12"/>
  <c r="DZ81" i="12"/>
  <c r="DT81" i="12"/>
  <c r="DL81" i="12"/>
  <c r="DC81" i="12"/>
  <c r="CM81" i="12"/>
  <c r="CJ81" i="12"/>
  <c r="CA81" i="12"/>
  <c r="BL81" i="12"/>
  <c r="AY81" i="12"/>
  <c r="AU81" i="12"/>
  <c r="AP81" i="12"/>
  <c r="AE81" i="12"/>
  <c r="W81" i="12"/>
  <c r="DZ80" i="12"/>
  <c r="DT80" i="12"/>
  <c r="DL80" i="12"/>
  <c r="DC80" i="12"/>
  <c r="CM80" i="12"/>
  <c r="CJ80" i="12"/>
  <c r="CA80" i="12"/>
  <c r="BL80" i="12"/>
  <c r="AY80" i="12"/>
  <c r="AU80" i="12"/>
  <c r="AP80" i="12"/>
  <c r="AE80" i="12"/>
  <c r="W80" i="12"/>
  <c r="DZ79" i="12"/>
  <c r="DT79" i="12"/>
  <c r="DL79" i="12"/>
  <c r="DC79" i="12"/>
  <c r="CM79" i="12"/>
  <c r="CJ79" i="12"/>
  <c r="CA79" i="12"/>
  <c r="BL79" i="12"/>
  <c r="AY79" i="12"/>
  <c r="AU79" i="12"/>
  <c r="AP79" i="12"/>
  <c r="AE79" i="12"/>
  <c r="W79" i="12"/>
  <c r="DY78" i="12"/>
  <c r="DX78" i="12"/>
  <c r="DW78" i="12"/>
  <c r="DV78" i="12"/>
  <c r="DU78" i="12"/>
  <c r="DS78" i="12"/>
  <c r="DR78" i="12"/>
  <c r="DQ78" i="12"/>
  <c r="DP78" i="12"/>
  <c r="DO78" i="12"/>
  <c r="DN78" i="12"/>
  <c r="DM78" i="12"/>
  <c r="DK78" i="12"/>
  <c r="DJ78" i="12"/>
  <c r="DI78" i="12"/>
  <c r="DH78" i="12"/>
  <c r="DG78" i="12"/>
  <c r="DF78" i="12"/>
  <c r="DE78" i="12"/>
  <c r="DD78" i="12"/>
  <c r="DB78" i="12"/>
  <c r="DA78" i="12"/>
  <c r="CZ78" i="12"/>
  <c r="CY78" i="12"/>
  <c r="CX78" i="12"/>
  <c r="CW78" i="12"/>
  <c r="CV78" i="12"/>
  <c r="CU78" i="12"/>
  <c r="CT78" i="12"/>
  <c r="CS78" i="12"/>
  <c r="CR78" i="12"/>
  <c r="CQ78" i="12"/>
  <c r="CP78" i="12"/>
  <c r="CO78" i="12"/>
  <c r="CN78" i="12"/>
  <c r="CL78" i="12"/>
  <c r="CK78" i="12"/>
  <c r="CI78" i="12"/>
  <c r="CH78" i="12"/>
  <c r="CG78" i="12"/>
  <c r="CF78" i="12"/>
  <c r="CE78" i="12"/>
  <c r="CD78" i="12"/>
  <c r="CC78" i="12"/>
  <c r="CB78" i="12"/>
  <c r="BZ78" i="12"/>
  <c r="BY78" i="12"/>
  <c r="BX78" i="12"/>
  <c r="BW78" i="12"/>
  <c r="BV78" i="12"/>
  <c r="BU78" i="12"/>
  <c r="BT78" i="12"/>
  <c r="BS78" i="12"/>
  <c r="BR78" i="12"/>
  <c r="BQ78" i="12"/>
  <c r="BP78" i="12"/>
  <c r="BO78" i="12"/>
  <c r="BN78" i="12"/>
  <c r="BM78" i="12"/>
  <c r="BK78" i="12"/>
  <c r="BJ78" i="12"/>
  <c r="BI78" i="12"/>
  <c r="BH78" i="12"/>
  <c r="BG78" i="12"/>
  <c r="BF78" i="12"/>
  <c r="BE78" i="12"/>
  <c r="BD78" i="12"/>
  <c r="BC78" i="12"/>
  <c r="BB78" i="12"/>
  <c r="BA78" i="12"/>
  <c r="AZ78" i="12"/>
  <c r="AX78" i="12"/>
  <c r="AW78" i="12"/>
  <c r="AV78" i="12"/>
  <c r="AT78" i="12"/>
  <c r="AS78" i="12"/>
  <c r="AR78" i="12"/>
  <c r="AQ78" i="12"/>
  <c r="AO78" i="12"/>
  <c r="AN78" i="12"/>
  <c r="AM78" i="12"/>
  <c r="AL78" i="12"/>
  <c r="AK78" i="12"/>
  <c r="AJ78" i="12"/>
  <c r="AI78" i="12"/>
  <c r="AH78" i="12"/>
  <c r="AG78" i="12"/>
  <c r="AF78" i="12"/>
  <c r="AD78" i="12"/>
  <c r="AC78" i="12"/>
  <c r="AB78" i="12"/>
  <c r="AA78" i="12"/>
  <c r="Z78" i="12"/>
  <c r="Y78" i="12"/>
  <c r="X78" i="12"/>
  <c r="V78" i="12"/>
  <c r="U78" i="12"/>
  <c r="T78" i="12"/>
  <c r="S78" i="12"/>
  <c r="R78" i="12"/>
  <c r="Q78" i="12"/>
  <c r="P78" i="12"/>
  <c r="O78" i="12"/>
  <c r="N78" i="12"/>
  <c r="M78" i="12"/>
  <c r="L78" i="12"/>
  <c r="K78" i="12"/>
  <c r="J78" i="12"/>
  <c r="I78" i="12"/>
  <c r="H78" i="12"/>
  <c r="G78" i="12"/>
  <c r="F78" i="12"/>
  <c r="E78" i="12"/>
  <c r="D78" i="12"/>
  <c r="C78" i="12"/>
  <c r="DZ77" i="12"/>
  <c r="DT77" i="12"/>
  <c r="DL77" i="12"/>
  <c r="DC77" i="12"/>
  <c r="CM77" i="12"/>
  <c r="CJ77" i="12"/>
  <c r="CA77" i="12"/>
  <c r="BL77" i="12"/>
  <c r="AY77" i="12"/>
  <c r="AU77" i="12"/>
  <c r="AP77" i="12"/>
  <c r="AE77" i="12"/>
  <c r="W77" i="12"/>
  <c r="DZ76" i="12"/>
  <c r="DT76" i="12"/>
  <c r="DL76" i="12"/>
  <c r="DC76" i="12"/>
  <c r="CM76" i="12"/>
  <c r="CJ76" i="12"/>
  <c r="CA76" i="12"/>
  <c r="BL76" i="12"/>
  <c r="AY76" i="12"/>
  <c r="AU76" i="12"/>
  <c r="AP76" i="12"/>
  <c r="AE76" i="12"/>
  <c r="W76" i="12"/>
  <c r="DZ75" i="12"/>
  <c r="DT75" i="12"/>
  <c r="DL75" i="12"/>
  <c r="DC75" i="12"/>
  <c r="CM75" i="12"/>
  <c r="CJ75" i="12"/>
  <c r="CA75" i="12"/>
  <c r="BL75" i="12"/>
  <c r="AY75" i="12"/>
  <c r="AU75" i="12"/>
  <c r="AP75" i="12"/>
  <c r="AE75" i="12"/>
  <c r="W75" i="12"/>
  <c r="DZ74" i="12"/>
  <c r="DT74" i="12"/>
  <c r="DL74" i="12"/>
  <c r="DC74" i="12"/>
  <c r="CM74" i="12"/>
  <c r="CJ74" i="12"/>
  <c r="CA74" i="12"/>
  <c r="BL74" i="12"/>
  <c r="AY74" i="12"/>
  <c r="AU74" i="12"/>
  <c r="AP74" i="12"/>
  <c r="AE74" i="12"/>
  <c r="W74" i="12"/>
  <c r="DZ73" i="12"/>
  <c r="DT73" i="12"/>
  <c r="DL73" i="12"/>
  <c r="DC73" i="12"/>
  <c r="CM73" i="12"/>
  <c r="CJ73" i="12"/>
  <c r="CA73" i="12"/>
  <c r="BL73" i="12"/>
  <c r="AY73" i="12"/>
  <c r="AU73" i="12"/>
  <c r="AP73" i="12"/>
  <c r="AE73" i="12"/>
  <c r="W73" i="12"/>
  <c r="DZ72" i="12"/>
  <c r="DT72" i="12"/>
  <c r="DL72" i="12"/>
  <c r="DC72" i="12"/>
  <c r="CM72" i="12"/>
  <c r="CJ72" i="12"/>
  <c r="CA72" i="12"/>
  <c r="BL72" i="12"/>
  <c r="AY72" i="12"/>
  <c r="AU72" i="12"/>
  <c r="AP72" i="12"/>
  <c r="AE72" i="12"/>
  <c r="W72" i="12"/>
  <c r="DZ71" i="12"/>
  <c r="DT71" i="12"/>
  <c r="DL71" i="12"/>
  <c r="DC71" i="12"/>
  <c r="CM71" i="12"/>
  <c r="CJ71" i="12"/>
  <c r="CA71" i="12"/>
  <c r="BL71" i="12"/>
  <c r="AY71" i="12"/>
  <c r="AU71" i="12"/>
  <c r="AP71" i="12"/>
  <c r="AE71" i="12"/>
  <c r="W71" i="12"/>
  <c r="DZ70" i="12"/>
  <c r="DT70" i="12"/>
  <c r="DL70" i="12"/>
  <c r="DC70" i="12"/>
  <c r="CM70" i="12"/>
  <c r="CJ70" i="12"/>
  <c r="CA70" i="12"/>
  <c r="BL70" i="12"/>
  <c r="AY70" i="12"/>
  <c r="AU70" i="12"/>
  <c r="AP70" i="12"/>
  <c r="AE70" i="12"/>
  <c r="W70" i="12"/>
  <c r="DY69" i="12"/>
  <c r="DX69" i="12"/>
  <c r="DW69" i="12"/>
  <c r="DV69" i="12"/>
  <c r="DU69" i="12"/>
  <c r="DS69" i="12"/>
  <c r="DR69" i="12"/>
  <c r="DQ69" i="12"/>
  <c r="DP69" i="12"/>
  <c r="DO69" i="12"/>
  <c r="DN69" i="12"/>
  <c r="DM69" i="12"/>
  <c r="DK69" i="12"/>
  <c r="DJ69" i="12"/>
  <c r="DI69" i="12"/>
  <c r="DH69" i="12"/>
  <c r="DG69" i="12"/>
  <c r="DF69" i="12"/>
  <c r="DE69" i="12"/>
  <c r="DD69" i="12"/>
  <c r="DB69" i="12"/>
  <c r="DA69" i="12"/>
  <c r="CZ69" i="12"/>
  <c r="CY69" i="12"/>
  <c r="CX69" i="12"/>
  <c r="CW69" i="12"/>
  <c r="CV69" i="12"/>
  <c r="CU69" i="12"/>
  <c r="CT69" i="12"/>
  <c r="CS69" i="12"/>
  <c r="CR69" i="12"/>
  <c r="CQ69" i="12"/>
  <c r="CP69" i="12"/>
  <c r="CO69" i="12"/>
  <c r="CN69" i="12"/>
  <c r="CL69" i="12"/>
  <c r="CK69" i="12"/>
  <c r="CI69" i="12"/>
  <c r="CH69" i="12"/>
  <c r="CG69" i="12"/>
  <c r="CF69" i="12"/>
  <c r="CE69" i="12"/>
  <c r="CD69" i="12"/>
  <c r="CC69" i="12"/>
  <c r="CB69" i="12"/>
  <c r="BZ69" i="12"/>
  <c r="BY69" i="12"/>
  <c r="BX69" i="12"/>
  <c r="BW69" i="12"/>
  <c r="BV69" i="12"/>
  <c r="BU69" i="12"/>
  <c r="BT69" i="12"/>
  <c r="BS69" i="12"/>
  <c r="BR69" i="12"/>
  <c r="BQ69" i="12"/>
  <c r="BP69" i="12"/>
  <c r="BO69" i="12"/>
  <c r="BN69" i="12"/>
  <c r="BM69" i="12"/>
  <c r="BK69" i="12"/>
  <c r="BJ69" i="12"/>
  <c r="BI69" i="12"/>
  <c r="BH69" i="12"/>
  <c r="BG69" i="12"/>
  <c r="BF69" i="12"/>
  <c r="BE69" i="12"/>
  <c r="BD69" i="12"/>
  <c r="BC69" i="12"/>
  <c r="BB69" i="12"/>
  <c r="BA69" i="12"/>
  <c r="AZ69" i="12"/>
  <c r="AX69" i="12"/>
  <c r="AW69" i="12"/>
  <c r="AV69" i="12"/>
  <c r="AT69" i="12"/>
  <c r="AS69" i="12"/>
  <c r="AR69" i="12"/>
  <c r="AQ69" i="12"/>
  <c r="AO69" i="12"/>
  <c r="AN69" i="12"/>
  <c r="AM69" i="12"/>
  <c r="AL69" i="12"/>
  <c r="AK69" i="12"/>
  <c r="AJ69" i="12"/>
  <c r="AI69" i="12"/>
  <c r="AH69" i="12"/>
  <c r="AG69" i="12"/>
  <c r="AF69" i="12"/>
  <c r="AD69" i="12"/>
  <c r="AC69" i="12"/>
  <c r="AB69" i="12"/>
  <c r="AA69" i="12"/>
  <c r="Z69" i="12"/>
  <c r="Y69" i="12"/>
  <c r="X69" i="12"/>
  <c r="V69" i="12"/>
  <c r="U69" i="12"/>
  <c r="T69" i="12"/>
  <c r="S69" i="12"/>
  <c r="R69" i="12"/>
  <c r="Q69" i="12"/>
  <c r="P69" i="12"/>
  <c r="O69" i="12"/>
  <c r="N69" i="12"/>
  <c r="M69" i="12"/>
  <c r="L69" i="12"/>
  <c r="K69" i="12"/>
  <c r="J69" i="12"/>
  <c r="I69" i="12"/>
  <c r="H69" i="12"/>
  <c r="G69" i="12"/>
  <c r="F69" i="12"/>
  <c r="E69" i="12"/>
  <c r="D69" i="12"/>
  <c r="C69" i="12"/>
  <c r="DZ68" i="12"/>
  <c r="DT68" i="12"/>
  <c r="DL68" i="12"/>
  <c r="DC68" i="12"/>
  <c r="CM68" i="12"/>
  <c r="CJ68" i="12"/>
  <c r="CA68" i="12"/>
  <c r="BL68" i="12"/>
  <c r="AY68" i="12"/>
  <c r="AU68" i="12"/>
  <c r="AP68" i="12"/>
  <c r="AE68" i="12"/>
  <c r="W68" i="12"/>
  <c r="DZ67" i="12"/>
  <c r="DT67" i="12"/>
  <c r="DL67" i="12"/>
  <c r="DC67" i="12"/>
  <c r="CM67" i="12"/>
  <c r="CJ67" i="12"/>
  <c r="CA67" i="12"/>
  <c r="BL67" i="12"/>
  <c r="AY67" i="12"/>
  <c r="AU67" i="12"/>
  <c r="AP67" i="12"/>
  <c r="AE67" i="12"/>
  <c r="W67" i="12"/>
  <c r="DZ66" i="12"/>
  <c r="DT66" i="12"/>
  <c r="DL66" i="12"/>
  <c r="DC66" i="12"/>
  <c r="CM66" i="12"/>
  <c r="CJ66" i="12"/>
  <c r="CA66" i="12"/>
  <c r="BL66" i="12"/>
  <c r="AY66" i="12"/>
  <c r="AU66" i="12"/>
  <c r="AP66" i="12"/>
  <c r="AE66" i="12"/>
  <c r="W66" i="12"/>
  <c r="DZ65" i="12"/>
  <c r="DT65" i="12"/>
  <c r="DL65" i="12"/>
  <c r="DC65" i="12"/>
  <c r="CM65" i="12"/>
  <c r="CJ65" i="12"/>
  <c r="CA65" i="12"/>
  <c r="BL65" i="12"/>
  <c r="AY65" i="12"/>
  <c r="AU65" i="12"/>
  <c r="AP65" i="12"/>
  <c r="AE65" i="12"/>
  <c r="W65" i="12"/>
  <c r="DZ64" i="12"/>
  <c r="DT64" i="12"/>
  <c r="DL64" i="12"/>
  <c r="DC64" i="12"/>
  <c r="CM64" i="12"/>
  <c r="CJ64" i="12"/>
  <c r="CA64" i="12"/>
  <c r="BL64" i="12"/>
  <c r="AY64" i="12"/>
  <c r="AU64" i="12"/>
  <c r="AP64" i="12"/>
  <c r="AE64" i="12"/>
  <c r="W64" i="12"/>
  <c r="DZ63" i="12"/>
  <c r="DT63" i="12"/>
  <c r="DL63" i="12"/>
  <c r="DC63" i="12"/>
  <c r="CM63" i="12"/>
  <c r="CJ63" i="12"/>
  <c r="CA63" i="12"/>
  <c r="BL63" i="12"/>
  <c r="AY63" i="12"/>
  <c r="AU63" i="12"/>
  <c r="AP63" i="12"/>
  <c r="W63" i="12"/>
  <c r="DZ62" i="12"/>
  <c r="DT62" i="12"/>
  <c r="DL62" i="12"/>
  <c r="DC62" i="12"/>
  <c r="CM62" i="12"/>
  <c r="CJ62" i="12"/>
  <c r="CA62" i="12"/>
  <c r="BL62" i="12"/>
  <c r="AY62" i="12"/>
  <c r="AU62" i="12"/>
  <c r="AP62" i="12"/>
  <c r="AE62" i="12"/>
  <c r="W62" i="12"/>
  <c r="DZ61" i="12"/>
  <c r="DT61" i="12"/>
  <c r="DL61" i="12"/>
  <c r="DC61" i="12"/>
  <c r="CM61" i="12"/>
  <c r="CJ61" i="12"/>
  <c r="CA61" i="12"/>
  <c r="BL61" i="12"/>
  <c r="AY61" i="12"/>
  <c r="AU61" i="12"/>
  <c r="AP61" i="12"/>
  <c r="AE61" i="12"/>
  <c r="W61" i="12"/>
  <c r="DZ60" i="12"/>
  <c r="DT60" i="12"/>
  <c r="DL60" i="12"/>
  <c r="DC60" i="12"/>
  <c r="CM60" i="12"/>
  <c r="CJ60" i="12"/>
  <c r="CA60" i="12"/>
  <c r="BL60" i="12"/>
  <c r="AY60" i="12"/>
  <c r="AU60" i="12"/>
  <c r="AP60" i="12"/>
  <c r="AE60" i="12"/>
  <c r="W60" i="12"/>
  <c r="DY59" i="12"/>
  <c r="DX59" i="12"/>
  <c r="DW59" i="12"/>
  <c r="DV59" i="12"/>
  <c r="DU59" i="12"/>
  <c r="DS59" i="12"/>
  <c r="DR59" i="12"/>
  <c r="DQ59" i="12"/>
  <c r="DP59" i="12"/>
  <c r="DO59" i="12"/>
  <c r="DN59" i="12"/>
  <c r="DM59" i="12"/>
  <c r="DK59" i="12"/>
  <c r="DJ59" i="12"/>
  <c r="DI59" i="12"/>
  <c r="DH59" i="12"/>
  <c r="DG59" i="12"/>
  <c r="DF59" i="12"/>
  <c r="DE59" i="12"/>
  <c r="DD59" i="12"/>
  <c r="DB59" i="12"/>
  <c r="DA59" i="12"/>
  <c r="CZ59" i="12"/>
  <c r="CY59" i="12"/>
  <c r="CX59" i="12"/>
  <c r="CW59" i="12"/>
  <c r="CV59" i="12"/>
  <c r="CU59" i="12"/>
  <c r="CT59" i="12"/>
  <c r="CS59" i="12"/>
  <c r="CR59" i="12"/>
  <c r="CQ59" i="12"/>
  <c r="CP59" i="12"/>
  <c r="CO59" i="12"/>
  <c r="CN59" i="12"/>
  <c r="CL59" i="12"/>
  <c r="CK59" i="12"/>
  <c r="CI59" i="12"/>
  <c r="CH59" i="12"/>
  <c r="CG59" i="12"/>
  <c r="CF59" i="12"/>
  <c r="CE59" i="12"/>
  <c r="CD59" i="12"/>
  <c r="CC59" i="12"/>
  <c r="CB59" i="12"/>
  <c r="BZ59" i="12"/>
  <c r="BY59" i="12"/>
  <c r="BX59" i="12"/>
  <c r="BW59" i="12"/>
  <c r="BV59" i="12"/>
  <c r="BU59" i="12"/>
  <c r="BT59" i="12"/>
  <c r="BS59" i="12"/>
  <c r="BR59" i="12"/>
  <c r="BQ59" i="12"/>
  <c r="BP59" i="12"/>
  <c r="BO59" i="12"/>
  <c r="BN59" i="12"/>
  <c r="BM59" i="12"/>
  <c r="BK59" i="12"/>
  <c r="BJ59" i="12"/>
  <c r="BI59" i="12"/>
  <c r="BH59" i="12"/>
  <c r="BG59" i="12"/>
  <c r="BF59" i="12"/>
  <c r="BE59" i="12"/>
  <c r="BD59" i="12"/>
  <c r="BC59" i="12"/>
  <c r="BB59" i="12"/>
  <c r="BA59" i="12"/>
  <c r="AZ59" i="12"/>
  <c r="AX59" i="12"/>
  <c r="AW59" i="12"/>
  <c r="AV59" i="12"/>
  <c r="AT59" i="12"/>
  <c r="AS59" i="12"/>
  <c r="AR59" i="12"/>
  <c r="AQ59" i="12"/>
  <c r="AO59" i="12"/>
  <c r="AN59" i="12"/>
  <c r="AM59" i="12"/>
  <c r="AL59" i="12"/>
  <c r="AK59" i="12"/>
  <c r="AJ59" i="12"/>
  <c r="AI59" i="12"/>
  <c r="AH59" i="12"/>
  <c r="AG59" i="12"/>
  <c r="AF59" i="12"/>
  <c r="AD59" i="12"/>
  <c r="AC59" i="12"/>
  <c r="AB59" i="12"/>
  <c r="AA59" i="12"/>
  <c r="Z59" i="12"/>
  <c r="Y59" i="12"/>
  <c r="X59" i="12"/>
  <c r="V59" i="12"/>
  <c r="U59" i="12"/>
  <c r="T59" i="12"/>
  <c r="S59" i="12"/>
  <c r="R59" i="12"/>
  <c r="Q59" i="12"/>
  <c r="P59" i="12"/>
  <c r="O59" i="12"/>
  <c r="N59" i="12"/>
  <c r="M59" i="12"/>
  <c r="L59" i="12"/>
  <c r="K59" i="12"/>
  <c r="J59" i="12"/>
  <c r="I59" i="12"/>
  <c r="H59" i="12"/>
  <c r="G59" i="12"/>
  <c r="F59" i="12"/>
  <c r="E59" i="12"/>
  <c r="D59" i="12"/>
  <c r="C59" i="12"/>
  <c r="DZ58" i="12"/>
  <c r="DT58" i="12"/>
  <c r="DL58" i="12"/>
  <c r="DC58" i="12"/>
  <c r="CM58" i="12"/>
  <c r="CJ58" i="12"/>
  <c r="CA58" i="12"/>
  <c r="BL58" i="12"/>
  <c r="AY58" i="12"/>
  <c r="AU58" i="12"/>
  <c r="AP58" i="12"/>
  <c r="AE58" i="12"/>
  <c r="W58" i="12"/>
  <c r="DZ57" i="12"/>
  <c r="DT57" i="12"/>
  <c r="DL57" i="12"/>
  <c r="DC57" i="12"/>
  <c r="CM57" i="12"/>
  <c r="CJ57" i="12"/>
  <c r="CA57" i="12"/>
  <c r="BL57" i="12"/>
  <c r="AY57" i="12"/>
  <c r="AU57" i="12"/>
  <c r="AP57" i="12"/>
  <c r="AE57" i="12"/>
  <c r="W57" i="12"/>
  <c r="DZ56" i="12"/>
  <c r="DT56" i="12"/>
  <c r="DL56" i="12"/>
  <c r="DC56" i="12"/>
  <c r="CM56" i="12"/>
  <c r="CJ56" i="12"/>
  <c r="CA56" i="12"/>
  <c r="BL56" i="12"/>
  <c r="AY56" i="12"/>
  <c r="AU56" i="12"/>
  <c r="AP56" i="12"/>
  <c r="AE56" i="12"/>
  <c r="W56" i="12"/>
  <c r="DZ55" i="12"/>
  <c r="DT55" i="12"/>
  <c r="DL55" i="12"/>
  <c r="DC55" i="12"/>
  <c r="CM55" i="12"/>
  <c r="CJ55" i="12"/>
  <c r="CA55" i="12"/>
  <c r="BL55" i="12"/>
  <c r="AY55" i="12"/>
  <c r="AU55" i="12"/>
  <c r="AP55" i="12"/>
  <c r="AE55" i="12"/>
  <c r="W55" i="12"/>
  <c r="DZ54" i="12"/>
  <c r="DT54" i="12"/>
  <c r="DL54" i="12"/>
  <c r="DC54" i="12"/>
  <c r="CM54" i="12"/>
  <c r="CJ54" i="12"/>
  <c r="CA54" i="12"/>
  <c r="BL54" i="12"/>
  <c r="AY54" i="12"/>
  <c r="AU54" i="12"/>
  <c r="AP54" i="12"/>
  <c r="AE54" i="12"/>
  <c r="W54" i="12"/>
  <c r="DZ53" i="12"/>
  <c r="DT53" i="12"/>
  <c r="DL53" i="12"/>
  <c r="DC53" i="12"/>
  <c r="CM53" i="12"/>
  <c r="CJ53" i="12"/>
  <c r="CA53" i="12"/>
  <c r="BL53" i="12"/>
  <c r="AY53" i="12"/>
  <c r="AU53" i="12"/>
  <c r="AP53" i="12"/>
  <c r="AE53" i="12"/>
  <c r="W53" i="12"/>
  <c r="DZ52" i="12"/>
  <c r="DT52" i="12"/>
  <c r="DL52" i="12"/>
  <c r="DC52" i="12"/>
  <c r="CM52" i="12"/>
  <c r="CJ52" i="12"/>
  <c r="CA52" i="12"/>
  <c r="BL52" i="12"/>
  <c r="AY52" i="12"/>
  <c r="AU52" i="12"/>
  <c r="AP52" i="12"/>
  <c r="AE52" i="12"/>
  <c r="W52" i="12"/>
  <c r="DZ51" i="12"/>
  <c r="DT51" i="12"/>
  <c r="DL51" i="12"/>
  <c r="DC51" i="12"/>
  <c r="CM51" i="12"/>
  <c r="CJ51" i="12"/>
  <c r="CA51" i="12"/>
  <c r="BL51" i="12"/>
  <c r="AY51" i="12"/>
  <c r="AU51" i="12"/>
  <c r="AP51" i="12"/>
  <c r="AE51" i="12"/>
  <c r="W51" i="12"/>
  <c r="DY50" i="12"/>
  <c r="DX50" i="12"/>
  <c r="DW50" i="12"/>
  <c r="DV50" i="12"/>
  <c r="DU50" i="12"/>
  <c r="DS50" i="12"/>
  <c r="DR50" i="12"/>
  <c r="DQ50" i="12"/>
  <c r="DP50" i="12"/>
  <c r="DO50" i="12"/>
  <c r="DN50" i="12"/>
  <c r="DM50" i="12"/>
  <c r="DK50" i="12"/>
  <c r="DJ50" i="12"/>
  <c r="DI50" i="12"/>
  <c r="DH50" i="12"/>
  <c r="DG50" i="12"/>
  <c r="DF50" i="12"/>
  <c r="DE50" i="12"/>
  <c r="DD50" i="12"/>
  <c r="DB50" i="12"/>
  <c r="DA50" i="12"/>
  <c r="CZ50" i="12"/>
  <c r="CY50" i="12"/>
  <c r="CX50" i="12"/>
  <c r="CW50" i="12"/>
  <c r="CV50" i="12"/>
  <c r="CU50" i="12"/>
  <c r="CT50" i="12"/>
  <c r="CS50" i="12"/>
  <c r="CR50" i="12"/>
  <c r="CQ50" i="12"/>
  <c r="CP50" i="12"/>
  <c r="CO50" i="12"/>
  <c r="CN50" i="12"/>
  <c r="CL50" i="12"/>
  <c r="CK50" i="12"/>
  <c r="CI50" i="12"/>
  <c r="CH50" i="12"/>
  <c r="CG50" i="12"/>
  <c r="CF50" i="12"/>
  <c r="CE50" i="12"/>
  <c r="CD50" i="12"/>
  <c r="CC50" i="12"/>
  <c r="CB50" i="12"/>
  <c r="BZ50" i="12"/>
  <c r="BY50" i="12"/>
  <c r="BX50" i="12"/>
  <c r="BW50" i="12"/>
  <c r="BV50" i="12"/>
  <c r="BU50" i="12"/>
  <c r="BT50" i="12"/>
  <c r="BS50" i="12"/>
  <c r="BR50" i="12"/>
  <c r="BQ50" i="12"/>
  <c r="BP50" i="12"/>
  <c r="BO50" i="12"/>
  <c r="BN50" i="12"/>
  <c r="BM50" i="12"/>
  <c r="BK50" i="12"/>
  <c r="BJ50" i="12"/>
  <c r="BI50" i="12"/>
  <c r="BH50" i="12"/>
  <c r="BG50" i="12"/>
  <c r="BF50" i="12"/>
  <c r="BE50" i="12"/>
  <c r="BD50" i="12"/>
  <c r="BC50" i="12"/>
  <c r="BB50" i="12"/>
  <c r="BA50" i="12"/>
  <c r="AZ50" i="12"/>
  <c r="AX50" i="12"/>
  <c r="AW50" i="12"/>
  <c r="AV50" i="12"/>
  <c r="AT50" i="12"/>
  <c r="AS50" i="12"/>
  <c r="AR50" i="12"/>
  <c r="AQ50" i="12"/>
  <c r="AO50" i="12"/>
  <c r="AN50" i="12"/>
  <c r="AM50" i="12"/>
  <c r="AL50" i="12"/>
  <c r="AK50" i="12"/>
  <c r="AJ50" i="12"/>
  <c r="AI50" i="12"/>
  <c r="AH50" i="12"/>
  <c r="AG50" i="12"/>
  <c r="AF50" i="12"/>
  <c r="AD50" i="12"/>
  <c r="AC50" i="12"/>
  <c r="AB50" i="12"/>
  <c r="AA50" i="12"/>
  <c r="Z50" i="12"/>
  <c r="Y50" i="12"/>
  <c r="X50" i="12"/>
  <c r="V50" i="12"/>
  <c r="U50" i="12"/>
  <c r="T50" i="12"/>
  <c r="S50" i="12"/>
  <c r="R50" i="12"/>
  <c r="Q50" i="12"/>
  <c r="P50" i="12"/>
  <c r="O50" i="12"/>
  <c r="N50" i="12"/>
  <c r="M50" i="12"/>
  <c r="L50" i="12"/>
  <c r="K50" i="12"/>
  <c r="J50" i="12"/>
  <c r="I50" i="12"/>
  <c r="H50" i="12"/>
  <c r="G50" i="12"/>
  <c r="F50" i="12"/>
  <c r="E50" i="12"/>
  <c r="D50" i="12"/>
  <c r="C50" i="12"/>
  <c r="DZ49" i="12"/>
  <c r="DT49" i="12"/>
  <c r="DL49" i="12"/>
  <c r="DC49" i="12"/>
  <c r="CM49" i="12"/>
  <c r="CJ49" i="12"/>
  <c r="CA49" i="12"/>
  <c r="BL49" i="12"/>
  <c r="AY49" i="12"/>
  <c r="AU49" i="12"/>
  <c r="AP49" i="12"/>
  <c r="AE49" i="12"/>
  <c r="W49" i="12"/>
  <c r="DZ48" i="12"/>
  <c r="DT48" i="12"/>
  <c r="DL48" i="12"/>
  <c r="DC48" i="12"/>
  <c r="CM48" i="12"/>
  <c r="CJ48" i="12"/>
  <c r="CA48" i="12"/>
  <c r="BL48" i="12"/>
  <c r="AY48" i="12"/>
  <c r="AU48" i="12"/>
  <c r="AP48" i="12"/>
  <c r="AE48" i="12"/>
  <c r="W48" i="12"/>
  <c r="DZ47" i="12"/>
  <c r="DT47" i="12"/>
  <c r="DL47" i="12"/>
  <c r="DC47" i="12"/>
  <c r="CM47" i="12"/>
  <c r="CJ47" i="12"/>
  <c r="CA47" i="12"/>
  <c r="BL47" i="12"/>
  <c r="AY47" i="12"/>
  <c r="AU47" i="12"/>
  <c r="AP47" i="12"/>
  <c r="AE47" i="12"/>
  <c r="W47" i="12"/>
  <c r="DZ46" i="12"/>
  <c r="DT46" i="12"/>
  <c r="DL46" i="12"/>
  <c r="DC46" i="12"/>
  <c r="CM46" i="12"/>
  <c r="CJ46" i="12"/>
  <c r="CA46" i="12"/>
  <c r="BL46" i="12"/>
  <c r="AY46" i="12"/>
  <c r="AU46" i="12"/>
  <c r="AP46" i="12"/>
  <c r="AE46" i="12"/>
  <c r="W46" i="12"/>
  <c r="DZ45" i="12"/>
  <c r="DT45" i="12"/>
  <c r="DL45" i="12"/>
  <c r="DC45" i="12"/>
  <c r="CM45" i="12"/>
  <c r="CJ45" i="12"/>
  <c r="CA45" i="12"/>
  <c r="BL45" i="12"/>
  <c r="AY45" i="12"/>
  <c r="AU45" i="12"/>
  <c r="AP45" i="12"/>
  <c r="AE45" i="12"/>
  <c r="W45" i="12"/>
  <c r="DZ44" i="12"/>
  <c r="DT44" i="12"/>
  <c r="DL44" i="12"/>
  <c r="DC44" i="12"/>
  <c r="CM44" i="12"/>
  <c r="CJ44" i="12"/>
  <c r="CA44" i="12"/>
  <c r="BL44" i="12"/>
  <c r="AY44" i="12"/>
  <c r="AU44" i="12"/>
  <c r="AP44" i="12"/>
  <c r="AE44" i="12"/>
  <c r="W44" i="12"/>
  <c r="DZ43" i="12"/>
  <c r="DT43" i="12"/>
  <c r="DL43" i="12"/>
  <c r="DC43" i="12"/>
  <c r="CM43" i="12"/>
  <c r="CJ43" i="12"/>
  <c r="CA43" i="12"/>
  <c r="BL43" i="12"/>
  <c r="AY43" i="12"/>
  <c r="AU43" i="12"/>
  <c r="AP43" i="12"/>
  <c r="AE43" i="12"/>
  <c r="W43" i="12"/>
  <c r="DZ42" i="12"/>
  <c r="DT42" i="12"/>
  <c r="DL42" i="12"/>
  <c r="DC42" i="12"/>
  <c r="CM42" i="12"/>
  <c r="CJ42" i="12"/>
  <c r="CA42" i="12"/>
  <c r="BL42" i="12"/>
  <c r="AY42" i="12"/>
  <c r="AU42" i="12"/>
  <c r="AP42" i="12"/>
  <c r="AE42" i="12"/>
  <c r="W42" i="12"/>
  <c r="DZ41" i="12"/>
  <c r="DT41" i="12"/>
  <c r="DL41" i="12"/>
  <c r="DC41" i="12"/>
  <c r="CM41" i="12"/>
  <c r="CJ41" i="12"/>
  <c r="CA41" i="12"/>
  <c r="BL41" i="12"/>
  <c r="AY41" i="12"/>
  <c r="AU41" i="12"/>
  <c r="AP41" i="12"/>
  <c r="AE41" i="12"/>
  <c r="W41" i="12"/>
  <c r="DZ40" i="12"/>
  <c r="DT40" i="12"/>
  <c r="DL40" i="12"/>
  <c r="DC40" i="12"/>
  <c r="CM40" i="12"/>
  <c r="CJ40" i="12"/>
  <c r="CA40" i="12"/>
  <c r="BL40" i="12"/>
  <c r="AY40" i="12"/>
  <c r="AU40" i="12"/>
  <c r="AP40" i="12"/>
  <c r="AE40" i="12"/>
  <c r="W40" i="12"/>
  <c r="DZ39" i="12"/>
  <c r="DT39" i="12"/>
  <c r="DL39" i="12"/>
  <c r="DC39" i="12"/>
  <c r="CM39" i="12"/>
  <c r="CJ39" i="12"/>
  <c r="CA39" i="12"/>
  <c r="BL39" i="12"/>
  <c r="AY39" i="12"/>
  <c r="AU39" i="12"/>
  <c r="AP39" i="12"/>
  <c r="AE39" i="12"/>
  <c r="W39" i="12"/>
  <c r="DZ38" i="12"/>
  <c r="DT38" i="12"/>
  <c r="DL38" i="12"/>
  <c r="DC38" i="12"/>
  <c r="CM38" i="12"/>
  <c r="CJ38" i="12"/>
  <c r="CA38" i="12"/>
  <c r="BL38" i="12"/>
  <c r="AY38" i="12"/>
  <c r="AU38" i="12"/>
  <c r="AP38" i="12"/>
  <c r="AE38" i="12"/>
  <c r="W38" i="12"/>
  <c r="DZ37" i="12"/>
  <c r="DT37" i="12"/>
  <c r="DL37" i="12"/>
  <c r="DC37" i="12"/>
  <c r="CM37" i="12"/>
  <c r="CJ37" i="12"/>
  <c r="CA37" i="12"/>
  <c r="BL37" i="12"/>
  <c r="AY37" i="12"/>
  <c r="AU37" i="12"/>
  <c r="AP37" i="12"/>
  <c r="AE37" i="12"/>
  <c r="W37" i="12"/>
  <c r="DZ36" i="12"/>
  <c r="DT36" i="12"/>
  <c r="DL36" i="12"/>
  <c r="DC36" i="12"/>
  <c r="CM36" i="12"/>
  <c r="CJ36" i="12"/>
  <c r="CA36" i="12"/>
  <c r="BL36" i="12"/>
  <c r="AY36" i="12"/>
  <c r="AU36" i="12"/>
  <c r="AP36" i="12"/>
  <c r="AE36" i="12"/>
  <c r="W36" i="12"/>
  <c r="DZ35" i="12"/>
  <c r="DT35" i="12"/>
  <c r="DL35" i="12"/>
  <c r="DC35" i="12"/>
  <c r="CM35" i="12"/>
  <c r="CJ35" i="12"/>
  <c r="CA35" i="12"/>
  <c r="BL35" i="12"/>
  <c r="AY35" i="12"/>
  <c r="AU35" i="12"/>
  <c r="AP35" i="12"/>
  <c r="AE35" i="12"/>
  <c r="W35" i="12"/>
  <c r="DZ34" i="12"/>
  <c r="DT34" i="12"/>
  <c r="DL34" i="12"/>
  <c r="DC34" i="12"/>
  <c r="CM34" i="12"/>
  <c r="CJ34" i="12"/>
  <c r="CA34" i="12"/>
  <c r="BL34" i="12"/>
  <c r="AY34" i="12"/>
  <c r="AU34" i="12"/>
  <c r="AP34" i="12"/>
  <c r="AE34" i="12"/>
  <c r="W34" i="12"/>
  <c r="DZ33" i="12"/>
  <c r="DT33" i="12"/>
  <c r="DL33" i="12"/>
  <c r="DC33" i="12"/>
  <c r="CM33" i="12"/>
  <c r="CJ33" i="12"/>
  <c r="CA33" i="12"/>
  <c r="BL33" i="12"/>
  <c r="AY33" i="12"/>
  <c r="AU33" i="12"/>
  <c r="AP33" i="12"/>
  <c r="AE33" i="12"/>
  <c r="W33" i="12"/>
  <c r="DZ32" i="12"/>
  <c r="DT32" i="12"/>
  <c r="DL32" i="12"/>
  <c r="DC32" i="12"/>
  <c r="CM32" i="12"/>
  <c r="CJ32" i="12"/>
  <c r="CA32" i="12"/>
  <c r="BL32" i="12"/>
  <c r="AY32" i="12"/>
  <c r="AU32" i="12"/>
  <c r="AP32" i="12"/>
  <c r="AE32" i="12"/>
  <c r="W32" i="12"/>
  <c r="DZ31" i="12"/>
  <c r="DT31" i="12"/>
  <c r="DL31" i="12"/>
  <c r="DC31" i="12"/>
  <c r="CM31" i="12"/>
  <c r="CJ31" i="12"/>
  <c r="CA31" i="12"/>
  <c r="BL31" i="12"/>
  <c r="AY31" i="12"/>
  <c r="AU31" i="12"/>
  <c r="AP31" i="12"/>
  <c r="AE31" i="12"/>
  <c r="W31" i="12"/>
  <c r="DZ30" i="12"/>
  <c r="DT30" i="12"/>
  <c r="DL30" i="12"/>
  <c r="DC30" i="12"/>
  <c r="CM30" i="12"/>
  <c r="CJ30" i="12"/>
  <c r="CA30" i="12"/>
  <c r="BL30" i="12"/>
  <c r="AY30" i="12"/>
  <c r="AU30" i="12"/>
  <c r="AP30" i="12"/>
  <c r="AE30" i="12"/>
  <c r="W30" i="12"/>
  <c r="DY29" i="12"/>
  <c r="DX29" i="12"/>
  <c r="DW29" i="12"/>
  <c r="DV29" i="12"/>
  <c r="DU29" i="12"/>
  <c r="DS29" i="12"/>
  <c r="DR29" i="12"/>
  <c r="DQ29" i="12"/>
  <c r="DP29" i="12"/>
  <c r="DO29" i="12"/>
  <c r="DN29" i="12"/>
  <c r="DM29" i="12"/>
  <c r="DK29" i="12"/>
  <c r="DJ29" i="12"/>
  <c r="DI29" i="12"/>
  <c r="DH29" i="12"/>
  <c r="DG29" i="12"/>
  <c r="DF29" i="12"/>
  <c r="DE29" i="12"/>
  <c r="DD29" i="12"/>
  <c r="DB29" i="12"/>
  <c r="DA29" i="12"/>
  <c r="CZ29" i="12"/>
  <c r="CY29" i="12"/>
  <c r="CX29" i="12"/>
  <c r="CW29" i="12"/>
  <c r="CV29" i="12"/>
  <c r="CU29" i="12"/>
  <c r="CT29" i="12"/>
  <c r="CS29" i="12"/>
  <c r="CR29" i="12"/>
  <c r="CQ29" i="12"/>
  <c r="CP29" i="12"/>
  <c r="CO29" i="12"/>
  <c r="CN29" i="12"/>
  <c r="CL29" i="12"/>
  <c r="CK29" i="12"/>
  <c r="CI29" i="12"/>
  <c r="CH29" i="12"/>
  <c r="CG29" i="12"/>
  <c r="CF29" i="12"/>
  <c r="CE29" i="12"/>
  <c r="CD29" i="12"/>
  <c r="CC29" i="12"/>
  <c r="CB29" i="12"/>
  <c r="BZ29" i="12"/>
  <c r="BY29" i="12"/>
  <c r="BX29" i="12"/>
  <c r="BW29" i="12"/>
  <c r="BV29" i="12"/>
  <c r="BU29" i="12"/>
  <c r="BT29" i="12"/>
  <c r="BS29" i="12"/>
  <c r="BR29" i="12"/>
  <c r="BQ29" i="12"/>
  <c r="BP29" i="12"/>
  <c r="BO29" i="12"/>
  <c r="BN29" i="12"/>
  <c r="BM29" i="12"/>
  <c r="BK29" i="12"/>
  <c r="BJ29" i="12"/>
  <c r="BI29" i="12"/>
  <c r="BH29" i="12"/>
  <c r="BG29" i="12"/>
  <c r="BF29" i="12"/>
  <c r="BE29" i="12"/>
  <c r="BD29" i="12"/>
  <c r="BC29" i="12"/>
  <c r="BB29" i="12"/>
  <c r="BA29" i="12"/>
  <c r="AZ29" i="12"/>
  <c r="AX29" i="12"/>
  <c r="AW29" i="12"/>
  <c r="AV29" i="12"/>
  <c r="AT29" i="12"/>
  <c r="AS29" i="12"/>
  <c r="AR29" i="12"/>
  <c r="AQ29" i="12"/>
  <c r="AO29" i="12"/>
  <c r="AN29" i="12"/>
  <c r="AM29" i="12"/>
  <c r="AL29" i="12"/>
  <c r="AK29" i="12"/>
  <c r="AJ29" i="12"/>
  <c r="AI29" i="12"/>
  <c r="AH29" i="12"/>
  <c r="AG29" i="12"/>
  <c r="AF29" i="12"/>
  <c r="AD29" i="12"/>
  <c r="AC29" i="12"/>
  <c r="AB29" i="12"/>
  <c r="AA29" i="12"/>
  <c r="Z29" i="12"/>
  <c r="Y29" i="12"/>
  <c r="X29" i="12"/>
  <c r="V29" i="12"/>
  <c r="U29" i="12"/>
  <c r="T29" i="12"/>
  <c r="S29" i="12"/>
  <c r="R29" i="12"/>
  <c r="Q29" i="12"/>
  <c r="P29" i="12"/>
  <c r="O29" i="12"/>
  <c r="N29" i="12"/>
  <c r="M29" i="12"/>
  <c r="L29" i="12"/>
  <c r="K29" i="12"/>
  <c r="J29" i="12"/>
  <c r="I29" i="12"/>
  <c r="H29" i="12"/>
  <c r="G29" i="12"/>
  <c r="F29" i="12"/>
  <c r="E29" i="12"/>
  <c r="D29" i="12"/>
  <c r="C29" i="12"/>
  <c r="DZ28" i="12"/>
  <c r="DT28" i="12"/>
  <c r="DL28" i="12"/>
  <c r="DC28" i="12"/>
  <c r="CM28" i="12"/>
  <c r="CJ28" i="12"/>
  <c r="CA28" i="12"/>
  <c r="BL28" i="12"/>
  <c r="AV28" i="12"/>
  <c r="AU28" i="12"/>
  <c r="AX28" i="12" s="1"/>
  <c r="AP28" i="12"/>
  <c r="AE28" i="12"/>
  <c r="W28" i="12"/>
  <c r="DZ27" i="12"/>
  <c r="DT27" i="12"/>
  <c r="DL27" i="12"/>
  <c r="DC27" i="12"/>
  <c r="CM27" i="12"/>
  <c r="CJ27" i="12"/>
  <c r="CA27" i="12"/>
  <c r="BL27" i="12"/>
  <c r="AY27" i="12"/>
  <c r="AU27" i="12"/>
  <c r="AP27" i="12"/>
  <c r="AE27" i="12"/>
  <c r="W27" i="12"/>
  <c r="DZ26" i="12"/>
  <c r="DT26" i="12"/>
  <c r="DL26" i="12"/>
  <c r="DC26" i="12"/>
  <c r="CM26" i="12"/>
  <c r="CJ26" i="12"/>
  <c r="CA26" i="12"/>
  <c r="BL26" i="12"/>
  <c r="AY26" i="12"/>
  <c r="AU26" i="12"/>
  <c r="AP26" i="12"/>
  <c r="AE26" i="12"/>
  <c r="W26" i="12"/>
  <c r="DZ25" i="12"/>
  <c r="DT25" i="12"/>
  <c r="DL25" i="12"/>
  <c r="DC25" i="12"/>
  <c r="CM25" i="12"/>
  <c r="CJ25" i="12"/>
  <c r="CA25" i="12"/>
  <c r="BL25" i="12"/>
  <c r="AY25" i="12"/>
  <c r="AU25" i="12"/>
  <c r="AP25" i="12"/>
  <c r="AE25" i="12"/>
  <c r="W25" i="12"/>
  <c r="DZ24" i="12"/>
  <c r="DT24" i="12"/>
  <c r="DL24" i="12"/>
  <c r="DC24" i="12"/>
  <c r="CM24" i="12"/>
  <c r="CJ24" i="12"/>
  <c r="CA24" i="12"/>
  <c r="BL24" i="12"/>
  <c r="AY24" i="12"/>
  <c r="AU24" i="12"/>
  <c r="AP24" i="12"/>
  <c r="AE24" i="12"/>
  <c r="W24" i="12"/>
  <c r="DZ23" i="12"/>
  <c r="DT23" i="12"/>
  <c r="DL23" i="12"/>
  <c r="DC23" i="12"/>
  <c r="CM23" i="12"/>
  <c r="CJ23" i="12"/>
  <c r="CA23" i="12"/>
  <c r="BL23" i="12"/>
  <c r="AY23" i="12"/>
  <c r="AU23" i="12"/>
  <c r="AP23" i="12"/>
  <c r="AE23" i="12"/>
  <c r="W23" i="12"/>
  <c r="DZ22" i="12"/>
  <c r="DT22" i="12"/>
  <c r="DL22" i="12"/>
  <c r="DC22" i="12"/>
  <c r="CM22" i="12"/>
  <c r="CJ22" i="12"/>
  <c r="CA22" i="12"/>
  <c r="BL22" i="12"/>
  <c r="AY22" i="12"/>
  <c r="AU22" i="12"/>
  <c r="AP22" i="12"/>
  <c r="AE22" i="12"/>
  <c r="W22" i="12"/>
  <c r="DZ21" i="12"/>
  <c r="DT21" i="12"/>
  <c r="DL21" i="12"/>
  <c r="DC21" i="12"/>
  <c r="CM21" i="12"/>
  <c r="CJ21" i="12"/>
  <c r="CA21" i="12"/>
  <c r="BL21" i="12"/>
  <c r="AY21" i="12"/>
  <c r="AU21" i="12"/>
  <c r="AP21" i="12"/>
  <c r="AE21" i="12"/>
  <c r="W21" i="12"/>
  <c r="DZ20" i="12"/>
  <c r="DT20" i="12"/>
  <c r="DL20" i="12"/>
  <c r="DC20" i="12"/>
  <c r="CM20" i="12"/>
  <c r="CJ20" i="12"/>
  <c r="CA20" i="12"/>
  <c r="BL20" i="12"/>
  <c r="AY20" i="12"/>
  <c r="AU20" i="12"/>
  <c r="AP20" i="12"/>
  <c r="AE20" i="12"/>
  <c r="W20" i="12"/>
  <c r="DZ19" i="12"/>
  <c r="DT19" i="12"/>
  <c r="DL19" i="12"/>
  <c r="DC19" i="12"/>
  <c r="CM19" i="12"/>
  <c r="CJ19" i="12"/>
  <c r="CA19" i="12"/>
  <c r="BL19" i="12"/>
  <c r="AY19" i="12"/>
  <c r="AU19" i="12"/>
  <c r="AP19" i="12"/>
  <c r="AE19" i="12"/>
  <c r="W19" i="12"/>
  <c r="DZ18" i="12"/>
  <c r="DT18" i="12"/>
  <c r="DL18" i="12"/>
  <c r="DC18" i="12"/>
  <c r="CM18" i="12"/>
  <c r="CJ18" i="12"/>
  <c r="CA18" i="12"/>
  <c r="BL18" i="12"/>
  <c r="AY18" i="12"/>
  <c r="AU18" i="12"/>
  <c r="AP18" i="12"/>
  <c r="AE18" i="12"/>
  <c r="W18" i="12"/>
  <c r="DZ17" i="12"/>
  <c r="DT17" i="12"/>
  <c r="DL17" i="12"/>
  <c r="DC17" i="12"/>
  <c r="CM17" i="12"/>
  <c r="CJ17" i="12"/>
  <c r="CA17" i="12"/>
  <c r="BL17" i="12"/>
  <c r="AY17" i="12"/>
  <c r="AU17" i="12"/>
  <c r="AP17" i="12"/>
  <c r="AE17" i="12"/>
  <c r="W17" i="12"/>
  <c r="DZ16" i="12"/>
  <c r="DT16" i="12"/>
  <c r="DL16" i="12"/>
  <c r="DC16" i="12"/>
  <c r="CM16" i="12"/>
  <c r="CJ16" i="12"/>
  <c r="CA16" i="12"/>
  <c r="BL16" i="12"/>
  <c r="AY16" i="12"/>
  <c r="AU16" i="12"/>
  <c r="AP16" i="12"/>
  <c r="AE16" i="12"/>
  <c r="W16" i="12"/>
  <c r="DZ15" i="12"/>
  <c r="DT15" i="12"/>
  <c r="DL15" i="12"/>
  <c r="DC15" i="12"/>
  <c r="CM15" i="12"/>
  <c r="CJ15" i="12"/>
  <c r="CA15" i="12"/>
  <c r="BL15" i="12"/>
  <c r="AY15" i="12"/>
  <c r="AU15" i="12"/>
  <c r="AP15" i="12"/>
  <c r="AE15" i="12"/>
  <c r="W15" i="12"/>
  <c r="DZ14" i="12"/>
  <c r="DT14" i="12"/>
  <c r="DL14" i="12"/>
  <c r="DC14" i="12"/>
  <c r="CM14" i="12"/>
  <c r="CJ14" i="12"/>
  <c r="CA14" i="12"/>
  <c r="BL14" i="12"/>
  <c r="AY14" i="12"/>
  <c r="AU14" i="12"/>
  <c r="AP14" i="12"/>
  <c r="AE14" i="12"/>
  <c r="W14" i="12"/>
  <c r="DZ13" i="12"/>
  <c r="DT13" i="12"/>
  <c r="DL13" i="12"/>
  <c r="DC13" i="12"/>
  <c r="CM13" i="12"/>
  <c r="CJ13" i="12"/>
  <c r="CA13" i="12"/>
  <c r="BL13" i="12"/>
  <c r="AY13" i="12"/>
  <c r="AU13" i="12"/>
  <c r="AP13" i="12"/>
  <c r="AE13" i="12"/>
  <c r="W13" i="12"/>
  <c r="DZ12" i="12"/>
  <c r="DT12" i="12"/>
  <c r="DL12" i="12"/>
  <c r="DC12" i="12"/>
  <c r="CM12" i="12"/>
  <c r="CJ12" i="12"/>
  <c r="CA12" i="12"/>
  <c r="BL12" i="12"/>
  <c r="AV12" i="12"/>
  <c r="AU12" i="12"/>
  <c r="AX12" i="12" s="1"/>
  <c r="AP12" i="12"/>
  <c r="AE12" i="12"/>
  <c r="W12" i="12"/>
  <c r="DY11" i="12"/>
  <c r="DX11" i="12"/>
  <c r="DW11" i="12"/>
  <c r="DV11" i="12"/>
  <c r="DU11" i="12"/>
  <c r="DS11" i="12"/>
  <c r="DR11" i="12"/>
  <c r="DQ11" i="12"/>
  <c r="DP11" i="12"/>
  <c r="DO11" i="12"/>
  <c r="DN11" i="12"/>
  <c r="DM11" i="12"/>
  <c r="DK11" i="12"/>
  <c r="DJ11" i="12"/>
  <c r="DI11" i="12"/>
  <c r="DH11" i="12"/>
  <c r="DG11" i="12"/>
  <c r="DF11" i="12"/>
  <c r="DE11" i="12"/>
  <c r="DD11" i="12"/>
  <c r="DB11" i="12"/>
  <c r="DA11" i="12"/>
  <c r="CZ11" i="12"/>
  <c r="CY11" i="12"/>
  <c r="CX11" i="12"/>
  <c r="CW11" i="12"/>
  <c r="CV11" i="12"/>
  <c r="CU11" i="12"/>
  <c r="CT11" i="12"/>
  <c r="CS11" i="12"/>
  <c r="CR11" i="12"/>
  <c r="CQ11" i="12"/>
  <c r="CP11" i="12"/>
  <c r="CO11" i="12"/>
  <c r="CN11" i="12"/>
  <c r="CL11" i="12"/>
  <c r="CK11" i="12"/>
  <c r="CI11" i="12"/>
  <c r="CH11" i="12"/>
  <c r="CG11" i="12"/>
  <c r="CF11" i="12"/>
  <c r="CE11" i="12"/>
  <c r="CD11" i="12"/>
  <c r="CC11" i="12"/>
  <c r="CB11" i="12"/>
  <c r="BZ11" i="12"/>
  <c r="BY11" i="12"/>
  <c r="BX11" i="12"/>
  <c r="BW11" i="12"/>
  <c r="BV11" i="12"/>
  <c r="BU11" i="12"/>
  <c r="BT11" i="12"/>
  <c r="BS11" i="12"/>
  <c r="BR11" i="12"/>
  <c r="BQ11" i="12"/>
  <c r="BP11" i="12"/>
  <c r="BO11" i="12"/>
  <c r="BN11" i="12"/>
  <c r="BM11" i="12"/>
  <c r="BK11" i="12"/>
  <c r="BJ11" i="12"/>
  <c r="BI11" i="12"/>
  <c r="BH11" i="12"/>
  <c r="BG11" i="12"/>
  <c r="BF11" i="12"/>
  <c r="BE11" i="12"/>
  <c r="BD11" i="12"/>
  <c r="BC11" i="12"/>
  <c r="BB11" i="12"/>
  <c r="BA11" i="12"/>
  <c r="AZ11" i="12"/>
  <c r="AW11" i="12"/>
  <c r="AT11" i="12"/>
  <c r="AS11" i="12"/>
  <c r="AR11" i="12"/>
  <c r="AQ11" i="12"/>
  <c r="AO11" i="12"/>
  <c r="AN11" i="12"/>
  <c r="AM11" i="12"/>
  <c r="AL11" i="12"/>
  <c r="AK11" i="12"/>
  <c r="AJ11" i="12"/>
  <c r="AI11" i="12"/>
  <c r="AH11" i="12"/>
  <c r="AG11" i="12"/>
  <c r="AF11" i="12"/>
  <c r="AD11" i="12"/>
  <c r="AC11" i="12"/>
  <c r="AB11" i="12"/>
  <c r="AA11" i="12"/>
  <c r="Z11" i="12"/>
  <c r="Y11" i="12"/>
  <c r="X11" i="12"/>
  <c r="V11" i="12"/>
  <c r="U11" i="12"/>
  <c r="T11" i="12"/>
  <c r="S11" i="12"/>
  <c r="R11" i="12"/>
  <c r="Q11" i="12"/>
  <c r="P11" i="12"/>
  <c r="O11" i="12"/>
  <c r="N11" i="12"/>
  <c r="M11" i="12"/>
  <c r="L11" i="12"/>
  <c r="K11" i="12"/>
  <c r="J11" i="12"/>
  <c r="I11" i="12"/>
  <c r="H11" i="12"/>
  <c r="G11" i="12"/>
  <c r="F11" i="12"/>
  <c r="E11" i="12"/>
  <c r="D11" i="12"/>
  <c r="C11" i="12"/>
  <c r="CJ9" i="12"/>
  <c r="DZ8" i="12"/>
  <c r="DT8" i="12"/>
  <c r="DL8" i="12"/>
  <c r="DC8" i="12"/>
  <c r="CM8" i="12"/>
  <c r="CJ8" i="12"/>
  <c r="BL8" i="12"/>
  <c r="AU8" i="12"/>
  <c r="AP8" i="12"/>
  <c r="AE8" i="12"/>
  <c r="W8" i="12"/>
  <c r="DY7" i="12"/>
  <c r="DX7" i="12"/>
  <c r="DW7" i="12"/>
  <c r="DV7" i="12"/>
  <c r="DU7" i="12"/>
  <c r="DS7" i="12"/>
  <c r="DR7" i="12"/>
  <c r="DQ7" i="12"/>
  <c r="DP7" i="12"/>
  <c r="DO7" i="12"/>
  <c r="DN7" i="12"/>
  <c r="DM7" i="12"/>
  <c r="DK7" i="12"/>
  <c r="DJ7" i="12"/>
  <c r="DI7" i="12"/>
  <c r="DH7" i="12"/>
  <c r="DG7" i="12"/>
  <c r="DF7" i="12"/>
  <c r="DE7" i="12"/>
  <c r="DD7" i="12"/>
  <c r="DB7" i="12"/>
  <c r="DA7" i="12"/>
  <c r="CZ7" i="12"/>
  <c r="CY7" i="12"/>
  <c r="CX7" i="12"/>
  <c r="CW7" i="12"/>
  <c r="CV7" i="12"/>
  <c r="CU7" i="12"/>
  <c r="CT7" i="12"/>
  <c r="CS7" i="12"/>
  <c r="CR7" i="12"/>
  <c r="CQ7" i="12"/>
  <c r="CP7" i="12"/>
  <c r="CO7" i="12"/>
  <c r="CN7" i="12"/>
  <c r="CL7" i="12"/>
  <c r="CK7" i="12"/>
  <c r="CI7" i="12"/>
  <c r="CH7" i="12"/>
  <c r="CG7" i="12"/>
  <c r="CF7" i="12"/>
  <c r="CE7" i="12"/>
  <c r="CD7" i="12"/>
  <c r="CC7" i="12"/>
  <c r="CB7" i="12"/>
  <c r="CA7" i="12"/>
  <c r="BZ7" i="12"/>
  <c r="BY7" i="12"/>
  <c r="BX7" i="12"/>
  <c r="BW7" i="12"/>
  <c r="BV7" i="12"/>
  <c r="BU7" i="12"/>
  <c r="BT7" i="12"/>
  <c r="BS7" i="12"/>
  <c r="BR7" i="12"/>
  <c r="BQ7" i="12"/>
  <c r="BP7" i="12"/>
  <c r="BO7" i="12"/>
  <c r="BN7" i="12"/>
  <c r="BM7" i="12"/>
  <c r="BK7" i="12"/>
  <c r="BJ7" i="12"/>
  <c r="BI7" i="12"/>
  <c r="BH7" i="12"/>
  <c r="BG7" i="12"/>
  <c r="BF7" i="12"/>
  <c r="BE7" i="12"/>
  <c r="BD7" i="12"/>
  <c r="BC7" i="12"/>
  <c r="BB7" i="12"/>
  <c r="AY7" i="12"/>
  <c r="AX7" i="12"/>
  <c r="AW7" i="12"/>
  <c r="AV7" i="12"/>
  <c r="AT7" i="12"/>
  <c r="AR7" i="12"/>
  <c r="AO7" i="12"/>
  <c r="AN7" i="12"/>
  <c r="AM7" i="12"/>
  <c r="AL7" i="12"/>
  <c r="AK7" i="12"/>
  <c r="AJ7" i="12"/>
  <c r="AI7" i="12"/>
  <c r="AH7" i="12"/>
  <c r="AG7" i="12"/>
  <c r="AF7" i="12"/>
  <c r="AD7" i="12"/>
  <c r="AB7" i="12"/>
  <c r="AA7" i="12"/>
  <c r="Z7" i="12"/>
  <c r="Y7" i="12"/>
  <c r="V7" i="12"/>
  <c r="U7" i="12"/>
  <c r="T7" i="12"/>
  <c r="S7" i="12"/>
  <c r="R7" i="12"/>
  <c r="P7" i="12"/>
  <c r="O7" i="12"/>
  <c r="N7" i="12"/>
  <c r="M7" i="12"/>
  <c r="L7" i="12"/>
  <c r="K7" i="12"/>
  <c r="J7" i="12"/>
  <c r="I7" i="12"/>
  <c r="H7" i="12"/>
  <c r="G7" i="12"/>
  <c r="F7" i="12"/>
  <c r="E7" i="12"/>
  <c r="D7" i="12"/>
  <c r="C7" i="12"/>
  <c r="CM7" i="12" l="1"/>
  <c r="AP7" i="12"/>
  <c r="DT7" i="12"/>
  <c r="BP10" i="12"/>
  <c r="DF10" i="12"/>
  <c r="CW10" i="12"/>
  <c r="CE10" i="12"/>
  <c r="D10" i="12"/>
  <c r="CO10" i="12"/>
  <c r="DL7" i="12"/>
  <c r="CM50" i="12"/>
  <c r="CM69" i="12"/>
  <c r="AV11" i="12"/>
  <c r="AV10" i="12" s="1"/>
  <c r="AY28" i="12"/>
  <c r="EA28" i="12" s="1"/>
  <c r="CJ59" i="12"/>
  <c r="DL69" i="12"/>
  <c r="K10" i="12"/>
  <c r="S10" i="12"/>
  <c r="AB10" i="12"/>
  <c r="BF10" i="12"/>
  <c r="AU59" i="12"/>
  <c r="BX10" i="12"/>
  <c r="BL59" i="12"/>
  <c r="DL50" i="12"/>
  <c r="W7" i="12"/>
  <c r="L10" i="12"/>
  <c r="T10" i="12"/>
  <c r="AC10" i="12"/>
  <c r="CY10" i="12"/>
  <c r="CP10" i="12"/>
  <c r="BL29" i="12"/>
  <c r="AU29" i="12"/>
  <c r="AF10" i="12"/>
  <c r="AN10" i="12"/>
  <c r="AE7" i="12"/>
  <c r="DC29" i="12"/>
  <c r="DZ29" i="12"/>
  <c r="CJ29" i="12"/>
  <c r="AP29" i="12"/>
  <c r="EA39" i="12"/>
  <c r="AP69" i="12"/>
  <c r="CA69" i="12"/>
  <c r="AY69" i="12"/>
  <c r="DZ69" i="12"/>
  <c r="DZ7" i="12"/>
  <c r="EA8" i="12"/>
  <c r="BD10" i="12"/>
  <c r="BM10" i="12"/>
  <c r="BU10" i="12"/>
  <c r="DE10" i="12"/>
  <c r="DW10" i="12"/>
  <c r="AX11" i="12"/>
  <c r="AX10" i="12" s="1"/>
  <c r="DZ11" i="12"/>
  <c r="AK10" i="12"/>
  <c r="DO10" i="12"/>
  <c r="DT29" i="12"/>
  <c r="AP50" i="12"/>
  <c r="CA50" i="12"/>
  <c r="AY50" i="12"/>
  <c r="BH10" i="12"/>
  <c r="CH10" i="12"/>
  <c r="DR10" i="12"/>
  <c r="BL78" i="12"/>
  <c r="BO10" i="12"/>
  <c r="H10" i="12"/>
  <c r="P10" i="12"/>
  <c r="AH10" i="12"/>
  <c r="BR10" i="12"/>
  <c r="BZ10" i="12"/>
  <c r="BW10" i="12"/>
  <c r="DG10" i="12"/>
  <c r="CJ7" i="12"/>
  <c r="BG10" i="12"/>
  <c r="CG10" i="12"/>
  <c r="DQ10" i="12"/>
  <c r="BN10" i="12"/>
  <c r="BV10" i="12"/>
  <c r="DZ50" i="12"/>
  <c r="AR10" i="12"/>
  <c r="BB10" i="12"/>
  <c r="BJ10" i="12"/>
  <c r="CB10" i="12"/>
  <c r="DY10" i="12"/>
  <c r="AE11" i="12"/>
  <c r="CM11" i="12"/>
  <c r="CA11" i="12"/>
  <c r="AP11" i="12"/>
  <c r="DL11" i="12"/>
  <c r="EA23" i="12"/>
  <c r="N10" i="12"/>
  <c r="V10" i="12"/>
  <c r="AE29" i="12"/>
  <c r="EA66" i="12"/>
  <c r="W69" i="12"/>
  <c r="R10" i="12"/>
  <c r="AJ10" i="12"/>
  <c r="CL10" i="12"/>
  <c r="BT10" i="12"/>
  <c r="CD10" i="12"/>
  <c r="F10" i="12"/>
  <c r="AZ10" i="12"/>
  <c r="AG10" i="12"/>
  <c r="CC10" i="12"/>
  <c r="DM10" i="12"/>
  <c r="DV10" i="12"/>
  <c r="AO10" i="12"/>
  <c r="DI10" i="12"/>
  <c r="BI10" i="12"/>
  <c r="DA10" i="12"/>
  <c r="BS10" i="12"/>
  <c r="DB10" i="12"/>
  <c r="DK10" i="12"/>
  <c r="BQ10" i="12"/>
  <c r="BA10" i="12"/>
  <c r="I10" i="12"/>
  <c r="Q10" i="12"/>
  <c r="BC10" i="12"/>
  <c r="BK10" i="12"/>
  <c r="AA10" i="12"/>
  <c r="AS10" i="12"/>
  <c r="DJ10" i="12"/>
  <c r="BY10" i="12"/>
  <c r="CI10" i="12"/>
  <c r="DS10" i="12"/>
  <c r="DT78" i="12"/>
  <c r="DL78" i="12"/>
  <c r="AU78" i="12"/>
  <c r="AQ10" i="12"/>
  <c r="AI10" i="12"/>
  <c r="Z10" i="12"/>
  <c r="EA47" i="12"/>
  <c r="Y10" i="12"/>
  <c r="AE78" i="12"/>
  <c r="X10" i="12"/>
  <c r="AE59" i="12"/>
  <c r="DT59" i="12"/>
  <c r="CS10" i="12"/>
  <c r="DC59" i="12"/>
  <c r="CQ10" i="12"/>
  <c r="DC78" i="12"/>
  <c r="CJ78" i="12"/>
  <c r="W50" i="12"/>
  <c r="C10" i="12"/>
  <c r="EA15" i="12"/>
  <c r="W11" i="12"/>
  <c r="J10" i="12"/>
  <c r="E10" i="12"/>
  <c r="M10" i="12"/>
  <c r="U10" i="12"/>
  <c r="BE10" i="12"/>
  <c r="CU10" i="12"/>
  <c r="DU10" i="12"/>
  <c r="EA53" i="12"/>
  <c r="EA72" i="12"/>
  <c r="AM10" i="12"/>
  <c r="EA17" i="12"/>
  <c r="EA25" i="12"/>
  <c r="EA35" i="12"/>
  <c r="CJ50" i="12"/>
  <c r="EA60" i="12"/>
  <c r="CA59" i="12"/>
  <c r="EA82" i="12"/>
  <c r="EA90" i="12"/>
  <c r="G10" i="12"/>
  <c r="O10" i="12"/>
  <c r="DN10" i="12"/>
  <c r="EA30" i="12"/>
  <c r="EA38" i="12"/>
  <c r="EA46" i="12"/>
  <c r="BL50" i="12"/>
  <c r="EA55" i="12"/>
  <c r="CF10" i="12"/>
  <c r="AY59" i="12"/>
  <c r="DZ59" i="12"/>
  <c r="EA74" i="12"/>
  <c r="EA79" i="12"/>
  <c r="CA78" i="12"/>
  <c r="EA87" i="12"/>
  <c r="EA19" i="12"/>
  <c r="EA27" i="12"/>
  <c r="CX10" i="12"/>
  <c r="EA43" i="12"/>
  <c r="EA62" i="12"/>
  <c r="EA92" i="12"/>
  <c r="EA57" i="12"/>
  <c r="EA76" i="12"/>
  <c r="EA89" i="12"/>
  <c r="EA21" i="12"/>
  <c r="EA31" i="12"/>
  <c r="AU50" i="12"/>
  <c r="AP59" i="12"/>
  <c r="EA64" i="12"/>
  <c r="EA86" i="12"/>
  <c r="CT10" i="12"/>
  <c r="CK10" i="12"/>
  <c r="EA16" i="12"/>
  <c r="EA24" i="12"/>
  <c r="AD10" i="12"/>
  <c r="AL10" i="12"/>
  <c r="AT10" i="12"/>
  <c r="EA34" i="12"/>
  <c r="EA42" i="12"/>
  <c r="AE50" i="12"/>
  <c r="DC50" i="12"/>
  <c r="W59" i="12"/>
  <c r="CM59" i="12"/>
  <c r="AP78" i="12"/>
  <c r="EA83" i="12"/>
  <c r="EA91" i="12"/>
  <c r="EA88" i="12"/>
  <c r="DC7" i="12"/>
  <c r="AQ7" i="12"/>
  <c r="Q7" i="12"/>
  <c r="AC7" i="12"/>
  <c r="BA7" i="12"/>
  <c r="BL9" i="12"/>
  <c r="BL7" i="12" s="1"/>
  <c r="AZ7" i="12"/>
  <c r="AU7" i="12"/>
  <c r="EA18" i="12"/>
  <c r="EA26" i="12"/>
  <c r="EA51" i="12"/>
  <c r="DT50" i="12"/>
  <c r="EA52" i="12"/>
  <c r="EA61" i="12"/>
  <c r="EA73" i="12"/>
  <c r="EA37" i="12"/>
  <c r="EA58" i="12"/>
  <c r="EA65" i="12"/>
  <c r="AE69" i="12"/>
  <c r="BL69" i="12"/>
  <c r="DC69" i="12"/>
  <c r="EA70" i="12"/>
  <c r="AU69" i="12"/>
  <c r="CJ69" i="12"/>
  <c r="EA71" i="12"/>
  <c r="BL11" i="12"/>
  <c r="EA33" i="12"/>
  <c r="DC11" i="12"/>
  <c r="EA13" i="12"/>
  <c r="AU11" i="12"/>
  <c r="EA14" i="12"/>
  <c r="EA22" i="12"/>
  <c r="W29" i="12"/>
  <c r="AY29" i="12"/>
  <c r="CM29" i="12"/>
  <c r="EA32" i="12"/>
  <c r="EA36" i="12"/>
  <c r="EA40" i="12"/>
  <c r="EA44" i="12"/>
  <c r="EA48" i="12"/>
  <c r="EA49" i="12"/>
  <c r="EA56" i="12"/>
  <c r="EA77" i="12"/>
  <c r="W78" i="12"/>
  <c r="AY78" i="12"/>
  <c r="CM78" i="12"/>
  <c r="DZ78" i="12"/>
  <c r="EA80" i="12"/>
  <c r="EA84" i="12"/>
  <c r="AW10" i="12"/>
  <c r="AY12" i="12"/>
  <c r="CJ11" i="12"/>
  <c r="DT11" i="12"/>
  <c r="EA20" i="12"/>
  <c r="CA29" i="12"/>
  <c r="DL29" i="12"/>
  <c r="EA41" i="12"/>
  <c r="EA45" i="12"/>
  <c r="EA54" i="12"/>
  <c r="CN10" i="12"/>
  <c r="CR10" i="12"/>
  <c r="CV10" i="12"/>
  <c r="CZ10" i="12"/>
  <c r="DD10" i="12"/>
  <c r="DH10" i="12"/>
  <c r="DL59" i="12"/>
  <c r="DP10" i="12"/>
  <c r="DX10" i="12"/>
  <c r="EA63" i="12"/>
  <c r="EA67" i="12"/>
  <c r="EA68" i="12"/>
  <c r="DT69" i="12"/>
  <c r="EA75" i="12"/>
  <c r="EA81" i="12"/>
  <c r="EA85" i="12"/>
  <c r="DZ8" i="2"/>
  <c r="AY11" i="12" l="1"/>
  <c r="EA11" i="12" s="1"/>
  <c r="EA50" i="12"/>
  <c r="BL10" i="12"/>
  <c r="AU10" i="12"/>
  <c r="CM10" i="12"/>
  <c r="CA10" i="12"/>
  <c r="AP10" i="12"/>
  <c r="AE10" i="12"/>
  <c r="DZ10" i="12"/>
  <c r="EA69" i="12"/>
  <c r="DC10" i="12"/>
  <c r="EA59" i="12"/>
  <c r="CJ10" i="12"/>
  <c r="W10" i="12"/>
  <c r="EA78" i="12"/>
  <c r="EA9" i="12"/>
  <c r="EA7" i="12" s="1"/>
  <c r="DL10" i="12"/>
  <c r="EA29" i="12"/>
  <c r="DT10" i="12"/>
  <c r="EA12" i="12"/>
  <c r="DL8" i="2"/>
  <c r="DT8" i="2"/>
  <c r="AY10" i="12" l="1"/>
  <c r="EB4" i="12"/>
  <c r="EA10" i="12"/>
  <c r="DC8" i="2"/>
  <c r="CM8" i="2" l="1"/>
  <c r="CJ8" i="2" l="1"/>
  <c r="BL8" i="2" l="1"/>
  <c r="AU8" i="2" l="1"/>
  <c r="AP8" i="2" l="1"/>
  <c r="AE8" i="2" l="1"/>
  <c r="D7" i="2" l="1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X7" i="2"/>
  <c r="Y7" i="2"/>
  <c r="Z7" i="2"/>
  <c r="AA7" i="2"/>
  <c r="AB7" i="2"/>
  <c r="AC7" i="2"/>
  <c r="AD7" i="2"/>
  <c r="AF7" i="2"/>
  <c r="AG7" i="2"/>
  <c r="AH7" i="2"/>
  <c r="AI7" i="2"/>
  <c r="AJ7" i="2"/>
  <c r="AK7" i="2"/>
  <c r="AL7" i="2"/>
  <c r="AM7" i="2"/>
  <c r="AN7" i="2"/>
  <c r="AO7" i="2"/>
  <c r="AQ7" i="2"/>
  <c r="AR7" i="2"/>
  <c r="AS7" i="2"/>
  <c r="AT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CG7" i="2"/>
  <c r="CH7" i="2"/>
  <c r="CI7" i="2"/>
  <c r="CK7" i="2"/>
  <c r="CL7" i="2"/>
  <c r="CN7" i="2"/>
  <c r="CO7" i="2"/>
  <c r="CP7" i="2"/>
  <c r="CQ7" i="2"/>
  <c r="CR7" i="2"/>
  <c r="CS7" i="2"/>
  <c r="CT7" i="2"/>
  <c r="CU7" i="2"/>
  <c r="CV7" i="2"/>
  <c r="CW7" i="2"/>
  <c r="CX7" i="2"/>
  <c r="CY7" i="2"/>
  <c r="CZ7" i="2"/>
  <c r="DA7" i="2"/>
  <c r="DB7" i="2"/>
  <c r="DD7" i="2"/>
  <c r="DE7" i="2"/>
  <c r="DF7" i="2"/>
  <c r="DG7" i="2"/>
  <c r="DH7" i="2"/>
  <c r="DI7" i="2"/>
  <c r="DJ7" i="2"/>
  <c r="DK7" i="2"/>
  <c r="DM7" i="2"/>
  <c r="DN7" i="2"/>
  <c r="DO7" i="2"/>
  <c r="DP7" i="2"/>
  <c r="DQ7" i="2"/>
  <c r="DR7" i="2"/>
  <c r="DS7" i="2"/>
  <c r="DU7" i="2"/>
  <c r="DV7" i="2"/>
  <c r="DW7" i="2"/>
  <c r="DX7" i="2"/>
  <c r="DY7" i="2"/>
  <c r="C7" i="2"/>
  <c r="W8" i="2" l="1"/>
  <c r="EA8" i="2" s="1"/>
  <c r="DZ92" i="2"/>
  <c r="DT92" i="2"/>
  <c r="DL92" i="2"/>
  <c r="DC92" i="2"/>
  <c r="CM92" i="2"/>
  <c r="CJ92" i="2"/>
  <c r="CA92" i="2"/>
  <c r="BL92" i="2"/>
  <c r="AY92" i="2"/>
  <c r="AU92" i="2"/>
  <c r="AP92" i="2"/>
  <c r="AE92" i="2"/>
  <c r="W92" i="2"/>
  <c r="DZ91" i="2"/>
  <c r="DT91" i="2"/>
  <c r="DL91" i="2"/>
  <c r="DC91" i="2"/>
  <c r="CM91" i="2"/>
  <c r="CJ91" i="2"/>
  <c r="CA91" i="2"/>
  <c r="BL91" i="2"/>
  <c r="AY91" i="2"/>
  <c r="AU91" i="2"/>
  <c r="AP91" i="2"/>
  <c r="AE91" i="2"/>
  <c r="W91" i="2"/>
  <c r="DZ90" i="2"/>
  <c r="DT90" i="2"/>
  <c r="DL90" i="2"/>
  <c r="DC90" i="2"/>
  <c r="CM90" i="2"/>
  <c r="CJ90" i="2"/>
  <c r="CA90" i="2"/>
  <c r="BL90" i="2"/>
  <c r="AY90" i="2"/>
  <c r="AU90" i="2"/>
  <c r="AP90" i="2"/>
  <c r="AE90" i="2"/>
  <c r="W90" i="2"/>
  <c r="DZ89" i="2"/>
  <c r="DT89" i="2"/>
  <c r="DL89" i="2"/>
  <c r="DC89" i="2"/>
  <c r="CM89" i="2"/>
  <c r="CJ89" i="2"/>
  <c r="CA89" i="2"/>
  <c r="BL89" i="2"/>
  <c r="AY89" i="2"/>
  <c r="AU89" i="2"/>
  <c r="AP89" i="2"/>
  <c r="AE89" i="2"/>
  <c r="W89" i="2"/>
  <c r="DZ88" i="2"/>
  <c r="DT88" i="2"/>
  <c r="DL88" i="2"/>
  <c r="DC88" i="2"/>
  <c r="CM88" i="2"/>
  <c r="CJ88" i="2"/>
  <c r="CA88" i="2"/>
  <c r="BL88" i="2"/>
  <c r="AY88" i="2"/>
  <c r="AU88" i="2"/>
  <c r="AP88" i="2"/>
  <c r="AE88" i="2"/>
  <c r="W88" i="2"/>
  <c r="DZ87" i="2"/>
  <c r="DT87" i="2"/>
  <c r="DL87" i="2"/>
  <c r="DC87" i="2"/>
  <c r="CM87" i="2"/>
  <c r="CJ87" i="2"/>
  <c r="CA87" i="2"/>
  <c r="BL87" i="2"/>
  <c r="AY87" i="2"/>
  <c r="AU87" i="2"/>
  <c r="AP87" i="2"/>
  <c r="AE87" i="2"/>
  <c r="W87" i="2"/>
  <c r="DZ86" i="2"/>
  <c r="DT86" i="2"/>
  <c r="DL86" i="2"/>
  <c r="DC86" i="2"/>
  <c r="CM86" i="2"/>
  <c r="CJ86" i="2"/>
  <c r="CA86" i="2"/>
  <c r="BL86" i="2"/>
  <c r="AY86" i="2"/>
  <c r="AU86" i="2"/>
  <c r="AP86" i="2"/>
  <c r="AE86" i="2"/>
  <c r="W86" i="2"/>
  <c r="DZ85" i="2"/>
  <c r="DT85" i="2"/>
  <c r="DL85" i="2"/>
  <c r="DC85" i="2"/>
  <c r="CM85" i="2"/>
  <c r="CJ85" i="2"/>
  <c r="CA85" i="2"/>
  <c r="BL85" i="2"/>
  <c r="AY85" i="2"/>
  <c r="AU85" i="2"/>
  <c r="AP85" i="2"/>
  <c r="AE85" i="2"/>
  <c r="W85" i="2"/>
  <c r="DZ84" i="2"/>
  <c r="DT84" i="2"/>
  <c r="DL84" i="2"/>
  <c r="DC84" i="2"/>
  <c r="CM84" i="2"/>
  <c r="CJ84" i="2"/>
  <c r="CA84" i="2"/>
  <c r="BL84" i="2"/>
  <c r="AY84" i="2"/>
  <c r="AU84" i="2"/>
  <c r="AP84" i="2"/>
  <c r="AE84" i="2"/>
  <c r="W84" i="2"/>
  <c r="DZ83" i="2"/>
  <c r="DT83" i="2"/>
  <c r="DL83" i="2"/>
  <c r="DC83" i="2"/>
  <c r="CM83" i="2"/>
  <c r="CJ83" i="2"/>
  <c r="CA83" i="2"/>
  <c r="BL83" i="2"/>
  <c r="AY83" i="2"/>
  <c r="AU83" i="2"/>
  <c r="AP83" i="2"/>
  <c r="AE83" i="2"/>
  <c r="W83" i="2"/>
  <c r="DZ82" i="2"/>
  <c r="DT82" i="2"/>
  <c r="DL82" i="2"/>
  <c r="DC82" i="2"/>
  <c r="CM82" i="2"/>
  <c r="CJ82" i="2"/>
  <c r="CA82" i="2"/>
  <c r="BL82" i="2"/>
  <c r="AY82" i="2"/>
  <c r="AU82" i="2"/>
  <c r="AP82" i="2"/>
  <c r="AE82" i="2"/>
  <c r="W82" i="2"/>
  <c r="DZ81" i="2"/>
  <c r="DT81" i="2"/>
  <c r="DL81" i="2"/>
  <c r="DC81" i="2"/>
  <c r="CM81" i="2"/>
  <c r="CJ81" i="2"/>
  <c r="CA81" i="2"/>
  <c r="BL81" i="2"/>
  <c r="AY81" i="2"/>
  <c r="AU81" i="2"/>
  <c r="AP81" i="2"/>
  <c r="AE81" i="2"/>
  <c r="W81" i="2"/>
  <c r="DZ80" i="2"/>
  <c r="DT80" i="2"/>
  <c r="DL80" i="2"/>
  <c r="DC80" i="2"/>
  <c r="CM80" i="2"/>
  <c r="CJ80" i="2"/>
  <c r="CA80" i="2"/>
  <c r="BL80" i="2"/>
  <c r="AY80" i="2"/>
  <c r="AU80" i="2"/>
  <c r="AP80" i="2"/>
  <c r="AE80" i="2"/>
  <c r="W80" i="2"/>
  <c r="DZ79" i="2"/>
  <c r="DT79" i="2"/>
  <c r="DL79" i="2"/>
  <c r="DC79" i="2"/>
  <c r="CM79" i="2"/>
  <c r="CJ79" i="2"/>
  <c r="CA79" i="2"/>
  <c r="BL79" i="2"/>
  <c r="AY79" i="2"/>
  <c r="AU79" i="2"/>
  <c r="AP79" i="2"/>
  <c r="AE79" i="2"/>
  <c r="W79" i="2"/>
  <c r="DY78" i="2"/>
  <c r="DX78" i="2"/>
  <c r="DW78" i="2"/>
  <c r="DV78" i="2"/>
  <c r="DU78" i="2"/>
  <c r="DS78" i="2"/>
  <c r="DR78" i="2"/>
  <c r="DQ78" i="2"/>
  <c r="DP78" i="2"/>
  <c r="DO78" i="2"/>
  <c r="DN78" i="2"/>
  <c r="DM78" i="2"/>
  <c r="DK78" i="2"/>
  <c r="DJ78" i="2"/>
  <c r="DI78" i="2"/>
  <c r="DH78" i="2"/>
  <c r="DG78" i="2"/>
  <c r="DF78" i="2"/>
  <c r="DE78" i="2"/>
  <c r="DD78" i="2"/>
  <c r="DB78" i="2"/>
  <c r="DA78" i="2"/>
  <c r="CZ78" i="2"/>
  <c r="CY78" i="2"/>
  <c r="CX78" i="2"/>
  <c r="CW78" i="2"/>
  <c r="CV78" i="2"/>
  <c r="CU78" i="2"/>
  <c r="CT78" i="2"/>
  <c r="CS78" i="2"/>
  <c r="CR78" i="2"/>
  <c r="CQ78" i="2"/>
  <c r="CP78" i="2"/>
  <c r="CO78" i="2"/>
  <c r="CN78" i="2"/>
  <c r="CL78" i="2"/>
  <c r="CK78" i="2"/>
  <c r="CI78" i="2"/>
  <c r="CH78" i="2"/>
  <c r="CG78" i="2"/>
  <c r="CF78" i="2"/>
  <c r="CE78" i="2"/>
  <c r="CD78" i="2"/>
  <c r="CC78" i="2"/>
  <c r="CB78" i="2"/>
  <c r="BZ78" i="2"/>
  <c r="BY78" i="2"/>
  <c r="BX78" i="2"/>
  <c r="BW78" i="2"/>
  <c r="BV78" i="2"/>
  <c r="BU78" i="2"/>
  <c r="BT78" i="2"/>
  <c r="BS78" i="2"/>
  <c r="BR78" i="2"/>
  <c r="BQ78" i="2"/>
  <c r="BP78" i="2"/>
  <c r="BO78" i="2"/>
  <c r="BN78" i="2"/>
  <c r="BM78" i="2"/>
  <c r="BK78" i="2"/>
  <c r="BJ78" i="2"/>
  <c r="BI78" i="2"/>
  <c r="BH78" i="2"/>
  <c r="BG78" i="2"/>
  <c r="BF78" i="2"/>
  <c r="BE78" i="2"/>
  <c r="BD78" i="2"/>
  <c r="BC78" i="2"/>
  <c r="BB78" i="2"/>
  <c r="BA78" i="2"/>
  <c r="AZ78" i="2"/>
  <c r="AX78" i="2"/>
  <c r="AW78" i="2"/>
  <c r="AV78" i="2"/>
  <c r="AT78" i="2"/>
  <c r="AS78" i="2"/>
  <c r="AR78" i="2"/>
  <c r="AQ78" i="2"/>
  <c r="AO78" i="2"/>
  <c r="AN78" i="2"/>
  <c r="AM78" i="2"/>
  <c r="AL78" i="2"/>
  <c r="AK78" i="2"/>
  <c r="AJ78" i="2"/>
  <c r="AI78" i="2"/>
  <c r="AH78" i="2"/>
  <c r="AG78" i="2"/>
  <c r="AF78" i="2"/>
  <c r="AD78" i="2"/>
  <c r="AC78" i="2"/>
  <c r="AB78" i="2"/>
  <c r="AA78" i="2"/>
  <c r="Z78" i="2"/>
  <c r="Y78" i="2"/>
  <c r="X78" i="2"/>
  <c r="V78" i="2"/>
  <c r="U78" i="2"/>
  <c r="T78" i="2"/>
  <c r="S78" i="2"/>
  <c r="R78" i="2"/>
  <c r="Q78" i="2"/>
  <c r="P78" i="2"/>
  <c r="O78" i="2"/>
  <c r="N78" i="2"/>
  <c r="M78" i="2"/>
  <c r="L78" i="2"/>
  <c r="K78" i="2"/>
  <c r="J78" i="2"/>
  <c r="I78" i="2"/>
  <c r="H78" i="2"/>
  <c r="G78" i="2"/>
  <c r="F78" i="2"/>
  <c r="E78" i="2"/>
  <c r="D78" i="2"/>
  <c r="C78" i="2"/>
  <c r="DZ77" i="2"/>
  <c r="DT77" i="2"/>
  <c r="DL77" i="2"/>
  <c r="DC77" i="2"/>
  <c r="CM77" i="2"/>
  <c r="CJ77" i="2"/>
  <c r="CA77" i="2"/>
  <c r="BL77" i="2"/>
  <c r="AY77" i="2"/>
  <c r="AU77" i="2"/>
  <c r="AP77" i="2"/>
  <c r="AE77" i="2"/>
  <c r="W77" i="2"/>
  <c r="DZ76" i="2"/>
  <c r="DT76" i="2"/>
  <c r="DL76" i="2"/>
  <c r="DC76" i="2"/>
  <c r="CM76" i="2"/>
  <c r="CJ76" i="2"/>
  <c r="CA76" i="2"/>
  <c r="BL76" i="2"/>
  <c r="AY76" i="2"/>
  <c r="AU76" i="2"/>
  <c r="AP76" i="2"/>
  <c r="AE76" i="2"/>
  <c r="W76" i="2"/>
  <c r="DZ75" i="2"/>
  <c r="DT75" i="2"/>
  <c r="DL75" i="2"/>
  <c r="DC75" i="2"/>
  <c r="CM75" i="2"/>
  <c r="CJ75" i="2"/>
  <c r="CA75" i="2"/>
  <c r="BL75" i="2"/>
  <c r="AY75" i="2"/>
  <c r="AU75" i="2"/>
  <c r="AP75" i="2"/>
  <c r="AE75" i="2"/>
  <c r="W75" i="2"/>
  <c r="DZ74" i="2"/>
  <c r="DT74" i="2"/>
  <c r="DL74" i="2"/>
  <c r="DC74" i="2"/>
  <c r="CM74" i="2"/>
  <c r="CJ74" i="2"/>
  <c r="CA74" i="2"/>
  <c r="BL74" i="2"/>
  <c r="AY74" i="2"/>
  <c r="AU74" i="2"/>
  <c r="AP74" i="2"/>
  <c r="AE74" i="2"/>
  <c r="W74" i="2"/>
  <c r="DZ73" i="2"/>
  <c r="DT73" i="2"/>
  <c r="DL73" i="2"/>
  <c r="DC73" i="2"/>
  <c r="CM73" i="2"/>
  <c r="CJ73" i="2"/>
  <c r="CA73" i="2"/>
  <c r="BL73" i="2"/>
  <c r="AY73" i="2"/>
  <c r="AU73" i="2"/>
  <c r="AP73" i="2"/>
  <c r="AE73" i="2"/>
  <c r="W73" i="2"/>
  <c r="DZ72" i="2"/>
  <c r="DT72" i="2"/>
  <c r="DL72" i="2"/>
  <c r="DC72" i="2"/>
  <c r="CM72" i="2"/>
  <c r="CJ72" i="2"/>
  <c r="CA72" i="2"/>
  <c r="BL72" i="2"/>
  <c r="AY72" i="2"/>
  <c r="AU72" i="2"/>
  <c r="AP72" i="2"/>
  <c r="AE72" i="2"/>
  <c r="W72" i="2"/>
  <c r="DZ71" i="2"/>
  <c r="DT71" i="2"/>
  <c r="DL71" i="2"/>
  <c r="DC71" i="2"/>
  <c r="CM71" i="2"/>
  <c r="CJ71" i="2"/>
  <c r="CA71" i="2"/>
  <c r="BL71" i="2"/>
  <c r="AY71" i="2"/>
  <c r="AU71" i="2"/>
  <c r="AP71" i="2"/>
  <c r="AE71" i="2"/>
  <c r="W71" i="2"/>
  <c r="DZ70" i="2"/>
  <c r="DT70" i="2"/>
  <c r="DL70" i="2"/>
  <c r="DC70" i="2"/>
  <c r="CM70" i="2"/>
  <c r="CJ70" i="2"/>
  <c r="CA70" i="2"/>
  <c r="BL70" i="2"/>
  <c r="AY70" i="2"/>
  <c r="AU70" i="2"/>
  <c r="AP70" i="2"/>
  <c r="AE70" i="2"/>
  <c r="W70" i="2"/>
  <c r="DY69" i="2"/>
  <c r="DX69" i="2"/>
  <c r="DW69" i="2"/>
  <c r="DV69" i="2"/>
  <c r="DU69" i="2"/>
  <c r="DS69" i="2"/>
  <c r="DR69" i="2"/>
  <c r="DQ69" i="2"/>
  <c r="DP69" i="2"/>
  <c r="DO69" i="2"/>
  <c r="DN69" i="2"/>
  <c r="DM69" i="2"/>
  <c r="DK69" i="2"/>
  <c r="DJ69" i="2"/>
  <c r="DI69" i="2"/>
  <c r="DH69" i="2"/>
  <c r="DG69" i="2"/>
  <c r="DF69" i="2"/>
  <c r="DE69" i="2"/>
  <c r="DD69" i="2"/>
  <c r="DB69" i="2"/>
  <c r="DA69" i="2"/>
  <c r="CZ69" i="2"/>
  <c r="CY69" i="2"/>
  <c r="CX69" i="2"/>
  <c r="CW69" i="2"/>
  <c r="CV69" i="2"/>
  <c r="CU69" i="2"/>
  <c r="CT69" i="2"/>
  <c r="CS69" i="2"/>
  <c r="CR69" i="2"/>
  <c r="CQ69" i="2"/>
  <c r="CP69" i="2"/>
  <c r="CO69" i="2"/>
  <c r="CN69" i="2"/>
  <c r="CL69" i="2"/>
  <c r="CK69" i="2"/>
  <c r="CI69" i="2"/>
  <c r="CH69" i="2"/>
  <c r="CG69" i="2"/>
  <c r="CF69" i="2"/>
  <c r="CE69" i="2"/>
  <c r="CD69" i="2"/>
  <c r="CC69" i="2"/>
  <c r="CB69" i="2"/>
  <c r="BZ69" i="2"/>
  <c r="BY69" i="2"/>
  <c r="BX69" i="2"/>
  <c r="BW69" i="2"/>
  <c r="BV69" i="2"/>
  <c r="BU69" i="2"/>
  <c r="BT69" i="2"/>
  <c r="BS69" i="2"/>
  <c r="BR69" i="2"/>
  <c r="BQ69" i="2"/>
  <c r="BP69" i="2"/>
  <c r="BO69" i="2"/>
  <c r="BN69" i="2"/>
  <c r="BM69" i="2"/>
  <c r="BK69" i="2"/>
  <c r="BJ69" i="2"/>
  <c r="BI69" i="2"/>
  <c r="BH69" i="2"/>
  <c r="BG69" i="2"/>
  <c r="BF69" i="2"/>
  <c r="BE69" i="2"/>
  <c r="BD69" i="2"/>
  <c r="BC69" i="2"/>
  <c r="BB69" i="2"/>
  <c r="BA69" i="2"/>
  <c r="AZ69" i="2"/>
  <c r="AX69" i="2"/>
  <c r="AW69" i="2"/>
  <c r="AV69" i="2"/>
  <c r="AT69" i="2"/>
  <c r="AS69" i="2"/>
  <c r="AR69" i="2"/>
  <c r="AQ69" i="2"/>
  <c r="AO69" i="2"/>
  <c r="AN69" i="2"/>
  <c r="AM69" i="2"/>
  <c r="AL69" i="2"/>
  <c r="AK69" i="2"/>
  <c r="AJ69" i="2"/>
  <c r="AI69" i="2"/>
  <c r="AH69" i="2"/>
  <c r="AG69" i="2"/>
  <c r="AF69" i="2"/>
  <c r="AD69" i="2"/>
  <c r="AC69" i="2"/>
  <c r="AB69" i="2"/>
  <c r="AA69" i="2"/>
  <c r="Z69" i="2"/>
  <c r="Y69" i="2"/>
  <c r="X69" i="2"/>
  <c r="V69" i="2"/>
  <c r="U69" i="2"/>
  <c r="T69" i="2"/>
  <c r="S69" i="2"/>
  <c r="R69" i="2"/>
  <c r="Q69" i="2"/>
  <c r="P69" i="2"/>
  <c r="O69" i="2"/>
  <c r="N69" i="2"/>
  <c r="M69" i="2"/>
  <c r="L69" i="2"/>
  <c r="K69" i="2"/>
  <c r="J69" i="2"/>
  <c r="I69" i="2"/>
  <c r="H69" i="2"/>
  <c r="G69" i="2"/>
  <c r="F69" i="2"/>
  <c r="E69" i="2"/>
  <c r="D69" i="2"/>
  <c r="C69" i="2"/>
  <c r="DZ68" i="2"/>
  <c r="DT68" i="2"/>
  <c r="DL68" i="2"/>
  <c r="DC68" i="2"/>
  <c r="CM68" i="2"/>
  <c r="CJ68" i="2"/>
  <c r="CA68" i="2"/>
  <c r="BL68" i="2"/>
  <c r="AY68" i="2"/>
  <c r="AU68" i="2"/>
  <c r="AP68" i="2"/>
  <c r="AE68" i="2"/>
  <c r="W68" i="2"/>
  <c r="DZ67" i="2"/>
  <c r="DT67" i="2"/>
  <c r="DL67" i="2"/>
  <c r="DC67" i="2"/>
  <c r="CM67" i="2"/>
  <c r="CJ67" i="2"/>
  <c r="CA67" i="2"/>
  <c r="BL67" i="2"/>
  <c r="AY67" i="2"/>
  <c r="AU67" i="2"/>
  <c r="AP67" i="2"/>
  <c r="AE67" i="2"/>
  <c r="W67" i="2"/>
  <c r="DZ66" i="2"/>
  <c r="DT66" i="2"/>
  <c r="DL66" i="2"/>
  <c r="DC66" i="2"/>
  <c r="CM66" i="2"/>
  <c r="CJ66" i="2"/>
  <c r="CA66" i="2"/>
  <c r="BL66" i="2"/>
  <c r="AY66" i="2"/>
  <c r="AU66" i="2"/>
  <c r="AP66" i="2"/>
  <c r="AE66" i="2"/>
  <c r="W66" i="2"/>
  <c r="DZ65" i="2"/>
  <c r="DT65" i="2"/>
  <c r="DL65" i="2"/>
  <c r="DC65" i="2"/>
  <c r="CM65" i="2"/>
  <c r="CJ65" i="2"/>
  <c r="CA65" i="2"/>
  <c r="BL65" i="2"/>
  <c r="AY65" i="2"/>
  <c r="AU65" i="2"/>
  <c r="AP65" i="2"/>
  <c r="AE65" i="2"/>
  <c r="W65" i="2"/>
  <c r="DZ64" i="2"/>
  <c r="DT64" i="2"/>
  <c r="DL64" i="2"/>
  <c r="DC64" i="2"/>
  <c r="CM64" i="2"/>
  <c r="CJ64" i="2"/>
  <c r="CA64" i="2"/>
  <c r="BL64" i="2"/>
  <c r="AY64" i="2"/>
  <c r="AU64" i="2"/>
  <c r="AP64" i="2"/>
  <c r="AE64" i="2"/>
  <c r="W64" i="2"/>
  <c r="DZ63" i="2"/>
  <c r="DT63" i="2"/>
  <c r="DL63" i="2"/>
  <c r="DC63" i="2"/>
  <c r="CM63" i="2"/>
  <c r="CJ63" i="2"/>
  <c r="CA63" i="2"/>
  <c r="BL63" i="2"/>
  <c r="AY63" i="2"/>
  <c r="AU63" i="2"/>
  <c r="AP63" i="2"/>
  <c r="AE63" i="2"/>
  <c r="W63" i="2"/>
  <c r="DZ62" i="2"/>
  <c r="DT62" i="2"/>
  <c r="DL62" i="2"/>
  <c r="DC62" i="2"/>
  <c r="CM62" i="2"/>
  <c r="CJ62" i="2"/>
  <c r="CA62" i="2"/>
  <c r="BL62" i="2"/>
  <c r="AY62" i="2"/>
  <c r="AU62" i="2"/>
  <c r="AP62" i="2"/>
  <c r="AE62" i="2"/>
  <c r="W62" i="2"/>
  <c r="DZ61" i="2"/>
  <c r="DT61" i="2"/>
  <c r="DL61" i="2"/>
  <c r="DC61" i="2"/>
  <c r="CM61" i="2"/>
  <c r="CJ61" i="2"/>
  <c r="CA61" i="2"/>
  <c r="BL61" i="2"/>
  <c r="AY61" i="2"/>
  <c r="AU61" i="2"/>
  <c r="AP61" i="2"/>
  <c r="AE61" i="2"/>
  <c r="W61" i="2"/>
  <c r="DZ60" i="2"/>
  <c r="DT60" i="2"/>
  <c r="DL60" i="2"/>
  <c r="DC60" i="2"/>
  <c r="CM60" i="2"/>
  <c r="CJ60" i="2"/>
  <c r="CA60" i="2"/>
  <c r="BL60" i="2"/>
  <c r="AY60" i="2"/>
  <c r="AU60" i="2"/>
  <c r="AP60" i="2"/>
  <c r="AE60" i="2"/>
  <c r="W60" i="2"/>
  <c r="DY59" i="2"/>
  <c r="DX59" i="2"/>
  <c r="DW59" i="2"/>
  <c r="DV59" i="2"/>
  <c r="DU59" i="2"/>
  <c r="DS59" i="2"/>
  <c r="DR59" i="2"/>
  <c r="DQ59" i="2"/>
  <c r="DP59" i="2"/>
  <c r="DO59" i="2"/>
  <c r="DN59" i="2"/>
  <c r="DM59" i="2"/>
  <c r="DK59" i="2"/>
  <c r="DJ59" i="2"/>
  <c r="DI59" i="2"/>
  <c r="DH59" i="2"/>
  <c r="DG59" i="2"/>
  <c r="DF59" i="2"/>
  <c r="DE59" i="2"/>
  <c r="DD59" i="2"/>
  <c r="DB59" i="2"/>
  <c r="DA59" i="2"/>
  <c r="CZ59" i="2"/>
  <c r="CY59" i="2"/>
  <c r="CX59" i="2"/>
  <c r="CW59" i="2"/>
  <c r="CV59" i="2"/>
  <c r="CU59" i="2"/>
  <c r="CT59" i="2"/>
  <c r="CS59" i="2"/>
  <c r="CR59" i="2"/>
  <c r="CQ59" i="2"/>
  <c r="CP59" i="2"/>
  <c r="CO59" i="2"/>
  <c r="CN59" i="2"/>
  <c r="CL59" i="2"/>
  <c r="CK59" i="2"/>
  <c r="CI59" i="2"/>
  <c r="CH59" i="2"/>
  <c r="CG59" i="2"/>
  <c r="CF59" i="2"/>
  <c r="CE59" i="2"/>
  <c r="CD59" i="2"/>
  <c r="CC59" i="2"/>
  <c r="CB59" i="2"/>
  <c r="BZ59" i="2"/>
  <c r="BY59" i="2"/>
  <c r="BX59" i="2"/>
  <c r="BW59" i="2"/>
  <c r="BV59" i="2"/>
  <c r="BU59" i="2"/>
  <c r="BT59" i="2"/>
  <c r="BS59" i="2"/>
  <c r="BR59" i="2"/>
  <c r="BQ59" i="2"/>
  <c r="BP59" i="2"/>
  <c r="BO59" i="2"/>
  <c r="BN59" i="2"/>
  <c r="BM59" i="2"/>
  <c r="BK59" i="2"/>
  <c r="BJ59" i="2"/>
  <c r="BI59" i="2"/>
  <c r="BH59" i="2"/>
  <c r="BG59" i="2"/>
  <c r="BF59" i="2"/>
  <c r="BE59" i="2"/>
  <c r="BD59" i="2"/>
  <c r="BC59" i="2"/>
  <c r="BB59" i="2"/>
  <c r="BA59" i="2"/>
  <c r="AZ59" i="2"/>
  <c r="AX59" i="2"/>
  <c r="AW59" i="2"/>
  <c r="AV59" i="2"/>
  <c r="AT59" i="2"/>
  <c r="AS59" i="2"/>
  <c r="AR59" i="2"/>
  <c r="AQ59" i="2"/>
  <c r="AO59" i="2"/>
  <c r="AN59" i="2"/>
  <c r="AM59" i="2"/>
  <c r="AL59" i="2"/>
  <c r="AK59" i="2"/>
  <c r="AJ59" i="2"/>
  <c r="AI59" i="2"/>
  <c r="AH59" i="2"/>
  <c r="AG59" i="2"/>
  <c r="AF59" i="2"/>
  <c r="AD59" i="2"/>
  <c r="AC59" i="2"/>
  <c r="AB59" i="2"/>
  <c r="AA59" i="2"/>
  <c r="Z59" i="2"/>
  <c r="Y59" i="2"/>
  <c r="X59" i="2"/>
  <c r="V59" i="2"/>
  <c r="U59" i="2"/>
  <c r="T59" i="2"/>
  <c r="S59" i="2"/>
  <c r="R59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DZ58" i="2"/>
  <c r="DT58" i="2"/>
  <c r="DL58" i="2"/>
  <c r="DC58" i="2"/>
  <c r="CM58" i="2"/>
  <c r="CJ58" i="2"/>
  <c r="CA58" i="2"/>
  <c r="BL58" i="2"/>
  <c r="AY58" i="2"/>
  <c r="AU58" i="2"/>
  <c r="AP58" i="2"/>
  <c r="AE58" i="2"/>
  <c r="W58" i="2"/>
  <c r="DZ57" i="2"/>
  <c r="DT57" i="2"/>
  <c r="DL57" i="2"/>
  <c r="DC57" i="2"/>
  <c r="CM57" i="2"/>
  <c r="CJ57" i="2"/>
  <c r="CA57" i="2"/>
  <c r="BL57" i="2"/>
  <c r="AY57" i="2"/>
  <c r="AU57" i="2"/>
  <c r="AP57" i="2"/>
  <c r="AE57" i="2"/>
  <c r="W57" i="2"/>
  <c r="DZ56" i="2"/>
  <c r="DT56" i="2"/>
  <c r="DL56" i="2"/>
  <c r="DC56" i="2"/>
  <c r="CM56" i="2"/>
  <c r="CJ56" i="2"/>
  <c r="CA56" i="2"/>
  <c r="BL56" i="2"/>
  <c r="AY56" i="2"/>
  <c r="AU56" i="2"/>
  <c r="AP56" i="2"/>
  <c r="AE56" i="2"/>
  <c r="W56" i="2"/>
  <c r="DZ55" i="2"/>
  <c r="DT55" i="2"/>
  <c r="DL55" i="2"/>
  <c r="DC55" i="2"/>
  <c r="CM55" i="2"/>
  <c r="CJ55" i="2"/>
  <c r="CA55" i="2"/>
  <c r="BL55" i="2"/>
  <c r="AY55" i="2"/>
  <c r="AU55" i="2"/>
  <c r="AP55" i="2"/>
  <c r="AE55" i="2"/>
  <c r="W55" i="2"/>
  <c r="DZ54" i="2"/>
  <c r="DT54" i="2"/>
  <c r="DL54" i="2"/>
  <c r="DC54" i="2"/>
  <c r="CM54" i="2"/>
  <c r="CJ54" i="2"/>
  <c r="CA54" i="2"/>
  <c r="BL54" i="2"/>
  <c r="AY54" i="2"/>
  <c r="AU54" i="2"/>
  <c r="AP54" i="2"/>
  <c r="AE54" i="2"/>
  <c r="W54" i="2"/>
  <c r="DZ53" i="2"/>
  <c r="DT53" i="2"/>
  <c r="DL53" i="2"/>
  <c r="DC53" i="2"/>
  <c r="CM53" i="2"/>
  <c r="CJ53" i="2"/>
  <c r="CA53" i="2"/>
  <c r="BL53" i="2"/>
  <c r="AY53" i="2"/>
  <c r="AU53" i="2"/>
  <c r="AP53" i="2"/>
  <c r="AE53" i="2"/>
  <c r="W53" i="2"/>
  <c r="DZ52" i="2"/>
  <c r="DT52" i="2"/>
  <c r="DL52" i="2"/>
  <c r="DC52" i="2"/>
  <c r="CM52" i="2"/>
  <c r="CJ52" i="2"/>
  <c r="CA52" i="2"/>
  <c r="BL52" i="2"/>
  <c r="AY52" i="2"/>
  <c r="AU52" i="2"/>
  <c r="AP52" i="2"/>
  <c r="AE52" i="2"/>
  <c r="W52" i="2"/>
  <c r="DZ51" i="2"/>
  <c r="DT51" i="2"/>
  <c r="DL51" i="2"/>
  <c r="DC51" i="2"/>
  <c r="CM51" i="2"/>
  <c r="CJ51" i="2"/>
  <c r="CA51" i="2"/>
  <c r="BL51" i="2"/>
  <c r="AY51" i="2"/>
  <c r="AU51" i="2"/>
  <c r="AP51" i="2"/>
  <c r="AE51" i="2"/>
  <c r="W51" i="2"/>
  <c r="DY50" i="2"/>
  <c r="DX50" i="2"/>
  <c r="DW50" i="2"/>
  <c r="DV50" i="2"/>
  <c r="DU50" i="2"/>
  <c r="DS50" i="2"/>
  <c r="DR50" i="2"/>
  <c r="DQ50" i="2"/>
  <c r="DP50" i="2"/>
  <c r="DO50" i="2"/>
  <c r="DN50" i="2"/>
  <c r="DM50" i="2"/>
  <c r="DK50" i="2"/>
  <c r="DJ50" i="2"/>
  <c r="DI50" i="2"/>
  <c r="DH50" i="2"/>
  <c r="DG50" i="2"/>
  <c r="DF50" i="2"/>
  <c r="DE50" i="2"/>
  <c r="DD50" i="2"/>
  <c r="DB50" i="2"/>
  <c r="DA50" i="2"/>
  <c r="CZ50" i="2"/>
  <c r="CY50" i="2"/>
  <c r="CX50" i="2"/>
  <c r="CW50" i="2"/>
  <c r="CV50" i="2"/>
  <c r="CU50" i="2"/>
  <c r="CT50" i="2"/>
  <c r="CS50" i="2"/>
  <c r="CR50" i="2"/>
  <c r="CQ50" i="2"/>
  <c r="CP50" i="2"/>
  <c r="CO50" i="2"/>
  <c r="CN50" i="2"/>
  <c r="CL50" i="2"/>
  <c r="CK50" i="2"/>
  <c r="CI50" i="2"/>
  <c r="CH50" i="2"/>
  <c r="CG50" i="2"/>
  <c r="CF50" i="2"/>
  <c r="CE50" i="2"/>
  <c r="CD50" i="2"/>
  <c r="CC50" i="2"/>
  <c r="CB50" i="2"/>
  <c r="BZ50" i="2"/>
  <c r="BY50" i="2"/>
  <c r="BX50" i="2"/>
  <c r="BW50" i="2"/>
  <c r="BV50" i="2"/>
  <c r="BU50" i="2"/>
  <c r="BT50" i="2"/>
  <c r="BS50" i="2"/>
  <c r="BR50" i="2"/>
  <c r="BQ50" i="2"/>
  <c r="BP50" i="2"/>
  <c r="BO50" i="2"/>
  <c r="BN50" i="2"/>
  <c r="BM50" i="2"/>
  <c r="BK50" i="2"/>
  <c r="BJ50" i="2"/>
  <c r="BI50" i="2"/>
  <c r="BH50" i="2"/>
  <c r="BG50" i="2"/>
  <c r="BF50" i="2"/>
  <c r="BE50" i="2"/>
  <c r="BD50" i="2"/>
  <c r="BC50" i="2"/>
  <c r="BB50" i="2"/>
  <c r="BA50" i="2"/>
  <c r="AZ50" i="2"/>
  <c r="AX50" i="2"/>
  <c r="AW50" i="2"/>
  <c r="AV50" i="2"/>
  <c r="AT50" i="2"/>
  <c r="AS50" i="2"/>
  <c r="AR50" i="2"/>
  <c r="AQ50" i="2"/>
  <c r="AO50" i="2"/>
  <c r="AN50" i="2"/>
  <c r="AM50" i="2"/>
  <c r="AL50" i="2"/>
  <c r="AK50" i="2"/>
  <c r="AJ50" i="2"/>
  <c r="AI50" i="2"/>
  <c r="AH50" i="2"/>
  <c r="AG50" i="2"/>
  <c r="AF50" i="2"/>
  <c r="AD50" i="2"/>
  <c r="AC50" i="2"/>
  <c r="AB50" i="2"/>
  <c r="AA50" i="2"/>
  <c r="Z50" i="2"/>
  <c r="Y50" i="2"/>
  <c r="X50" i="2"/>
  <c r="V50" i="2"/>
  <c r="U50" i="2"/>
  <c r="T50" i="2"/>
  <c r="S50" i="2"/>
  <c r="R50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DZ49" i="2"/>
  <c r="DT49" i="2"/>
  <c r="DL49" i="2"/>
  <c r="DC49" i="2"/>
  <c r="CM49" i="2"/>
  <c r="CJ49" i="2"/>
  <c r="CA49" i="2"/>
  <c r="BL49" i="2"/>
  <c r="AY49" i="2"/>
  <c r="AU49" i="2"/>
  <c r="AP49" i="2"/>
  <c r="AE49" i="2"/>
  <c r="W49" i="2"/>
  <c r="DZ48" i="2"/>
  <c r="DT48" i="2"/>
  <c r="DL48" i="2"/>
  <c r="DC48" i="2"/>
  <c r="CM48" i="2"/>
  <c r="CJ48" i="2"/>
  <c r="CA48" i="2"/>
  <c r="BL48" i="2"/>
  <c r="AY48" i="2"/>
  <c r="AU48" i="2"/>
  <c r="AP48" i="2"/>
  <c r="AE48" i="2"/>
  <c r="W48" i="2"/>
  <c r="DZ47" i="2"/>
  <c r="DT47" i="2"/>
  <c r="DL47" i="2"/>
  <c r="DC47" i="2"/>
  <c r="CM47" i="2"/>
  <c r="CJ47" i="2"/>
  <c r="CA47" i="2"/>
  <c r="BL47" i="2"/>
  <c r="AY47" i="2"/>
  <c r="AU47" i="2"/>
  <c r="AP47" i="2"/>
  <c r="AE47" i="2"/>
  <c r="W47" i="2"/>
  <c r="DZ46" i="2"/>
  <c r="DT46" i="2"/>
  <c r="DL46" i="2"/>
  <c r="DC46" i="2"/>
  <c r="CM46" i="2"/>
  <c r="CJ46" i="2"/>
  <c r="CA46" i="2"/>
  <c r="BL46" i="2"/>
  <c r="AY46" i="2"/>
  <c r="AU46" i="2"/>
  <c r="AP46" i="2"/>
  <c r="AE46" i="2"/>
  <c r="W46" i="2"/>
  <c r="DZ45" i="2"/>
  <c r="DT45" i="2"/>
  <c r="DL45" i="2"/>
  <c r="DC45" i="2"/>
  <c r="CM45" i="2"/>
  <c r="CJ45" i="2"/>
  <c r="CA45" i="2"/>
  <c r="BL45" i="2"/>
  <c r="AY45" i="2"/>
  <c r="AU45" i="2"/>
  <c r="AP45" i="2"/>
  <c r="AE45" i="2"/>
  <c r="W45" i="2"/>
  <c r="DZ44" i="2"/>
  <c r="DT44" i="2"/>
  <c r="DL44" i="2"/>
  <c r="DC44" i="2"/>
  <c r="CM44" i="2"/>
  <c r="CJ44" i="2"/>
  <c r="CA44" i="2"/>
  <c r="BL44" i="2"/>
  <c r="AY44" i="2"/>
  <c r="AU44" i="2"/>
  <c r="AP44" i="2"/>
  <c r="AE44" i="2"/>
  <c r="W44" i="2"/>
  <c r="DZ43" i="2"/>
  <c r="DT43" i="2"/>
  <c r="DL43" i="2"/>
  <c r="DC43" i="2"/>
  <c r="CM43" i="2"/>
  <c r="CJ43" i="2"/>
  <c r="CA43" i="2"/>
  <c r="BL43" i="2"/>
  <c r="AY43" i="2"/>
  <c r="AU43" i="2"/>
  <c r="AP43" i="2"/>
  <c r="AE43" i="2"/>
  <c r="W43" i="2"/>
  <c r="DZ42" i="2"/>
  <c r="DT42" i="2"/>
  <c r="DL42" i="2"/>
  <c r="DC42" i="2"/>
  <c r="CM42" i="2"/>
  <c r="CJ42" i="2"/>
  <c r="CA42" i="2"/>
  <c r="BL42" i="2"/>
  <c r="AY42" i="2"/>
  <c r="AU42" i="2"/>
  <c r="AP42" i="2"/>
  <c r="AE42" i="2"/>
  <c r="W42" i="2"/>
  <c r="DZ41" i="2"/>
  <c r="DT41" i="2"/>
  <c r="DL41" i="2"/>
  <c r="DC41" i="2"/>
  <c r="CM41" i="2"/>
  <c r="CJ41" i="2"/>
  <c r="CA41" i="2"/>
  <c r="BL41" i="2"/>
  <c r="AY41" i="2"/>
  <c r="AU41" i="2"/>
  <c r="AP41" i="2"/>
  <c r="AE41" i="2"/>
  <c r="W41" i="2"/>
  <c r="DZ40" i="2"/>
  <c r="DT40" i="2"/>
  <c r="DL40" i="2"/>
  <c r="DC40" i="2"/>
  <c r="CM40" i="2"/>
  <c r="CJ40" i="2"/>
  <c r="CA40" i="2"/>
  <c r="BL40" i="2"/>
  <c r="AY40" i="2"/>
  <c r="AU40" i="2"/>
  <c r="AP40" i="2"/>
  <c r="AE40" i="2"/>
  <c r="W40" i="2"/>
  <c r="DZ39" i="2"/>
  <c r="DT39" i="2"/>
  <c r="DL39" i="2"/>
  <c r="DC39" i="2"/>
  <c r="CM39" i="2"/>
  <c r="CJ39" i="2"/>
  <c r="CA39" i="2"/>
  <c r="BL39" i="2"/>
  <c r="AY39" i="2"/>
  <c r="AU39" i="2"/>
  <c r="AP39" i="2"/>
  <c r="AE39" i="2"/>
  <c r="W39" i="2"/>
  <c r="DZ38" i="2"/>
  <c r="DT38" i="2"/>
  <c r="DL38" i="2"/>
  <c r="DC38" i="2"/>
  <c r="CM38" i="2"/>
  <c r="CJ38" i="2"/>
  <c r="CA38" i="2"/>
  <c r="BL38" i="2"/>
  <c r="AY38" i="2"/>
  <c r="AU38" i="2"/>
  <c r="AP38" i="2"/>
  <c r="AE38" i="2"/>
  <c r="W38" i="2"/>
  <c r="DZ37" i="2"/>
  <c r="DT37" i="2"/>
  <c r="DL37" i="2"/>
  <c r="DC37" i="2"/>
  <c r="CM37" i="2"/>
  <c r="CJ37" i="2"/>
  <c r="CA37" i="2"/>
  <c r="BL37" i="2"/>
  <c r="AY37" i="2"/>
  <c r="AU37" i="2"/>
  <c r="AP37" i="2"/>
  <c r="AE37" i="2"/>
  <c r="W37" i="2"/>
  <c r="DZ36" i="2"/>
  <c r="DT36" i="2"/>
  <c r="DL36" i="2"/>
  <c r="DC36" i="2"/>
  <c r="CM36" i="2"/>
  <c r="CJ36" i="2"/>
  <c r="CA36" i="2"/>
  <c r="BL36" i="2"/>
  <c r="AY36" i="2"/>
  <c r="AU36" i="2"/>
  <c r="AP36" i="2"/>
  <c r="AE36" i="2"/>
  <c r="W36" i="2"/>
  <c r="DZ35" i="2"/>
  <c r="DT35" i="2"/>
  <c r="DL35" i="2"/>
  <c r="DC35" i="2"/>
  <c r="CM35" i="2"/>
  <c r="CJ35" i="2"/>
  <c r="CA35" i="2"/>
  <c r="BL35" i="2"/>
  <c r="AY35" i="2"/>
  <c r="AU35" i="2"/>
  <c r="AP35" i="2"/>
  <c r="AE35" i="2"/>
  <c r="W35" i="2"/>
  <c r="DZ34" i="2"/>
  <c r="DT34" i="2"/>
  <c r="DL34" i="2"/>
  <c r="DC34" i="2"/>
  <c r="CM34" i="2"/>
  <c r="CJ34" i="2"/>
  <c r="CA34" i="2"/>
  <c r="BL34" i="2"/>
  <c r="AY34" i="2"/>
  <c r="AU34" i="2"/>
  <c r="AP34" i="2"/>
  <c r="AE34" i="2"/>
  <c r="W34" i="2"/>
  <c r="DZ33" i="2"/>
  <c r="DT33" i="2"/>
  <c r="DL33" i="2"/>
  <c r="DC33" i="2"/>
  <c r="CM33" i="2"/>
  <c r="CJ33" i="2"/>
  <c r="CA33" i="2"/>
  <c r="BL33" i="2"/>
  <c r="AY33" i="2"/>
  <c r="AU33" i="2"/>
  <c r="AP33" i="2"/>
  <c r="AE33" i="2"/>
  <c r="W33" i="2"/>
  <c r="DZ32" i="2"/>
  <c r="DT32" i="2"/>
  <c r="DL32" i="2"/>
  <c r="DC32" i="2"/>
  <c r="CM32" i="2"/>
  <c r="CJ32" i="2"/>
  <c r="CA32" i="2"/>
  <c r="BL32" i="2"/>
  <c r="AY32" i="2"/>
  <c r="AU32" i="2"/>
  <c r="AP32" i="2"/>
  <c r="AE32" i="2"/>
  <c r="W32" i="2"/>
  <c r="DZ31" i="2"/>
  <c r="DT31" i="2"/>
  <c r="DL31" i="2"/>
  <c r="DC31" i="2"/>
  <c r="CM31" i="2"/>
  <c r="CJ31" i="2"/>
  <c r="CA31" i="2"/>
  <c r="BL31" i="2"/>
  <c r="AY31" i="2"/>
  <c r="AU31" i="2"/>
  <c r="AP31" i="2"/>
  <c r="AE31" i="2"/>
  <c r="W31" i="2"/>
  <c r="DZ30" i="2"/>
  <c r="DT30" i="2"/>
  <c r="DL30" i="2"/>
  <c r="DC30" i="2"/>
  <c r="CM30" i="2"/>
  <c r="CJ30" i="2"/>
  <c r="CA30" i="2"/>
  <c r="BL30" i="2"/>
  <c r="AY30" i="2"/>
  <c r="AU30" i="2"/>
  <c r="AP30" i="2"/>
  <c r="AE30" i="2"/>
  <c r="W30" i="2"/>
  <c r="DY29" i="2"/>
  <c r="DX29" i="2"/>
  <c r="DW29" i="2"/>
  <c r="DV29" i="2"/>
  <c r="DU29" i="2"/>
  <c r="DS29" i="2"/>
  <c r="DR29" i="2"/>
  <c r="DQ29" i="2"/>
  <c r="DP29" i="2"/>
  <c r="DO29" i="2"/>
  <c r="DN29" i="2"/>
  <c r="DM29" i="2"/>
  <c r="DK29" i="2"/>
  <c r="DJ29" i="2"/>
  <c r="DI29" i="2"/>
  <c r="DH29" i="2"/>
  <c r="DG29" i="2"/>
  <c r="DF29" i="2"/>
  <c r="DE29" i="2"/>
  <c r="DD29" i="2"/>
  <c r="DB29" i="2"/>
  <c r="DA29" i="2"/>
  <c r="CZ29" i="2"/>
  <c r="CY29" i="2"/>
  <c r="CX29" i="2"/>
  <c r="CW29" i="2"/>
  <c r="CV29" i="2"/>
  <c r="CU29" i="2"/>
  <c r="CT29" i="2"/>
  <c r="CS29" i="2"/>
  <c r="CR29" i="2"/>
  <c r="CQ29" i="2"/>
  <c r="CP29" i="2"/>
  <c r="CO29" i="2"/>
  <c r="CN29" i="2"/>
  <c r="CL29" i="2"/>
  <c r="CK29" i="2"/>
  <c r="CI29" i="2"/>
  <c r="CH29" i="2"/>
  <c r="CG29" i="2"/>
  <c r="CF29" i="2"/>
  <c r="CE29" i="2"/>
  <c r="CD29" i="2"/>
  <c r="CC29" i="2"/>
  <c r="CB29" i="2"/>
  <c r="BZ29" i="2"/>
  <c r="BY29" i="2"/>
  <c r="BX29" i="2"/>
  <c r="BW29" i="2"/>
  <c r="BV29" i="2"/>
  <c r="BU29" i="2"/>
  <c r="BT29" i="2"/>
  <c r="BS29" i="2"/>
  <c r="BR29" i="2"/>
  <c r="BQ29" i="2"/>
  <c r="BP29" i="2"/>
  <c r="BO29" i="2"/>
  <c r="BN29" i="2"/>
  <c r="BM29" i="2"/>
  <c r="BK29" i="2"/>
  <c r="BJ29" i="2"/>
  <c r="BI29" i="2"/>
  <c r="BH29" i="2"/>
  <c r="BG29" i="2"/>
  <c r="BF29" i="2"/>
  <c r="BE29" i="2"/>
  <c r="BD29" i="2"/>
  <c r="BC29" i="2"/>
  <c r="BB29" i="2"/>
  <c r="BA29" i="2"/>
  <c r="AZ29" i="2"/>
  <c r="AX29" i="2"/>
  <c r="AW29" i="2"/>
  <c r="AV29" i="2"/>
  <c r="AT29" i="2"/>
  <c r="AS29" i="2"/>
  <c r="AR29" i="2"/>
  <c r="AQ29" i="2"/>
  <c r="AO29" i="2"/>
  <c r="AN29" i="2"/>
  <c r="AM29" i="2"/>
  <c r="AL29" i="2"/>
  <c r="AK29" i="2"/>
  <c r="AJ29" i="2"/>
  <c r="AI29" i="2"/>
  <c r="AH29" i="2"/>
  <c r="AG29" i="2"/>
  <c r="AF29" i="2"/>
  <c r="AD29" i="2"/>
  <c r="AC29" i="2"/>
  <c r="AB29" i="2"/>
  <c r="AA29" i="2"/>
  <c r="Z29" i="2"/>
  <c r="Y29" i="2"/>
  <c r="X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DZ28" i="2"/>
  <c r="DT28" i="2"/>
  <c r="DL28" i="2"/>
  <c r="DC28" i="2"/>
  <c r="CM28" i="2"/>
  <c r="CJ28" i="2"/>
  <c r="CA28" i="2"/>
  <c r="BL28" i="2"/>
  <c r="AV28" i="2"/>
  <c r="AU28" i="2"/>
  <c r="AX28" i="2" s="1"/>
  <c r="AP28" i="2"/>
  <c r="AE28" i="2"/>
  <c r="W28" i="2"/>
  <c r="DZ27" i="2"/>
  <c r="DT27" i="2"/>
  <c r="DL27" i="2"/>
  <c r="DC27" i="2"/>
  <c r="CM27" i="2"/>
  <c r="CJ27" i="2"/>
  <c r="CA27" i="2"/>
  <c r="BL27" i="2"/>
  <c r="AY27" i="2"/>
  <c r="AU27" i="2"/>
  <c r="AP27" i="2"/>
  <c r="AE27" i="2"/>
  <c r="W27" i="2"/>
  <c r="DZ26" i="2"/>
  <c r="DT26" i="2"/>
  <c r="DL26" i="2"/>
  <c r="DC26" i="2"/>
  <c r="CM26" i="2"/>
  <c r="CJ26" i="2"/>
  <c r="CA26" i="2"/>
  <c r="BL26" i="2"/>
  <c r="AY26" i="2"/>
  <c r="AU26" i="2"/>
  <c r="AP26" i="2"/>
  <c r="AE26" i="2"/>
  <c r="W26" i="2"/>
  <c r="DZ25" i="2"/>
  <c r="DT25" i="2"/>
  <c r="DL25" i="2"/>
  <c r="DC25" i="2"/>
  <c r="CM25" i="2"/>
  <c r="CJ25" i="2"/>
  <c r="CA25" i="2"/>
  <c r="BL25" i="2"/>
  <c r="AY25" i="2"/>
  <c r="AU25" i="2"/>
  <c r="AP25" i="2"/>
  <c r="AE25" i="2"/>
  <c r="W25" i="2"/>
  <c r="DZ24" i="2"/>
  <c r="DT24" i="2"/>
  <c r="DL24" i="2"/>
  <c r="DC24" i="2"/>
  <c r="CM24" i="2"/>
  <c r="CJ24" i="2"/>
  <c r="CA24" i="2"/>
  <c r="BL24" i="2"/>
  <c r="AY24" i="2"/>
  <c r="AU24" i="2"/>
  <c r="AP24" i="2"/>
  <c r="AE24" i="2"/>
  <c r="W24" i="2"/>
  <c r="DZ23" i="2"/>
  <c r="DT23" i="2"/>
  <c r="DL23" i="2"/>
  <c r="DC23" i="2"/>
  <c r="CM23" i="2"/>
  <c r="CJ23" i="2"/>
  <c r="CA23" i="2"/>
  <c r="BL23" i="2"/>
  <c r="AY23" i="2"/>
  <c r="AU23" i="2"/>
  <c r="AP23" i="2"/>
  <c r="AE23" i="2"/>
  <c r="W23" i="2"/>
  <c r="DZ22" i="2"/>
  <c r="DT22" i="2"/>
  <c r="DL22" i="2"/>
  <c r="DC22" i="2"/>
  <c r="CM22" i="2"/>
  <c r="CJ22" i="2"/>
  <c r="CA22" i="2"/>
  <c r="BL22" i="2"/>
  <c r="AY22" i="2"/>
  <c r="AU22" i="2"/>
  <c r="AP22" i="2"/>
  <c r="AE22" i="2"/>
  <c r="W22" i="2"/>
  <c r="DZ21" i="2"/>
  <c r="DT21" i="2"/>
  <c r="DL21" i="2"/>
  <c r="DC21" i="2"/>
  <c r="CM21" i="2"/>
  <c r="CJ21" i="2"/>
  <c r="CA21" i="2"/>
  <c r="BL21" i="2"/>
  <c r="AY21" i="2"/>
  <c r="AU21" i="2"/>
  <c r="AP21" i="2"/>
  <c r="AE21" i="2"/>
  <c r="W21" i="2"/>
  <c r="DZ20" i="2"/>
  <c r="DT20" i="2"/>
  <c r="DL20" i="2"/>
  <c r="DC20" i="2"/>
  <c r="CM20" i="2"/>
  <c r="CJ20" i="2"/>
  <c r="CA20" i="2"/>
  <c r="BL20" i="2"/>
  <c r="AY20" i="2"/>
  <c r="AU20" i="2"/>
  <c r="AP20" i="2"/>
  <c r="AE20" i="2"/>
  <c r="W20" i="2"/>
  <c r="DZ19" i="2"/>
  <c r="DT19" i="2"/>
  <c r="DL19" i="2"/>
  <c r="DC19" i="2"/>
  <c r="CM19" i="2"/>
  <c r="CJ19" i="2"/>
  <c r="CA19" i="2"/>
  <c r="BL19" i="2"/>
  <c r="AY19" i="2"/>
  <c r="AU19" i="2"/>
  <c r="AP19" i="2"/>
  <c r="AE19" i="2"/>
  <c r="W19" i="2"/>
  <c r="DZ18" i="2"/>
  <c r="DT18" i="2"/>
  <c r="DL18" i="2"/>
  <c r="DC18" i="2"/>
  <c r="CM18" i="2"/>
  <c r="CJ18" i="2"/>
  <c r="CA18" i="2"/>
  <c r="BL18" i="2"/>
  <c r="AY18" i="2"/>
  <c r="AU18" i="2"/>
  <c r="AP18" i="2"/>
  <c r="AE18" i="2"/>
  <c r="W18" i="2"/>
  <c r="DZ17" i="2"/>
  <c r="DT17" i="2"/>
  <c r="DL17" i="2"/>
  <c r="DC17" i="2"/>
  <c r="CM17" i="2"/>
  <c r="CJ17" i="2"/>
  <c r="CA17" i="2"/>
  <c r="BL17" i="2"/>
  <c r="AY17" i="2"/>
  <c r="AU17" i="2"/>
  <c r="AP17" i="2"/>
  <c r="AE17" i="2"/>
  <c r="W17" i="2"/>
  <c r="DZ16" i="2"/>
  <c r="DT16" i="2"/>
  <c r="DL16" i="2"/>
  <c r="DC16" i="2"/>
  <c r="CM16" i="2"/>
  <c r="CJ16" i="2"/>
  <c r="CA16" i="2"/>
  <c r="BL16" i="2"/>
  <c r="AY16" i="2"/>
  <c r="AU16" i="2"/>
  <c r="AP16" i="2"/>
  <c r="AE16" i="2"/>
  <c r="W16" i="2"/>
  <c r="DZ15" i="2"/>
  <c r="DT15" i="2"/>
  <c r="DL15" i="2"/>
  <c r="DC15" i="2"/>
  <c r="CM15" i="2"/>
  <c r="CJ15" i="2"/>
  <c r="CA15" i="2"/>
  <c r="BL15" i="2"/>
  <c r="AY15" i="2"/>
  <c r="AU15" i="2"/>
  <c r="AP15" i="2"/>
  <c r="AE15" i="2"/>
  <c r="W15" i="2"/>
  <c r="DZ14" i="2"/>
  <c r="DT14" i="2"/>
  <c r="DL14" i="2"/>
  <c r="DC14" i="2"/>
  <c r="CM14" i="2"/>
  <c r="CJ14" i="2"/>
  <c r="CA14" i="2"/>
  <c r="BL14" i="2"/>
  <c r="AY14" i="2"/>
  <c r="AU14" i="2"/>
  <c r="AP14" i="2"/>
  <c r="AE14" i="2"/>
  <c r="W14" i="2"/>
  <c r="DZ13" i="2"/>
  <c r="DT13" i="2"/>
  <c r="DL13" i="2"/>
  <c r="DC13" i="2"/>
  <c r="CM13" i="2"/>
  <c r="CJ13" i="2"/>
  <c r="CA13" i="2"/>
  <c r="BL13" i="2"/>
  <c r="AY13" i="2"/>
  <c r="AU13" i="2"/>
  <c r="AP13" i="2"/>
  <c r="AE13" i="2"/>
  <c r="W13" i="2"/>
  <c r="DZ12" i="2"/>
  <c r="DT12" i="2"/>
  <c r="DL12" i="2"/>
  <c r="DC12" i="2"/>
  <c r="CM12" i="2"/>
  <c r="CJ12" i="2"/>
  <c r="CA12" i="2"/>
  <c r="BL12" i="2"/>
  <c r="AV12" i="2"/>
  <c r="AU12" i="2"/>
  <c r="AX12" i="2" s="1"/>
  <c r="AP12" i="2"/>
  <c r="AE12" i="2"/>
  <c r="W12" i="2"/>
  <c r="DY11" i="2"/>
  <c r="DX11" i="2"/>
  <c r="DW11" i="2"/>
  <c r="DV11" i="2"/>
  <c r="DU11" i="2"/>
  <c r="DS11" i="2"/>
  <c r="DR11" i="2"/>
  <c r="DQ11" i="2"/>
  <c r="DP11" i="2"/>
  <c r="DO11" i="2"/>
  <c r="DN11" i="2"/>
  <c r="DM11" i="2"/>
  <c r="DK11" i="2"/>
  <c r="DJ11" i="2"/>
  <c r="DI11" i="2"/>
  <c r="DH11" i="2"/>
  <c r="DG11" i="2"/>
  <c r="DF11" i="2"/>
  <c r="DE11" i="2"/>
  <c r="DD11" i="2"/>
  <c r="DB11" i="2"/>
  <c r="DA11" i="2"/>
  <c r="CZ11" i="2"/>
  <c r="CY11" i="2"/>
  <c r="CX11" i="2"/>
  <c r="CW11" i="2"/>
  <c r="CV11" i="2"/>
  <c r="CU11" i="2"/>
  <c r="CT11" i="2"/>
  <c r="CS11" i="2"/>
  <c r="CR11" i="2"/>
  <c r="CQ11" i="2"/>
  <c r="CP11" i="2"/>
  <c r="CO11" i="2"/>
  <c r="CN11" i="2"/>
  <c r="CL11" i="2"/>
  <c r="CK11" i="2"/>
  <c r="CI11" i="2"/>
  <c r="CH11" i="2"/>
  <c r="CG11" i="2"/>
  <c r="CF11" i="2"/>
  <c r="CE11" i="2"/>
  <c r="CD11" i="2"/>
  <c r="CC11" i="2"/>
  <c r="CB11" i="2"/>
  <c r="BZ11" i="2"/>
  <c r="BY11" i="2"/>
  <c r="BX11" i="2"/>
  <c r="BW11" i="2"/>
  <c r="BV11" i="2"/>
  <c r="BU11" i="2"/>
  <c r="BT11" i="2"/>
  <c r="BS11" i="2"/>
  <c r="BR11" i="2"/>
  <c r="BQ11" i="2"/>
  <c r="BP11" i="2"/>
  <c r="BO11" i="2"/>
  <c r="BN11" i="2"/>
  <c r="BM11" i="2"/>
  <c r="BK11" i="2"/>
  <c r="BJ11" i="2"/>
  <c r="BI11" i="2"/>
  <c r="BH11" i="2"/>
  <c r="BG11" i="2"/>
  <c r="BF11" i="2"/>
  <c r="BE11" i="2"/>
  <c r="BD11" i="2"/>
  <c r="BC11" i="2"/>
  <c r="BB11" i="2"/>
  <c r="BA11" i="2"/>
  <c r="AZ11" i="2"/>
  <c r="AW11" i="2"/>
  <c r="AT11" i="2"/>
  <c r="AS11" i="2"/>
  <c r="AR11" i="2"/>
  <c r="AQ11" i="2"/>
  <c r="AO11" i="2"/>
  <c r="AN11" i="2"/>
  <c r="AM11" i="2"/>
  <c r="AL11" i="2"/>
  <c r="AK11" i="2"/>
  <c r="AJ11" i="2"/>
  <c r="AI11" i="2"/>
  <c r="AH11" i="2"/>
  <c r="AG11" i="2"/>
  <c r="AF11" i="2"/>
  <c r="AD11" i="2"/>
  <c r="AC11" i="2"/>
  <c r="AB11" i="2"/>
  <c r="AA11" i="2"/>
  <c r="Z11" i="2"/>
  <c r="Y11" i="2"/>
  <c r="X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DZ9" i="2"/>
  <c r="DZ7" i="2" s="1"/>
  <c r="DT9" i="2"/>
  <c r="DT7" i="2" s="1"/>
  <c r="DL9" i="2"/>
  <c r="DL7" i="2" s="1"/>
  <c r="DC9" i="2"/>
  <c r="DC7" i="2" s="1"/>
  <c r="CM9" i="2"/>
  <c r="CM7" i="2" s="1"/>
  <c r="CJ9" i="2"/>
  <c r="CJ7" i="2" s="1"/>
  <c r="BL9" i="2"/>
  <c r="BL7" i="2" s="1"/>
  <c r="AU9" i="2"/>
  <c r="AU7" i="2" s="1"/>
  <c r="AP9" i="2"/>
  <c r="AP7" i="2" s="1"/>
  <c r="AE9" i="2"/>
  <c r="AE7" i="2" s="1"/>
  <c r="W9" i="2"/>
  <c r="DZ92" i="1"/>
  <c r="DT92" i="1"/>
  <c r="DL92" i="1"/>
  <c r="DC92" i="1"/>
  <c r="CM92" i="1"/>
  <c r="CJ92" i="1"/>
  <c r="CA92" i="1"/>
  <c r="BL92" i="1"/>
  <c r="AY92" i="1"/>
  <c r="AU92" i="1"/>
  <c r="AP92" i="1"/>
  <c r="AE92" i="1"/>
  <c r="W92" i="1"/>
  <c r="DZ91" i="1"/>
  <c r="DT91" i="1"/>
  <c r="DL91" i="1"/>
  <c r="DC91" i="1"/>
  <c r="CM91" i="1"/>
  <c r="CJ91" i="1"/>
  <c r="CA91" i="1"/>
  <c r="BL91" i="1"/>
  <c r="AY91" i="1"/>
  <c r="AU91" i="1"/>
  <c r="AP91" i="1"/>
  <c r="AE91" i="1"/>
  <c r="W91" i="1"/>
  <c r="DZ90" i="1"/>
  <c r="DT90" i="1"/>
  <c r="DL90" i="1"/>
  <c r="DC90" i="1"/>
  <c r="CM90" i="1"/>
  <c r="CJ90" i="1"/>
  <c r="CA90" i="1"/>
  <c r="BL90" i="1"/>
  <c r="AY90" i="1"/>
  <c r="AU90" i="1"/>
  <c r="AP90" i="1"/>
  <c r="AE90" i="1"/>
  <c r="W90" i="1"/>
  <c r="DZ89" i="1"/>
  <c r="DT89" i="1"/>
  <c r="DL89" i="1"/>
  <c r="DC89" i="1"/>
  <c r="CM89" i="1"/>
  <c r="CJ89" i="1"/>
  <c r="CA89" i="1"/>
  <c r="BL89" i="1"/>
  <c r="AY89" i="1"/>
  <c r="AU89" i="1"/>
  <c r="AP89" i="1"/>
  <c r="AE89" i="1"/>
  <c r="W89" i="1"/>
  <c r="DZ88" i="1"/>
  <c r="DT88" i="1"/>
  <c r="DL88" i="1"/>
  <c r="DC88" i="1"/>
  <c r="CM88" i="1"/>
  <c r="CJ88" i="1"/>
  <c r="CA88" i="1"/>
  <c r="BL88" i="1"/>
  <c r="AY88" i="1"/>
  <c r="AU88" i="1"/>
  <c r="AP88" i="1"/>
  <c r="AE88" i="1"/>
  <c r="W88" i="1"/>
  <c r="DZ87" i="1"/>
  <c r="DT87" i="1"/>
  <c r="DL87" i="1"/>
  <c r="DC87" i="1"/>
  <c r="CM87" i="1"/>
  <c r="CJ87" i="1"/>
  <c r="CA87" i="1"/>
  <c r="BL87" i="1"/>
  <c r="AY87" i="1"/>
  <c r="AU87" i="1"/>
  <c r="AP87" i="1"/>
  <c r="AE87" i="1"/>
  <c r="W87" i="1"/>
  <c r="DZ86" i="1"/>
  <c r="DT86" i="1"/>
  <c r="DL86" i="1"/>
  <c r="DC86" i="1"/>
  <c r="CM86" i="1"/>
  <c r="CJ86" i="1"/>
  <c r="CA86" i="1"/>
  <c r="BL86" i="1"/>
  <c r="AY86" i="1"/>
  <c r="AU86" i="1"/>
  <c r="AP86" i="1"/>
  <c r="AE86" i="1"/>
  <c r="W86" i="1"/>
  <c r="DZ85" i="1"/>
  <c r="DT85" i="1"/>
  <c r="DL85" i="1"/>
  <c r="DC85" i="1"/>
  <c r="CM85" i="1"/>
  <c r="CJ85" i="1"/>
  <c r="CA85" i="1"/>
  <c r="BL85" i="1"/>
  <c r="AY85" i="1"/>
  <c r="AU85" i="1"/>
  <c r="AP85" i="1"/>
  <c r="AE85" i="1"/>
  <c r="W85" i="1"/>
  <c r="DZ84" i="1"/>
  <c r="DT84" i="1"/>
  <c r="DL84" i="1"/>
  <c r="DC84" i="1"/>
  <c r="CM84" i="1"/>
  <c r="CJ84" i="1"/>
  <c r="CA84" i="1"/>
  <c r="BL84" i="1"/>
  <c r="AY84" i="1"/>
  <c r="AU84" i="1"/>
  <c r="AP84" i="1"/>
  <c r="AE84" i="1"/>
  <c r="W84" i="1"/>
  <c r="DZ83" i="1"/>
  <c r="DT83" i="1"/>
  <c r="DL83" i="1"/>
  <c r="DC83" i="1"/>
  <c r="CM83" i="1"/>
  <c r="CJ83" i="1"/>
  <c r="CA83" i="1"/>
  <c r="BL83" i="1"/>
  <c r="AY83" i="1"/>
  <c r="AU83" i="1"/>
  <c r="AP83" i="1"/>
  <c r="AE83" i="1"/>
  <c r="W83" i="1"/>
  <c r="DZ82" i="1"/>
  <c r="DT82" i="1"/>
  <c r="DL82" i="1"/>
  <c r="DC82" i="1"/>
  <c r="CM82" i="1"/>
  <c r="CJ82" i="1"/>
  <c r="CA82" i="1"/>
  <c r="BL82" i="1"/>
  <c r="AY82" i="1"/>
  <c r="AU82" i="1"/>
  <c r="AP82" i="1"/>
  <c r="AE82" i="1"/>
  <c r="W82" i="1"/>
  <c r="DZ81" i="1"/>
  <c r="DT81" i="1"/>
  <c r="DL81" i="1"/>
  <c r="DC81" i="1"/>
  <c r="CM81" i="1"/>
  <c r="CJ81" i="1"/>
  <c r="CA81" i="1"/>
  <c r="BL81" i="1"/>
  <c r="AY81" i="1"/>
  <c r="AU81" i="1"/>
  <c r="AP81" i="1"/>
  <c r="AE81" i="1"/>
  <c r="W81" i="1"/>
  <c r="DZ80" i="1"/>
  <c r="DT80" i="1"/>
  <c r="DL80" i="1"/>
  <c r="DC80" i="1"/>
  <c r="CM80" i="1"/>
  <c r="CJ80" i="1"/>
  <c r="CA80" i="1"/>
  <c r="BL80" i="1"/>
  <c r="AY80" i="1"/>
  <c r="AU80" i="1"/>
  <c r="AP80" i="1"/>
  <c r="AE80" i="1"/>
  <c r="W80" i="1"/>
  <c r="DZ79" i="1"/>
  <c r="DT79" i="1"/>
  <c r="DL79" i="1"/>
  <c r="DC79" i="1"/>
  <c r="CM79" i="1"/>
  <c r="CJ79" i="1"/>
  <c r="CA79" i="1"/>
  <c r="BL79" i="1"/>
  <c r="AY79" i="1"/>
  <c r="AU79" i="1"/>
  <c r="AP79" i="1"/>
  <c r="AE79" i="1"/>
  <c r="W79" i="1"/>
  <c r="DY78" i="1"/>
  <c r="DX78" i="1"/>
  <c r="DW78" i="1"/>
  <c r="DV78" i="1"/>
  <c r="DU78" i="1"/>
  <c r="DS78" i="1"/>
  <c r="DR78" i="1"/>
  <c r="DQ78" i="1"/>
  <c r="DP78" i="1"/>
  <c r="DO78" i="1"/>
  <c r="DN78" i="1"/>
  <c r="DM78" i="1"/>
  <c r="DK78" i="1"/>
  <c r="DJ78" i="1"/>
  <c r="DI78" i="1"/>
  <c r="DH78" i="1"/>
  <c r="DG78" i="1"/>
  <c r="DF78" i="1"/>
  <c r="DE78" i="1"/>
  <c r="DD78" i="1"/>
  <c r="DB78" i="1"/>
  <c r="DA78" i="1"/>
  <c r="CZ78" i="1"/>
  <c r="CY78" i="1"/>
  <c r="CX78" i="1"/>
  <c r="CW78" i="1"/>
  <c r="CV78" i="1"/>
  <c r="CU78" i="1"/>
  <c r="CT78" i="1"/>
  <c r="CS78" i="1"/>
  <c r="CR78" i="1"/>
  <c r="CQ78" i="1"/>
  <c r="CP78" i="1"/>
  <c r="CO78" i="1"/>
  <c r="CN78" i="1"/>
  <c r="CL78" i="1"/>
  <c r="CK78" i="1"/>
  <c r="CI78" i="1"/>
  <c r="CH78" i="1"/>
  <c r="CG78" i="1"/>
  <c r="CF78" i="1"/>
  <c r="CE78" i="1"/>
  <c r="CD78" i="1"/>
  <c r="CC78" i="1"/>
  <c r="CB78" i="1"/>
  <c r="BZ78" i="1"/>
  <c r="BY78" i="1"/>
  <c r="BX78" i="1"/>
  <c r="BW78" i="1"/>
  <c r="BV78" i="1"/>
  <c r="BU78" i="1"/>
  <c r="BT78" i="1"/>
  <c r="BS78" i="1"/>
  <c r="BR78" i="1"/>
  <c r="BQ78" i="1"/>
  <c r="BP78" i="1"/>
  <c r="BO78" i="1"/>
  <c r="BN78" i="1"/>
  <c r="BM78" i="1"/>
  <c r="BK78" i="1"/>
  <c r="BJ78" i="1"/>
  <c r="BI78" i="1"/>
  <c r="BH78" i="1"/>
  <c r="BG78" i="1"/>
  <c r="BF78" i="1"/>
  <c r="BE78" i="1"/>
  <c r="BD78" i="1"/>
  <c r="BC78" i="1"/>
  <c r="BB78" i="1"/>
  <c r="BA78" i="1"/>
  <c r="AZ78" i="1"/>
  <c r="AX78" i="1"/>
  <c r="AW78" i="1"/>
  <c r="AV78" i="1"/>
  <c r="AT78" i="1"/>
  <c r="AS78" i="1"/>
  <c r="AR78" i="1"/>
  <c r="AQ78" i="1"/>
  <c r="AO78" i="1"/>
  <c r="AN78" i="1"/>
  <c r="AM78" i="1"/>
  <c r="AL78" i="1"/>
  <c r="AK78" i="1"/>
  <c r="AJ78" i="1"/>
  <c r="AI78" i="1"/>
  <c r="AH78" i="1"/>
  <c r="AG78" i="1"/>
  <c r="AF78" i="1"/>
  <c r="AD78" i="1"/>
  <c r="AC78" i="1"/>
  <c r="AB78" i="1"/>
  <c r="AA78" i="1"/>
  <c r="Z78" i="1"/>
  <c r="Y78" i="1"/>
  <c r="X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D78" i="1"/>
  <c r="C78" i="1"/>
  <c r="DZ77" i="1"/>
  <c r="DT77" i="1"/>
  <c r="DL77" i="1"/>
  <c r="DC77" i="1"/>
  <c r="CM77" i="1"/>
  <c r="CJ77" i="1"/>
  <c r="CA77" i="1"/>
  <c r="BL77" i="1"/>
  <c r="AY77" i="1"/>
  <c r="AU77" i="1"/>
  <c r="AP77" i="1"/>
  <c r="AE77" i="1"/>
  <c r="W77" i="1"/>
  <c r="DZ76" i="1"/>
  <c r="DT76" i="1"/>
  <c r="DL76" i="1"/>
  <c r="DC76" i="1"/>
  <c r="CM76" i="1"/>
  <c r="CJ76" i="1"/>
  <c r="CA76" i="1"/>
  <c r="BL76" i="1"/>
  <c r="AY76" i="1"/>
  <c r="AU76" i="1"/>
  <c r="AP76" i="1"/>
  <c r="AE76" i="1"/>
  <c r="W76" i="1"/>
  <c r="DZ75" i="1"/>
  <c r="DT75" i="1"/>
  <c r="DL75" i="1"/>
  <c r="DC75" i="1"/>
  <c r="CM75" i="1"/>
  <c r="CJ75" i="1"/>
  <c r="CA75" i="1"/>
  <c r="BL75" i="1"/>
  <c r="AY75" i="1"/>
  <c r="AU75" i="1"/>
  <c r="AP75" i="1"/>
  <c r="AE75" i="1"/>
  <c r="W75" i="1"/>
  <c r="DZ74" i="1"/>
  <c r="DT74" i="1"/>
  <c r="DL74" i="1"/>
  <c r="DC74" i="1"/>
  <c r="CM74" i="1"/>
  <c r="CJ74" i="1"/>
  <c r="CA74" i="1"/>
  <c r="BL74" i="1"/>
  <c r="AY74" i="1"/>
  <c r="AU74" i="1"/>
  <c r="AP74" i="1"/>
  <c r="AE74" i="1"/>
  <c r="W74" i="1"/>
  <c r="DZ73" i="1"/>
  <c r="DT73" i="1"/>
  <c r="DL73" i="1"/>
  <c r="DC73" i="1"/>
  <c r="CM73" i="1"/>
  <c r="CJ73" i="1"/>
  <c r="CA73" i="1"/>
  <c r="BL73" i="1"/>
  <c r="AY73" i="1"/>
  <c r="AU73" i="1"/>
  <c r="AP73" i="1"/>
  <c r="AE73" i="1"/>
  <c r="W73" i="1"/>
  <c r="DZ72" i="1"/>
  <c r="DT72" i="1"/>
  <c r="DL72" i="1"/>
  <c r="DC72" i="1"/>
  <c r="CM72" i="1"/>
  <c r="CJ72" i="1"/>
  <c r="CA72" i="1"/>
  <c r="BL72" i="1"/>
  <c r="AY72" i="1"/>
  <c r="AU72" i="1"/>
  <c r="AP72" i="1"/>
  <c r="AE72" i="1"/>
  <c r="W72" i="1"/>
  <c r="DZ71" i="1"/>
  <c r="DT71" i="1"/>
  <c r="DL71" i="1"/>
  <c r="DC71" i="1"/>
  <c r="CM71" i="1"/>
  <c r="CJ71" i="1"/>
  <c r="CA71" i="1"/>
  <c r="BL71" i="1"/>
  <c r="AY71" i="1"/>
  <c r="AU71" i="1"/>
  <c r="AP71" i="1"/>
  <c r="AE71" i="1"/>
  <c r="W71" i="1"/>
  <c r="DZ70" i="1"/>
  <c r="DT70" i="1"/>
  <c r="DL70" i="1"/>
  <c r="DC70" i="1"/>
  <c r="CM70" i="1"/>
  <c r="CJ70" i="1"/>
  <c r="CA70" i="1"/>
  <c r="BL70" i="1"/>
  <c r="AY70" i="1"/>
  <c r="AU70" i="1"/>
  <c r="AP70" i="1"/>
  <c r="AE70" i="1"/>
  <c r="W70" i="1"/>
  <c r="DY69" i="1"/>
  <c r="DX69" i="1"/>
  <c r="DW69" i="1"/>
  <c r="DV69" i="1"/>
  <c r="DU69" i="1"/>
  <c r="DS69" i="1"/>
  <c r="DR69" i="1"/>
  <c r="DQ69" i="1"/>
  <c r="DP69" i="1"/>
  <c r="DO69" i="1"/>
  <c r="DN69" i="1"/>
  <c r="DM69" i="1"/>
  <c r="DK69" i="1"/>
  <c r="DJ69" i="1"/>
  <c r="DI69" i="1"/>
  <c r="DH69" i="1"/>
  <c r="DG69" i="1"/>
  <c r="DF69" i="1"/>
  <c r="DE69" i="1"/>
  <c r="DD69" i="1"/>
  <c r="DB69" i="1"/>
  <c r="DA69" i="1"/>
  <c r="CZ69" i="1"/>
  <c r="CY69" i="1"/>
  <c r="CX69" i="1"/>
  <c r="CW69" i="1"/>
  <c r="CV69" i="1"/>
  <c r="CU69" i="1"/>
  <c r="CT69" i="1"/>
  <c r="CS69" i="1"/>
  <c r="CR69" i="1"/>
  <c r="CQ69" i="1"/>
  <c r="CP69" i="1"/>
  <c r="CO69" i="1"/>
  <c r="CN69" i="1"/>
  <c r="CL69" i="1"/>
  <c r="CK69" i="1"/>
  <c r="CI69" i="1"/>
  <c r="CH69" i="1"/>
  <c r="CG69" i="1"/>
  <c r="CF69" i="1"/>
  <c r="CE69" i="1"/>
  <c r="CD69" i="1"/>
  <c r="CC69" i="1"/>
  <c r="CB69" i="1"/>
  <c r="BZ69" i="1"/>
  <c r="BY69" i="1"/>
  <c r="BX69" i="1"/>
  <c r="BW69" i="1"/>
  <c r="BV69" i="1"/>
  <c r="BU69" i="1"/>
  <c r="BT69" i="1"/>
  <c r="BS69" i="1"/>
  <c r="BR69" i="1"/>
  <c r="BQ69" i="1"/>
  <c r="BP69" i="1"/>
  <c r="BO69" i="1"/>
  <c r="BN69" i="1"/>
  <c r="BM69" i="1"/>
  <c r="BK69" i="1"/>
  <c r="BJ69" i="1"/>
  <c r="BI69" i="1"/>
  <c r="BH69" i="1"/>
  <c r="BG69" i="1"/>
  <c r="BF69" i="1"/>
  <c r="BE69" i="1"/>
  <c r="BD69" i="1"/>
  <c r="BC69" i="1"/>
  <c r="BB69" i="1"/>
  <c r="BA69" i="1"/>
  <c r="AZ69" i="1"/>
  <c r="AX69" i="1"/>
  <c r="AW69" i="1"/>
  <c r="AV69" i="1"/>
  <c r="AT69" i="1"/>
  <c r="AS69" i="1"/>
  <c r="AR69" i="1"/>
  <c r="AQ69" i="1"/>
  <c r="AO69" i="1"/>
  <c r="AN69" i="1"/>
  <c r="AM69" i="1"/>
  <c r="AL69" i="1"/>
  <c r="AK69" i="1"/>
  <c r="AJ69" i="1"/>
  <c r="AI69" i="1"/>
  <c r="AH69" i="1"/>
  <c r="AG69" i="1"/>
  <c r="AF69" i="1"/>
  <c r="AD69" i="1"/>
  <c r="AC69" i="1"/>
  <c r="AB69" i="1"/>
  <c r="AA69" i="1"/>
  <c r="Z69" i="1"/>
  <c r="Y69" i="1"/>
  <c r="X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DZ68" i="1"/>
  <c r="DT68" i="1"/>
  <c r="DL68" i="1"/>
  <c r="DC68" i="1"/>
  <c r="CM68" i="1"/>
  <c r="CJ68" i="1"/>
  <c r="CA68" i="1"/>
  <c r="BL68" i="1"/>
  <c r="AY68" i="1"/>
  <c r="AU68" i="1"/>
  <c r="AP68" i="1"/>
  <c r="AE68" i="1"/>
  <c r="W68" i="1"/>
  <c r="DZ67" i="1"/>
  <c r="DT67" i="1"/>
  <c r="DL67" i="1"/>
  <c r="DC67" i="1"/>
  <c r="CM67" i="1"/>
  <c r="CJ67" i="1"/>
  <c r="CA67" i="1"/>
  <c r="BL67" i="1"/>
  <c r="AY67" i="1"/>
  <c r="AU67" i="1"/>
  <c r="AP67" i="1"/>
  <c r="AE67" i="1"/>
  <c r="W67" i="1"/>
  <c r="DZ66" i="1"/>
  <c r="DT66" i="1"/>
  <c r="DL66" i="1"/>
  <c r="DC66" i="1"/>
  <c r="CM66" i="1"/>
  <c r="CJ66" i="1"/>
  <c r="CA66" i="1"/>
  <c r="BL66" i="1"/>
  <c r="AY66" i="1"/>
  <c r="AU66" i="1"/>
  <c r="AP66" i="1"/>
  <c r="AE66" i="1"/>
  <c r="W66" i="1"/>
  <c r="DZ65" i="1"/>
  <c r="DT65" i="1"/>
  <c r="DL65" i="1"/>
  <c r="DC65" i="1"/>
  <c r="CM65" i="1"/>
  <c r="CJ65" i="1"/>
  <c r="CA65" i="1"/>
  <c r="BL65" i="1"/>
  <c r="AY65" i="1"/>
  <c r="AU65" i="1"/>
  <c r="AP65" i="1"/>
  <c r="AE65" i="1"/>
  <c r="W65" i="1"/>
  <c r="DZ64" i="1"/>
  <c r="DT64" i="1"/>
  <c r="DL64" i="1"/>
  <c r="DC64" i="1"/>
  <c r="CM64" i="1"/>
  <c r="CJ64" i="1"/>
  <c r="CA64" i="1"/>
  <c r="BL64" i="1"/>
  <c r="AY64" i="1"/>
  <c r="AU64" i="1"/>
  <c r="AP64" i="1"/>
  <c r="AE64" i="1"/>
  <c r="W64" i="1"/>
  <c r="DZ63" i="1"/>
  <c r="DT63" i="1"/>
  <c r="DL63" i="1"/>
  <c r="DC63" i="1"/>
  <c r="CM63" i="1"/>
  <c r="CJ63" i="1"/>
  <c r="CA63" i="1"/>
  <c r="BL63" i="1"/>
  <c r="AY63" i="1"/>
  <c r="AU63" i="1"/>
  <c r="AP63" i="1"/>
  <c r="AE63" i="1"/>
  <c r="W63" i="1"/>
  <c r="DZ62" i="1"/>
  <c r="DT62" i="1"/>
  <c r="DL62" i="1"/>
  <c r="DC62" i="1"/>
  <c r="CM62" i="1"/>
  <c r="CJ62" i="1"/>
  <c r="CA62" i="1"/>
  <c r="BL62" i="1"/>
  <c r="AY62" i="1"/>
  <c r="AU62" i="1"/>
  <c r="AP62" i="1"/>
  <c r="AE62" i="1"/>
  <c r="W62" i="1"/>
  <c r="DZ61" i="1"/>
  <c r="DT61" i="1"/>
  <c r="DL61" i="1"/>
  <c r="DC61" i="1"/>
  <c r="CM61" i="1"/>
  <c r="CJ61" i="1"/>
  <c r="CA61" i="1"/>
  <c r="BL61" i="1"/>
  <c r="AY61" i="1"/>
  <c r="AU61" i="1"/>
  <c r="AP61" i="1"/>
  <c r="AE61" i="1"/>
  <c r="W61" i="1"/>
  <c r="DZ60" i="1"/>
  <c r="DT60" i="1"/>
  <c r="DL60" i="1"/>
  <c r="DC60" i="1"/>
  <c r="CM60" i="1"/>
  <c r="CJ60" i="1"/>
  <c r="CA60" i="1"/>
  <c r="BL60" i="1"/>
  <c r="AY60" i="1"/>
  <c r="AU60" i="1"/>
  <c r="AP60" i="1"/>
  <c r="AE60" i="1"/>
  <c r="W60" i="1"/>
  <c r="DY59" i="1"/>
  <c r="DX59" i="1"/>
  <c r="DW59" i="1"/>
  <c r="DV59" i="1"/>
  <c r="DU59" i="1"/>
  <c r="DS59" i="1"/>
  <c r="DR59" i="1"/>
  <c r="DQ59" i="1"/>
  <c r="DP59" i="1"/>
  <c r="DO59" i="1"/>
  <c r="DN59" i="1"/>
  <c r="DM59" i="1"/>
  <c r="DK59" i="1"/>
  <c r="DJ59" i="1"/>
  <c r="DI59" i="1"/>
  <c r="DH59" i="1"/>
  <c r="DG59" i="1"/>
  <c r="DF59" i="1"/>
  <c r="DE59" i="1"/>
  <c r="DD59" i="1"/>
  <c r="DB59" i="1"/>
  <c r="DA59" i="1"/>
  <c r="CZ59" i="1"/>
  <c r="CY59" i="1"/>
  <c r="CX59" i="1"/>
  <c r="CW59" i="1"/>
  <c r="CV59" i="1"/>
  <c r="CU59" i="1"/>
  <c r="CT59" i="1"/>
  <c r="CS59" i="1"/>
  <c r="CR59" i="1"/>
  <c r="CQ59" i="1"/>
  <c r="CP59" i="1"/>
  <c r="CO59" i="1"/>
  <c r="CN59" i="1"/>
  <c r="CL59" i="1"/>
  <c r="CK59" i="1"/>
  <c r="CI59" i="1"/>
  <c r="CH59" i="1"/>
  <c r="CG59" i="1"/>
  <c r="CF59" i="1"/>
  <c r="CE59" i="1"/>
  <c r="CD59" i="1"/>
  <c r="CC59" i="1"/>
  <c r="CB59" i="1"/>
  <c r="BZ59" i="1"/>
  <c r="BY59" i="1"/>
  <c r="BX59" i="1"/>
  <c r="BW59" i="1"/>
  <c r="BV59" i="1"/>
  <c r="BU59" i="1"/>
  <c r="BT59" i="1"/>
  <c r="BS59" i="1"/>
  <c r="BR59" i="1"/>
  <c r="BQ59" i="1"/>
  <c r="BP59" i="1"/>
  <c r="BO59" i="1"/>
  <c r="BN59" i="1"/>
  <c r="BM59" i="1"/>
  <c r="BK59" i="1"/>
  <c r="BJ59" i="1"/>
  <c r="BI59" i="1"/>
  <c r="BH59" i="1"/>
  <c r="BG59" i="1"/>
  <c r="BF59" i="1"/>
  <c r="BE59" i="1"/>
  <c r="BD59" i="1"/>
  <c r="BC59" i="1"/>
  <c r="BB59" i="1"/>
  <c r="BA59" i="1"/>
  <c r="AZ59" i="1"/>
  <c r="AX59" i="1"/>
  <c r="AW59" i="1"/>
  <c r="AV59" i="1"/>
  <c r="AT59" i="1"/>
  <c r="AS59" i="1"/>
  <c r="AR59" i="1"/>
  <c r="AQ59" i="1"/>
  <c r="AO59" i="1"/>
  <c r="AN59" i="1"/>
  <c r="AM59" i="1"/>
  <c r="AL59" i="1"/>
  <c r="AK59" i="1"/>
  <c r="AJ59" i="1"/>
  <c r="AI59" i="1"/>
  <c r="AH59" i="1"/>
  <c r="AG59" i="1"/>
  <c r="AF59" i="1"/>
  <c r="AD59" i="1"/>
  <c r="AC59" i="1"/>
  <c r="AB59" i="1"/>
  <c r="AA59" i="1"/>
  <c r="Z59" i="1"/>
  <c r="Y59" i="1"/>
  <c r="X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DZ58" i="1"/>
  <c r="DT58" i="1"/>
  <c r="DL58" i="1"/>
  <c r="DC58" i="1"/>
  <c r="CM58" i="1"/>
  <c r="CJ58" i="1"/>
  <c r="CA58" i="1"/>
  <c r="BL58" i="1"/>
  <c r="AY58" i="1"/>
  <c r="AU58" i="1"/>
  <c r="AP58" i="1"/>
  <c r="AE58" i="1"/>
  <c r="W58" i="1"/>
  <c r="DZ57" i="1"/>
  <c r="DT57" i="1"/>
  <c r="DL57" i="1"/>
  <c r="DC57" i="1"/>
  <c r="CM57" i="1"/>
  <c r="CJ57" i="1"/>
  <c r="CA57" i="1"/>
  <c r="BL57" i="1"/>
  <c r="AY57" i="1"/>
  <c r="AU57" i="1"/>
  <c r="AP57" i="1"/>
  <c r="AE57" i="1"/>
  <c r="W57" i="1"/>
  <c r="DZ56" i="1"/>
  <c r="DT56" i="1"/>
  <c r="DL56" i="1"/>
  <c r="DC56" i="1"/>
  <c r="CM56" i="1"/>
  <c r="CJ56" i="1"/>
  <c r="CA56" i="1"/>
  <c r="BL56" i="1"/>
  <c r="AY56" i="1"/>
  <c r="AU56" i="1"/>
  <c r="AP56" i="1"/>
  <c r="AE56" i="1"/>
  <c r="W56" i="1"/>
  <c r="DZ55" i="1"/>
  <c r="DT55" i="1"/>
  <c r="DL55" i="1"/>
  <c r="DC55" i="1"/>
  <c r="CM55" i="1"/>
  <c r="CJ55" i="1"/>
  <c r="CA55" i="1"/>
  <c r="BL55" i="1"/>
  <c r="AY55" i="1"/>
  <c r="AU55" i="1"/>
  <c r="AP55" i="1"/>
  <c r="AE55" i="1"/>
  <c r="W55" i="1"/>
  <c r="DZ54" i="1"/>
  <c r="DT54" i="1"/>
  <c r="DL54" i="1"/>
  <c r="DC54" i="1"/>
  <c r="CM54" i="1"/>
  <c r="CJ54" i="1"/>
  <c r="CA54" i="1"/>
  <c r="BL54" i="1"/>
  <c r="AY54" i="1"/>
  <c r="AU54" i="1"/>
  <c r="AP54" i="1"/>
  <c r="AE54" i="1"/>
  <c r="W54" i="1"/>
  <c r="DZ53" i="1"/>
  <c r="DT53" i="1"/>
  <c r="DL53" i="1"/>
  <c r="DC53" i="1"/>
  <c r="CM53" i="1"/>
  <c r="CJ53" i="1"/>
  <c r="CA53" i="1"/>
  <c r="BL53" i="1"/>
  <c r="AY53" i="1"/>
  <c r="AU53" i="1"/>
  <c r="AP53" i="1"/>
  <c r="AE53" i="1"/>
  <c r="W53" i="1"/>
  <c r="DZ52" i="1"/>
  <c r="DT52" i="1"/>
  <c r="DL52" i="1"/>
  <c r="DC52" i="1"/>
  <c r="CM52" i="1"/>
  <c r="CJ52" i="1"/>
  <c r="CA52" i="1"/>
  <c r="BL52" i="1"/>
  <c r="AY52" i="1"/>
  <c r="AU52" i="1"/>
  <c r="AP52" i="1"/>
  <c r="AE52" i="1"/>
  <c r="W52" i="1"/>
  <c r="DZ51" i="1"/>
  <c r="DT51" i="1"/>
  <c r="DL51" i="1"/>
  <c r="DC51" i="1"/>
  <c r="CM51" i="1"/>
  <c r="CJ51" i="1"/>
  <c r="CA51" i="1"/>
  <c r="BL51" i="1"/>
  <c r="AY51" i="1"/>
  <c r="AU51" i="1"/>
  <c r="AP51" i="1"/>
  <c r="AE51" i="1"/>
  <c r="W51" i="1"/>
  <c r="DY50" i="1"/>
  <c r="DX50" i="1"/>
  <c r="DW50" i="1"/>
  <c r="DV50" i="1"/>
  <c r="DU50" i="1"/>
  <c r="DS50" i="1"/>
  <c r="DR50" i="1"/>
  <c r="DQ50" i="1"/>
  <c r="DP50" i="1"/>
  <c r="DO50" i="1"/>
  <c r="DN50" i="1"/>
  <c r="DM50" i="1"/>
  <c r="DK50" i="1"/>
  <c r="DJ50" i="1"/>
  <c r="DI50" i="1"/>
  <c r="DH50" i="1"/>
  <c r="DG50" i="1"/>
  <c r="DF50" i="1"/>
  <c r="DE50" i="1"/>
  <c r="DD50" i="1"/>
  <c r="DB50" i="1"/>
  <c r="DA50" i="1"/>
  <c r="CZ50" i="1"/>
  <c r="CY50" i="1"/>
  <c r="CX50" i="1"/>
  <c r="CW50" i="1"/>
  <c r="CV50" i="1"/>
  <c r="CU50" i="1"/>
  <c r="CT50" i="1"/>
  <c r="CS50" i="1"/>
  <c r="CR50" i="1"/>
  <c r="CQ50" i="1"/>
  <c r="CP50" i="1"/>
  <c r="CO50" i="1"/>
  <c r="CN50" i="1"/>
  <c r="CL50" i="1"/>
  <c r="CK50" i="1"/>
  <c r="CI50" i="1"/>
  <c r="CH50" i="1"/>
  <c r="CG50" i="1"/>
  <c r="CF50" i="1"/>
  <c r="CE50" i="1"/>
  <c r="CD50" i="1"/>
  <c r="CC50" i="1"/>
  <c r="CB50" i="1"/>
  <c r="BZ50" i="1"/>
  <c r="BY50" i="1"/>
  <c r="BX50" i="1"/>
  <c r="BW50" i="1"/>
  <c r="BV50" i="1"/>
  <c r="BU50" i="1"/>
  <c r="BT50" i="1"/>
  <c r="BS50" i="1"/>
  <c r="BR50" i="1"/>
  <c r="BQ50" i="1"/>
  <c r="BP50" i="1"/>
  <c r="BO50" i="1"/>
  <c r="BN50" i="1"/>
  <c r="BM50" i="1"/>
  <c r="BK50" i="1"/>
  <c r="BJ50" i="1"/>
  <c r="BI50" i="1"/>
  <c r="BH50" i="1"/>
  <c r="BG50" i="1"/>
  <c r="BF50" i="1"/>
  <c r="BE50" i="1"/>
  <c r="BD50" i="1"/>
  <c r="BC50" i="1"/>
  <c r="BB50" i="1"/>
  <c r="BA50" i="1"/>
  <c r="AZ50" i="1"/>
  <c r="AX50" i="1"/>
  <c r="AW50" i="1"/>
  <c r="AV50" i="1"/>
  <c r="AT50" i="1"/>
  <c r="AS50" i="1"/>
  <c r="AR50" i="1"/>
  <c r="AQ50" i="1"/>
  <c r="AO50" i="1"/>
  <c r="AN50" i="1"/>
  <c r="AM50" i="1"/>
  <c r="AL50" i="1"/>
  <c r="AK50" i="1"/>
  <c r="AJ50" i="1"/>
  <c r="AI50" i="1"/>
  <c r="AH50" i="1"/>
  <c r="AG50" i="1"/>
  <c r="AF50" i="1"/>
  <c r="AD50" i="1"/>
  <c r="AC50" i="1"/>
  <c r="AB50" i="1"/>
  <c r="AA50" i="1"/>
  <c r="Z50" i="1"/>
  <c r="Y50" i="1"/>
  <c r="X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DZ49" i="1"/>
  <c r="DT49" i="1"/>
  <c r="DL49" i="1"/>
  <c r="DC49" i="1"/>
  <c r="CM49" i="1"/>
  <c r="CJ49" i="1"/>
  <c r="CA49" i="1"/>
  <c r="BL49" i="1"/>
  <c r="AY49" i="1"/>
  <c r="AU49" i="1"/>
  <c r="AP49" i="1"/>
  <c r="AE49" i="1"/>
  <c r="W49" i="1"/>
  <c r="DZ48" i="1"/>
  <c r="DT48" i="1"/>
  <c r="DL48" i="1"/>
  <c r="DC48" i="1"/>
  <c r="CM48" i="1"/>
  <c r="CJ48" i="1"/>
  <c r="CA48" i="1"/>
  <c r="BL48" i="1"/>
  <c r="AY48" i="1"/>
  <c r="AU48" i="1"/>
  <c r="AP48" i="1"/>
  <c r="AE48" i="1"/>
  <c r="W48" i="1"/>
  <c r="DZ47" i="1"/>
  <c r="DT47" i="1"/>
  <c r="DL47" i="1"/>
  <c r="DC47" i="1"/>
  <c r="CM47" i="1"/>
  <c r="CJ47" i="1"/>
  <c r="CA47" i="1"/>
  <c r="BL47" i="1"/>
  <c r="AY47" i="1"/>
  <c r="AU47" i="1"/>
  <c r="AP47" i="1"/>
  <c r="AE47" i="1"/>
  <c r="W47" i="1"/>
  <c r="DZ46" i="1"/>
  <c r="DT46" i="1"/>
  <c r="DL46" i="1"/>
  <c r="DC46" i="1"/>
  <c r="CM46" i="1"/>
  <c r="CJ46" i="1"/>
  <c r="CA46" i="1"/>
  <c r="BL46" i="1"/>
  <c r="AY46" i="1"/>
  <c r="AU46" i="1"/>
  <c r="AP46" i="1"/>
  <c r="AE46" i="1"/>
  <c r="W46" i="1"/>
  <c r="DZ45" i="1"/>
  <c r="DT45" i="1"/>
  <c r="DL45" i="1"/>
  <c r="DC45" i="1"/>
  <c r="CM45" i="1"/>
  <c r="CJ45" i="1"/>
  <c r="CA45" i="1"/>
  <c r="BL45" i="1"/>
  <c r="AY45" i="1"/>
  <c r="AU45" i="1"/>
  <c r="AP45" i="1"/>
  <c r="AE45" i="1"/>
  <c r="W45" i="1"/>
  <c r="DZ44" i="1"/>
  <c r="DT44" i="1"/>
  <c r="DL44" i="1"/>
  <c r="DC44" i="1"/>
  <c r="CM44" i="1"/>
  <c r="CJ44" i="1"/>
  <c r="CA44" i="1"/>
  <c r="BL44" i="1"/>
  <c r="AY44" i="1"/>
  <c r="AU44" i="1"/>
  <c r="AP44" i="1"/>
  <c r="AE44" i="1"/>
  <c r="W44" i="1"/>
  <c r="DZ43" i="1"/>
  <c r="DT43" i="1"/>
  <c r="DL43" i="1"/>
  <c r="DC43" i="1"/>
  <c r="CM43" i="1"/>
  <c r="CJ43" i="1"/>
  <c r="CA43" i="1"/>
  <c r="BL43" i="1"/>
  <c r="AY43" i="1"/>
  <c r="AU43" i="1"/>
  <c r="AP43" i="1"/>
  <c r="AE43" i="1"/>
  <c r="W43" i="1"/>
  <c r="DZ42" i="1"/>
  <c r="DT42" i="1"/>
  <c r="DL42" i="1"/>
  <c r="DC42" i="1"/>
  <c r="CM42" i="1"/>
  <c r="CJ42" i="1"/>
  <c r="CA42" i="1"/>
  <c r="BL42" i="1"/>
  <c r="AY42" i="1"/>
  <c r="AU42" i="1"/>
  <c r="AP42" i="1"/>
  <c r="AE42" i="1"/>
  <c r="W42" i="1"/>
  <c r="DZ41" i="1"/>
  <c r="DT41" i="1"/>
  <c r="DL41" i="1"/>
  <c r="DC41" i="1"/>
  <c r="CM41" i="1"/>
  <c r="CJ41" i="1"/>
  <c r="CA41" i="1"/>
  <c r="BL41" i="1"/>
  <c r="AY41" i="1"/>
  <c r="AU41" i="1"/>
  <c r="AP41" i="1"/>
  <c r="AE41" i="1"/>
  <c r="W41" i="1"/>
  <c r="DZ40" i="1"/>
  <c r="DT40" i="1"/>
  <c r="DL40" i="1"/>
  <c r="DC40" i="1"/>
  <c r="CM40" i="1"/>
  <c r="CJ40" i="1"/>
  <c r="CA40" i="1"/>
  <c r="BL40" i="1"/>
  <c r="AY40" i="1"/>
  <c r="AU40" i="1"/>
  <c r="AP40" i="1"/>
  <c r="AE40" i="1"/>
  <c r="W40" i="1"/>
  <c r="DZ39" i="1"/>
  <c r="DT39" i="1"/>
  <c r="DL39" i="1"/>
  <c r="DC39" i="1"/>
  <c r="CM39" i="1"/>
  <c r="CJ39" i="1"/>
  <c r="CA39" i="1"/>
  <c r="BL39" i="1"/>
  <c r="AY39" i="1"/>
  <c r="AU39" i="1"/>
  <c r="AP39" i="1"/>
  <c r="AE39" i="1"/>
  <c r="W39" i="1"/>
  <c r="DZ38" i="1"/>
  <c r="DT38" i="1"/>
  <c r="DL38" i="1"/>
  <c r="DC38" i="1"/>
  <c r="CM38" i="1"/>
  <c r="CJ38" i="1"/>
  <c r="CA38" i="1"/>
  <c r="BL38" i="1"/>
  <c r="AY38" i="1"/>
  <c r="AU38" i="1"/>
  <c r="AP38" i="1"/>
  <c r="AE38" i="1"/>
  <c r="W38" i="1"/>
  <c r="DZ37" i="1"/>
  <c r="DT37" i="1"/>
  <c r="DL37" i="1"/>
  <c r="DC37" i="1"/>
  <c r="CM37" i="1"/>
  <c r="CJ37" i="1"/>
  <c r="CA37" i="1"/>
  <c r="BL37" i="1"/>
  <c r="AY37" i="1"/>
  <c r="AU37" i="1"/>
  <c r="AP37" i="1"/>
  <c r="AE37" i="1"/>
  <c r="W37" i="1"/>
  <c r="DZ36" i="1"/>
  <c r="DT36" i="1"/>
  <c r="DL36" i="1"/>
  <c r="DC36" i="1"/>
  <c r="CM36" i="1"/>
  <c r="CJ36" i="1"/>
  <c r="CA36" i="1"/>
  <c r="BL36" i="1"/>
  <c r="AY36" i="1"/>
  <c r="AU36" i="1"/>
  <c r="AP36" i="1"/>
  <c r="AE36" i="1"/>
  <c r="W36" i="1"/>
  <c r="DZ35" i="1"/>
  <c r="DT35" i="1"/>
  <c r="DL35" i="1"/>
  <c r="DC35" i="1"/>
  <c r="CM35" i="1"/>
  <c r="CJ35" i="1"/>
  <c r="CA35" i="1"/>
  <c r="BL35" i="1"/>
  <c r="AY35" i="1"/>
  <c r="AU35" i="1"/>
  <c r="AP35" i="1"/>
  <c r="AE35" i="1"/>
  <c r="W35" i="1"/>
  <c r="DZ34" i="1"/>
  <c r="DT34" i="1"/>
  <c r="DL34" i="1"/>
  <c r="DC34" i="1"/>
  <c r="CM34" i="1"/>
  <c r="CJ34" i="1"/>
  <c r="CA34" i="1"/>
  <c r="BL34" i="1"/>
  <c r="AY34" i="1"/>
  <c r="AU34" i="1"/>
  <c r="AP34" i="1"/>
  <c r="AE34" i="1"/>
  <c r="W34" i="1"/>
  <c r="DZ33" i="1"/>
  <c r="DT33" i="1"/>
  <c r="DL33" i="1"/>
  <c r="DC33" i="1"/>
  <c r="CM33" i="1"/>
  <c r="CJ33" i="1"/>
  <c r="CA33" i="1"/>
  <c r="BL33" i="1"/>
  <c r="AY33" i="1"/>
  <c r="AU33" i="1"/>
  <c r="AP33" i="1"/>
  <c r="AE33" i="1"/>
  <c r="W33" i="1"/>
  <c r="DZ32" i="1"/>
  <c r="DT32" i="1"/>
  <c r="DL32" i="1"/>
  <c r="DC32" i="1"/>
  <c r="CM32" i="1"/>
  <c r="CJ32" i="1"/>
  <c r="CA32" i="1"/>
  <c r="BL32" i="1"/>
  <c r="AY32" i="1"/>
  <c r="AU32" i="1"/>
  <c r="AP32" i="1"/>
  <c r="AE32" i="1"/>
  <c r="W32" i="1"/>
  <c r="DZ31" i="1"/>
  <c r="DT31" i="1"/>
  <c r="DL31" i="1"/>
  <c r="DC31" i="1"/>
  <c r="CM31" i="1"/>
  <c r="CJ31" i="1"/>
  <c r="CA31" i="1"/>
  <c r="BL31" i="1"/>
  <c r="AY31" i="1"/>
  <c r="AU31" i="1"/>
  <c r="AP31" i="1"/>
  <c r="AE31" i="1"/>
  <c r="W31" i="1"/>
  <c r="DZ30" i="1"/>
  <c r="DT30" i="1"/>
  <c r="DL30" i="1"/>
  <c r="DC30" i="1"/>
  <c r="CM30" i="1"/>
  <c r="CJ30" i="1"/>
  <c r="CA30" i="1"/>
  <c r="BL30" i="1"/>
  <c r="AY30" i="1"/>
  <c r="AU30" i="1"/>
  <c r="AP30" i="1"/>
  <c r="AE30" i="1"/>
  <c r="W30" i="1"/>
  <c r="DY29" i="1"/>
  <c r="DX29" i="1"/>
  <c r="DW29" i="1"/>
  <c r="DV29" i="1"/>
  <c r="DU29" i="1"/>
  <c r="DS29" i="1"/>
  <c r="DR29" i="1"/>
  <c r="DQ29" i="1"/>
  <c r="DP29" i="1"/>
  <c r="DO29" i="1"/>
  <c r="DN29" i="1"/>
  <c r="DM29" i="1"/>
  <c r="DK29" i="1"/>
  <c r="DJ29" i="1"/>
  <c r="DI29" i="1"/>
  <c r="DH29" i="1"/>
  <c r="DG29" i="1"/>
  <c r="DF29" i="1"/>
  <c r="DE29" i="1"/>
  <c r="DD29" i="1"/>
  <c r="DB29" i="1"/>
  <c r="DA29" i="1"/>
  <c r="CZ29" i="1"/>
  <c r="CY29" i="1"/>
  <c r="CX29" i="1"/>
  <c r="CW29" i="1"/>
  <c r="CV29" i="1"/>
  <c r="CU29" i="1"/>
  <c r="CT29" i="1"/>
  <c r="CS29" i="1"/>
  <c r="CR29" i="1"/>
  <c r="CQ29" i="1"/>
  <c r="CP29" i="1"/>
  <c r="CO29" i="1"/>
  <c r="CN29" i="1"/>
  <c r="CL29" i="1"/>
  <c r="CK29" i="1"/>
  <c r="CI29" i="1"/>
  <c r="CH29" i="1"/>
  <c r="CG29" i="1"/>
  <c r="CF29" i="1"/>
  <c r="CE29" i="1"/>
  <c r="CD29" i="1"/>
  <c r="CC29" i="1"/>
  <c r="CB29" i="1"/>
  <c r="BZ29" i="1"/>
  <c r="BY29" i="1"/>
  <c r="BX29" i="1"/>
  <c r="BW29" i="1"/>
  <c r="BV29" i="1"/>
  <c r="BU29" i="1"/>
  <c r="BT29" i="1"/>
  <c r="BS29" i="1"/>
  <c r="BR29" i="1"/>
  <c r="BQ29" i="1"/>
  <c r="BP29" i="1"/>
  <c r="BO29" i="1"/>
  <c r="BN29" i="1"/>
  <c r="BM29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X29" i="1"/>
  <c r="AW29" i="1"/>
  <c r="AV29" i="1"/>
  <c r="AT29" i="1"/>
  <c r="AS29" i="1"/>
  <c r="AR29" i="1"/>
  <c r="AQ29" i="1"/>
  <c r="AO29" i="1"/>
  <c r="AN29" i="1"/>
  <c r="AM29" i="1"/>
  <c r="AL29" i="1"/>
  <c r="AK29" i="1"/>
  <c r="AJ29" i="1"/>
  <c r="AI29" i="1"/>
  <c r="AH29" i="1"/>
  <c r="AG29" i="1"/>
  <c r="AF29" i="1"/>
  <c r="AD29" i="1"/>
  <c r="AC29" i="1"/>
  <c r="AB29" i="1"/>
  <c r="AA29" i="1"/>
  <c r="Z29" i="1"/>
  <c r="Y29" i="1"/>
  <c r="X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DZ28" i="1"/>
  <c r="DT28" i="1"/>
  <c r="DL28" i="1"/>
  <c r="DC28" i="1"/>
  <c r="CM28" i="1"/>
  <c r="CJ28" i="1"/>
  <c r="CA28" i="1"/>
  <c r="BL28" i="1"/>
  <c r="AV28" i="1"/>
  <c r="AU28" i="1"/>
  <c r="AX28" i="1" s="1"/>
  <c r="AP28" i="1"/>
  <c r="AE28" i="1"/>
  <c r="W28" i="1"/>
  <c r="DZ27" i="1"/>
  <c r="DT27" i="1"/>
  <c r="DL27" i="1"/>
  <c r="DC27" i="1"/>
  <c r="CM27" i="1"/>
  <c r="CJ27" i="1"/>
  <c r="CA27" i="1"/>
  <c r="BL27" i="1"/>
  <c r="AY27" i="1"/>
  <c r="AU27" i="1"/>
  <c r="AP27" i="1"/>
  <c r="AE27" i="1"/>
  <c r="W27" i="1"/>
  <c r="DZ26" i="1"/>
  <c r="DT26" i="1"/>
  <c r="DL26" i="1"/>
  <c r="DC26" i="1"/>
  <c r="CM26" i="1"/>
  <c r="CJ26" i="1"/>
  <c r="CA26" i="1"/>
  <c r="BL26" i="1"/>
  <c r="AY26" i="1"/>
  <c r="AU26" i="1"/>
  <c r="AP26" i="1"/>
  <c r="AE26" i="1"/>
  <c r="W26" i="1"/>
  <c r="DZ25" i="1"/>
  <c r="DT25" i="1"/>
  <c r="DL25" i="1"/>
  <c r="DC25" i="1"/>
  <c r="CM25" i="1"/>
  <c r="CJ25" i="1"/>
  <c r="CA25" i="1"/>
  <c r="BL25" i="1"/>
  <c r="AY25" i="1"/>
  <c r="AU25" i="1"/>
  <c r="AP25" i="1"/>
  <c r="AE25" i="1"/>
  <c r="W25" i="1"/>
  <c r="DZ24" i="1"/>
  <c r="DT24" i="1"/>
  <c r="DL24" i="1"/>
  <c r="DC24" i="1"/>
  <c r="CM24" i="1"/>
  <c r="CJ24" i="1"/>
  <c r="CA24" i="1"/>
  <c r="BL24" i="1"/>
  <c r="AY24" i="1"/>
  <c r="AU24" i="1"/>
  <c r="AP24" i="1"/>
  <c r="AE24" i="1"/>
  <c r="W24" i="1"/>
  <c r="DZ23" i="1"/>
  <c r="DT23" i="1"/>
  <c r="DL23" i="1"/>
  <c r="DC23" i="1"/>
  <c r="CM23" i="1"/>
  <c r="CJ23" i="1"/>
  <c r="CA23" i="1"/>
  <c r="BL23" i="1"/>
  <c r="AY23" i="1"/>
  <c r="AU23" i="1"/>
  <c r="AP23" i="1"/>
  <c r="AE23" i="1"/>
  <c r="W23" i="1"/>
  <c r="DZ22" i="1"/>
  <c r="DT22" i="1"/>
  <c r="DL22" i="1"/>
  <c r="DC22" i="1"/>
  <c r="CM22" i="1"/>
  <c r="CJ22" i="1"/>
  <c r="CA22" i="1"/>
  <c r="BL22" i="1"/>
  <c r="AY22" i="1"/>
  <c r="AU22" i="1"/>
  <c r="AP22" i="1"/>
  <c r="AE22" i="1"/>
  <c r="W22" i="1"/>
  <c r="DZ21" i="1"/>
  <c r="DT21" i="1"/>
  <c r="DL21" i="1"/>
  <c r="DC21" i="1"/>
  <c r="CM21" i="1"/>
  <c r="CJ21" i="1"/>
  <c r="CA21" i="1"/>
  <c r="BL21" i="1"/>
  <c r="AY21" i="1"/>
  <c r="AU21" i="1"/>
  <c r="AP21" i="1"/>
  <c r="AE21" i="1"/>
  <c r="W21" i="1"/>
  <c r="DZ20" i="1"/>
  <c r="DT20" i="1"/>
  <c r="DL20" i="1"/>
  <c r="DC20" i="1"/>
  <c r="CM20" i="1"/>
  <c r="CJ20" i="1"/>
  <c r="CA20" i="1"/>
  <c r="BL20" i="1"/>
  <c r="AY20" i="1"/>
  <c r="AU20" i="1"/>
  <c r="AP20" i="1"/>
  <c r="AE20" i="1"/>
  <c r="W20" i="1"/>
  <c r="DZ19" i="1"/>
  <c r="DT19" i="1"/>
  <c r="DL19" i="1"/>
  <c r="DC19" i="1"/>
  <c r="CM19" i="1"/>
  <c r="CJ19" i="1"/>
  <c r="CA19" i="1"/>
  <c r="BL19" i="1"/>
  <c r="AY19" i="1"/>
  <c r="AU19" i="1"/>
  <c r="AP19" i="1"/>
  <c r="AE19" i="1"/>
  <c r="W19" i="1"/>
  <c r="DZ18" i="1"/>
  <c r="DT18" i="1"/>
  <c r="DL18" i="1"/>
  <c r="DC18" i="1"/>
  <c r="CM18" i="1"/>
  <c r="CJ18" i="1"/>
  <c r="CA18" i="1"/>
  <c r="BL18" i="1"/>
  <c r="AY18" i="1"/>
  <c r="AU18" i="1"/>
  <c r="AP18" i="1"/>
  <c r="AE18" i="1"/>
  <c r="W18" i="1"/>
  <c r="DZ17" i="1"/>
  <c r="DT17" i="1"/>
  <c r="DL17" i="1"/>
  <c r="DC17" i="1"/>
  <c r="CM17" i="1"/>
  <c r="CJ17" i="1"/>
  <c r="CA17" i="1"/>
  <c r="BL17" i="1"/>
  <c r="AY17" i="1"/>
  <c r="AU17" i="1"/>
  <c r="AP17" i="1"/>
  <c r="AE17" i="1"/>
  <c r="W17" i="1"/>
  <c r="DZ16" i="1"/>
  <c r="DT16" i="1"/>
  <c r="DL16" i="1"/>
  <c r="DC16" i="1"/>
  <c r="CM16" i="1"/>
  <c r="CJ16" i="1"/>
  <c r="CA16" i="1"/>
  <c r="BL16" i="1"/>
  <c r="AY16" i="1"/>
  <c r="AU16" i="1"/>
  <c r="AP16" i="1"/>
  <c r="AE16" i="1"/>
  <c r="W16" i="1"/>
  <c r="DZ15" i="1"/>
  <c r="DT15" i="1"/>
  <c r="DL15" i="1"/>
  <c r="DC15" i="1"/>
  <c r="CM15" i="1"/>
  <c r="CJ15" i="1"/>
  <c r="CA15" i="1"/>
  <c r="BL15" i="1"/>
  <c r="AY15" i="1"/>
  <c r="AU15" i="1"/>
  <c r="AP15" i="1"/>
  <c r="AE15" i="1"/>
  <c r="W15" i="1"/>
  <c r="DZ14" i="1"/>
  <c r="DT14" i="1"/>
  <c r="DL14" i="1"/>
  <c r="DC14" i="1"/>
  <c r="CM14" i="1"/>
  <c r="CJ14" i="1"/>
  <c r="CA14" i="1"/>
  <c r="BL14" i="1"/>
  <c r="AY14" i="1"/>
  <c r="AU14" i="1"/>
  <c r="AP14" i="1"/>
  <c r="AE14" i="1"/>
  <c r="W14" i="1"/>
  <c r="DZ13" i="1"/>
  <c r="DT13" i="1"/>
  <c r="DL13" i="1"/>
  <c r="DC13" i="1"/>
  <c r="CM13" i="1"/>
  <c r="CJ13" i="1"/>
  <c r="CA13" i="1"/>
  <c r="BL13" i="1"/>
  <c r="AY13" i="1"/>
  <c r="AU13" i="1"/>
  <c r="AP13" i="1"/>
  <c r="AE13" i="1"/>
  <c r="W13" i="1"/>
  <c r="DZ12" i="1"/>
  <c r="DT12" i="1"/>
  <c r="DL12" i="1"/>
  <c r="DC12" i="1"/>
  <c r="CM12" i="1"/>
  <c r="CJ12" i="1"/>
  <c r="CA12" i="1"/>
  <c r="BL12" i="1"/>
  <c r="AV12" i="1"/>
  <c r="AU12" i="1"/>
  <c r="AX12" i="1" s="1"/>
  <c r="AP12" i="1"/>
  <c r="AE12" i="1"/>
  <c r="W12" i="1"/>
  <c r="DY11" i="1"/>
  <c r="DX11" i="1"/>
  <c r="DW11" i="1"/>
  <c r="DV11" i="1"/>
  <c r="DU11" i="1"/>
  <c r="DS11" i="1"/>
  <c r="DR11" i="1"/>
  <c r="DQ11" i="1"/>
  <c r="DP11" i="1"/>
  <c r="DO11" i="1"/>
  <c r="DN11" i="1"/>
  <c r="DM11" i="1"/>
  <c r="DK11" i="1"/>
  <c r="DJ11" i="1"/>
  <c r="DI11" i="1"/>
  <c r="DH11" i="1"/>
  <c r="DG11" i="1"/>
  <c r="DF11" i="1"/>
  <c r="DE11" i="1"/>
  <c r="DD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L11" i="1"/>
  <c r="CK11" i="1"/>
  <c r="CI11" i="1"/>
  <c r="CH11" i="1"/>
  <c r="CG11" i="1"/>
  <c r="CF11" i="1"/>
  <c r="CE11" i="1"/>
  <c r="CD11" i="1"/>
  <c r="CC11" i="1"/>
  <c r="CB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W11" i="1"/>
  <c r="AT11" i="1"/>
  <c r="AS11" i="1"/>
  <c r="AR11" i="1"/>
  <c r="AQ11" i="1"/>
  <c r="AO11" i="1"/>
  <c r="AN11" i="1"/>
  <c r="AM11" i="1"/>
  <c r="AL11" i="1"/>
  <c r="AK11" i="1"/>
  <c r="AJ11" i="1"/>
  <c r="AI11" i="1"/>
  <c r="AH11" i="1"/>
  <c r="AG11" i="1"/>
  <c r="AF11" i="1"/>
  <c r="AD11" i="1"/>
  <c r="AC11" i="1"/>
  <c r="AB11" i="1"/>
  <c r="AA11" i="1"/>
  <c r="Z11" i="1"/>
  <c r="Y11" i="1"/>
  <c r="X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DZ9" i="1"/>
  <c r="DT9" i="1"/>
  <c r="DC9" i="1"/>
  <c r="CM9" i="1"/>
  <c r="CJ9" i="1"/>
  <c r="BL9" i="1"/>
  <c r="AU9" i="1"/>
  <c r="AP9" i="1"/>
  <c r="AE9" i="1"/>
  <c r="W9" i="1"/>
  <c r="DZ8" i="1"/>
  <c r="DT8" i="1"/>
  <c r="DL8" i="1"/>
  <c r="DL7" i="1" s="1"/>
  <c r="DC8" i="1"/>
  <c r="CM8" i="1"/>
  <c r="CJ8" i="1"/>
  <c r="BL8" i="1"/>
  <c r="AU8" i="1"/>
  <c r="AP8" i="1"/>
  <c r="AE8" i="1"/>
  <c r="W8" i="1"/>
  <c r="DY7" i="1"/>
  <c r="DX7" i="1"/>
  <c r="DW7" i="1"/>
  <c r="DV7" i="1"/>
  <c r="DU7" i="1"/>
  <c r="DS7" i="1"/>
  <c r="DR7" i="1"/>
  <c r="DQ7" i="1"/>
  <c r="DP7" i="1"/>
  <c r="DO7" i="1"/>
  <c r="DN7" i="1"/>
  <c r="DM7" i="1"/>
  <c r="DK7" i="1"/>
  <c r="DJ7" i="1"/>
  <c r="DI7" i="1"/>
  <c r="DH7" i="1"/>
  <c r="DG7" i="1"/>
  <c r="DF7" i="1"/>
  <c r="DE7" i="1"/>
  <c r="DD7" i="1"/>
  <c r="DB7" i="1"/>
  <c r="DA7" i="1"/>
  <c r="CZ7" i="1"/>
  <c r="CY7" i="1"/>
  <c r="CX7" i="1"/>
  <c r="CW7" i="1"/>
  <c r="CV7" i="1"/>
  <c r="CU7" i="1"/>
  <c r="CT7" i="1"/>
  <c r="CS7" i="1"/>
  <c r="CR7" i="1"/>
  <c r="CQ7" i="1"/>
  <c r="CP7" i="1"/>
  <c r="CO7" i="1"/>
  <c r="CN7" i="1"/>
  <c r="CL7" i="1"/>
  <c r="CK7" i="1"/>
  <c r="CI7" i="1"/>
  <c r="CH7" i="1"/>
  <c r="CG7" i="1"/>
  <c r="CF7" i="1"/>
  <c r="CE7" i="1"/>
  <c r="CD7" i="1"/>
  <c r="CC7" i="1"/>
  <c r="CB7" i="1"/>
  <c r="CA7" i="1"/>
  <c r="BZ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T7" i="1"/>
  <c r="AS7" i="1"/>
  <c r="AR7" i="1"/>
  <c r="AQ7" i="1"/>
  <c r="AO7" i="1"/>
  <c r="AN7" i="1"/>
  <c r="AM7" i="1"/>
  <c r="AL7" i="1"/>
  <c r="AK7" i="1"/>
  <c r="AJ7" i="1"/>
  <c r="AI7" i="1"/>
  <c r="AH7" i="1"/>
  <c r="AG7" i="1"/>
  <c r="AF7" i="1"/>
  <c r="AD7" i="1"/>
  <c r="AC7" i="1"/>
  <c r="AB7" i="1"/>
  <c r="AA7" i="1"/>
  <c r="Z7" i="1"/>
  <c r="Y7" i="1"/>
  <c r="X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CB10" i="1" l="1"/>
  <c r="Y10" i="1"/>
  <c r="AQ10" i="1"/>
  <c r="BP10" i="1"/>
  <c r="BI10" i="1"/>
  <c r="AP50" i="1"/>
  <c r="D10" i="1"/>
  <c r="L10" i="1"/>
  <c r="T10" i="1"/>
  <c r="DC7" i="1"/>
  <c r="DG10" i="1"/>
  <c r="AU7" i="1"/>
  <c r="CG10" i="1"/>
  <c r="F10" i="1"/>
  <c r="N10" i="1"/>
  <c r="V10" i="1"/>
  <c r="AF10" i="1"/>
  <c r="AN10" i="1"/>
  <c r="BA10" i="1"/>
  <c r="DS10" i="1"/>
  <c r="CU10" i="1"/>
  <c r="AI10" i="1"/>
  <c r="BD10" i="1"/>
  <c r="BM10" i="1"/>
  <c r="BU10" i="1"/>
  <c r="CD10" i="1"/>
  <c r="CN10" i="1"/>
  <c r="CO10" i="1"/>
  <c r="CA29" i="1"/>
  <c r="DT7" i="1"/>
  <c r="CP10" i="1"/>
  <c r="CX10" i="1"/>
  <c r="M10" i="1"/>
  <c r="AC10" i="1"/>
  <c r="AW10" i="1"/>
  <c r="AJ10" i="1"/>
  <c r="AP7" i="1"/>
  <c r="BL7" i="1"/>
  <c r="AE7" i="1"/>
  <c r="DZ7" i="1"/>
  <c r="AS10" i="1"/>
  <c r="BE10" i="1"/>
  <c r="CE10" i="1"/>
  <c r="DY10" i="1"/>
  <c r="W78" i="1"/>
  <c r="CM78" i="1"/>
  <c r="AG10" i="1"/>
  <c r="AO10" i="1"/>
  <c r="S10" i="1"/>
  <c r="AM10" i="1"/>
  <c r="DC50" i="1"/>
  <c r="AK10" i="1"/>
  <c r="BL59" i="1"/>
  <c r="W59" i="1"/>
  <c r="EA64" i="1"/>
  <c r="DL78" i="1"/>
  <c r="K10" i="1"/>
  <c r="DL29" i="1"/>
  <c r="AZ10" i="1"/>
  <c r="AB10" i="1"/>
  <c r="W7" i="1"/>
  <c r="AP29" i="1"/>
  <c r="H10" i="1"/>
  <c r="BH10" i="1"/>
  <c r="G10" i="1"/>
  <c r="CT10" i="1"/>
  <c r="DB10" i="1"/>
  <c r="DK10" i="1"/>
  <c r="DU10" i="1"/>
  <c r="BS10" i="1"/>
  <c r="CI10" i="1"/>
  <c r="CS10" i="1"/>
  <c r="P10" i="1"/>
  <c r="CZ10" i="1"/>
  <c r="CL10" i="1"/>
  <c r="DD10" i="1"/>
  <c r="DM10" i="1"/>
  <c r="DV10" i="1"/>
  <c r="DZ11" i="1"/>
  <c r="CJ11" i="1"/>
  <c r="AU11" i="1"/>
  <c r="AE11" i="1"/>
  <c r="DC11" i="1"/>
  <c r="EA25" i="1"/>
  <c r="DW10" i="1"/>
  <c r="J10" i="1"/>
  <c r="R10" i="1"/>
  <c r="AA10" i="1"/>
  <c r="AY12" i="1"/>
  <c r="EA12" i="1" s="1"/>
  <c r="DI10" i="1"/>
  <c r="DZ69" i="1"/>
  <c r="AP69" i="1"/>
  <c r="EA77" i="1"/>
  <c r="CA78" i="1"/>
  <c r="AY78" i="1"/>
  <c r="DZ78" i="1"/>
  <c r="EA86" i="1"/>
  <c r="CJ7" i="1"/>
  <c r="BL11" i="1"/>
  <c r="BC10" i="1"/>
  <c r="BT10" i="1"/>
  <c r="CK10" i="1"/>
  <c r="BL29" i="1"/>
  <c r="W29" i="1"/>
  <c r="CM29" i="1"/>
  <c r="AU29" i="1"/>
  <c r="EA35" i="1"/>
  <c r="EA43" i="1"/>
  <c r="I10" i="1"/>
  <c r="Q10" i="1"/>
  <c r="DO10" i="1"/>
  <c r="DX10" i="1"/>
  <c r="DL50" i="1"/>
  <c r="AU50" i="1"/>
  <c r="EA56" i="1"/>
  <c r="CQ10" i="1"/>
  <c r="CY10" i="1"/>
  <c r="DP10" i="1"/>
  <c r="CV10" i="1"/>
  <c r="DE10" i="1"/>
  <c r="BK10" i="1"/>
  <c r="CC10" i="1"/>
  <c r="AU69" i="1"/>
  <c r="EA73" i="1"/>
  <c r="AP78" i="1"/>
  <c r="EA82" i="1"/>
  <c r="EA90" i="1"/>
  <c r="EA92" i="1"/>
  <c r="AV11" i="1"/>
  <c r="AV10" i="1" s="1"/>
  <c r="C10" i="1"/>
  <c r="X10" i="1"/>
  <c r="BQ10" i="1"/>
  <c r="BY10" i="1"/>
  <c r="CH10" i="1"/>
  <c r="CR10" i="1"/>
  <c r="DQ10" i="1"/>
  <c r="CM11" i="1"/>
  <c r="BO10" i="1"/>
  <c r="BW10" i="1"/>
  <c r="CW10" i="1"/>
  <c r="AE59" i="1"/>
  <c r="DC59" i="1"/>
  <c r="AY59" i="1"/>
  <c r="DZ59" i="1"/>
  <c r="EA68" i="1"/>
  <c r="O10" i="1"/>
  <c r="AE69" i="1"/>
  <c r="DC69" i="1"/>
  <c r="BG10" i="1"/>
  <c r="BX10" i="1"/>
  <c r="CF10" i="1"/>
  <c r="AE29" i="1"/>
  <c r="EA31" i="1"/>
  <c r="AY29" i="1"/>
  <c r="DZ29" i="1"/>
  <c r="EA39" i="1"/>
  <c r="EA47" i="1"/>
  <c r="U10" i="1"/>
  <c r="DA10" i="1"/>
  <c r="AP59" i="1"/>
  <c r="AP11" i="1"/>
  <c r="DH10" i="1"/>
  <c r="CA50" i="1"/>
  <c r="AE50" i="1"/>
  <c r="EA52" i="1"/>
  <c r="DZ50" i="1"/>
  <c r="AR10" i="1"/>
  <c r="EA9" i="1"/>
  <c r="BF10" i="1"/>
  <c r="BR10" i="1"/>
  <c r="EA19" i="1"/>
  <c r="EA26" i="1"/>
  <c r="EA27" i="1"/>
  <c r="CJ29" i="1"/>
  <c r="EA30" i="1"/>
  <c r="EA34" i="1"/>
  <c r="EA38" i="1"/>
  <c r="EA42" i="1"/>
  <c r="EA46" i="1"/>
  <c r="CJ50" i="1"/>
  <c r="DT50" i="1"/>
  <c r="EA55" i="1"/>
  <c r="CA59" i="1"/>
  <c r="DL59" i="1"/>
  <c r="EA63" i="1"/>
  <c r="EA67" i="1"/>
  <c r="W69" i="1"/>
  <c r="AY69" i="1"/>
  <c r="CM69" i="1"/>
  <c r="EA72" i="1"/>
  <c r="EA76" i="1"/>
  <c r="CJ78" i="1"/>
  <c r="DT78" i="1"/>
  <c r="EA81" i="1"/>
  <c r="EA85" i="1"/>
  <c r="EA89" i="1"/>
  <c r="BJ10" i="1"/>
  <c r="BV10" i="1"/>
  <c r="EA14" i="1"/>
  <c r="CM7" i="1"/>
  <c r="EA8" i="1"/>
  <c r="DN10" i="1"/>
  <c r="DR10" i="1"/>
  <c r="W11" i="1"/>
  <c r="EA23" i="1"/>
  <c r="EA33" i="1"/>
  <c r="EA37" i="1"/>
  <c r="EA41" i="1"/>
  <c r="EA45" i="1"/>
  <c r="EA49" i="1"/>
  <c r="EA54" i="1"/>
  <c r="EA58" i="1"/>
  <c r="EA62" i="1"/>
  <c r="EA66" i="1"/>
  <c r="CA69" i="1"/>
  <c r="DL69" i="1"/>
  <c r="BL69" i="1"/>
  <c r="EA71" i="1"/>
  <c r="EA75" i="1"/>
  <c r="AU78" i="1"/>
  <c r="EA80" i="1"/>
  <c r="EA84" i="1"/>
  <c r="EA88" i="1"/>
  <c r="BB10" i="1"/>
  <c r="BN10" i="1"/>
  <c r="BZ10" i="1"/>
  <c r="EA15" i="1"/>
  <c r="EA18" i="1"/>
  <c r="EA22" i="1"/>
  <c r="Z10" i="1"/>
  <c r="AD10" i="1"/>
  <c r="AH10" i="1"/>
  <c r="AL10" i="1"/>
  <c r="AT10" i="1"/>
  <c r="DF10" i="1"/>
  <c r="DJ10" i="1"/>
  <c r="DT11" i="1"/>
  <c r="CA11" i="1"/>
  <c r="DL11" i="1"/>
  <c r="EA16" i="1"/>
  <c r="EA17" i="1"/>
  <c r="EA20" i="1"/>
  <c r="EA21" i="1"/>
  <c r="EA24" i="1"/>
  <c r="AX11" i="1"/>
  <c r="AX10" i="1" s="1"/>
  <c r="DC29" i="1"/>
  <c r="EA32" i="1"/>
  <c r="EA36" i="1"/>
  <c r="EA40" i="1"/>
  <c r="EA44" i="1"/>
  <c r="EA48" i="1"/>
  <c r="BL50" i="1"/>
  <c r="W50" i="1"/>
  <c r="AY50" i="1"/>
  <c r="CM50" i="1"/>
  <c r="EA53" i="1"/>
  <c r="EA57" i="1"/>
  <c r="CM59" i="1"/>
  <c r="AU59" i="1"/>
  <c r="CJ59" i="1"/>
  <c r="EA61" i="1"/>
  <c r="EA65" i="1"/>
  <c r="CJ69" i="1"/>
  <c r="DT69" i="1"/>
  <c r="EA74" i="1"/>
  <c r="AE78" i="1"/>
  <c r="BL78" i="1"/>
  <c r="DC78" i="1"/>
  <c r="EA83" i="1"/>
  <c r="EA87" i="1"/>
  <c r="EA91" i="1"/>
  <c r="AV11" i="2"/>
  <c r="AV10" i="2" s="1"/>
  <c r="W7" i="2"/>
  <c r="E10" i="2"/>
  <c r="CA11" i="2"/>
  <c r="BF10" i="2"/>
  <c r="Y10" i="2"/>
  <c r="AC10" i="2"/>
  <c r="AH10" i="2"/>
  <c r="AL10" i="2"/>
  <c r="AQ10" i="2"/>
  <c r="BB10" i="2"/>
  <c r="BJ10" i="2"/>
  <c r="BO10" i="2"/>
  <c r="BS10" i="2"/>
  <c r="BW10" i="2"/>
  <c r="CE10" i="2"/>
  <c r="CI10" i="2"/>
  <c r="DF10" i="2"/>
  <c r="DJ10" i="2"/>
  <c r="BV10" i="2"/>
  <c r="DT78" i="2"/>
  <c r="DL78" i="2"/>
  <c r="CM50" i="2"/>
  <c r="DL50" i="2"/>
  <c r="AU59" i="2"/>
  <c r="BL78" i="2"/>
  <c r="DB10" i="2"/>
  <c r="CJ59" i="2"/>
  <c r="CA78" i="2"/>
  <c r="DC78" i="2"/>
  <c r="DZ29" i="2"/>
  <c r="CJ50" i="2"/>
  <c r="DT50" i="2"/>
  <c r="AP59" i="2"/>
  <c r="AE78" i="2"/>
  <c r="CM11" i="2"/>
  <c r="EA21" i="2"/>
  <c r="BN10" i="2"/>
  <c r="BR10" i="2"/>
  <c r="BZ10" i="2"/>
  <c r="AE59" i="2"/>
  <c r="BL59" i="2"/>
  <c r="DC59" i="2"/>
  <c r="AU78" i="2"/>
  <c r="CJ78" i="2"/>
  <c r="R10" i="2"/>
  <c r="CL10" i="2"/>
  <c r="DN10" i="2"/>
  <c r="DR10" i="2"/>
  <c r="C10" i="2"/>
  <c r="EA17" i="2"/>
  <c r="EA22" i="2"/>
  <c r="CD10" i="2"/>
  <c r="CH10" i="2"/>
  <c r="CP10" i="2"/>
  <c r="CT10" i="2"/>
  <c r="CX10" i="2"/>
  <c r="EA74" i="2"/>
  <c r="I10" i="2"/>
  <c r="M10" i="2"/>
  <c r="Q10" i="2"/>
  <c r="U10" i="2"/>
  <c r="CK10" i="2"/>
  <c r="CJ11" i="2"/>
  <c r="EA13" i="2"/>
  <c r="EA23" i="2"/>
  <c r="AT10" i="2"/>
  <c r="DM10" i="2"/>
  <c r="DQ10" i="2"/>
  <c r="DV10" i="2"/>
  <c r="W11" i="2"/>
  <c r="AP29" i="2"/>
  <c r="BL29" i="2"/>
  <c r="Z10" i="2"/>
  <c r="AD10" i="2"/>
  <c r="EA57" i="2"/>
  <c r="D10" i="2"/>
  <c r="H10" i="2"/>
  <c r="L10" i="2"/>
  <c r="P10" i="2"/>
  <c r="T10" i="2"/>
  <c r="EA76" i="2"/>
  <c r="DE10" i="2"/>
  <c r="DI10" i="2"/>
  <c r="DW10" i="2"/>
  <c r="EA27" i="2"/>
  <c r="F10" i="2"/>
  <c r="J10" i="2"/>
  <c r="N10" i="2"/>
  <c r="V10" i="2"/>
  <c r="CJ29" i="2"/>
  <c r="DT29" i="2"/>
  <c r="W50" i="2"/>
  <c r="AY50" i="2"/>
  <c r="CA50" i="2"/>
  <c r="CB10" i="2"/>
  <c r="CF10" i="2"/>
  <c r="CA69" i="2"/>
  <c r="DL69" i="2"/>
  <c r="W69" i="2"/>
  <c r="AY69" i="2"/>
  <c r="CM69" i="2"/>
  <c r="EA73" i="2"/>
  <c r="EA54" i="2"/>
  <c r="EA60" i="2"/>
  <c r="EA61" i="2"/>
  <c r="EA64" i="2"/>
  <c r="EA65" i="2"/>
  <c r="EA68" i="2"/>
  <c r="AI10" i="2"/>
  <c r="AM10" i="2"/>
  <c r="AW10" i="2"/>
  <c r="BC10" i="2"/>
  <c r="BG10" i="2"/>
  <c r="BK10" i="2"/>
  <c r="CO10" i="2"/>
  <c r="CS10" i="2"/>
  <c r="CW10" i="2"/>
  <c r="DA10" i="2"/>
  <c r="AE11" i="2"/>
  <c r="EA16" i="2"/>
  <c r="EA20" i="2"/>
  <c r="EA26" i="2"/>
  <c r="W29" i="2"/>
  <c r="AY29" i="2"/>
  <c r="CM29" i="2"/>
  <c r="AU29" i="2"/>
  <c r="EA31" i="2"/>
  <c r="EA32" i="2"/>
  <c r="EA35" i="2"/>
  <c r="EA36" i="2"/>
  <c r="EA39" i="2"/>
  <c r="EA40" i="2"/>
  <c r="EA43" i="2"/>
  <c r="EA44" i="2"/>
  <c r="EA47" i="2"/>
  <c r="EA48" i="2"/>
  <c r="DZ50" i="2"/>
  <c r="AP50" i="2"/>
  <c r="EA53" i="2"/>
  <c r="EA58" i="2"/>
  <c r="AZ10" i="2"/>
  <c r="BD10" i="2"/>
  <c r="BH10" i="2"/>
  <c r="BP10" i="2"/>
  <c r="BT10" i="2"/>
  <c r="BX10" i="2"/>
  <c r="W59" i="2"/>
  <c r="AY59" i="2"/>
  <c r="CM59" i="2"/>
  <c r="DZ59" i="2"/>
  <c r="CJ69" i="2"/>
  <c r="DT69" i="2"/>
  <c r="AP69" i="2"/>
  <c r="EA72" i="2"/>
  <c r="EA79" i="2"/>
  <c r="AP78" i="2"/>
  <c r="EA80" i="2"/>
  <c r="EA83" i="2"/>
  <c r="EA84" i="2"/>
  <c r="EA87" i="2"/>
  <c r="EA88" i="2"/>
  <c r="EA91" i="2"/>
  <c r="EA92" i="2"/>
  <c r="DT11" i="2"/>
  <c r="G10" i="2"/>
  <c r="K10" i="2"/>
  <c r="O10" i="2"/>
  <c r="S10" i="2"/>
  <c r="AA10" i="2"/>
  <c r="AS10" i="2"/>
  <c r="BM10" i="2"/>
  <c r="BQ10" i="2"/>
  <c r="BU10" i="2"/>
  <c r="BY10" i="2"/>
  <c r="CC10" i="2"/>
  <c r="CG10" i="2"/>
  <c r="DG10" i="2"/>
  <c r="DK10" i="2"/>
  <c r="DO10" i="2"/>
  <c r="DS10" i="2"/>
  <c r="BL11" i="2"/>
  <c r="DZ11" i="2"/>
  <c r="AP11" i="2"/>
  <c r="EA15" i="2"/>
  <c r="EA19" i="2"/>
  <c r="EA25" i="2"/>
  <c r="AE29" i="2"/>
  <c r="DC29" i="2"/>
  <c r="AE50" i="2"/>
  <c r="BL50" i="2"/>
  <c r="DC50" i="2"/>
  <c r="EA51" i="2"/>
  <c r="AU50" i="2"/>
  <c r="EA52" i="2"/>
  <c r="EA56" i="2"/>
  <c r="AR10" i="2"/>
  <c r="EA62" i="2"/>
  <c r="EA63" i="2"/>
  <c r="EA66" i="2"/>
  <c r="EA67" i="2"/>
  <c r="DZ69" i="2"/>
  <c r="AU69" i="2"/>
  <c r="EA71" i="2"/>
  <c r="EA77" i="2"/>
  <c r="W78" i="2"/>
  <c r="AY78" i="2"/>
  <c r="CM78" i="2"/>
  <c r="DZ78" i="2"/>
  <c r="AY12" i="2"/>
  <c r="EA12" i="2" s="1"/>
  <c r="AG10" i="2"/>
  <c r="AK10" i="2"/>
  <c r="AO10" i="2"/>
  <c r="BA10" i="2"/>
  <c r="BE10" i="2"/>
  <c r="BI10" i="2"/>
  <c r="CQ10" i="2"/>
  <c r="CU10" i="2"/>
  <c r="CY10" i="2"/>
  <c r="DL11" i="2"/>
  <c r="DU10" i="2"/>
  <c r="DY10" i="2"/>
  <c r="DC11" i="2"/>
  <c r="AU11" i="2"/>
  <c r="EA14" i="2"/>
  <c r="EA18" i="2"/>
  <c r="EA24" i="2"/>
  <c r="AY28" i="2"/>
  <c r="EA28" i="2" s="1"/>
  <c r="CA29" i="2"/>
  <c r="EA30" i="2"/>
  <c r="EA33" i="2"/>
  <c r="EA34" i="2"/>
  <c r="EA37" i="2"/>
  <c r="EA38" i="2"/>
  <c r="EA41" i="2"/>
  <c r="EA42" i="2"/>
  <c r="EA45" i="2"/>
  <c r="EA46" i="2"/>
  <c r="EA49" i="2"/>
  <c r="EA55" i="2"/>
  <c r="X10" i="2"/>
  <c r="AB10" i="2"/>
  <c r="AF10" i="2"/>
  <c r="AJ10" i="2"/>
  <c r="AN10" i="2"/>
  <c r="CN10" i="2"/>
  <c r="CR10" i="2"/>
  <c r="CV10" i="2"/>
  <c r="CZ10" i="2"/>
  <c r="DD10" i="2"/>
  <c r="DH10" i="2"/>
  <c r="DL59" i="2"/>
  <c r="DP10" i="2"/>
  <c r="DT59" i="2"/>
  <c r="DX10" i="2"/>
  <c r="CA59" i="2"/>
  <c r="AE69" i="2"/>
  <c r="BL69" i="2"/>
  <c r="DC69" i="2"/>
  <c r="EA75" i="2"/>
  <c r="EA81" i="2"/>
  <c r="EA82" i="2"/>
  <c r="EA85" i="2"/>
  <c r="EA86" i="2"/>
  <c r="EA89" i="2"/>
  <c r="EA90" i="2"/>
  <c r="AX11" i="2"/>
  <c r="AX10" i="2" s="1"/>
  <c r="EA70" i="2"/>
  <c r="EA9" i="2"/>
  <c r="EA7" i="2" s="1"/>
  <c r="DL29" i="2"/>
  <c r="AY28" i="1"/>
  <c r="EA28" i="1" s="1"/>
  <c r="EA13" i="1"/>
  <c r="EA51" i="1"/>
  <c r="DT59" i="1"/>
  <c r="EA70" i="1"/>
  <c r="EA60" i="1"/>
  <c r="EA79" i="1"/>
  <c r="DT29" i="1"/>
  <c r="EA7" i="1" l="1"/>
  <c r="DL10" i="1"/>
  <c r="DZ10" i="1"/>
  <c r="DC10" i="1"/>
  <c r="AY11" i="1"/>
  <c r="AY10" i="1" s="1"/>
  <c r="EA50" i="1"/>
  <c r="AE10" i="1"/>
  <c r="EA78" i="1"/>
  <c r="BL10" i="1"/>
  <c r="EA69" i="1"/>
  <c r="CM10" i="1"/>
  <c r="AP10" i="1"/>
  <c r="EA59" i="1"/>
  <c r="AU10" i="1"/>
  <c r="EA29" i="1"/>
  <c r="CA10" i="1"/>
  <c r="CJ10" i="1"/>
  <c r="W10" i="1"/>
  <c r="CJ10" i="2"/>
  <c r="AE10" i="2"/>
  <c r="DL10" i="2"/>
  <c r="EA69" i="2"/>
  <c r="EA78" i="2"/>
  <c r="EA50" i="2"/>
  <c r="W10" i="2"/>
  <c r="CM10" i="2"/>
  <c r="EA59" i="2"/>
  <c r="CA10" i="2"/>
  <c r="DZ10" i="2"/>
  <c r="EA29" i="2"/>
  <c r="AY11" i="2"/>
  <c r="BL10" i="2"/>
  <c r="AU10" i="2"/>
  <c r="DT10" i="2"/>
  <c r="DC10" i="2"/>
  <c r="AP10" i="2"/>
  <c r="DT10" i="1"/>
  <c r="EA11" i="1" l="1"/>
  <c r="EA10" i="2"/>
  <c r="EB4" i="2"/>
  <c r="AY10" i="2"/>
  <c r="EA11" i="2"/>
  <c r="EB4" i="1"/>
  <c r="EA10" i="1"/>
  <c r="CW9" i="24" l="1"/>
  <c r="CW8" i="24" s="1"/>
  <c r="CW6" i="24" s="1"/>
  <c r="DD10" i="24"/>
  <c r="FJ10" i="24" s="1"/>
  <c r="CW95" i="24"/>
  <c r="CW97" i="24" l="1"/>
  <c r="FI10" i="24"/>
  <c r="DD9" i="24"/>
  <c r="FJ9" i="24" s="1"/>
  <c r="FK10" i="24" l="1"/>
  <c r="B10" i="24"/>
  <c r="C10" i="24" s="1"/>
  <c r="FI9" i="24"/>
  <c r="FI8" i="24" s="1"/>
  <c r="DD8" i="24"/>
  <c r="FJ8" i="24" l="1"/>
  <c r="FJ6" i="24" s="1"/>
  <c r="DD6" i="24"/>
  <c r="FK4" i="24"/>
  <c r="FJ4" i="24"/>
  <c r="FK9" i="24"/>
  <c r="FI6" i="24"/>
  <c r="C19" i="24"/>
  <c r="D19" i="24" s="1"/>
  <c r="C25" i="24"/>
  <c r="D25" i="24" s="1"/>
  <c r="C13" i="24"/>
  <c r="D13" i="24" s="1"/>
  <c r="C14" i="24"/>
  <c r="D14" i="24" s="1"/>
  <c r="C26" i="24"/>
  <c r="D26" i="24" s="1"/>
  <c r="C24" i="24"/>
  <c r="D24" i="24" s="1"/>
  <c r="C22" i="24"/>
  <c r="D22" i="24" s="1"/>
  <c r="C21" i="24"/>
  <c r="D21" i="24" s="1"/>
  <c r="D10" i="24"/>
  <c r="C17" i="24"/>
  <c r="D17" i="24" s="1"/>
  <c r="C16" i="24"/>
  <c r="D16" i="24" s="1"/>
  <c r="C20" i="24"/>
  <c r="D20" i="24" s="1"/>
  <c r="C15" i="24"/>
  <c r="D15" i="24" s="1"/>
  <c r="C23" i="24"/>
  <c r="D23" i="24" s="1"/>
  <c r="C18" i="24"/>
  <c r="D18" i="24" s="1"/>
  <c r="C12" i="24"/>
  <c r="D12" i="24" s="1"/>
  <c r="C11" i="24"/>
  <c r="D11" i="24" s="1"/>
  <c r="F9" i="24" l="1"/>
  <c r="I8" i="24" s="1"/>
  <c r="FK6" i="24"/>
  <c r="FK8" i="24"/>
</calcChain>
</file>

<file path=xl/sharedStrings.xml><?xml version="1.0" encoding="utf-8"?>
<sst xmlns="http://schemas.openxmlformats.org/spreadsheetml/2006/main" count="11771" uniqueCount="618">
  <si>
    <t xml:space="preserve">รายงานสถานการณ์ศัตรูพืชระบาด </t>
  </si>
  <si>
    <t xml:space="preserve"> ข้อมูล ณ วันที่ 10 พฤศจิกายน 2564</t>
  </si>
  <si>
    <t xml:space="preserve"> </t>
  </si>
  <si>
    <t>ที่</t>
  </si>
  <si>
    <t>จังหวัด</t>
  </si>
  <si>
    <t>ข้าว</t>
  </si>
  <si>
    <t>มะพร้าว</t>
  </si>
  <si>
    <t>ปาล์มน้ำมัน</t>
  </si>
  <si>
    <t>ยางพารา</t>
  </si>
  <si>
    <t>กาแฟ</t>
  </si>
  <si>
    <t>มันสำปะหลัง</t>
  </si>
  <si>
    <t>อ้อย</t>
  </si>
  <si>
    <t>ข้าวโพด</t>
  </si>
  <si>
    <t>สับปะรด</t>
  </si>
  <si>
    <t>ทุเรียน</t>
  </si>
  <si>
    <t>เงาะ</t>
  </si>
  <si>
    <t>มังคุด</t>
  </si>
  <si>
    <t>ลำไย</t>
  </si>
  <si>
    <t>พื้นที่รวม
ทั้งประเทศ (ไร่)</t>
  </si>
  <si>
    <t>พื้นที่การระบาด (ไร่)</t>
  </si>
  <si>
    <t>เพลี้ยกระโดดสีน้ำตาล</t>
  </si>
  <si>
    <t>หนอนห่อใบข้าว</t>
  </si>
  <si>
    <t>โรคไหม้ข้าว</t>
  </si>
  <si>
    <t>แมลงสิง</t>
  </si>
  <si>
    <t>เพลี้ยกระโดดหลังขาว</t>
  </si>
  <si>
    <t>เพลี้ยไฟ</t>
  </si>
  <si>
    <t>โรคใบสีส้ม</t>
  </si>
  <si>
    <t>โรคขอบใบแห้งข้าว</t>
  </si>
  <si>
    <t>โรคกาบใบแห้ง</t>
  </si>
  <si>
    <t>โรคใบจุดสีน้ำตาล</t>
  </si>
  <si>
    <t>หนอนกระทู้ข้าว</t>
  </si>
  <si>
    <t>โรคใบขีดสีน้ำตาล</t>
  </si>
  <si>
    <t>หนอนกัดใบข้าว</t>
  </si>
  <si>
    <t>แมลงหล่า</t>
  </si>
  <si>
    <t>แมลงบั่ว</t>
  </si>
  <si>
    <t>โรคเมล็ดด่าง</t>
  </si>
  <si>
    <t>ด้วงดำ</t>
  </si>
  <si>
    <t>ตั๊กแตนหนวดสั้น</t>
  </si>
  <si>
    <t>หนอนกอข้าว</t>
  </si>
  <si>
    <t>หนอนกระทู้ข้าวโพดลายจุด</t>
  </si>
  <si>
    <t>รวม</t>
  </si>
  <si>
    <t>หนอนหัวดำ</t>
  </si>
  <si>
    <t>แมลงดำหนาม</t>
  </si>
  <si>
    <t>ด้วงแรด</t>
  </si>
  <si>
    <t>ด้วงงวง</t>
  </si>
  <si>
    <t>ไรสี่ขามะพร้าว</t>
  </si>
  <si>
    <t>หนอนพาราซ่า</t>
  </si>
  <si>
    <t>หนอนกินใบมะพร้าว</t>
  </si>
  <si>
    <t>หนอนปลอกเล็ก</t>
  </si>
  <si>
    <t>หนอนหน้าแมว</t>
  </si>
  <si>
    <t>ด้วงกุหลาบ</t>
  </si>
  <si>
    <t>หนู</t>
  </si>
  <si>
    <t>โรคลำต้นเน่า</t>
  </si>
  <si>
    <t>โรคทะลายเน่า</t>
  </si>
  <si>
    <t>โรคใบไหม้</t>
  </si>
  <si>
    <t>โรคยอดเน่า</t>
  </si>
  <si>
    <t>โรครากขาว</t>
  </si>
  <si>
    <t>โรคใบร่วง
(ชนิดใหม่)</t>
  </si>
  <si>
    <t xml:space="preserve">โรคใบร่วง
</t>
  </si>
  <si>
    <t>โรคเส้นดำ</t>
  </si>
  <si>
    <t>หนอนเจาะลำต้น</t>
  </si>
  <si>
    <t>มอดเจาะผลกาแฟ</t>
  </si>
  <si>
    <t>เพลี้ยแป้งมันสำปะหลัง</t>
  </si>
  <si>
    <t>เพลี้ยแป้งสีชมพู</t>
  </si>
  <si>
    <t>ไรแดงมันสำปะหลัง</t>
  </si>
  <si>
    <t>แมลงนูนหลวง</t>
  </si>
  <si>
    <t>แมลงหวี่ขาว</t>
  </si>
  <si>
    <t>เพลี้ยหอย</t>
  </si>
  <si>
    <t>โรคใบจุดน้ำตาล</t>
  </si>
  <si>
    <t>โรคแอนแทคโนส</t>
  </si>
  <si>
    <t>โรคโคนเน่าหัวเน่า</t>
  </si>
  <si>
    <t>โรคใบด่างมันสำปะหลัง</t>
  </si>
  <si>
    <t>โรคพุ่มแจ้</t>
  </si>
  <si>
    <t>หนอนกออ้อย</t>
  </si>
  <si>
    <t>ด้วงหนวดยาว</t>
  </si>
  <si>
    <t>จักจั่น</t>
  </si>
  <si>
    <t>ตั๊กแตน</t>
  </si>
  <si>
    <t>เพลี้ยอ่อน</t>
  </si>
  <si>
    <t>เพลี้ยแป้ง</t>
  </si>
  <si>
    <t>โรคกอตะไคร้</t>
  </si>
  <si>
    <t>โรคใบขาว</t>
  </si>
  <si>
    <t>ปลวก</t>
  </si>
  <si>
    <t>โรคแส้ดำ</t>
  </si>
  <si>
    <t>เพลี้ยหอยเกร็ด</t>
  </si>
  <si>
    <t>หนอนเจาะฝัก</t>
  </si>
  <si>
    <t>หนอนกระทู้ลายจุดข้าวโพด</t>
  </si>
  <si>
    <t>หนอนกระทู้ผัก</t>
  </si>
  <si>
    <t>โรคใบไหม้แผลเล็ก</t>
  </si>
  <si>
    <t>โรคใบไหม้แผลใหญ่</t>
  </si>
  <si>
    <t>โรคเหี่ยว</t>
  </si>
  <si>
    <t>หนอนเจาะผล</t>
  </si>
  <si>
    <t>หนอนกินใบ</t>
  </si>
  <si>
    <t>เพลี้ยไก่แจ้</t>
  </si>
  <si>
    <t>ไรแดง</t>
  </si>
  <si>
    <t>โรคใบติด</t>
  </si>
  <si>
    <t>โรครากเน่าโคนเน่า</t>
  </si>
  <si>
    <t>ราดำ</t>
  </si>
  <si>
    <t>โรคราใบไหม้</t>
  </si>
  <si>
    <t>โรคผลเน่า</t>
  </si>
  <si>
    <t>โรคราสีชมพู</t>
  </si>
  <si>
    <t>โรคจุดสาหร่าย</t>
  </si>
  <si>
    <t>หนอนกินช่อดอก</t>
  </si>
  <si>
    <t>หนอนทราย</t>
  </si>
  <si>
    <t>โรคใบจุดสาหร่าย</t>
  </si>
  <si>
    <t>โรคราดำ</t>
  </si>
  <si>
    <t>โรคขอบใบแห้ง</t>
  </si>
  <si>
    <t>หนอนกินช่อดอกไม้</t>
  </si>
  <si>
    <t>หนอนชอนใบ</t>
  </si>
  <si>
    <t>โรคแอนแทรคโนส</t>
  </si>
  <si>
    <t>โรคใบจุด</t>
  </si>
  <si>
    <t>โรคพุ่มไม้กวาด</t>
  </si>
  <si>
    <t>มวนลำไย</t>
  </si>
  <si>
    <t>24 พ.ย. 64</t>
  </si>
  <si>
    <t>17 พ.ย. 64</t>
  </si>
  <si>
    <t>รวมทั้งประเทศ 63 จังหวัด</t>
  </si>
  <si>
    <t>ภาคเหนือ 11 จังหวัด</t>
  </si>
  <si>
    <t>กำแพงเพชร</t>
  </si>
  <si>
    <t>เชียงใหม่</t>
  </si>
  <si>
    <t>เชียงราย</t>
  </si>
  <si>
    <t>ตาก</t>
  </si>
  <si>
    <t>นครสวรรค์</t>
  </si>
  <si>
    <t>น่าน</t>
  </si>
  <si>
    <t>พะเยา</t>
  </si>
  <si>
    <t>พิจิตร</t>
  </si>
  <si>
    <t>พิษณุโลก</t>
  </si>
  <si>
    <t>เพชรบูรณ์</t>
  </si>
  <si>
    <t>แพร่</t>
  </si>
  <si>
    <t>แม่ฮ่องสอน</t>
  </si>
  <si>
    <t>ลำปาง</t>
  </si>
  <si>
    <t>ลำพูน</t>
  </si>
  <si>
    <t>สุโขทัย</t>
  </si>
  <si>
    <t>อุทัยธานี</t>
  </si>
  <si>
    <t>อุตรดิตถ์</t>
  </si>
  <si>
    <t>ภาคตะวันออกเฉียงเหนือ 15 จังหวัด</t>
  </si>
  <si>
    <t>กาฬสินธุ์</t>
  </si>
  <si>
    <t>ขอนแก่น</t>
  </si>
  <si>
    <t>ชัยภูมิ</t>
  </si>
  <si>
    <t>นครพนม</t>
  </si>
  <si>
    <t>นครราชสีมา</t>
  </si>
  <si>
    <t>บึงกาฬ</t>
  </si>
  <si>
    <t>บุรีรัมย์</t>
  </si>
  <si>
    <t>มหาสารคาม</t>
  </si>
  <si>
    <t>มุกดาหาร</t>
  </si>
  <si>
    <t>ยโสธร</t>
  </si>
  <si>
    <t>ร้อยเอ็ด</t>
  </si>
  <si>
    <t>เลย</t>
  </si>
  <si>
    <t>ศรีสะเกษ</t>
  </si>
  <si>
    <t>สกลนคร</t>
  </si>
  <si>
    <t>สุรินทร์</t>
  </si>
  <si>
    <t>หนองคาย</t>
  </si>
  <si>
    <t>หนองบัวลำภู</t>
  </si>
  <si>
    <t>อำนาจเจริญ</t>
  </si>
  <si>
    <t>อุดรธานี</t>
  </si>
  <si>
    <t>อุบลราชธานี</t>
  </si>
  <si>
    <t>ภาคกลาง 12 จังหวัด</t>
  </si>
  <si>
    <t>กรุงเทพมหานคร</t>
  </si>
  <si>
    <t>ชัยนาท</t>
  </si>
  <si>
    <t>นนทบุรี</t>
  </si>
  <si>
    <t>พระนครศรีอยุธยา</t>
  </si>
  <si>
    <t>ลพบุรี</t>
  </si>
  <si>
    <t>สระบุรี</t>
  </si>
  <si>
    <t>สิงห์บุรี</t>
  </si>
  <si>
    <t>อ่างทอง</t>
  </si>
  <si>
    <t>ภาคตะวันออก 7 จังหวัด</t>
  </si>
  <si>
    <t>จันทบุรี</t>
  </si>
  <si>
    <t>ฉะเชิงเทรา</t>
  </si>
  <si>
    <t>ชลบุรี</t>
  </si>
  <si>
    <t>ตราด</t>
  </si>
  <si>
    <t>นครนายก</t>
  </si>
  <si>
    <t>ปราจีนบุรี</t>
  </si>
  <si>
    <t>ระยอง</t>
  </si>
  <si>
    <t>สมุทรปราการ</t>
  </si>
  <si>
    <t>สระแก้ว</t>
  </si>
  <si>
    <t>ภาคตะวันตก 4 จังหวัด</t>
  </si>
  <si>
    <t>กาญจนบุรี</t>
  </si>
  <si>
    <t>นครปฐม</t>
  </si>
  <si>
    <t>ประจวบคีรีขันธ์</t>
  </si>
  <si>
    <t>เพชรบุรี</t>
  </si>
  <si>
    <t>ราชบุรี</t>
  </si>
  <si>
    <t>สมุทรสงคราม</t>
  </si>
  <si>
    <t>สมุทรสาคร</t>
  </si>
  <si>
    <t>สุพรรณบุรี</t>
  </si>
  <si>
    <t>ภาคใต้ 14 จังหวัด</t>
  </si>
  <si>
    <t>กระบี่</t>
  </si>
  <si>
    <t>ชุมพร</t>
  </si>
  <si>
    <t>ตรัง</t>
  </si>
  <si>
    <t>นครศรีธรรมราช</t>
  </si>
  <si>
    <t>นราธิวาส</t>
  </si>
  <si>
    <t>ปัตตานี</t>
  </si>
  <si>
    <t>พังงา</t>
  </si>
  <si>
    <t>พัทลุง</t>
  </si>
  <si>
    <t>ภูเก็ต</t>
  </si>
  <si>
    <t>ยะลา</t>
  </si>
  <si>
    <t>ระนอง</t>
  </si>
  <si>
    <t>สงขลา</t>
  </si>
  <si>
    <t>สตูล</t>
  </si>
  <si>
    <t>สุราษฎร์ธานี</t>
  </si>
  <si>
    <t>1 ธ.ค. 64</t>
  </si>
  <si>
    <t>เกษตรและสหกรณ์จังหวัด</t>
  </si>
  <si>
    <t>8 ธ.ค. 64</t>
  </si>
  <si>
    <t xml:space="preserve"> ข้อมูล ณ วันที่ 15 ธันวาคม 2564</t>
  </si>
  <si>
    <t>15 ธ.ค. 64</t>
  </si>
  <si>
    <t>22 ธ.ค. 64</t>
  </si>
  <si>
    <t xml:space="preserve"> ข้อมูล ณ วันที่ 22 ธันวาคม 2564</t>
  </si>
  <si>
    <t>29 ธ.ค. 64</t>
  </si>
  <si>
    <t xml:space="preserve"> ข้อมูล ณ วันที่ 29 ธันวาคม 2564</t>
  </si>
  <si>
    <t xml:space="preserve"> ข้อมูล ณ วันที่ 5 มกราคม 2565</t>
  </si>
  <si>
    <t>5 ม.ค. 65</t>
  </si>
  <si>
    <t xml:space="preserve"> ข้อมูล ณ วันที่ 12 มกราคม 2565</t>
  </si>
  <si>
    <t>12 ม.ค. 65</t>
  </si>
  <si>
    <t>หนอนกระทู้กล้า</t>
  </si>
  <si>
    <t xml:space="preserve"> ข้อมูล ณ วันที่ 19 มกราคม 2565</t>
  </si>
  <si>
    <t>19 ม.ค. 65</t>
  </si>
  <si>
    <t>โรคโคนเน่า</t>
  </si>
  <si>
    <t xml:space="preserve"> ข้อมูล ณ วันที่ 26 มกราคม 2565</t>
  </si>
  <si>
    <t>26 ม.ค. 65</t>
  </si>
  <si>
    <t xml:space="preserve"> ข้อมูล ณ วันที่ 2 กุมภาพันธ์ 2565</t>
  </si>
  <si>
    <t>ปทุมธานี</t>
  </si>
  <si>
    <t>2 ก.พ. 65</t>
  </si>
  <si>
    <t xml:space="preserve"> ข้อมูล ณ วันที่ 9 กุมภาพันธ์ 2565</t>
  </si>
  <si>
    <t>9 ก.พ. 65</t>
  </si>
  <si>
    <t xml:space="preserve"> ข้อมูล ณ วันที่ 16 กุมภาพันธ์ 2565</t>
  </si>
  <si>
    <t>16 ก.พ. 65</t>
  </si>
  <si>
    <t xml:space="preserve"> ข้อมูล ณ วันที่ 23 กุมภาพันธ์ 2565</t>
  </si>
  <si>
    <t>23 ก.พ. 65</t>
  </si>
  <si>
    <t>ถั่วเขียว</t>
  </si>
  <si>
    <t>เพิ่มขึ้น/ลดลงจากสัปดาห์ที่ผ่านมา</t>
  </si>
  <si>
    <t>ลำดับ</t>
  </si>
  <si>
    <t>พื้นที่ยืนต้น (ไร่)</t>
  </si>
  <si>
    <t>พื้นที่ระบาดแยกตามช่วงอายุ</t>
  </si>
  <si>
    <t xml:space="preserve">พื้นที่ระบาด </t>
  </si>
  <si>
    <t>เพิ่มขึ้น/ลดลง/คงที่   (ไร่)</t>
  </si>
  <si>
    <t>&lt; 40 วัน</t>
  </si>
  <si>
    <t>40 - 60 วัน</t>
  </si>
  <si>
    <t>&gt; 60 วัน</t>
  </si>
  <si>
    <t>สัปดาห์นี้ (ไร่)</t>
  </si>
  <si>
    <t>สัปดาห์ผ่านมา (ไร่)</t>
  </si>
  <si>
    <t>สสก.</t>
  </si>
  <si>
    <t>มะพร้าวอ่อน (ไร่)</t>
  </si>
  <si>
    <t>มะพร้าวแกง (ไร่)</t>
  </si>
  <si>
    <t>รวมพื้นที่ยืนต้น(ไร่)</t>
  </si>
  <si>
    <t>พื้นที่ระบาด สัปดาห์ที่ผ่านมา  (ไร่)</t>
  </si>
  <si>
    <t>พื้นที่ระบาด สัปดาห์นี้  (ไร่)</t>
  </si>
  <si>
    <t xml:space="preserve">พื้นที่ยืนต้น </t>
  </si>
  <si>
    <t>พื้นที่ระบาดแยกตามระดับการทำลาย</t>
  </si>
  <si>
    <t xml:space="preserve">น้อย </t>
  </si>
  <si>
    <t xml:space="preserve">ปานกลาง </t>
  </si>
  <si>
    <t xml:space="preserve">รุนแรง </t>
  </si>
  <si>
    <t>สสก. 1</t>
  </si>
  <si>
    <t>(7 จังหวัด)</t>
  </si>
  <si>
    <t>สสก. 2</t>
  </si>
  <si>
    <t>(8 จังหวัด)</t>
  </si>
  <si>
    <t>สสก. 3</t>
  </si>
  <si>
    <t>(9 จังหวัด)</t>
  </si>
  <si>
    <t>สสก. 4</t>
  </si>
  <si>
    <t>(16 จังหวัด)</t>
  </si>
  <si>
    <t>สสก. 5</t>
  </si>
  <si>
    <t>(14 จังหวัด)</t>
  </si>
  <si>
    <t>สสก. 6</t>
  </si>
  <si>
    <t>พื้นที่ระบาด</t>
  </si>
  <si>
    <t>พื้นที่ระบาด (ไร่)</t>
  </si>
  <si>
    <t>เพิ่มขึ้น/ลดลง/คงที่ (ไร่)</t>
  </si>
  <si>
    <t>(4 จังหวัด)</t>
  </si>
  <si>
    <t>(5 จังหวัด)</t>
  </si>
  <si>
    <t>(6 จังหวัด)</t>
  </si>
  <si>
    <t>(15 จังหวัด)</t>
  </si>
  <si>
    <t>แม่อ่องสอน</t>
  </si>
  <si>
    <t>สสก.4</t>
  </si>
  <si>
    <t>(19 จังหวัด)</t>
  </si>
  <si>
    <t>ศรีษะเกษ</t>
  </si>
  <si>
    <t>(12 จังหวัด)</t>
  </si>
  <si>
    <t xml:space="preserve">เพิ่มขึ้น/ลดลง/คงที่ </t>
  </si>
  <si>
    <t>(ไร่)</t>
  </si>
  <si>
    <t xml:space="preserve">  (5 จังหวัด)</t>
  </si>
  <si>
    <t xml:space="preserve">  (6 จังหวัด)</t>
  </si>
  <si>
    <t>พื้นที่ยืนต้น</t>
  </si>
  <si>
    <t>พื้นที่ระบาดแยกตามอายุ</t>
  </si>
  <si>
    <t>เพิ่มขึ้น/ลดลง/คงที่</t>
  </si>
  <si>
    <t>&lt; 3 เดือน</t>
  </si>
  <si>
    <t>3 - 5 เดือน</t>
  </si>
  <si>
    <t>6 - 8 เดือน</t>
  </si>
  <si>
    <t>&gt; 8 เดือน</t>
  </si>
  <si>
    <t>สัปดาห์ที่ผ่านมา(ไร่)</t>
  </si>
  <si>
    <t>รวมทั้งประเทศ</t>
  </si>
  <si>
    <t xml:space="preserve">รวมทั้งสิ้น </t>
  </si>
  <si>
    <t>พื้นที่ระบาดแยกตามอายุ/ระดับการทำลาย</t>
  </si>
  <si>
    <t>ทุกช่วงอายุ (ไร่)</t>
  </si>
  <si>
    <t>รวมทั้งหมด</t>
  </si>
  <si>
    <t>&lt; 4 เดือน</t>
  </si>
  <si>
    <t>4 - 9 เดือน</t>
  </si>
  <si>
    <t>&gt; 9 เดือน</t>
  </si>
  <si>
    <t xml:space="preserve">พื้นที่ระบาดปัจจุบัน </t>
  </si>
  <si>
    <t>สัปดาห์ที่ผ่านมา (ไร่)</t>
  </si>
  <si>
    <t>พื้นที่ระบาดรุนแรงน้อย</t>
  </si>
  <si>
    <t>พื้นที่ระบาดรุนแรงมาก</t>
  </si>
  <si>
    <t>รวมพื้นที่ระบาด</t>
  </si>
  <si>
    <t>รวมทั้งสิ้น (ไร่)</t>
  </si>
  <si>
    <t>รวมพื้นที่
ระบาด</t>
  </si>
  <si>
    <t>จำนวนจังหวัด</t>
  </si>
  <si>
    <t>เช็คตัวเลขรวม</t>
  </si>
  <si>
    <t>พื้นที่ระบาดสัปดาห์ที่ผ่านมา</t>
  </si>
  <si>
    <t xml:space="preserve">พื้นที่ระบาดสัปดาห์นี้ </t>
  </si>
  <si>
    <t>(</t>
  </si>
  <si>
    <t>ภาคเหนือ</t>
  </si>
  <si>
    <t>ภาคตะวันออกเฉียงเหนือ</t>
  </si>
  <si>
    <t>ภาคกลาง</t>
  </si>
  <si>
    <t>ภาคตะวันออก</t>
  </si>
  <si>
    <t>ภาคตะวันตก</t>
  </si>
  <si>
    <t>ภาคใต้</t>
  </si>
  <si>
    <t>จังหวัด )</t>
  </si>
  <si>
    <t>*</t>
  </si>
  <si>
    <t>ชนิดพืช</t>
  </si>
  <si>
    <t>ข้อมูลรายชีท</t>
  </si>
  <si>
    <t>รวมพื้นที่ปลูก</t>
  </si>
  <si>
    <t>เช็คพื้นที่ระบาดครั้งนี้</t>
  </si>
  <si>
    <t>โรค
ไหม้
ข้าว</t>
  </si>
  <si>
    <t>แมลง
สิง</t>
  </si>
  <si>
    <t>เพิ่มขึ้น / ลดลง</t>
  </si>
  <si>
    <t>นับจังหวัด</t>
  </si>
  <si>
    <t>เพลี้ย
กระ
โดด
สี
น้ำ
ตาล</t>
  </si>
  <si>
    <t>เพลี้ย
ไฟ</t>
  </si>
  <si>
    <t>แมลง
ดำ
หนาม</t>
  </si>
  <si>
    <t>โรค
ขอบ
ใบ
แห้ง</t>
  </si>
  <si>
    <t>เพลี้ย
กระ
โดด
หลัง
ขาว</t>
  </si>
  <si>
    <t>โรค
กาบ
ใบ
แห้ง</t>
  </si>
  <si>
    <t>หนอน
หัว
ดำ</t>
  </si>
  <si>
    <t>โรค
ใบ
จุด
สี
น้ำ
ตาล</t>
  </si>
  <si>
    <t>หนอน
กอ
ข้าว</t>
  </si>
  <si>
    <t>โรค
เมล็ด
ด่าง</t>
  </si>
  <si>
    <t>แมลง
บั่ว</t>
  </si>
  <si>
    <t>โรค
กาบ
ใบ
เน่า</t>
  </si>
  <si>
    <t>หนอน
กระ
ทู้
ข้าว</t>
  </si>
  <si>
    <t>ตั๊กแตนหนวด
สั้น</t>
  </si>
  <si>
    <t>ด้วง
แรด</t>
  </si>
  <si>
    <t>ด้วง
งวง</t>
  </si>
  <si>
    <t>หนอนปลอก
เล็ก</t>
  </si>
  <si>
    <t>ด้วง
กุ
หลาบ</t>
  </si>
  <si>
    <t>โรค
ทะ
ลาย
เน่า</t>
  </si>
  <si>
    <t>โรค
ลำ
ต้น
เน่า</t>
  </si>
  <si>
    <t>โรค
ใบ
จุด</t>
  </si>
  <si>
    <t>ก้าน
ทาง
ใบ
เน่า</t>
  </si>
  <si>
    <t>โรค
ใบ
จุด
สา
หร่าย</t>
  </si>
  <si>
    <t>โรค
ราก
ขาว</t>
  </si>
  <si>
    <t>โรค
ใบร่วง
ยาง
พารา
ชนิด
ใหม่</t>
  </si>
  <si>
    <t xml:space="preserve">โรค
ใบ
ร่วง
ยาง
พารา
</t>
  </si>
  <si>
    <t>โรค
รา
แป้ง</t>
  </si>
  <si>
    <t>โรค
หน้า
ยาง
แห้ง</t>
  </si>
  <si>
    <t>เพลี้ย
แป้ง
มัน
สำ
ปะ
หลัง</t>
  </si>
  <si>
    <t>ไร
แดง
มัน
สำ
ปะ
หลัง</t>
  </si>
  <si>
    <t>แมลง
นูน
หลวง</t>
  </si>
  <si>
    <t>แมลง
หวี่
ขาว</t>
  </si>
  <si>
    <t>เพลี้ย
หอย</t>
  </si>
  <si>
    <t>โรค
ใบ
จุด
น้ำ
ตาล</t>
  </si>
  <si>
    <t>โรค
แอน
แทค
โนส</t>
  </si>
  <si>
    <t>โรค
โคน
เน่า
หัว
เน่า</t>
  </si>
  <si>
    <t>โรค
พุ่ม
แจ้</t>
  </si>
  <si>
    <t>โรค
ใบด่าง
มันสำ
ปะ
หลัง</t>
  </si>
  <si>
    <t>หนอน
กอ
อ้อย</t>
  </si>
  <si>
    <t>โรค
ใบ
ขาว
อ้อย</t>
  </si>
  <si>
    <t>หนอน
เจาะ
ฝัก</t>
  </si>
  <si>
    <t>เพลี้ย
ไก่
แจ้</t>
  </si>
  <si>
    <t>เพลี้ย
หอย
เกล็ด</t>
  </si>
  <si>
    <t>ไร
แดง</t>
  </si>
  <si>
    <t>โรค
ราก
เน่า
โคน
เน่า</t>
  </si>
  <si>
    <t>โรค
รา
ดำ</t>
  </si>
  <si>
    <t>โรค
รา
สี
ชม
พู</t>
  </si>
  <si>
    <t>หนอน
กิน
ใบ</t>
  </si>
  <si>
    <t>โรค
แอน
แทรค
โนส</t>
  </si>
  <si>
    <t>โรค
พุ่ม
ไม้
กวาด</t>
  </si>
  <si>
    <t>เพลี้ย
แป้ง</t>
  </si>
  <si>
    <t>หนอน
คืบ
กิน
ใบ</t>
  </si>
  <si>
    <t>หนอน
กิน
ช่อ
ดอก</t>
  </si>
  <si>
    <t>หนอน
กิน
ช่อ
ดอก
ไม้</t>
  </si>
  <si>
    <t>หนอน
ห่อ
ใบ
ข้าว</t>
  </si>
  <si>
    <t>รายงานสถานการณ์การระบาดของศัตรูมะพร้าว (ไรสี่ขามะพร้าว) ประจำวันที่ 10 มกราคม 2567</t>
  </si>
  <si>
    <t>หนอน
ชอน
ใบ</t>
  </si>
  <si>
    <t>มวน
ลำ
ไย</t>
  </si>
  <si>
    <t>หนอน
เจาะ
ผล</t>
  </si>
  <si>
    <t>ไร
แดง
แอฟริกา</t>
  </si>
  <si>
    <t>โรค
ใบติด
หรือ
ใบ
ไหม้</t>
  </si>
  <si>
    <t>โรค
ผล
เน่า</t>
  </si>
  <si>
    <t>โรค
รา
ใบ
ไหม้</t>
  </si>
  <si>
    <t>โรค
ใบ
ติด</t>
  </si>
  <si>
    <t>หนอน
เจาะ
ลำ
ต้น</t>
  </si>
  <si>
    <t>โรค
เหี่ยว</t>
  </si>
  <si>
    <t>ตั๊ก
แตน</t>
  </si>
  <si>
    <t>เพลี้ย
อ่อน</t>
  </si>
  <si>
    <t>หนอน
กระ
ทู้
ผัก</t>
  </si>
  <si>
    <t>เพลี้ย
หอย
เกร็ด</t>
  </si>
  <si>
    <t>โรค
แส้
ดำ</t>
  </si>
  <si>
    <t>โรค
ใบ
ขาว</t>
  </si>
  <si>
    <t>โรค
กอ
ตะ
ไคร้</t>
  </si>
  <si>
    <t>จัก
จั่น</t>
  </si>
  <si>
    <t>หนอน
กระ
ทู้
กล้า</t>
  </si>
  <si>
    <t>โรค
ใบ
ขีด
โปร่ง
แสง</t>
  </si>
  <si>
    <t>โรค
ใบ
ขีด
สี
น้ำ
ตาล</t>
  </si>
  <si>
    <t>หนอน
กัด
ใบ
ข้าว</t>
  </si>
  <si>
    <t>แมลง
หล่า</t>
  </si>
  <si>
    <t>ด้วง
ดำ</t>
  </si>
  <si>
    <t>เพลี้ย
จั๊กจั่น
สี
เขียว</t>
  </si>
  <si>
    <t>หอย
เชอรี่</t>
  </si>
  <si>
    <t>โรค
ใบ
สี
ส้ม</t>
  </si>
  <si>
    <t>ไร
สี่
ขา
มะ
พร้าว</t>
  </si>
  <si>
    <t>หนอน
กิน
ใบ
มะ
พร้าว</t>
  </si>
  <si>
    <t>โรค
รา
สนิม</t>
  </si>
  <si>
    <t>หนอน
กา
แฟ
สี
แดง</t>
  </si>
  <si>
    <t>โรค
ใบ
จุด
ตา
กบ</t>
  </si>
  <si>
    <t>หนอน
เจาะ
กิ่ง
ลำ
ต้น</t>
  </si>
  <si>
    <t>มอด
เจาะ
ผล
กา
แฟ</t>
  </si>
  <si>
    <t>หนอน
กระทู้
ข้าว
โพด
ลาย
จุด</t>
  </si>
  <si>
    <t>ด้วง
หนวด
ยาว</t>
  </si>
  <si>
    <t>โรค
ใบ
ไหม้
แผล
เล็ก</t>
  </si>
  <si>
    <t>โรค
ใบ
ไหม้
แผล
ใหญ่</t>
  </si>
  <si>
    <t>โรค
ใบ
ด่าง
ถั่ว
เขียว</t>
  </si>
  <si>
    <t xml:space="preserve">หนอน
เจาะ
เมล็ด
</t>
  </si>
  <si>
    <t xml:space="preserve">  (พื้นที่ปลูก</t>
  </si>
  <si>
    <t xml:space="preserve"> ไร่)</t>
  </si>
  <si>
    <t>ห้ามลบ</t>
  </si>
  <si>
    <t xml:space="preserve"> -</t>
  </si>
  <si>
    <t xml:space="preserve">            รายงานสถานการณ์การระบาดของศัตรูข้าว (แมลงสิง) ประจำวันที่ 10 มกราคม 2567</t>
  </si>
  <si>
    <t xml:space="preserve">            รายงานสถานการณ์การระบาดของศัตรูข้าว (แมลงดำหนาม) ประจำวันที่ 10 มกราคม 2567</t>
  </si>
  <si>
    <t xml:space="preserve">            รายงานสถานการณ์การระบาดของศัตรูข้าว (โรคกาบใบแห้ง) ประจำวันที่ 10 มกราคม 2567</t>
  </si>
  <si>
    <t xml:space="preserve">            รายงานสถานการณ์การระบาดของศัตรูข้าว (โรคใบขีดโปร่งแสง) ประจำวันที่ 10 มกราคม 2567</t>
  </si>
  <si>
    <t xml:space="preserve">            รายงานสถานการณ์การระบาดของศัตรูข้าว (หนอนกัดใบข้าว) ประจำวันที่ 10 มกราคม 2567</t>
  </si>
  <si>
    <t xml:space="preserve">            รายงานสถานการณ์การระบาดของศัตรูข้าว (แมลงหล่า) ประจำวันที่ 10 มกราคม 2567</t>
  </si>
  <si>
    <t xml:space="preserve">            รายงานสถานการณ์การระบาดของศัตรูข้าว (โรคเมล็ดด่าง) ประจำวันที่ 10 มกราคม 2567</t>
  </si>
  <si>
    <t xml:space="preserve">            รายงานสถานการณ์การระบาดของศัตรูข้าว (ด้วงดำ) ประจำวันที่ 10 มกราคม 2567</t>
  </si>
  <si>
    <t xml:space="preserve">            รายงานสถานการณ์การระบาดของศัตรูข้าว (ตั๊กแตนหนวดสั้น) ประจำวันที่ 10 มกราคม 2567</t>
  </si>
  <si>
    <t xml:space="preserve">            รายงานสถานการณ์การระบาดของศัตรูข้าว (หนอนกระทู้ข้าว) ประจำวันที่ 10 มกราคม 2567</t>
  </si>
  <si>
    <t xml:space="preserve">            รายงานสถานการณ์การระบาดของศัตรูข้าว (โรคกาบใบเน่า) ประจำวันที่ 10 มกราคม 2567</t>
  </si>
  <si>
    <t xml:space="preserve">            รายงานสถานการณ์การระบาดของศัตรูข้าว (หอยเชอรี่) ประจำวันที่ 10 มกราคม 2567</t>
  </si>
  <si>
    <t>หนอน
พา
รา
ซ่า</t>
  </si>
  <si>
    <t>รายงานสถานการณ์การระบาดของศัตรูกาแฟ (โรคใบจุดตากบ) ประจำวันที่ 10 มกราคม 2567</t>
  </si>
  <si>
    <t>รายงานสถานการณ์การระบาดของศัตรูกาแฟ (หนอนเจาะกิ่งลำต้น) ประจำวันที่ 10 มกราคม 2567</t>
  </si>
  <si>
    <t>เพิ่มขึ้น/ลดลง</t>
  </si>
  <si>
    <t>/คงที่ (ไร่)</t>
  </si>
  <si>
    <t xml:space="preserve">หนอน
หน้า
แมว
</t>
  </si>
  <si>
    <t>รายงานสถานการณ์การระบาดของศัตรูมะพร้าว (หนอนกินใบมะพร้าว) ประจำวันที่ 27 มีนาคม 2567</t>
  </si>
  <si>
    <t>รายงานสถานการณ์การระบาดของศัตรูยางพารา (โรคราแป้ง) ประจำวันที่ 1 พฤษภาคม 2567</t>
  </si>
  <si>
    <t>รายงานสถานการณ์การระบาดของศัตรูปาล์มน้ำมัน (หนอนหน้าแมว) ประจำวันที่ 15 พฤษภาคม 2567</t>
  </si>
  <si>
    <t>รายงานสถานการณ์การระบาดของศัตรูปาล์มน้ำมัน (ก้านทางใบเน่า) ประจำวันที่ 29 พฤษภาคม 2567</t>
  </si>
  <si>
    <t>หนอน
กระ
ทู้</t>
  </si>
  <si>
    <t xml:space="preserve">            รายงานสถานการณ์การระบาดของศัตรูข้าว (โรคใบจุดสีน้ำตาล) ประจำวันที่ 19 มิถุนายน 2567</t>
  </si>
  <si>
    <t xml:space="preserve">            รายงานสถานการณ์การระบาดของศัตรูข้าว (หนอนกอข้าว) ประจำวันที่ 3 กรกฎาคม 2567</t>
  </si>
  <si>
    <t xml:space="preserve">            รายงานสถานการณ์การระบาดของศัตรูข้าว (แลงหวี่ขาว) ประจำวันที่ 11 กันยายน 2567</t>
  </si>
  <si>
    <t>รายงานสถานการณ์การระบาดของศัตรูอ้อย (โรคด้วงหนวดยาว อ้อย) ประจำวันที่ 9 ตุลาคม 2567</t>
  </si>
  <si>
    <t xml:space="preserve">โรค
ฝัก
เน่า
</t>
  </si>
  <si>
    <t xml:space="preserve">พื้นที่ระบาด
สัปดาห์นี้ </t>
  </si>
  <si>
    <t xml:space="preserve">พื้นที่ระบาดสัปดาห์ผ่านมา </t>
  </si>
  <si>
    <t>ระยะเจริญเติบโต
ทางลำต้นและใบ</t>
  </si>
  <si>
    <t>ระยะเจริญพันธุ์ตั้งแต่ออกดอกไหม-เก็บเกี่ยว</t>
  </si>
  <si>
    <t>รวมทั้งหมด (ไร่)</t>
  </si>
  <si>
    <t>สสก.1</t>
  </si>
  <si>
    <t>สสก.2</t>
  </si>
  <si>
    <t>สสก.3</t>
  </si>
  <si>
    <t>สสก.5</t>
  </si>
  <si>
    <t>สสก.6</t>
  </si>
  <si>
    <t>รายงานสถานการณ์การระบาดของศัตรูข้าวโพด (โรคฝักเน่า) ประจำวันที่ 23 ตุลาคม 2567</t>
  </si>
  <si>
    <t>มอด
เจาะ
เมล็ด
กา
แฟ</t>
  </si>
  <si>
    <t xml:space="preserve">หนอน
หัว
ดำ
</t>
  </si>
  <si>
    <t xml:space="preserve">            รายงานสถานการณ์การระบาดของศัตรูข้าว (หนอนกระทู้กล้า) ประจำวันที่ 20 พฤศจิกายน 2567</t>
  </si>
  <si>
    <t>เกษตรและสหกรณ์จังหวัดกำแพงเพชร</t>
  </si>
  <si>
    <t>เกษตรและสหกรณ์จังหวัดนนทบุรี</t>
  </si>
  <si>
    <t>เกษตรและสหกรณ์จังหวัดเชียงใหม่</t>
  </si>
  <si>
    <t>เกษตรและสหกรณ์จังหวัดปทุมธานี</t>
  </si>
  <si>
    <t>เกษตรและสหกรณ์จังหวัดเชียงราย</t>
  </si>
  <si>
    <t>เกษตรและสหกรณ์จังหวัดพระนครศรีอยุธยา</t>
  </si>
  <si>
    <t>เกษตรและสหกรณ์จังหวัดตาก</t>
  </si>
  <si>
    <t>เกษตรและสหกรณ์จังหวัดลพบุรี</t>
  </si>
  <si>
    <t>เกษตรและสหกรณ์จังหวัดนครสวรรค์</t>
  </si>
  <si>
    <t>เกษตรและสหกรณ์จังหวัดสระบุรี</t>
  </si>
  <si>
    <t>เกษตรและสหกรณ์จังหวัดน่าน</t>
  </si>
  <si>
    <t>เกษตรและสหกรณ์จังหวัดสิงห์บุรี</t>
  </si>
  <si>
    <t>เกษตรและสหกรณ์จังหวัดพะเยา</t>
  </si>
  <si>
    <t>เกษตรและสหกรณ์จังหวัดอ่างทอง</t>
  </si>
  <si>
    <t>เกษตรและสหกรณ์จังหวัดพิจิตร</t>
  </si>
  <si>
    <t>เกษตรและสหกรณ์จังหวัดจันทบุรี</t>
  </si>
  <si>
    <t>เกษตรและสหกรณ์จังหวัดพิษณุโลก</t>
  </si>
  <si>
    <t>เกษตรและสหกรณ์จังหวัดฉะเชิงเทรา</t>
  </si>
  <si>
    <t>เกษตรและสหกรณ์จังหวัดเพชรบูรณ์</t>
  </si>
  <si>
    <t>เกษตรและสหกรณ์จังหวัดชลบุรี</t>
  </si>
  <si>
    <t>เกษตรและสหกรณ์จังหวัดแพร่</t>
  </si>
  <si>
    <t>เกษตรและสหกรณ์จังหวัดตราด</t>
  </si>
  <si>
    <t>เกษตรและสหกรณ์จังหวัดแม่ฮ่องสอน</t>
  </si>
  <si>
    <t>เกษตรและสหกรณ์จังหวัดนครนายก</t>
  </si>
  <si>
    <t>เกษตรและสหกรณ์จังหวัดลำปาง</t>
  </si>
  <si>
    <t>เกษตรและสหกรณ์จังหวัดปราจีนบุรี</t>
  </si>
  <si>
    <t>เกษตรและสหกรณ์จังหวัดลำพูน</t>
  </si>
  <si>
    <t>เกษตรและสหกรณ์จังหวัดระยอง</t>
  </si>
  <si>
    <t>เกษตรและสหกรณ์จังหวัดสุโขทัย</t>
  </si>
  <si>
    <t>เกษตรและสหกรณ์จังหวัดสมุทรปราการ</t>
  </si>
  <si>
    <t xml:space="preserve">อุทัยธานี </t>
  </si>
  <si>
    <t xml:space="preserve">เกษตรและสหกรณ์จังหวัดอุทัยธานี </t>
  </si>
  <si>
    <t>เกษตรและสหกรณ์จังหวัดสระแก้ว</t>
  </si>
  <si>
    <t>เกษตรและสหกรณ์จังหวัดอุตรดิตถ์</t>
  </si>
  <si>
    <t>เกษตรและสหกรณ์จังหวัดกาญจนบุรี</t>
  </si>
  <si>
    <t>เกษตรและสหกรณ์จังหวัดกาฬสินธุ์</t>
  </si>
  <si>
    <t>เกษตรและสหกรณ์จังหวัดนครปฐม</t>
  </si>
  <si>
    <t>เกษตรและสหกรณ์จังหวัดขอนแก่น</t>
  </si>
  <si>
    <t>เกษตรและสหกรณ์จังหวัดประจวบคีรีขันธ์</t>
  </si>
  <si>
    <t>เกษตรและสหกรณ์จังหวัดชัยภูมิ</t>
  </si>
  <si>
    <t>เกษตรและสหกรณ์จังหวัดเพชรบุรี</t>
  </si>
  <si>
    <t>เกษตรและสหกรณ์จังหวัดนครพนม</t>
  </si>
  <si>
    <t>เกษตรและสหกรณ์จังหวัดราชบุรี</t>
  </si>
  <si>
    <t>เกษตรและสหกรณ์จังหวัดนครราชสีมา</t>
  </si>
  <si>
    <t>เกษตรและสหกรณ์จังหวัดสมุทรสงคราม</t>
  </si>
  <si>
    <t>เกษตรและสหกรณ์จังหวัดบึงกาฬ</t>
  </si>
  <si>
    <t>เกษตรและสหกรณ์จังหวัดสมุทรสาคร</t>
  </si>
  <si>
    <t>เกษตรและสหกรณ์จังหวัดบุรีรัมย์</t>
  </si>
  <si>
    <t>เกษตรและสหกรณ์จังหวัดสุพรรณบุรี</t>
  </si>
  <si>
    <t>เกษตรและสหกรณ์จังหวัดมหาสารคาม</t>
  </si>
  <si>
    <t>เกษตรและสหกรณ์จังหวัดกระบี่</t>
  </si>
  <si>
    <t>เกษตรและสหกรณ์จังหวัดมุกดาหาร</t>
  </si>
  <si>
    <t>เกษตรและสหกรณ์จังหวัดชุมพร</t>
  </si>
  <si>
    <t>เกษตรและสหกรณ์จังหวัดยโสธร</t>
  </si>
  <si>
    <t>เกษตรและสหกรณ์จังหวัดตรัง</t>
  </si>
  <si>
    <t>เกษตรและสหกรณ์จังหวัดร้อยเอ็ด</t>
  </si>
  <si>
    <t>เกษตรและสหกรณ์จังหวัดนครศรีธรรมราช</t>
  </si>
  <si>
    <t>เกษตรและสหกรณ์จังหวัดเลย</t>
  </si>
  <si>
    <t>เกษตรและสหกรณ์จังหวัดนราธิวาส</t>
  </si>
  <si>
    <t>เกษตรและสหกรณ์จังหวัดศรีสะเกษ</t>
  </si>
  <si>
    <t>เกษตรและสหกรณ์จังหวัดปัตตานี</t>
  </si>
  <si>
    <t>เกษตรและสหกรณ์จังหวัดสกลนคร</t>
  </si>
  <si>
    <t>เกษตรและสหกรณ์จังหวัดพังงา</t>
  </si>
  <si>
    <t>เกษตรและสหกรณ์จังหวัดสุรินทร์</t>
  </si>
  <si>
    <t>เกษตรและสหกรณ์จังหวัดพัทลุง</t>
  </si>
  <si>
    <t>เกษตรและสหกรณ์จังหวัดหนองคาย</t>
  </si>
  <si>
    <t>เกษตรและสหกรณ์จังหวัดภูเก็ต</t>
  </si>
  <si>
    <t>เพลี้ย
จัก
จั่น
ฝอย</t>
  </si>
  <si>
    <t>รายงานสถานการณ์ศัตรูพืชระบาด (ขนาดพื้นที่ระบาด; ไร่)</t>
  </si>
  <si>
    <t>โรค
ใบ
ไหม้</t>
  </si>
  <si>
    <t>รายงานสถานการณ์การระบาดของศัตรูอ้อย (โรคแส้ดำ อ้อย) ประจำวันที่ 15 มกราคม 2568</t>
  </si>
  <si>
    <t xml:space="preserve">            รายงานสถานการณ์การระบาดของศัตรูข้าว (เพลี้ยไฟ) ประจำวันที่ 22 มกราคม 2568</t>
  </si>
  <si>
    <t xml:space="preserve"> ยโสธร</t>
  </si>
  <si>
    <t xml:space="preserve"> อุดรธานี</t>
  </si>
  <si>
    <t xml:space="preserve"> กำแพงเพชร</t>
  </si>
  <si>
    <t xml:space="preserve"> เชียงราย</t>
  </si>
  <si>
    <t xml:space="preserve"> เชียงใหม่</t>
  </si>
  <si>
    <t xml:space="preserve"> ตาก</t>
  </si>
  <si>
    <t xml:space="preserve"> นครสวรรค์</t>
  </si>
  <si>
    <t xml:space="preserve"> น่าน</t>
  </si>
  <si>
    <t xml:space="preserve"> พะเยา</t>
  </si>
  <si>
    <t xml:space="preserve"> พิจิตร</t>
  </si>
  <si>
    <t xml:space="preserve"> พิษณุโลก</t>
  </si>
  <si>
    <t xml:space="preserve"> เพชรบูรณ์</t>
  </si>
  <si>
    <t xml:space="preserve"> แพร่</t>
  </si>
  <si>
    <t xml:space="preserve"> ลำปาง</t>
  </si>
  <si>
    <t xml:space="preserve"> ลำพูน</t>
  </si>
  <si>
    <t xml:space="preserve"> สุโขทัย</t>
  </si>
  <si>
    <t xml:space="preserve"> อุตรดิตถ์</t>
  </si>
  <si>
    <t xml:space="preserve"> อุทัยธานี</t>
  </si>
  <si>
    <t>รายงานสถานการณ์การระบาดของศัตรูกาแฟ (มอเจาะเมล็ดกาแฟ) ประจำวันที่ 29 มกราคม 2568</t>
  </si>
  <si>
    <t>รายงานสถานการณ์การระบาดของศัตรูกาแฟ (โรคราสนิม) ประจำวันที่ 29 มกราคม 2568</t>
  </si>
  <si>
    <t>ข้อมูล ณ วันที่ 19 กุมภาพันธ์ 2568</t>
  </si>
  <si>
    <t>รายงานสถานการณ์การระบาดของศัตรูข้าว (หนอนห่อใบข้าว) ประจำวันที่ 19 กุมภาพันธ์ 2568</t>
  </si>
  <si>
    <t xml:space="preserve">            รายงานสถานการณ์การระบาดของศัตรูข้าว (เพลี้ยกระโดดหลังขาว) ประจำวันที่ 19 กุมภาพันธ์ม 2568</t>
  </si>
  <si>
    <t xml:space="preserve">            รายงานสถานการณ์การระบาดของศัตรูข้าว (เพลี้ยจั๊กจั่นสีเขียว) ประจำวันที่ 19 กุมภาพันธ์ 2568</t>
  </si>
  <si>
    <t xml:space="preserve">            รายงานสถานการณ์การระบาดของศัตรูข้าว (เพลี้ยกระโดดสีน้ำตาล) ประจำวันที่ 19 กุมภาพันธ์ 2568</t>
  </si>
  <si>
    <t xml:space="preserve">            รายงานสถานการณ์การระบาดของศัตรูข้าว (แมลงบั่ว) ประจำวันที่ 19 กุมภาพันธ์ 2568</t>
  </si>
  <si>
    <t xml:space="preserve">            รายงานสถานการณ์การระบาดของศัตรูข้าว (โรคไหม้ข้าว) ประจำวันที่ 19 กุมภาพันธ์ 2568</t>
  </si>
  <si>
    <t xml:space="preserve">            รายงานสถานการณ์การระบาดของศัตรูข้าว (โรคขอบใบแห้ง) ประจำวันที่ 19 กุมภาพันธ์  2568</t>
  </si>
  <si>
    <t xml:space="preserve">            รายงานสถานการณ์การระบาดของศัตรูข้าว (โรคใบสีส้ม) ประจำวันที่ 19 กุมภาพันธ์ 2568</t>
  </si>
  <si>
    <t xml:space="preserve">            รายงานสถานการณ์การระบาดของศัตรูข้าว (โรคใบขีดสีน้ำตาล) ประจำวันที่ 19 กุมภาพันธ์ 2568</t>
  </si>
  <si>
    <t>รายงานสถานการณ์การระบาดของศัตรูมะพร้าว (หนอนหัวดำ) ประจำวันที่ 19 กุมภาพันธ์ 2568</t>
  </si>
  <si>
    <t>รายงานสถานการณ์การระบาดของศัตรูมะพร้าว (แมลงดำหนาม) ประจำวันที่ 19 กุมภาพันธ์ 2568</t>
  </si>
  <si>
    <t>รายงานสถานการณ์การระบาดของศัตรูมะพร้าว (ด้วงแรด) ประจำวันที่ 19 กุมภาพันธ์ 2568</t>
  </si>
  <si>
    <t>รายงานสถานการณ์การระบาดของศัตรูมะพร้าว (ด้วงงวง) ประจำวันที่ 19 กุมภาพันธ์ 2568</t>
  </si>
  <si>
    <t>รายงานสถานการณ์การระบาดของศัตรูมะพร้าว (ไรสี่ขามะพร้าว) ประจำวันที่ 19 กุมภาพันธ์ 2568</t>
  </si>
  <si>
    <t>รายงานสถานการณ์การระบาดของศัตรูกาแฟ (มอดเจาะผลกาแฟ) ประจำวันที่ 19 กุมภาพันธ์ 2568</t>
  </si>
  <si>
    <t>รายงานสถานการณ์การระบาดของศัตรูกาแฟ (หนอนกาแฟสีแดง) ประจำวันที่ 19 กุมภาพันธ์ 2568</t>
  </si>
  <si>
    <t>รายงานสถานการณ์การระบาดของศัตรูปาล์มน้ำมัน (หนอนปลอกเล็ก) ประจำวันที่ 19 กุมภาพันธ์ 2568</t>
  </si>
  <si>
    <t>รายงานสถานการณ์การระบาดของศัตรูปาล์มน้ำมัน (หนอนหัวดำ) ประจำวันที่ 19 กุมภาพันธ์ 2568</t>
  </si>
  <si>
    <t>รายงานสถานการณ์การระบาดของศัตรูปาล์มน้ำมัน (ด้วงแรด) ประจำวันที่ 19 กุมภาพันธ์ 2568</t>
  </si>
  <si>
    <t>รายงานสถานการณ์การระบาดของศัตรูปาล์มน้ำมัน (ด้วงกุหลาบ) ประจำวันที่ 19 กุมภาพันธ์ 2568</t>
  </si>
  <si>
    <t>รายงานสถานการณ์การระบาดของศัตรูปาล์มน้ำมัน (โรคลำต้นเน่า) ประจำวันที่ 19 กุมภาพันธ์ 2568</t>
  </si>
  <si>
    <t>รายงานสถานการณ์การระบาดของศัตรูปาล์มน้ำมัน (โรคทะลายเน่า) ประจำวันที่ 19 กุมภาพันธ์ 2568</t>
  </si>
  <si>
    <t>รายงานสถานการณ์การระบาดของศัตรูปาล์มน้ำมัน (โรคใบจุด) ประจำวันวันที่ 19 กุมภาพันธ์ 2568</t>
  </si>
  <si>
    <t>รายงานสถานการณ์การระบาดของศัตรูปาล์มน้ำมัน (โรคใบจุดสาหร่าย) ประจำวันที่ 19 กุมภาพันธ์ 2568</t>
  </si>
  <si>
    <t>รายงานสถานการณ์การระบาดของศัตรูยางพารา (โรครากขาว) ประจำวันที่ 19 กุมภาพันธ์ 2568</t>
  </si>
  <si>
    <t>รายงานสถานการณ์การระบาดของศัตรูยางพารา (โรคใบร่วงชนิดใหม่ของยางพารา) ประจำวันที่ 19 กุมภาพันธ์ 2568</t>
  </si>
  <si>
    <t>รายงานสถานการณ์การระบาดของศัตรูยางพารา (โรคใบร่วง) ประจำวันที่ 19 กุมภาพันธ์ 2568</t>
  </si>
  <si>
    <t>รายงานสถานการณ์การระบาดของศัตรูยางพารา (อาการเปลือกแห้ง/อาการหน้ายางแห้ง) ประจำวันที่ 19 กุมภาพันธ์ 2568</t>
  </si>
  <si>
    <t>รายงานสถานการณ์การระบาดของศัตรูมันสำปะหลัง (โรคใบด่างมันสำปะหลัง) ประจำวันที่ 19 กุมภาพันธ์ 2568</t>
  </si>
  <si>
    <t>รายงานสถานการณ์การระบาดของศัตรูมันสำปะหลัง (เพลี้ยแป้งมันสำปะหลัง) ประจำวันที่ 19 กุมพภาพันธ์ 2568</t>
  </si>
  <si>
    <t>รายงานสถานการณ์การระบาดของศัตรูมันสำปะหลัง (ไรแดง) ประจำวันที่ 19 กุมภาพันธ์ 2568</t>
  </si>
  <si>
    <t>รายงานสถานการณ์การระบาดของศัตรูมันสำปะหลัง (โรคพุ่มแจ้) ประจำวันที่ 19 กุมภาพันธ์ 2568</t>
  </si>
  <si>
    <t>รายงานสถานการณ์การระบาดของศัตรูมันสำปะหลัง (โรคโคนเน่าหัวเน่า) ประจำวันที่ 19 กุมภาพันธ์ 2568</t>
  </si>
  <si>
    <t>รายงานสถานการณ์การระบาดของศัตรูมันสำปะหลัง (โรคใบไหม้/ใบเหลี่ยมแบคทีเรีย) ประจำวันที่ 19 กุมภาพันธ์ 2568</t>
  </si>
  <si>
    <t>รายงานสถานการณ์การระบาดของศัตรูสับปะรด (โรคเหี่ยว) ประจำวันที่ 19 กุมภาพันธ์ 2568</t>
  </si>
  <si>
    <t>รายงานสถานการณ์การระบาดของศัตรูอ้อย (หนอนกออ้อย) ประจำวันที่ 19 กุมภาพันธ์2568</t>
  </si>
  <si>
    <t>รายงานสถานการณ์การระบาดของศัตรูอ้อย (โรคใบขาวอ้อย) ประจำวันที่ 19 กุมภาพันธ์ 2568</t>
  </si>
  <si>
    <t>สรุปพื้นที่การระบาดหนอนกระทู้ข้าวโพดลายจุด (FAW) ประจำวันที่ 19 กุมภาพันธ์ 2568</t>
  </si>
  <si>
    <t>รายงานสถานการณ์การระบาดของศัตรูทุเรียน (เพลี้ยแป้ง) ประจำวันที่ 19 กุมภาพันธ์ 2568</t>
  </si>
  <si>
    <t>รายงานสถานการณ์การระบาดของศัตรูทุเรียน (เพลี้ยไก่แจ้ทุเรียน) ประจำวันที่ 19 กุมภาพันธ์ 2568</t>
  </si>
  <si>
    <t>รายงานสถานการณ์การระบาดของศัตรูทุเรียน (เพลี้ยหอยเกล็ด) ประจำวันที่ 19 กุมภาพันธ์ 2568</t>
  </si>
  <si>
    <t>รายงานสถานการณ์การระบาดของศัตรูทุเรียน (เพลี้ยจักจั่นฝอย) ประจำวันที่ 19 กุมภาพันธ์ 2568</t>
  </si>
  <si>
    <t>รายงานสถานการณ์การระบาดของศัตรูทุเรียน (หนอนเจาะผล) ประจำวันที่ 19 กุมภาพันธ์ 2568</t>
  </si>
  <si>
    <t>รายงานสถานการณ์การระบาดของศัตรูทุเรียน (หนอนเจาะเมล็ดทุเรียน) ประจำวันที่ 19 กุมภาพันธ์ 2568</t>
  </si>
  <si>
    <t>รายงานสถานการณ์การระบาดของศัตรูทุเรียน (ไรแดงทุเรียนหรือไรแดงแอฟริกัน) ประจำวันที่ 19 กุมภาพันธ์ 2568</t>
  </si>
  <si>
    <t>รายงานสถานการณ์การระบาดของศัตรูทุเรียน (โรครากเน่าโคนเน่า) ประจำวันที่ 19 กุมภาพันธ์ 2568</t>
  </si>
  <si>
    <t>รายงานสถานการณ์การระบาดของศัตรูทุเรียน (โรคราดำ) ประจำวันที่ 19 กุมภาพันธ์ 2568</t>
  </si>
  <si>
    <t>รายงานสถานการณ์การระบาดของศัตรูทุเรียน (โรคราสีชมพู) ประจำวันที่ 19 กุมภาพันธ์ 2568</t>
  </si>
  <si>
    <t>รายงานสถานการณ์การระบาดของศัตรูทุเรียน (โรคใบติดหรือใบไหม้) ประจำวันที่ 19 กุมภาพันธ์ 2568</t>
  </si>
  <si>
    <t>รายงานสถานการณ์การระบาดของศัตรูทุเรียน (โรคใบจุดสาหร่าย) ประจำวันที่ 19 กุมภาพันธ์ 2568</t>
  </si>
  <si>
    <t>รายงานสถานการณ์การระบาดของศัตรูลำไย (เพลี้ยแป้ง) ประจำวันที่ 19 กุมภาพันธ์ 2568</t>
  </si>
  <si>
    <t>รายงานสถานการณ์การระบาดของศัตรูลำไย (หนอนคืบกินใบ) ประจำวันที่ 19 กุมภาพันธ์ 2568</t>
  </si>
  <si>
    <t>รายงานสถานการณ์การระบาดของศัตรูลำไย (โรคพุ่มไม้กวาด) ประจำวันที่ 19 กุมภาพันธ์ 2568</t>
  </si>
  <si>
    <t>รายงานสถานการณ์การระบาดของศัตรูลำไย (โรคราดำ) ประจำวันที่ 19 กุมภาพันธ์ 2568</t>
  </si>
  <si>
    <t>รายงานสถานการณ์การระบาดของศัตรูมังคุด (โรคใบจุด) ประจำวันที่ 19 กุมภาพันธ์ 2568</t>
  </si>
  <si>
    <t>รายงานสถานการณ์การระบาดของศัตรูมังคุด (โรคแอนแทรคโนส) ประจำวันที่ 19 กุมภาพันธ์ 2568</t>
  </si>
  <si>
    <t>รายงานสถานการณ์การระบาดของศัตรูมังคุด (โรคใบจุดสาหร่าย) ประจำวันที่ 19 กุมภาพันธ์ 2568</t>
  </si>
  <si>
    <t>รายงานสถานการณ์การระบาดของศัตรูมังคุด (เพลี้ยไฟ) ประจำวันที่ 19 กุมภาพันธ์ 2568</t>
  </si>
  <si>
    <t>รายงานสถานการณ์การระบาดของศัตรูมังคุด (หนอนกินใบ) ประจำวันที่ 19 กุมภาพันธ์ 2568</t>
  </si>
  <si>
    <t>รายงานสถานการณ์การระบาดของศัตรูมังคุด (หนอนชอนใบ) ประจำวันที่ 19 กุมภาพันธ์ 2568</t>
  </si>
  <si>
    <t>รายงานสถานการณ์การระบาดของศัตรูเงาะ (เพลี้ยแป้ง) ประจำวันที่ 19 กุมภาพันธ์ 2568</t>
  </si>
  <si>
    <t>รายงานสถานการณ์การระบาดของศัตรูเงาะ (หนอนคืบกินใบ) ประจำวันที่ 19 กุมภาพันธ์ 2568</t>
  </si>
  <si>
    <t>รายงานสถานการณ์การระบาดของศัตรูเงาะ (โรคใบจุดสาหร่าย) ประจำวันที่ 19 กุมภาพันธ์ 2568</t>
  </si>
  <si>
    <t>รายงานสถานการณ์การระบาดของศัตรูเงาะ (โรคราแป้ง) ประจำวันที่ 19 กุมภาพันธ์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</si>
</sst>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฿&quot;* #,##0.00_-;\-&quot;฿&quot;* #,##0.00_-;_-&quot;฿&quot;* &quot;-&quot;??_-;_-@_-"/>
    <numFmt numFmtId="43" formatCode="_-* #,##0.00_-;\-* #,##0.00_-;_-* &quot;-&quot;??_-;_-@_-"/>
    <numFmt numFmtId="164" formatCode="_(* #,##0.00_);_(* \(#,##0.00\);_(* &quot;-&quot;??_);_(@_)"/>
    <numFmt numFmtId="165" formatCode="0.00_);[Red]\(0.00\)"/>
    <numFmt numFmtId="166" formatCode="0_);[Red]\(0\)"/>
    <numFmt numFmtId="167" formatCode="_-* #,##0_-;\-* #,##0_-;_-* &quot;-&quot;??_-;_-@_-"/>
    <numFmt numFmtId="168" formatCode="_(* #,##0_);_(* \(#,##0\);_(* &quot;-&quot;??_);_(@_)"/>
    <numFmt numFmtId="169" formatCode="#,##0.00_ ;\-#,##0.00\ "/>
    <numFmt numFmtId="170" formatCode="#,##0.00;[Red]#,##0.00"/>
    <numFmt numFmtId="171" formatCode="0.00;[Red]\(#,###.00\)"/>
  </numFmts>
  <fonts count="93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  <charset val="222"/>
    </font>
    <font>
      <sz val="11"/>
      <color theme="1"/>
      <name val="Calibri"/>
      <family val="2"/>
      <charset val="222"/>
      <scheme val="minor"/>
    </font>
    <font>
      <b/>
      <sz val="20"/>
      <name val="TH SarabunPSK"/>
      <family val="2"/>
    </font>
    <font>
      <sz val="16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b/>
      <i/>
      <sz val="14"/>
      <name val="TH SarabunPSK"/>
      <family val="2"/>
    </font>
    <font>
      <b/>
      <sz val="13"/>
      <name val="TH SarabunPSK"/>
      <family val="2"/>
    </font>
    <font>
      <b/>
      <sz val="16"/>
      <name val="TH SarabunPSK"/>
      <family val="2"/>
    </font>
    <font>
      <i/>
      <sz val="16"/>
      <name val="TH SarabunPSK"/>
      <family val="2"/>
    </font>
    <font>
      <sz val="13"/>
      <name val="TH SarabunPSK"/>
      <family val="2"/>
    </font>
    <font>
      <sz val="12"/>
      <name val="TH SarabunPSK"/>
      <family val="2"/>
    </font>
    <font>
      <b/>
      <sz val="12"/>
      <name val="TH SarabunPSK"/>
      <family val="2"/>
    </font>
    <font>
      <b/>
      <sz val="14"/>
      <color rgb="FF0070C0"/>
      <name val="TH SarabunPSK"/>
      <family val="2"/>
    </font>
    <font>
      <sz val="14"/>
      <color rgb="FF0070C0"/>
      <name val="TH SarabunPSK"/>
      <family val="2"/>
    </font>
    <font>
      <b/>
      <i/>
      <sz val="14"/>
      <color rgb="FF0070C0"/>
      <name val="TH SarabunPSK"/>
      <family val="2"/>
    </font>
    <font>
      <sz val="16"/>
      <color rgb="FF0070C0"/>
      <name val="TH SarabunPSK"/>
      <family val="2"/>
    </font>
    <font>
      <sz val="16"/>
      <color theme="1"/>
      <name val="TH Sarabun New"/>
      <family val="2"/>
    </font>
    <font>
      <sz val="14"/>
      <color theme="1"/>
      <name val="TH Sarabun New"/>
      <family val="2"/>
    </font>
    <font>
      <sz val="14"/>
      <color rgb="FFFF0000"/>
      <name val="TH SarabunPSK"/>
      <family val="2"/>
    </font>
    <font>
      <sz val="13"/>
      <color rgb="FFFF0000"/>
      <name val="TH SarabunPSK"/>
      <family val="2"/>
    </font>
    <font>
      <sz val="16"/>
      <name val="TH SarabunIT๙"/>
      <family val="2"/>
    </font>
    <font>
      <sz val="11"/>
      <name val="Calibri"/>
      <family val="2"/>
      <charset val="222"/>
      <scheme val="minor"/>
    </font>
    <font>
      <sz val="8"/>
      <name val="Calibri"/>
      <family val="2"/>
      <charset val="222"/>
      <scheme val="minor"/>
    </font>
    <font>
      <sz val="16"/>
      <color theme="1"/>
      <name val="TH SarabunIT๙"/>
      <family val="2"/>
      <charset val="222"/>
    </font>
    <font>
      <sz val="11"/>
      <color indexed="8"/>
      <name val="Tahoma"/>
      <family val="2"/>
    </font>
    <font>
      <sz val="11"/>
      <color indexed="9"/>
      <name val="Tahoma"/>
      <family val="2"/>
    </font>
    <font>
      <b/>
      <sz val="11"/>
      <color indexed="53"/>
      <name val="Tahoma"/>
      <family val="2"/>
    </font>
    <font>
      <b/>
      <sz val="11"/>
      <color indexed="9"/>
      <name val="Tahoma"/>
      <family val="2"/>
    </font>
    <font>
      <sz val="11"/>
      <color indexed="17"/>
      <name val="Tahoma"/>
      <family val="2"/>
    </font>
    <font>
      <sz val="11"/>
      <color indexed="60"/>
      <name val="Tahoma"/>
      <family val="2"/>
    </font>
    <font>
      <sz val="11"/>
      <color indexed="16"/>
      <name val="Tahoma"/>
      <family val="2"/>
    </font>
    <font>
      <b/>
      <sz val="11"/>
      <color indexed="63"/>
      <name val="Tahoma"/>
      <family val="2"/>
    </font>
    <font>
      <sz val="11"/>
      <color indexed="10"/>
      <name val="Tahoma"/>
      <family val="2"/>
    </font>
    <font>
      <i/>
      <sz val="11"/>
      <color indexed="23"/>
      <name val="Tahoma"/>
      <family val="2"/>
    </font>
    <font>
      <b/>
      <sz val="18"/>
      <color indexed="62"/>
      <name val="Tahoma"/>
      <family val="2"/>
    </font>
    <font>
      <sz val="11"/>
      <color indexed="53"/>
      <name val="Tahoma"/>
      <family val="2"/>
    </font>
    <font>
      <sz val="11"/>
      <color indexed="62"/>
      <name val="Tahoma"/>
      <family val="2"/>
    </font>
    <font>
      <b/>
      <sz val="11"/>
      <color indexed="8"/>
      <name val="Tahoma"/>
      <family val="2"/>
    </font>
    <font>
      <b/>
      <sz val="15"/>
      <color indexed="62"/>
      <name val="Tahoma"/>
      <family val="2"/>
    </font>
    <font>
      <b/>
      <sz val="13"/>
      <color indexed="62"/>
      <name val="Tahoma"/>
      <family val="2"/>
    </font>
    <font>
      <b/>
      <sz val="11"/>
      <color indexed="62"/>
      <name val="Tahoma"/>
      <family val="2"/>
    </font>
    <font>
      <sz val="16"/>
      <color indexed="8"/>
      <name val="TH SarabunIT๙"/>
      <family val="2"/>
      <charset val="222"/>
    </font>
    <font>
      <sz val="10"/>
      <name val="Arial"/>
      <family val="2"/>
    </font>
    <font>
      <sz val="16"/>
      <color rgb="FF000000"/>
      <name val="TH SarabunIT๙"/>
      <family val="2"/>
    </font>
    <font>
      <sz val="11"/>
      <color rgb="FF000000"/>
      <name val="Calibri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i/>
      <sz val="16"/>
      <color theme="1"/>
      <name val="TH SarabunPSK"/>
      <family val="2"/>
    </font>
    <font>
      <sz val="12"/>
      <color theme="1"/>
      <name val="TH SarabunPSK"/>
      <family val="2"/>
    </font>
    <font>
      <b/>
      <sz val="12"/>
      <color theme="1"/>
      <name val="TH SarabunPSK"/>
      <family val="2"/>
    </font>
    <font>
      <sz val="11"/>
      <color theme="1"/>
      <name val="TH SarabunPSK"/>
      <family val="2"/>
    </font>
    <font>
      <sz val="13"/>
      <color theme="1"/>
      <name val="TH SarabunPSK"/>
      <family val="2"/>
    </font>
    <font>
      <b/>
      <sz val="16"/>
      <color theme="1"/>
      <name val="TH SarabunPSK"/>
      <family val="2"/>
    </font>
    <font>
      <b/>
      <sz val="15"/>
      <color theme="1"/>
      <name val="TH SarabunPSK"/>
      <family val="2"/>
    </font>
    <font>
      <b/>
      <i/>
      <sz val="16"/>
      <color theme="1"/>
      <name val="TH SarabunPSK"/>
      <family val="2"/>
    </font>
    <font>
      <u/>
      <sz val="11"/>
      <color theme="10"/>
      <name val="Calibri"/>
      <family val="2"/>
      <scheme val="minor"/>
    </font>
    <font>
      <b/>
      <sz val="15"/>
      <name val="TH SarabunPSK"/>
      <family val="2"/>
    </font>
    <font>
      <sz val="15"/>
      <color theme="1"/>
      <name val="TH SarabunPSK"/>
      <family val="2"/>
    </font>
    <font>
      <sz val="14"/>
      <name val="TH SarabunPSK"/>
      <family val="2"/>
      <charset val="222"/>
    </font>
    <font>
      <b/>
      <sz val="14"/>
      <color theme="1"/>
      <name val="TH SarabunPSK"/>
      <family val="2"/>
      <charset val="222"/>
    </font>
    <font>
      <sz val="12"/>
      <name val="TH SarabunPSK"/>
      <family val="2"/>
      <charset val="222"/>
    </font>
    <font>
      <sz val="12"/>
      <color theme="1"/>
      <name val="TH SarabunPSK"/>
      <family val="2"/>
      <charset val="222"/>
    </font>
    <font>
      <sz val="16"/>
      <name val="TH SarabunPSK"/>
      <family val="2"/>
      <charset val="222"/>
    </font>
    <font>
      <sz val="15"/>
      <color theme="1"/>
      <name val="TH SarabunIT๙"/>
      <family val="2"/>
    </font>
    <font>
      <sz val="15"/>
      <name val="TH SarabunPSK"/>
      <family val="2"/>
    </font>
    <font>
      <sz val="13"/>
      <color rgb="FF212529"/>
      <name val="TH SarabunPSK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5"/>
      <name val="TH SarabunPSK"/>
      <family val="2"/>
      <charset val="222"/>
    </font>
    <font>
      <sz val="16"/>
      <name val="TH SarabunIT๙"/>
      <family val="2"/>
      <charset val="222"/>
    </font>
    <font>
      <sz val="14"/>
      <color theme="1"/>
      <name val="TH SarabunPSK"/>
      <family val="2"/>
      <charset val="222"/>
    </font>
    <font>
      <sz val="14"/>
      <color theme="1"/>
      <name val="TH SarabunIT๙"/>
      <family val="2"/>
      <charset val="222"/>
    </font>
    <font>
      <sz val="14"/>
      <color rgb="FF212529"/>
      <name val="TH SarabunPSK"/>
      <family val="2"/>
    </font>
  </fonts>
  <fills count="7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rgb="FF44AADD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rgb="FF44AADD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FFFF00"/>
      </right>
      <top style="thin">
        <color rgb="FFFFFF00"/>
      </top>
      <bottom/>
      <diagonal/>
    </border>
    <border>
      <left/>
      <right style="thin">
        <color rgb="FFFFFF00"/>
      </right>
      <top/>
      <bottom/>
      <diagonal/>
    </border>
    <border>
      <left/>
      <right/>
      <top style="thin">
        <color rgb="FFFFFF00"/>
      </top>
      <bottom/>
      <diagonal/>
    </border>
    <border>
      <left style="thin">
        <color rgb="FFFFFF00"/>
      </left>
      <right/>
      <top style="thin">
        <color rgb="FFFFFF00"/>
      </top>
      <bottom/>
      <diagonal/>
    </border>
    <border>
      <left style="thin">
        <color rgb="FFFFFF00"/>
      </left>
      <right/>
      <top/>
      <bottom/>
      <diagonal/>
    </border>
    <border>
      <left style="thin">
        <color rgb="FFFFFF00"/>
      </left>
      <right/>
      <top/>
      <bottom style="thin">
        <color rgb="FFFFFF00"/>
      </bottom>
      <diagonal/>
    </border>
    <border>
      <left/>
      <right/>
      <top/>
      <bottom style="thin">
        <color rgb="FFFFFF00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48">
    <xf numFmtId="0" fontId="0" fillId="0" borderId="0"/>
    <xf numFmtId="43" fontId="2" fillId="0" borderId="0" applyFont="0" applyFill="0" applyBorder="0" applyAlignment="0" applyProtection="0"/>
    <xf numFmtId="0" fontId="25" fillId="0" borderId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7" fillId="20" borderId="0" applyNumberFormat="0" applyBorder="0" applyAlignment="0" applyProtection="0"/>
    <xf numFmtId="0" fontId="27" fillId="21" borderId="0" applyNumberFormat="0" applyBorder="0" applyAlignment="0" applyProtection="0"/>
    <xf numFmtId="0" fontId="27" fillId="22" borderId="0" applyNumberFormat="0" applyBorder="0" applyAlignment="0" applyProtection="0"/>
    <xf numFmtId="0" fontId="27" fillId="23" borderId="0" applyNumberFormat="0" applyBorder="0" applyAlignment="0" applyProtection="0"/>
    <xf numFmtId="0" fontId="27" fillId="24" borderId="0" applyNumberFormat="0" applyBorder="0" applyAlignment="0" applyProtection="0"/>
    <xf numFmtId="0" fontId="27" fillId="25" borderId="0" applyNumberFormat="0" applyBorder="0" applyAlignment="0" applyProtection="0"/>
    <xf numFmtId="43" fontId="25" fillId="0" borderId="0" applyFont="0" applyFill="0" applyBorder="0" applyAlignment="0" applyProtection="0"/>
    <xf numFmtId="0" fontId="45" fillId="0" borderId="0">
      <protection locked="0"/>
    </xf>
    <xf numFmtId="0" fontId="25" fillId="0" borderId="0"/>
    <xf numFmtId="0" fontId="46" fillId="0" borderId="0"/>
    <xf numFmtId="0" fontId="25" fillId="0" borderId="0"/>
    <xf numFmtId="0" fontId="22" fillId="0" borderId="0"/>
    <xf numFmtId="0" fontId="2" fillId="0" borderId="0"/>
    <xf numFmtId="0" fontId="43" fillId="0" borderId="0"/>
    <xf numFmtId="0" fontId="28" fillId="26" borderId="11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43" fontId="25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29" fillId="27" borderId="12" applyNumberFormat="0" applyAlignment="0" applyProtection="0"/>
    <xf numFmtId="0" fontId="37" fillId="0" borderId="13" applyNumberFormat="0" applyFill="0" applyAlignment="0" applyProtection="0"/>
    <xf numFmtId="0" fontId="30" fillId="28" borderId="0" applyNumberFormat="0" applyBorder="0" applyAlignment="0" applyProtection="0"/>
    <xf numFmtId="0" fontId="25" fillId="0" borderId="0"/>
    <xf numFmtId="0" fontId="38" fillId="6" borderId="11" applyNumberFormat="0" applyAlignment="0" applyProtection="0"/>
    <xf numFmtId="0" fontId="31" fillId="29" borderId="0" applyNumberFormat="0" applyBorder="0" applyAlignment="0" applyProtection="0"/>
    <xf numFmtId="0" fontId="39" fillId="0" borderId="14" applyNumberFormat="0" applyFill="0" applyAlignment="0" applyProtection="0"/>
    <xf numFmtId="0" fontId="32" fillId="30" borderId="0" applyNumberFormat="0" applyBorder="0" applyAlignment="0" applyProtection="0"/>
    <xf numFmtId="0" fontId="27" fillId="31" borderId="0" applyNumberFormat="0" applyBorder="0" applyAlignment="0" applyProtection="0"/>
    <xf numFmtId="0" fontId="27" fillId="32" borderId="0" applyNumberFormat="0" applyBorder="0" applyAlignment="0" applyProtection="0"/>
    <xf numFmtId="0" fontId="27" fillId="33" borderId="0" applyNumberFormat="0" applyBorder="0" applyAlignment="0" applyProtection="0"/>
    <xf numFmtId="0" fontId="27" fillId="34" borderId="0" applyNumberFormat="0" applyBorder="0" applyAlignment="0" applyProtection="0"/>
    <xf numFmtId="0" fontId="27" fillId="35" borderId="0" applyNumberFormat="0" applyBorder="0" applyAlignment="0" applyProtection="0"/>
    <xf numFmtId="0" fontId="27" fillId="36" borderId="0" applyNumberFormat="0" applyBorder="0" applyAlignment="0" applyProtection="0"/>
    <xf numFmtId="0" fontId="33" fillId="26" borderId="15" applyNumberFormat="0" applyAlignment="0" applyProtection="0"/>
    <xf numFmtId="0" fontId="22" fillId="7" borderId="16" applyNumberFormat="0" applyFont="0" applyAlignment="0" applyProtection="0"/>
    <xf numFmtId="0" fontId="40" fillId="0" borderId="17" applyNumberFormat="0" applyFill="0" applyAlignment="0" applyProtection="0"/>
    <xf numFmtId="0" fontId="41" fillId="0" borderId="18" applyNumberFormat="0" applyFill="0" applyAlignment="0" applyProtection="0"/>
    <xf numFmtId="0" fontId="42" fillId="0" borderId="19" applyNumberFormat="0" applyFill="0" applyAlignment="0" applyProtection="0"/>
    <xf numFmtId="0" fontId="42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70" fillId="0" borderId="0"/>
    <xf numFmtId="43" fontId="70" fillId="0" borderId="0" applyFont="0" applyFill="0" applyBorder="0" applyAlignment="0" applyProtection="0"/>
    <xf numFmtId="0" fontId="44" fillId="0" borderId="0"/>
    <xf numFmtId="43" fontId="7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71" fillId="49" borderId="0" applyNumberFormat="0" applyBorder="0" applyAlignment="0" applyProtection="0"/>
    <xf numFmtId="43" fontId="70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71" fillId="49" borderId="0" applyNumberFormat="0" applyBorder="0" applyAlignment="0" applyProtection="0"/>
    <xf numFmtId="0" fontId="71" fillId="50" borderId="0" applyNumberFormat="0" applyBorder="0" applyAlignment="0" applyProtection="0"/>
    <xf numFmtId="0" fontId="71" fillId="50" borderId="0" applyNumberFormat="0" applyBorder="0" applyAlignment="0" applyProtection="0"/>
    <xf numFmtId="0" fontId="71" fillId="51" borderId="0" applyNumberFormat="0" applyBorder="0" applyAlignment="0" applyProtection="0"/>
    <xf numFmtId="0" fontId="71" fillId="51" borderId="0" applyNumberFormat="0" applyBorder="0" applyAlignment="0" applyProtection="0"/>
    <xf numFmtId="0" fontId="71" fillId="52" borderId="0" applyNumberFormat="0" applyBorder="0" applyAlignment="0" applyProtection="0"/>
    <xf numFmtId="0" fontId="71" fillId="52" borderId="0" applyNumberFormat="0" applyBorder="0" applyAlignment="0" applyProtection="0"/>
    <xf numFmtId="0" fontId="71" fillId="53" borderId="0" applyNumberFormat="0" applyBorder="0" applyAlignment="0" applyProtection="0"/>
    <xf numFmtId="0" fontId="71" fillId="53" borderId="0" applyNumberFormat="0" applyBorder="0" applyAlignment="0" applyProtection="0"/>
    <xf numFmtId="0" fontId="71" fillId="54" borderId="0" applyNumberFormat="0" applyBorder="0" applyAlignment="0" applyProtection="0"/>
    <xf numFmtId="0" fontId="71" fillId="54" borderId="0" applyNumberFormat="0" applyBorder="0" applyAlignment="0" applyProtection="0"/>
    <xf numFmtId="0" fontId="71" fillId="49" borderId="0" applyNumberFormat="0" applyBorder="0" applyAlignment="0" applyProtection="0"/>
    <xf numFmtId="0" fontId="71" fillId="49" borderId="0" applyNumberFormat="0" applyBorder="0" applyAlignment="0" applyProtection="0"/>
    <xf numFmtId="0" fontId="71" fillId="50" borderId="0" applyNumberFormat="0" applyBorder="0" applyAlignment="0" applyProtection="0"/>
    <xf numFmtId="0" fontId="71" fillId="50" borderId="0" applyNumberFormat="0" applyBorder="0" applyAlignment="0" applyProtection="0"/>
    <xf numFmtId="0" fontId="71" fillId="51" borderId="0" applyNumberFormat="0" applyBorder="0" applyAlignment="0" applyProtection="0"/>
    <xf numFmtId="0" fontId="71" fillId="51" borderId="0" applyNumberFormat="0" applyBorder="0" applyAlignment="0" applyProtection="0"/>
    <xf numFmtId="0" fontId="71" fillId="52" borderId="0" applyNumberFormat="0" applyBorder="0" applyAlignment="0" applyProtection="0"/>
    <xf numFmtId="0" fontId="71" fillId="52" borderId="0" applyNumberFormat="0" applyBorder="0" applyAlignment="0" applyProtection="0"/>
    <xf numFmtId="0" fontId="71" fillId="53" borderId="0" applyNumberFormat="0" applyBorder="0" applyAlignment="0" applyProtection="0"/>
    <xf numFmtId="0" fontId="71" fillId="53" borderId="0" applyNumberFormat="0" applyBorder="0" applyAlignment="0" applyProtection="0"/>
    <xf numFmtId="0" fontId="71" fillId="54" borderId="0" applyNumberFormat="0" applyBorder="0" applyAlignment="0" applyProtection="0"/>
    <xf numFmtId="0" fontId="71" fillId="54" borderId="0" applyNumberFormat="0" applyBorder="0" applyAlignment="0" applyProtection="0"/>
    <xf numFmtId="0" fontId="71" fillId="55" borderId="0" applyNumberFormat="0" applyBorder="0" applyAlignment="0" applyProtection="0"/>
    <xf numFmtId="0" fontId="71" fillId="55" borderId="0" applyNumberFormat="0" applyBorder="0" applyAlignment="0" applyProtection="0"/>
    <xf numFmtId="0" fontId="71" fillId="56" borderId="0" applyNumberFormat="0" applyBorder="0" applyAlignment="0" applyProtection="0"/>
    <xf numFmtId="0" fontId="71" fillId="56" borderId="0" applyNumberFormat="0" applyBorder="0" applyAlignment="0" applyProtection="0"/>
    <xf numFmtId="0" fontId="71" fillId="57" borderId="0" applyNumberFormat="0" applyBorder="0" applyAlignment="0" applyProtection="0"/>
    <xf numFmtId="0" fontId="71" fillId="57" borderId="0" applyNumberFormat="0" applyBorder="0" applyAlignment="0" applyProtection="0"/>
    <xf numFmtId="0" fontId="71" fillId="52" borderId="0" applyNumberFormat="0" applyBorder="0" applyAlignment="0" applyProtection="0"/>
    <xf numFmtId="0" fontId="71" fillId="52" borderId="0" applyNumberFormat="0" applyBorder="0" applyAlignment="0" applyProtection="0"/>
    <xf numFmtId="0" fontId="71" fillId="55" borderId="0" applyNumberFormat="0" applyBorder="0" applyAlignment="0" applyProtection="0"/>
    <xf numFmtId="0" fontId="71" fillId="55" borderId="0" applyNumberFormat="0" applyBorder="0" applyAlignment="0" applyProtection="0"/>
    <xf numFmtId="0" fontId="71" fillId="58" borderId="0" applyNumberFormat="0" applyBorder="0" applyAlignment="0" applyProtection="0"/>
    <xf numFmtId="0" fontId="71" fillId="58" borderId="0" applyNumberFormat="0" applyBorder="0" applyAlignment="0" applyProtection="0"/>
    <xf numFmtId="0" fontId="71" fillId="55" borderId="0" applyNumberFormat="0" applyBorder="0" applyAlignment="0" applyProtection="0"/>
    <xf numFmtId="0" fontId="71" fillId="55" borderId="0" applyNumberFormat="0" applyBorder="0" applyAlignment="0" applyProtection="0"/>
    <xf numFmtId="0" fontId="71" fillId="56" borderId="0" applyNumberFormat="0" applyBorder="0" applyAlignment="0" applyProtection="0"/>
    <xf numFmtId="0" fontId="71" fillId="56" borderId="0" applyNumberFormat="0" applyBorder="0" applyAlignment="0" applyProtection="0"/>
    <xf numFmtId="0" fontId="71" fillId="57" borderId="0" applyNumberFormat="0" applyBorder="0" applyAlignment="0" applyProtection="0"/>
    <xf numFmtId="0" fontId="71" fillId="57" borderId="0" applyNumberFormat="0" applyBorder="0" applyAlignment="0" applyProtection="0"/>
    <xf numFmtId="0" fontId="71" fillId="52" borderId="0" applyNumberFormat="0" applyBorder="0" applyAlignment="0" applyProtection="0"/>
    <xf numFmtId="0" fontId="71" fillId="52" borderId="0" applyNumberFormat="0" applyBorder="0" applyAlignment="0" applyProtection="0"/>
    <xf numFmtId="0" fontId="71" fillId="55" borderId="0" applyNumberFormat="0" applyBorder="0" applyAlignment="0" applyProtection="0"/>
    <xf numFmtId="0" fontId="71" fillId="55" borderId="0" applyNumberFormat="0" applyBorder="0" applyAlignment="0" applyProtection="0"/>
    <xf numFmtId="0" fontId="71" fillId="58" borderId="0" applyNumberFormat="0" applyBorder="0" applyAlignment="0" applyProtection="0"/>
    <xf numFmtId="0" fontId="71" fillId="58" borderId="0" applyNumberFormat="0" applyBorder="0" applyAlignment="0" applyProtection="0"/>
    <xf numFmtId="0" fontId="72" fillId="59" borderId="0" applyNumberFormat="0" applyBorder="0" applyAlignment="0" applyProtection="0"/>
    <xf numFmtId="0" fontId="72" fillId="56" borderId="0" applyNumberFormat="0" applyBorder="0" applyAlignment="0" applyProtection="0"/>
    <xf numFmtId="0" fontId="72" fillId="57" borderId="0" applyNumberFormat="0" applyBorder="0" applyAlignment="0" applyProtection="0"/>
    <xf numFmtId="0" fontId="72" fillId="60" borderId="0" applyNumberFormat="0" applyBorder="0" applyAlignment="0" applyProtection="0"/>
    <xf numFmtId="0" fontId="72" fillId="61" borderId="0" applyNumberFormat="0" applyBorder="0" applyAlignment="0" applyProtection="0"/>
    <xf numFmtId="0" fontId="72" fillId="62" borderId="0" applyNumberFormat="0" applyBorder="0" applyAlignment="0" applyProtection="0"/>
    <xf numFmtId="0" fontId="72" fillId="59" borderId="0" applyNumberFormat="0" applyBorder="0" applyAlignment="0" applyProtection="0"/>
    <xf numFmtId="0" fontId="72" fillId="56" borderId="0" applyNumberFormat="0" applyBorder="0" applyAlignment="0" applyProtection="0"/>
    <xf numFmtId="0" fontId="72" fillId="57" borderId="0" applyNumberFormat="0" applyBorder="0" applyAlignment="0" applyProtection="0"/>
    <xf numFmtId="0" fontId="72" fillId="60" borderId="0" applyNumberFormat="0" applyBorder="0" applyAlignment="0" applyProtection="0"/>
    <xf numFmtId="0" fontId="72" fillId="61" borderId="0" applyNumberFormat="0" applyBorder="0" applyAlignment="0" applyProtection="0"/>
    <xf numFmtId="0" fontId="72" fillId="62" borderId="0" applyNumberFormat="0" applyBorder="0" applyAlignment="0" applyProtection="0"/>
    <xf numFmtId="0" fontId="72" fillId="63" borderId="0" applyNumberFormat="0" applyBorder="0" applyAlignment="0" applyProtection="0"/>
    <xf numFmtId="0" fontId="72" fillId="64" borderId="0" applyNumberFormat="0" applyBorder="0" applyAlignment="0" applyProtection="0"/>
    <xf numFmtId="0" fontId="72" fillId="65" borderId="0" applyNumberFormat="0" applyBorder="0" applyAlignment="0" applyProtection="0"/>
    <xf numFmtId="0" fontId="72" fillId="60" borderId="0" applyNumberFormat="0" applyBorder="0" applyAlignment="0" applyProtection="0"/>
    <xf numFmtId="0" fontId="72" fillId="61" borderId="0" applyNumberFormat="0" applyBorder="0" applyAlignment="0" applyProtection="0"/>
    <xf numFmtId="0" fontId="72" fillId="66" borderId="0" applyNumberFormat="0" applyBorder="0" applyAlignment="0" applyProtection="0"/>
    <xf numFmtId="0" fontId="75" fillId="50" borderId="0" applyNumberFormat="0" applyBorder="0" applyAlignment="0" applyProtection="0"/>
    <xf numFmtId="0" fontId="77" fillId="67" borderId="11" applyNumberFormat="0" applyAlignment="0" applyProtection="0"/>
    <xf numFmtId="0" fontId="73" fillId="68" borderId="12" applyNumberFormat="0" applyAlignment="0" applyProtection="0"/>
    <xf numFmtId="0" fontId="79" fillId="0" borderId="0" applyNumberFormat="0" applyFill="0" applyBorder="0" applyAlignment="0" applyProtection="0"/>
    <xf numFmtId="0" fontId="81" fillId="51" borderId="0" applyNumberFormat="0" applyBorder="0" applyAlignment="0" applyProtection="0"/>
    <xf numFmtId="0" fontId="85" fillId="0" borderId="54" applyNumberFormat="0" applyFill="0" applyAlignment="0" applyProtection="0"/>
    <xf numFmtId="0" fontId="86" fillId="0" borderId="18" applyNumberFormat="0" applyFill="0" applyAlignment="0" applyProtection="0"/>
    <xf numFmtId="0" fontId="87" fillId="0" borderId="55" applyNumberFormat="0" applyFill="0" applyAlignment="0" applyProtection="0"/>
    <xf numFmtId="0" fontId="87" fillId="0" borderId="0" applyNumberFormat="0" applyFill="0" applyBorder="0" applyAlignment="0" applyProtection="0"/>
    <xf numFmtId="0" fontId="82" fillId="54" borderId="11" applyNumberFormat="0" applyAlignment="0" applyProtection="0"/>
    <xf numFmtId="0" fontId="74" fillId="0" borderId="13" applyNumberFormat="0" applyFill="0" applyAlignment="0" applyProtection="0"/>
    <xf numFmtId="0" fontId="83" fillId="69" borderId="0" applyNumberFormat="0" applyBorder="0" applyAlignment="0" applyProtection="0"/>
    <xf numFmtId="0" fontId="70" fillId="0" borderId="0"/>
    <xf numFmtId="0" fontId="71" fillId="70" borderId="16" applyNumberFormat="0" applyFont="0" applyAlignment="0" applyProtection="0"/>
    <xf numFmtId="0" fontId="71" fillId="70" borderId="16" applyNumberFormat="0" applyFont="0" applyAlignment="0" applyProtection="0"/>
    <xf numFmtId="0" fontId="76" fillId="67" borderId="15" applyNumberFormat="0" applyAlignment="0" applyProtection="0"/>
    <xf numFmtId="0" fontId="80" fillId="0" borderId="0" applyNumberFormat="0" applyFill="0" applyBorder="0" applyAlignment="0" applyProtection="0"/>
    <xf numFmtId="0" fontId="84" fillId="0" borderId="56" applyNumberFormat="0" applyFill="0" applyAlignment="0" applyProtection="0"/>
    <xf numFmtId="0" fontId="78" fillId="0" borderId="0" applyNumberFormat="0" applyFill="0" applyBorder="0" applyAlignment="0" applyProtection="0"/>
    <xf numFmtId="0" fontId="77" fillId="67" borderId="11" applyNumberFormat="0" applyAlignment="0" applyProtection="0"/>
    <xf numFmtId="0" fontId="78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43" fontId="44" fillId="0" borderId="0" applyFont="0" applyFill="0" applyBorder="0" applyAlignment="0" applyProtection="0"/>
    <xf numFmtId="0" fontId="80" fillId="0" borderId="0" applyNumberFormat="0" applyFill="0" applyBorder="0" applyAlignment="0" applyProtection="0"/>
    <xf numFmtId="0" fontId="73" fillId="68" borderId="12" applyNumberFormat="0" applyAlignment="0" applyProtection="0"/>
    <xf numFmtId="0" fontId="74" fillId="0" borderId="13" applyNumberFormat="0" applyFill="0" applyAlignment="0" applyProtection="0"/>
    <xf numFmtId="0" fontId="81" fillId="51" borderId="0" applyNumberFormat="0" applyBorder="0" applyAlignment="0" applyProtection="0"/>
    <xf numFmtId="0" fontId="82" fillId="54" borderId="11" applyNumberFormat="0" applyAlignment="0" applyProtection="0"/>
    <xf numFmtId="0" fontId="83" fillId="69" borderId="0" applyNumberFormat="0" applyBorder="0" applyAlignment="0" applyProtection="0"/>
    <xf numFmtId="0" fontId="84" fillId="0" borderId="56" applyNumberFormat="0" applyFill="0" applyAlignment="0" applyProtection="0"/>
    <xf numFmtId="0" fontId="75" fillId="50" borderId="0" applyNumberFormat="0" applyBorder="0" applyAlignment="0" applyProtection="0"/>
    <xf numFmtId="0" fontId="72" fillId="63" borderId="0" applyNumberFormat="0" applyBorder="0" applyAlignment="0" applyProtection="0"/>
    <xf numFmtId="0" fontId="72" fillId="64" borderId="0" applyNumberFormat="0" applyBorder="0" applyAlignment="0" applyProtection="0"/>
    <xf numFmtId="0" fontId="72" fillId="65" borderId="0" applyNumberFormat="0" applyBorder="0" applyAlignment="0" applyProtection="0"/>
    <xf numFmtId="0" fontId="72" fillId="60" borderId="0" applyNumberFormat="0" applyBorder="0" applyAlignment="0" applyProtection="0"/>
    <xf numFmtId="0" fontId="72" fillId="61" borderId="0" applyNumberFormat="0" applyBorder="0" applyAlignment="0" applyProtection="0"/>
    <xf numFmtId="0" fontId="72" fillId="66" borderId="0" applyNumberFormat="0" applyBorder="0" applyAlignment="0" applyProtection="0"/>
    <xf numFmtId="0" fontId="76" fillId="67" borderId="15" applyNumberFormat="0" applyAlignment="0" applyProtection="0"/>
    <xf numFmtId="0" fontId="71" fillId="70" borderId="16" applyNumberFormat="0" applyFont="0" applyAlignment="0" applyProtection="0"/>
    <xf numFmtId="0" fontId="71" fillId="70" borderId="16" applyNumberFormat="0" applyFont="0" applyAlignment="0" applyProtection="0"/>
    <xf numFmtId="0" fontId="85" fillId="0" borderId="54" applyNumberFormat="0" applyFill="0" applyAlignment="0" applyProtection="0"/>
    <xf numFmtId="0" fontId="86" fillId="0" borderId="18" applyNumberFormat="0" applyFill="0" applyAlignment="0" applyProtection="0"/>
    <xf numFmtId="0" fontId="87" fillId="0" borderId="55" applyNumberFormat="0" applyFill="0" applyAlignment="0" applyProtection="0"/>
    <xf numFmtId="0" fontId="87" fillId="0" borderId="0" applyNumberFormat="0" applyFill="0" applyBorder="0" applyAlignment="0" applyProtection="0"/>
    <xf numFmtId="43" fontId="2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25" fillId="0" borderId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7" fillId="20" borderId="0" applyNumberFormat="0" applyBorder="0" applyAlignment="0" applyProtection="0"/>
    <xf numFmtId="0" fontId="27" fillId="21" borderId="0" applyNumberFormat="0" applyBorder="0" applyAlignment="0" applyProtection="0"/>
    <xf numFmtId="0" fontId="27" fillId="22" borderId="0" applyNumberFormat="0" applyBorder="0" applyAlignment="0" applyProtection="0"/>
    <xf numFmtId="0" fontId="27" fillId="23" borderId="0" applyNumberFormat="0" applyBorder="0" applyAlignment="0" applyProtection="0"/>
    <xf numFmtId="0" fontId="27" fillId="24" borderId="0" applyNumberFormat="0" applyBorder="0" applyAlignment="0" applyProtection="0"/>
    <xf numFmtId="0" fontId="27" fillId="25" borderId="0" applyNumberFormat="0" applyBorder="0" applyAlignment="0" applyProtection="0"/>
    <xf numFmtId="0" fontId="45" fillId="0" borderId="0">
      <protection locked="0"/>
    </xf>
    <xf numFmtId="0" fontId="28" fillId="26" borderId="11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9" fillId="27" borderId="12" applyNumberFormat="0" applyAlignment="0" applyProtection="0"/>
    <xf numFmtId="0" fontId="37" fillId="0" borderId="13" applyNumberFormat="0" applyFill="0" applyAlignment="0" applyProtection="0"/>
    <xf numFmtId="0" fontId="30" fillId="28" borderId="0" applyNumberFormat="0" applyBorder="0" applyAlignment="0" applyProtection="0"/>
    <xf numFmtId="0" fontId="38" fillId="6" borderId="11" applyNumberFormat="0" applyAlignment="0" applyProtection="0"/>
    <xf numFmtId="0" fontId="31" fillId="29" borderId="0" applyNumberFormat="0" applyBorder="0" applyAlignment="0" applyProtection="0"/>
    <xf numFmtId="0" fontId="39" fillId="0" borderId="14" applyNumberFormat="0" applyFill="0" applyAlignment="0" applyProtection="0"/>
    <xf numFmtId="0" fontId="32" fillId="30" borderId="0" applyNumberFormat="0" applyBorder="0" applyAlignment="0" applyProtection="0"/>
    <xf numFmtId="0" fontId="27" fillId="31" borderId="0" applyNumberFormat="0" applyBorder="0" applyAlignment="0" applyProtection="0"/>
    <xf numFmtId="0" fontId="27" fillId="32" borderId="0" applyNumberFormat="0" applyBorder="0" applyAlignment="0" applyProtection="0"/>
    <xf numFmtId="0" fontId="27" fillId="33" borderId="0" applyNumberFormat="0" applyBorder="0" applyAlignment="0" applyProtection="0"/>
    <xf numFmtId="0" fontId="27" fillId="34" borderId="0" applyNumberFormat="0" applyBorder="0" applyAlignment="0" applyProtection="0"/>
    <xf numFmtId="0" fontId="27" fillId="35" borderId="0" applyNumberFormat="0" applyBorder="0" applyAlignment="0" applyProtection="0"/>
    <xf numFmtId="0" fontId="27" fillId="36" borderId="0" applyNumberFormat="0" applyBorder="0" applyAlignment="0" applyProtection="0"/>
    <xf numFmtId="0" fontId="33" fillId="26" borderId="15" applyNumberFormat="0" applyAlignment="0" applyProtection="0"/>
    <xf numFmtId="0" fontId="22" fillId="7" borderId="16" applyNumberFormat="0" applyFont="0" applyAlignment="0" applyProtection="0"/>
    <xf numFmtId="0" fontId="40" fillId="0" borderId="17" applyNumberFormat="0" applyFill="0" applyAlignment="0" applyProtection="0"/>
    <xf numFmtId="0" fontId="41" fillId="0" borderId="18" applyNumberFormat="0" applyFill="0" applyAlignment="0" applyProtection="0"/>
    <xf numFmtId="0" fontId="42" fillId="0" borderId="19" applyNumberFormat="0" applyFill="0" applyAlignment="0" applyProtection="0"/>
    <xf numFmtId="0" fontId="42" fillId="0" borderId="0" applyNumberFormat="0" applyFill="0" applyBorder="0" applyAlignment="0" applyProtection="0"/>
    <xf numFmtId="0" fontId="71" fillId="70" borderId="58" applyNumberFormat="0" applyFont="0" applyAlignment="0" applyProtection="0"/>
    <xf numFmtId="0" fontId="77" fillId="67" borderId="57" applyNumberFormat="0" applyAlignment="0" applyProtection="0"/>
    <xf numFmtId="0" fontId="82" fillId="54" borderId="57" applyNumberFormat="0" applyAlignment="0" applyProtection="0"/>
    <xf numFmtId="0" fontId="71" fillId="70" borderId="58" applyNumberFormat="0" applyFont="0" applyAlignment="0" applyProtection="0"/>
    <xf numFmtId="0" fontId="82" fillId="54" borderId="57" applyNumberFormat="0" applyAlignment="0" applyProtection="0"/>
    <xf numFmtId="0" fontId="84" fillId="0" borderId="60" applyNumberFormat="0" applyFill="0" applyAlignment="0" applyProtection="0"/>
    <xf numFmtId="0" fontId="71" fillId="70" borderId="58" applyNumberFormat="0" applyFont="0" applyAlignment="0" applyProtection="0"/>
    <xf numFmtId="0" fontId="28" fillId="26" borderId="57" applyNumberFormat="0" applyAlignment="0" applyProtection="0"/>
    <xf numFmtId="0" fontId="38" fillId="6" borderId="57" applyNumberFormat="0" applyAlignment="0" applyProtection="0"/>
    <xf numFmtId="0" fontId="33" fillId="26" borderId="59" applyNumberFormat="0" applyAlignment="0" applyProtection="0"/>
    <xf numFmtId="0" fontId="71" fillId="70" borderId="58" applyNumberFormat="0" applyFont="0" applyAlignment="0" applyProtection="0"/>
    <xf numFmtId="0" fontId="76" fillId="67" borderId="59" applyNumberFormat="0" applyAlignment="0" applyProtection="0"/>
    <xf numFmtId="0" fontId="84" fillId="0" borderId="60" applyNumberFormat="0" applyFill="0" applyAlignment="0" applyProtection="0"/>
    <xf numFmtId="0" fontId="77" fillId="67" borderId="57" applyNumberFormat="0" applyAlignment="0" applyProtection="0"/>
    <xf numFmtId="0" fontId="76" fillId="67" borderId="59" applyNumberFormat="0" applyAlignment="0" applyProtection="0"/>
    <xf numFmtId="0" fontId="39" fillId="0" borderId="65" applyNumberFormat="0" applyFill="0" applyAlignment="0" applyProtection="0"/>
    <xf numFmtId="0" fontId="22" fillId="7" borderId="58" applyNumberFormat="0" applyFont="0" applyAlignment="0" applyProtection="0"/>
    <xf numFmtId="44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70" fillId="0" borderId="0"/>
    <xf numFmtId="43" fontId="70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5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5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25" fillId="0" borderId="0" applyFont="0" applyFill="0" applyBorder="0" applyAlignment="0" applyProtection="0"/>
    <xf numFmtId="0" fontId="84" fillId="0" borderId="72" applyNumberFormat="0" applyFill="0" applyAlignment="0" applyProtection="0"/>
    <xf numFmtId="43" fontId="44" fillId="0" borderId="0" applyFont="0" applyFill="0" applyBorder="0" applyAlignment="0" applyProtection="0"/>
    <xf numFmtId="0" fontId="84" fillId="0" borderId="72" applyNumberFormat="0" applyFill="0" applyAlignment="0" applyProtection="0"/>
    <xf numFmtId="43" fontId="2" fillId="0" borderId="0" applyFont="0" applyFill="0" applyBorder="0" applyAlignment="0" applyProtection="0"/>
    <xf numFmtId="43" fontId="4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70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946">
    <xf numFmtId="0" fontId="0" fillId="0" borderId="0" xfId="0"/>
    <xf numFmtId="0" fontId="4" fillId="2" borderId="0" xfId="0" applyFont="1" applyFill="1"/>
    <xf numFmtId="43" fontId="5" fillId="2" borderId="0" xfId="0" applyNumberFormat="1" applyFont="1" applyFill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65" fontId="5" fillId="0" borderId="1" xfId="0" applyNumberFormat="1" applyFont="1" applyBorder="1" applyAlignment="1">
      <alignment horizontal="center" vertical="center"/>
    </xf>
    <xf numFmtId="166" fontId="6" fillId="0" borderId="1" xfId="1" applyNumberFormat="1" applyFont="1" applyFill="1" applyBorder="1" applyAlignment="1">
      <alignment horizontal="center" vertical="center" shrinkToFit="1"/>
    </xf>
    <xf numFmtId="165" fontId="4" fillId="0" borderId="0" xfId="0" applyNumberFormat="1" applyFont="1"/>
    <xf numFmtId="165" fontId="5" fillId="0" borderId="1" xfId="0" quotePrefix="1" applyNumberFormat="1" applyFont="1" applyBorder="1" applyAlignment="1">
      <alignment horizontal="center" vertical="center"/>
    </xf>
    <xf numFmtId="167" fontId="6" fillId="0" borderId="1" xfId="1" applyNumberFormat="1" applyFont="1" applyFill="1" applyBorder="1" applyAlignment="1">
      <alignment horizontal="center" vertical="center" shrinkToFit="1"/>
    </xf>
    <xf numFmtId="165" fontId="6" fillId="0" borderId="1" xfId="0" applyNumberFormat="1" applyFont="1" applyBorder="1" applyAlignment="1">
      <alignment horizontal="center" vertical="center" wrapText="1"/>
    </xf>
    <xf numFmtId="166" fontId="6" fillId="0" borderId="1" xfId="0" applyNumberFormat="1" applyFont="1" applyBorder="1" applyAlignment="1">
      <alignment horizontal="center" vertical="center" wrapText="1"/>
    </xf>
    <xf numFmtId="167" fontId="7" fillId="0" borderId="6" xfId="1" applyNumberFormat="1" applyFont="1" applyFill="1" applyBorder="1" applyAlignment="1">
      <alignment horizontal="center" vertical="center"/>
    </xf>
    <xf numFmtId="165" fontId="6" fillId="0" borderId="1" xfId="1" applyNumberFormat="1" applyFont="1" applyFill="1" applyBorder="1" applyAlignment="1">
      <alignment horizontal="center" vertical="center" wrapText="1"/>
    </xf>
    <xf numFmtId="167" fontId="7" fillId="0" borderId="6" xfId="1" applyNumberFormat="1" applyFont="1" applyFill="1" applyBorder="1" applyAlignment="1">
      <alignment horizontal="center" vertical="center" shrinkToFit="1"/>
    </xf>
    <xf numFmtId="165" fontId="6" fillId="0" borderId="5" xfId="0" applyNumberFormat="1" applyFont="1" applyBorder="1" applyAlignment="1">
      <alignment horizontal="center" vertical="center" wrapText="1"/>
    </xf>
    <xf numFmtId="167" fontId="5" fillId="0" borderId="1" xfId="1" applyNumberFormat="1" applyFont="1" applyFill="1" applyBorder="1" applyAlignment="1">
      <alignment horizontal="center" vertical="center" shrinkToFit="1"/>
    </xf>
    <xf numFmtId="167" fontId="7" fillId="0" borderId="1" xfId="1" applyNumberFormat="1" applyFont="1" applyFill="1" applyBorder="1" applyAlignment="1">
      <alignment horizontal="center" vertical="center" shrinkToFit="1"/>
    </xf>
    <xf numFmtId="166" fontId="6" fillId="0" borderId="1" xfId="1" applyNumberFormat="1" applyFont="1" applyFill="1" applyBorder="1" applyAlignment="1">
      <alignment horizontal="center" vertical="center" wrapText="1"/>
    </xf>
    <xf numFmtId="2" fontId="7" fillId="0" borderId="1" xfId="1" applyNumberFormat="1" applyFont="1" applyFill="1" applyBorder="1" applyAlignment="1">
      <alignment horizontal="center" vertical="center" shrinkToFit="1"/>
    </xf>
    <xf numFmtId="43" fontId="7" fillId="0" borderId="1" xfId="1" applyFont="1" applyFill="1" applyBorder="1" applyAlignment="1">
      <alignment horizontal="center" vertical="center" shrinkToFit="1"/>
    </xf>
    <xf numFmtId="165" fontId="6" fillId="0" borderId="0" xfId="0" applyNumberFormat="1" applyFont="1"/>
    <xf numFmtId="167" fontId="6" fillId="0" borderId="6" xfId="1" applyNumberFormat="1" applyFont="1" applyFill="1" applyBorder="1" applyAlignment="1">
      <alignment horizontal="center" vertical="center"/>
    </xf>
    <xf numFmtId="167" fontId="6" fillId="0" borderId="6" xfId="1" applyNumberFormat="1" applyFont="1" applyFill="1" applyBorder="1" applyAlignment="1">
      <alignment horizontal="center" vertical="center" shrinkToFit="1"/>
    </xf>
    <xf numFmtId="165" fontId="6" fillId="0" borderId="1" xfId="0" applyNumberFormat="1" applyFont="1" applyBorder="1"/>
    <xf numFmtId="167" fontId="6" fillId="0" borderId="1" xfId="1" applyNumberFormat="1" applyFont="1" applyFill="1" applyBorder="1"/>
    <xf numFmtId="43" fontId="5" fillId="3" borderId="1" xfId="1" applyFont="1" applyFill="1" applyBorder="1" applyAlignment="1">
      <alignment horizontal="center" vertical="center" shrinkToFit="1"/>
    </xf>
    <xf numFmtId="43" fontId="5" fillId="3" borderId="6" xfId="1" applyFont="1" applyFill="1" applyBorder="1" applyAlignment="1">
      <alignment horizontal="center" vertical="center" shrinkToFit="1"/>
    </xf>
    <xf numFmtId="43" fontId="8" fillId="3" borderId="5" xfId="1" applyFont="1" applyFill="1" applyBorder="1" applyAlignment="1">
      <alignment horizontal="center" vertical="center" shrinkToFit="1"/>
    </xf>
    <xf numFmtId="43" fontId="8" fillId="3" borderId="1" xfId="1" applyFont="1" applyFill="1" applyBorder="1" applyAlignment="1">
      <alignment horizontal="center" vertical="center" shrinkToFit="1"/>
    </xf>
    <xf numFmtId="43" fontId="5" fillId="3" borderId="5" xfId="1" applyFont="1" applyFill="1" applyBorder="1" applyAlignment="1">
      <alignment horizontal="center" vertical="center" shrinkToFit="1"/>
    </xf>
    <xf numFmtId="43" fontId="5" fillId="3" borderId="2" xfId="1" applyFont="1" applyFill="1" applyBorder="1" applyAlignment="1">
      <alignment horizontal="center" vertical="center" shrinkToFit="1"/>
    </xf>
    <xf numFmtId="43" fontId="9" fillId="3" borderId="1" xfId="1" applyFont="1" applyFill="1" applyBorder="1" applyAlignment="1">
      <alignment horizontal="center" vertical="center" shrinkToFit="1"/>
    </xf>
    <xf numFmtId="3" fontId="5" fillId="3" borderId="1" xfId="1" applyNumberFormat="1" applyFont="1" applyFill="1" applyBorder="1" applyAlignment="1">
      <alignment horizontal="center" vertical="center" shrinkToFit="1"/>
    </xf>
    <xf numFmtId="167" fontId="5" fillId="3" borderId="1" xfId="1" applyNumberFormat="1" applyFont="1" applyFill="1" applyBorder="1" applyAlignment="1">
      <alignment horizontal="center" vertical="center" shrinkToFit="1"/>
    </xf>
    <xf numFmtId="43" fontId="7" fillId="3" borderId="1" xfId="1" applyFont="1" applyFill="1" applyBorder="1" applyAlignment="1">
      <alignment horizontal="center" vertical="center" shrinkToFit="1"/>
    </xf>
    <xf numFmtId="43" fontId="4" fillId="0" borderId="0" xfId="0" applyNumberFormat="1" applyFont="1"/>
    <xf numFmtId="0" fontId="4" fillId="0" borderId="0" xfId="0" applyFont="1"/>
    <xf numFmtId="0" fontId="5" fillId="4" borderId="1" xfId="0" applyFont="1" applyFill="1" applyBorder="1" applyAlignment="1">
      <alignment vertical="center"/>
    </xf>
    <xf numFmtId="43" fontId="5" fillId="4" borderId="1" xfId="1" applyFont="1" applyFill="1" applyBorder="1" applyAlignment="1">
      <alignment horizontal="center" vertical="center" shrinkToFit="1"/>
    </xf>
    <xf numFmtId="43" fontId="5" fillId="5" borderId="1" xfId="1" applyFont="1" applyFill="1" applyBorder="1" applyAlignment="1">
      <alignment horizontal="center" vertical="center" shrinkToFit="1"/>
    </xf>
    <xf numFmtId="43" fontId="5" fillId="4" borderId="6" xfId="1" applyFont="1" applyFill="1" applyBorder="1" applyAlignment="1">
      <alignment horizontal="center" vertical="center" shrinkToFit="1"/>
    </xf>
    <xf numFmtId="43" fontId="5" fillId="4" borderId="5" xfId="1" applyFont="1" applyFill="1" applyBorder="1" applyAlignment="1">
      <alignment horizontal="center" vertical="center" shrinkToFit="1"/>
    </xf>
    <xf numFmtId="43" fontId="5" fillId="5" borderId="5" xfId="1" applyFont="1" applyFill="1" applyBorder="1" applyAlignment="1">
      <alignment horizontal="center" vertical="center" shrinkToFit="1"/>
    </xf>
    <xf numFmtId="3" fontId="5" fillId="5" borderId="5" xfId="1" applyNumberFormat="1" applyFont="1" applyFill="1" applyBorder="1" applyAlignment="1">
      <alignment horizontal="center" vertical="center" shrinkToFit="1"/>
    </xf>
    <xf numFmtId="3" fontId="5" fillId="4" borderId="1" xfId="1" applyNumberFormat="1" applyFont="1" applyFill="1" applyBorder="1" applyAlignment="1">
      <alignment horizontal="center" vertical="center" shrinkToFit="1"/>
    </xf>
    <xf numFmtId="167" fontId="4" fillId="0" borderId="0" xfId="0" applyNumberFormat="1" applyFon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/>
    <xf numFmtId="43" fontId="6" fillId="2" borderId="1" xfId="1" applyFont="1" applyFill="1" applyBorder="1" applyAlignment="1">
      <alignment horizontal="center" vertical="center" shrinkToFit="1"/>
    </xf>
    <xf numFmtId="43" fontId="5" fillId="0" borderId="6" xfId="1" applyFont="1" applyFill="1" applyBorder="1" applyAlignment="1">
      <alignment horizontal="center" vertical="center"/>
    </xf>
    <xf numFmtId="43" fontId="6" fillId="2" borderId="5" xfId="1" applyFont="1" applyFill="1" applyBorder="1" applyAlignment="1">
      <alignment horizontal="center" vertical="center" shrinkToFit="1"/>
    </xf>
    <xf numFmtId="43" fontId="5" fillId="0" borderId="2" xfId="1" applyFont="1" applyFill="1" applyBorder="1" applyAlignment="1">
      <alignment horizontal="center" vertical="center"/>
    </xf>
    <xf numFmtId="43" fontId="5" fillId="2" borderId="1" xfId="1" applyFont="1" applyFill="1" applyBorder="1" applyAlignment="1">
      <alignment horizontal="center" vertical="center" shrinkToFit="1"/>
    </xf>
    <xf numFmtId="43" fontId="5" fillId="0" borderId="2" xfId="1" applyFont="1" applyFill="1" applyBorder="1" applyAlignment="1">
      <alignment horizontal="center" vertical="center" shrinkToFit="1"/>
    </xf>
    <xf numFmtId="3" fontId="6" fillId="2" borderId="1" xfId="1" applyNumberFormat="1" applyFont="1" applyFill="1" applyBorder="1" applyAlignment="1">
      <alignment horizontal="center" vertical="center" shrinkToFit="1"/>
    </xf>
    <xf numFmtId="3" fontId="5" fillId="2" borderId="1" xfId="1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10" fillId="2" borderId="0" xfId="0" applyFont="1" applyFill="1"/>
    <xf numFmtId="43" fontId="6" fillId="0" borderId="1" xfId="1" applyFont="1" applyFill="1" applyBorder="1" applyAlignment="1">
      <alignment horizontal="center" vertical="center" shrinkToFit="1"/>
    </xf>
    <xf numFmtId="43" fontId="5" fillId="4" borderId="2" xfId="1" applyFont="1" applyFill="1" applyBorder="1" applyAlignment="1">
      <alignment horizontal="center" vertical="center" shrinkToFit="1"/>
    </xf>
    <xf numFmtId="43" fontId="5" fillId="4" borderId="9" xfId="1" applyFont="1" applyFill="1" applyBorder="1" applyAlignment="1">
      <alignment horizontal="center" vertical="center" shrinkToFit="1"/>
    </xf>
    <xf numFmtId="3" fontId="5" fillId="5" borderId="3" xfId="1" applyNumberFormat="1" applyFont="1" applyFill="1" applyBorder="1" applyAlignment="1">
      <alignment horizontal="center" vertical="center" shrinkToFit="1"/>
    </xf>
    <xf numFmtId="3" fontId="5" fillId="5" borderId="1" xfId="1" applyNumberFormat="1" applyFont="1" applyFill="1" applyBorder="1" applyAlignment="1">
      <alignment horizontal="center" vertical="center" shrinkToFit="1"/>
    </xf>
    <xf numFmtId="43" fontId="6" fillId="2" borderId="6" xfId="1" applyFont="1" applyFill="1" applyBorder="1" applyAlignment="1">
      <alignment horizontal="center" vertical="center" shrinkToFit="1"/>
    </xf>
    <xf numFmtId="0" fontId="10" fillId="0" borderId="0" xfId="0" applyFont="1"/>
    <xf numFmtId="43" fontId="11" fillId="2" borderId="1" xfId="1" applyFont="1" applyFill="1" applyBorder="1" applyAlignment="1">
      <alignment horizontal="center" vertical="center" shrinkToFit="1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/>
    <xf numFmtId="0" fontId="5" fillId="2" borderId="0" xfId="0" applyFont="1" applyFill="1"/>
    <xf numFmtId="0" fontId="11" fillId="2" borderId="0" xfId="0" applyFont="1" applyFill="1" applyAlignment="1">
      <alignment horizontal="center"/>
    </xf>
    <xf numFmtId="0" fontId="5" fillId="2" borderId="0" xfId="0" applyFont="1" applyFill="1" applyAlignment="1">
      <alignment shrinkToFit="1"/>
    </xf>
    <xf numFmtId="0" fontId="6" fillId="2" borderId="0" xfId="0" applyFont="1" applyFill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/>
    <xf numFmtId="0" fontId="13" fillId="2" borderId="0" xfId="0" applyFont="1" applyFill="1"/>
    <xf numFmtId="0" fontId="12" fillId="2" borderId="0" xfId="0" applyFont="1" applyFill="1" applyAlignment="1">
      <alignment horizontal="center"/>
    </xf>
    <xf numFmtId="0" fontId="13" fillId="2" borderId="0" xfId="0" applyFont="1" applyFill="1" applyAlignment="1">
      <alignment shrinkToFit="1"/>
    </xf>
    <xf numFmtId="0" fontId="12" fillId="2" borderId="0" xfId="0" applyFont="1" applyFill="1" applyAlignment="1">
      <alignment vertical="center"/>
    </xf>
    <xf numFmtId="167" fontId="12" fillId="2" borderId="0" xfId="0" applyNumberFormat="1" applyFont="1" applyFill="1"/>
    <xf numFmtId="165" fontId="14" fillId="0" borderId="1" xfId="0" applyNumberFormat="1" applyFont="1" applyBorder="1" applyAlignment="1">
      <alignment horizontal="center" vertical="center"/>
    </xf>
    <xf numFmtId="166" fontId="15" fillId="0" borderId="1" xfId="1" applyNumberFormat="1" applyFont="1" applyFill="1" applyBorder="1" applyAlignment="1">
      <alignment horizontal="center" vertical="center" shrinkToFit="1"/>
    </xf>
    <xf numFmtId="167" fontId="16" fillId="0" borderId="6" xfId="1" applyNumberFormat="1" applyFont="1" applyFill="1" applyBorder="1" applyAlignment="1">
      <alignment horizontal="center" vertical="center"/>
    </xf>
    <xf numFmtId="166" fontId="15" fillId="0" borderId="5" xfId="1" applyNumberFormat="1" applyFont="1" applyFill="1" applyBorder="1" applyAlignment="1">
      <alignment horizontal="center" vertical="center" shrinkToFit="1"/>
    </xf>
    <xf numFmtId="165" fontId="17" fillId="0" borderId="0" xfId="0" applyNumberFormat="1" applyFont="1"/>
    <xf numFmtId="0" fontId="18" fillId="0" borderId="0" xfId="0" applyFont="1"/>
    <xf numFmtId="167" fontId="16" fillId="0" borderId="1" xfId="1" applyNumberFormat="1" applyFont="1" applyFill="1" applyBorder="1" applyAlignment="1">
      <alignment horizontal="center" vertical="center" shrinkToFit="1"/>
    </xf>
    <xf numFmtId="167" fontId="15" fillId="0" borderId="1" xfId="1" applyNumberFormat="1" applyFont="1" applyFill="1" applyBorder="1" applyAlignment="1">
      <alignment horizontal="center" vertical="center" shrinkToFit="1"/>
    </xf>
    <xf numFmtId="0" fontId="19" fillId="0" borderId="0" xfId="0" applyFont="1"/>
    <xf numFmtId="2" fontId="16" fillId="0" borderId="1" xfId="1" applyNumberFormat="1" applyFont="1" applyFill="1" applyBorder="1" applyAlignment="1">
      <alignment horizontal="center" vertical="center" shrinkToFit="1"/>
    </xf>
    <xf numFmtId="43" fontId="16" fillId="0" borderId="1" xfId="1" applyFont="1" applyFill="1" applyBorder="1" applyAlignment="1">
      <alignment horizontal="center" vertical="center" shrinkToFit="1"/>
    </xf>
    <xf numFmtId="1" fontId="7" fillId="0" borderId="1" xfId="1" applyNumberFormat="1" applyFont="1" applyFill="1" applyBorder="1" applyAlignment="1">
      <alignment horizontal="center" vertical="center" shrinkToFit="1"/>
    </xf>
    <xf numFmtId="0" fontId="20" fillId="2" borderId="1" xfId="0" applyFont="1" applyFill="1" applyBorder="1" applyAlignment="1">
      <alignment horizontal="center" vertical="center" wrapText="1"/>
    </xf>
    <xf numFmtId="43" fontId="20" fillId="2" borderId="1" xfId="1" applyFont="1" applyFill="1" applyBorder="1" applyAlignment="1">
      <alignment horizontal="center" vertical="center" shrinkToFit="1"/>
    </xf>
    <xf numFmtId="3" fontId="20" fillId="2" borderId="1" xfId="1" applyNumberFormat="1" applyFont="1" applyFill="1" applyBorder="1" applyAlignment="1">
      <alignment horizontal="center" vertical="center" shrinkToFit="1"/>
    </xf>
    <xf numFmtId="43" fontId="20" fillId="0" borderId="1" xfId="1" applyFont="1" applyFill="1" applyBorder="1" applyAlignment="1">
      <alignment horizontal="center" vertical="center" shrinkToFit="1"/>
    </xf>
    <xf numFmtId="0" fontId="20" fillId="2" borderId="5" xfId="0" applyFont="1" applyFill="1" applyBorder="1" applyAlignment="1">
      <alignment horizontal="center" vertical="center" wrapText="1"/>
    </xf>
    <xf numFmtId="43" fontId="20" fillId="2" borderId="5" xfId="1" applyFont="1" applyFill="1" applyBorder="1" applyAlignment="1">
      <alignment horizontal="center" vertical="center" shrinkToFit="1"/>
    </xf>
    <xf numFmtId="43" fontId="21" fillId="2" borderId="1" xfId="1" applyFont="1" applyFill="1" applyBorder="1" applyAlignment="1">
      <alignment horizontal="center" vertical="center" shrinkToFit="1"/>
    </xf>
    <xf numFmtId="165" fontId="14" fillId="0" borderId="1" xfId="0" quotePrefix="1" applyNumberFormat="1" applyFont="1" applyBorder="1" applyAlignment="1">
      <alignment horizontal="center" vertical="center"/>
    </xf>
    <xf numFmtId="167" fontId="16" fillId="0" borderId="6" xfId="1" applyNumberFormat="1" applyFont="1" applyFill="1" applyBorder="1" applyAlignment="1">
      <alignment horizontal="center" vertical="center" shrinkToFit="1"/>
    </xf>
    <xf numFmtId="167" fontId="14" fillId="0" borderId="1" xfId="1" applyNumberFormat="1" applyFont="1" applyFill="1" applyBorder="1" applyAlignment="1">
      <alignment horizontal="center" vertical="center" shrinkToFit="1"/>
    </xf>
    <xf numFmtId="1" fontId="16" fillId="0" borderId="1" xfId="1" applyNumberFormat="1" applyFont="1" applyFill="1" applyBorder="1" applyAlignment="1">
      <alignment horizontal="center" vertical="center" shrinkToFit="1"/>
    </xf>
    <xf numFmtId="0" fontId="23" fillId="0" borderId="0" xfId="0" applyFont="1"/>
    <xf numFmtId="0" fontId="6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166" fontId="5" fillId="0" borderId="1" xfId="1" applyNumberFormat="1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/>
    </xf>
    <xf numFmtId="0" fontId="48" fillId="2" borderId="0" xfId="0" applyFont="1" applyFill="1"/>
    <xf numFmtId="0" fontId="50" fillId="2" borderId="0" xfId="0" applyFont="1" applyFill="1"/>
    <xf numFmtId="0" fontId="54" fillId="2" borderId="0" xfId="0" applyFont="1" applyFill="1" applyAlignment="1">
      <alignment horizontal="center"/>
    </xf>
    <xf numFmtId="0" fontId="51" fillId="2" borderId="0" xfId="0" applyFont="1" applyFill="1" applyAlignment="1">
      <alignment horizontal="center"/>
    </xf>
    <xf numFmtId="43" fontId="49" fillId="0" borderId="0" xfId="0" applyNumberFormat="1" applyFont="1" applyAlignment="1">
      <alignment horizontal="center"/>
    </xf>
    <xf numFmtId="0" fontId="9" fillId="0" borderId="0" xfId="0" applyFont="1"/>
    <xf numFmtId="0" fontId="55" fillId="0" borderId="0" xfId="0" applyFont="1"/>
    <xf numFmtId="0" fontId="57" fillId="0" borderId="0" xfId="0" applyFont="1"/>
    <xf numFmtId="0" fontId="6" fillId="2" borderId="0" xfId="0" applyFont="1" applyFill="1" applyAlignment="1">
      <alignment horizontal="center"/>
    </xf>
    <xf numFmtId="0" fontId="47" fillId="2" borderId="0" xfId="0" applyFont="1" applyFill="1" applyAlignment="1">
      <alignment horizontal="center"/>
    </xf>
    <xf numFmtId="167" fontId="51" fillId="2" borderId="0" xfId="0" applyNumberFormat="1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5" fillId="2" borderId="0" xfId="0" applyFont="1" applyFill="1" applyAlignment="1">
      <alignment horizontal="center" shrinkToFit="1"/>
    </xf>
    <xf numFmtId="0" fontId="6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2" borderId="0" xfId="0" applyFont="1" applyFill="1" applyAlignment="1">
      <alignment horizontal="center" shrinkToFit="1"/>
    </xf>
    <xf numFmtId="0" fontId="1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167" fontId="12" fillId="2" borderId="0" xfId="0" applyNumberFormat="1" applyFont="1" applyFill="1" applyAlignment="1">
      <alignment horizontal="center"/>
    </xf>
    <xf numFmtId="167" fontId="48" fillId="37" borderId="0" xfId="1" applyNumberFormat="1" applyFont="1" applyFill="1"/>
    <xf numFmtId="0" fontId="47" fillId="0" borderId="0" xfId="0" applyFont="1" applyAlignment="1">
      <alignment horizontal="center" shrinkToFit="1"/>
    </xf>
    <xf numFmtId="0" fontId="47" fillId="0" borderId="1" xfId="0" applyFont="1" applyBorder="1" applyAlignment="1">
      <alignment horizontal="center" vertical="top" wrapText="1" shrinkToFit="1"/>
    </xf>
    <xf numFmtId="0" fontId="47" fillId="0" borderId="0" xfId="0" applyFont="1" applyAlignment="1">
      <alignment vertical="center"/>
    </xf>
    <xf numFmtId="0" fontId="49" fillId="0" borderId="7" xfId="0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0" fontId="49" fillId="0" borderId="23" xfId="0" applyFont="1" applyBorder="1" applyAlignment="1">
      <alignment horizontal="center" vertical="center"/>
    </xf>
    <xf numFmtId="43" fontId="49" fillId="0" borderId="5" xfId="1" applyFont="1" applyFill="1" applyBorder="1" applyAlignment="1">
      <alignment horizontal="right" vertical="center"/>
    </xf>
    <xf numFmtId="164" fontId="49" fillId="0" borderId="1" xfId="1" applyNumberFormat="1" applyFont="1" applyFill="1" applyBorder="1" applyAlignment="1">
      <alignment horizontal="center" vertical="center" wrapText="1"/>
    </xf>
    <xf numFmtId="164" fontId="47" fillId="0" borderId="0" xfId="0" applyNumberFormat="1" applyFont="1" applyAlignment="1">
      <alignment vertical="center"/>
    </xf>
    <xf numFmtId="0" fontId="47" fillId="0" borderId="20" xfId="0" applyFont="1" applyBorder="1" applyAlignment="1">
      <alignment horizontal="center" vertical="center"/>
    </xf>
    <xf numFmtId="0" fontId="47" fillId="38" borderId="20" xfId="55" applyFont="1" applyFill="1" applyBorder="1" applyAlignment="1">
      <alignment horizontal="left" vertical="center" wrapText="1"/>
    </xf>
    <xf numFmtId="43" fontId="47" fillId="2" borderId="20" xfId="1" applyFont="1" applyFill="1" applyBorder="1" applyAlignment="1">
      <alignment horizontal="right" vertical="center" wrapText="1"/>
    </xf>
    <xf numFmtId="164" fontId="47" fillId="0" borderId="20" xfId="1" applyNumberFormat="1" applyFont="1" applyFill="1" applyBorder="1" applyAlignment="1">
      <alignment horizontal="right" vertical="center"/>
    </xf>
    <xf numFmtId="164" fontId="47" fillId="0" borderId="24" xfId="1" applyNumberFormat="1" applyFont="1" applyFill="1" applyBorder="1" applyAlignment="1">
      <alignment horizontal="center" vertical="center" wrapText="1"/>
    </xf>
    <xf numFmtId="164" fontId="47" fillId="0" borderId="20" xfId="1" applyNumberFormat="1" applyFont="1" applyFill="1" applyBorder="1" applyAlignment="1">
      <alignment horizontal="center" vertical="center" wrapText="1"/>
    </xf>
    <xf numFmtId="164" fontId="47" fillId="0" borderId="20" xfId="1" applyNumberFormat="1" applyFont="1" applyFill="1" applyBorder="1" applyAlignment="1">
      <alignment horizontal="center" vertical="center"/>
    </xf>
    <xf numFmtId="0" fontId="47" fillId="38" borderId="24" xfId="55" applyFont="1" applyFill="1" applyBorder="1" applyAlignment="1">
      <alignment horizontal="left" vertical="center" wrapText="1"/>
    </xf>
    <xf numFmtId="0" fontId="47" fillId="0" borderId="20" xfId="0" applyFont="1" applyBorder="1" applyAlignment="1">
      <alignment vertical="center"/>
    </xf>
    <xf numFmtId="0" fontId="47" fillId="2" borderId="24" xfId="0" applyFont="1" applyFill="1" applyBorder="1" applyAlignment="1">
      <alignment vertical="center"/>
    </xf>
    <xf numFmtId="0" fontId="47" fillId="0" borderId="24" xfId="0" applyFont="1" applyBorder="1" applyAlignment="1">
      <alignment vertical="center"/>
    </xf>
    <xf numFmtId="164" fontId="47" fillId="0" borderId="25" xfId="1" applyNumberFormat="1" applyFont="1" applyFill="1" applyBorder="1" applyAlignment="1">
      <alignment horizontal="right" vertical="center"/>
    </xf>
    <xf numFmtId="164" fontId="47" fillId="0" borderId="25" xfId="1" applyNumberFormat="1" applyFont="1" applyFill="1" applyBorder="1" applyAlignment="1">
      <alignment horizontal="center" vertical="center" wrapText="1"/>
    </xf>
    <xf numFmtId="0" fontId="47" fillId="2" borderId="20" xfId="0" applyFont="1" applyFill="1" applyBorder="1" applyAlignment="1">
      <alignment vertical="center"/>
    </xf>
    <xf numFmtId="0" fontId="47" fillId="0" borderId="25" xfId="0" applyFont="1" applyBorder="1" applyAlignment="1">
      <alignment vertical="center"/>
    </xf>
    <xf numFmtId="164" fontId="47" fillId="0" borderId="24" xfId="1" applyNumberFormat="1" applyFont="1" applyFill="1" applyBorder="1" applyAlignment="1">
      <alignment horizontal="right" vertical="center"/>
    </xf>
    <xf numFmtId="0" fontId="47" fillId="2" borderId="20" xfId="55" applyFont="1" applyFill="1" applyBorder="1" applyAlignment="1">
      <alignment horizontal="left" vertical="center" wrapText="1"/>
    </xf>
    <xf numFmtId="0" fontId="47" fillId="38" borderId="25" xfId="55" applyFont="1" applyFill="1" applyBorder="1" applyAlignment="1">
      <alignment horizontal="left" vertical="center" wrapText="1"/>
    </xf>
    <xf numFmtId="164" fontId="47" fillId="0" borderId="26" xfId="1" applyNumberFormat="1" applyFont="1" applyFill="1" applyBorder="1" applyAlignment="1">
      <alignment horizontal="right" vertical="center"/>
    </xf>
    <xf numFmtId="164" fontId="47" fillId="0" borderId="26" xfId="1" applyNumberFormat="1" applyFont="1" applyFill="1" applyBorder="1" applyAlignment="1">
      <alignment horizontal="center" vertical="center" wrapText="1"/>
    </xf>
    <xf numFmtId="0" fontId="47" fillId="0" borderId="26" xfId="0" applyFont="1" applyBorder="1" applyAlignment="1">
      <alignment horizontal="center" vertical="center"/>
    </xf>
    <xf numFmtId="0" fontId="47" fillId="0" borderId="26" xfId="0" applyFont="1" applyBorder="1" applyAlignment="1">
      <alignment vertical="center"/>
    </xf>
    <xf numFmtId="43" fontId="47" fillId="2" borderId="26" xfId="1" applyFont="1" applyFill="1" applyBorder="1" applyAlignment="1">
      <alignment horizontal="right" vertical="center" wrapText="1"/>
    </xf>
    <xf numFmtId="164" fontId="47" fillId="0" borderId="28" xfId="1" applyNumberFormat="1" applyFont="1" applyFill="1" applyBorder="1" applyAlignment="1">
      <alignment horizontal="right" vertical="center"/>
    </xf>
    <xf numFmtId="0" fontId="47" fillId="0" borderId="8" xfId="0" applyFont="1" applyBorder="1" applyAlignment="1">
      <alignment vertical="center"/>
    </xf>
    <xf numFmtId="164" fontId="47" fillId="0" borderId="29" xfId="1" applyNumberFormat="1" applyFont="1" applyFill="1" applyBorder="1" applyAlignment="1">
      <alignment horizontal="right" vertical="center"/>
    </xf>
    <xf numFmtId="43" fontId="5" fillId="0" borderId="1" xfId="1" applyFont="1" applyFill="1" applyBorder="1" applyAlignment="1">
      <alignment horizontal="center" vertical="center" wrapText="1"/>
    </xf>
    <xf numFmtId="43" fontId="5" fillId="0" borderId="23" xfId="1" applyFont="1" applyFill="1" applyBorder="1" applyAlignment="1">
      <alignment horizontal="center" vertical="center" wrapText="1"/>
    </xf>
    <xf numFmtId="43" fontId="5" fillId="0" borderId="23" xfId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43" fontId="6" fillId="0" borderId="33" xfId="1" applyFont="1" applyFill="1" applyBorder="1" applyAlignment="1">
      <alignment horizontal="right" vertical="center"/>
    </xf>
    <xf numFmtId="43" fontId="6" fillId="0" borderId="32" xfId="1" applyFont="1" applyFill="1" applyBorder="1" applyAlignment="1">
      <alignment horizontal="right" vertical="center"/>
    </xf>
    <xf numFmtId="43" fontId="6" fillId="0" borderId="33" xfId="1" applyFont="1" applyFill="1" applyBorder="1" applyAlignment="1">
      <alignment horizontal="left" vertical="center" wrapText="1"/>
    </xf>
    <xf numFmtId="168" fontId="5" fillId="0" borderId="33" xfId="1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43" fontId="6" fillId="0" borderId="20" xfId="1" applyFont="1" applyFill="1" applyBorder="1" applyAlignment="1">
      <alignment horizontal="right" vertical="center"/>
    </xf>
    <xf numFmtId="43" fontId="6" fillId="0" borderId="28" xfId="1" applyFont="1" applyFill="1" applyBorder="1" applyAlignment="1">
      <alignment horizontal="right" vertical="center"/>
    </xf>
    <xf numFmtId="43" fontId="6" fillId="0" borderId="20" xfId="1" applyFont="1" applyFill="1" applyBorder="1" applyAlignment="1">
      <alignment horizontal="left" vertical="center" wrapText="1"/>
    </xf>
    <xf numFmtId="43" fontId="6" fillId="0" borderId="20" xfId="1" applyFont="1" applyFill="1" applyBorder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26" xfId="0" applyFont="1" applyBorder="1" applyAlignment="1">
      <alignment horizontal="center" vertical="center"/>
    </xf>
    <xf numFmtId="43" fontId="6" fillId="0" borderId="26" xfId="1" applyFont="1" applyFill="1" applyBorder="1" applyAlignment="1">
      <alignment horizontal="right" vertical="center"/>
    </xf>
    <xf numFmtId="43" fontId="6" fillId="0" borderId="34" xfId="1" applyFont="1" applyFill="1" applyBorder="1" applyAlignment="1">
      <alignment horizontal="right" vertical="center"/>
    </xf>
    <xf numFmtId="43" fontId="6" fillId="0" borderId="26" xfId="1" applyFont="1" applyFill="1" applyBorder="1" applyAlignment="1">
      <alignment horizontal="left" vertical="center" wrapText="1"/>
    </xf>
    <xf numFmtId="43" fontId="6" fillId="0" borderId="26" xfId="1" applyFont="1" applyFill="1" applyBorder="1" applyAlignment="1">
      <alignment horizontal="left" vertical="center"/>
    </xf>
    <xf numFmtId="0" fontId="6" fillId="0" borderId="24" xfId="0" applyFont="1" applyBorder="1" applyAlignment="1">
      <alignment horizontal="center" vertical="center"/>
    </xf>
    <xf numFmtId="43" fontId="6" fillId="0" borderId="31" xfId="1" applyFont="1" applyFill="1" applyBorder="1" applyAlignment="1">
      <alignment horizontal="right" vertical="center"/>
    </xf>
    <xf numFmtId="43" fontId="6" fillId="0" borderId="24" xfId="1" applyFont="1" applyFill="1" applyBorder="1" applyAlignment="1">
      <alignment horizontal="left" vertical="center" wrapText="1"/>
    </xf>
    <xf numFmtId="43" fontId="6" fillId="0" borderId="24" xfId="1" applyFont="1" applyFill="1" applyBorder="1" applyAlignment="1">
      <alignment horizontal="right" vertical="center"/>
    </xf>
    <xf numFmtId="43" fontId="6" fillId="0" borderId="8" xfId="1" applyFont="1" applyFill="1" applyBorder="1" applyAlignment="1">
      <alignment horizontal="right" vertical="center"/>
    </xf>
    <xf numFmtId="0" fontId="6" fillId="0" borderId="23" xfId="0" applyFont="1" applyBorder="1" applyAlignment="1">
      <alignment horizontal="center" vertical="center"/>
    </xf>
    <xf numFmtId="43" fontId="6" fillId="0" borderId="23" xfId="1" applyFont="1" applyFill="1" applyBorder="1" applyAlignment="1">
      <alignment horizontal="right" vertical="center"/>
    </xf>
    <xf numFmtId="43" fontId="6" fillId="0" borderId="23" xfId="1" applyFont="1" applyFill="1" applyBorder="1" applyAlignment="1">
      <alignment horizontal="left" vertical="center"/>
    </xf>
    <xf numFmtId="43" fontId="6" fillId="0" borderId="23" xfId="1" applyFont="1" applyFill="1" applyBorder="1" applyAlignment="1">
      <alignment horizontal="left" vertical="center" wrapText="1"/>
    </xf>
    <xf numFmtId="43" fontId="6" fillId="0" borderId="25" xfId="1" applyFont="1" applyFill="1" applyBorder="1" applyAlignment="1">
      <alignment horizontal="right" vertical="center"/>
    </xf>
    <xf numFmtId="43" fontId="6" fillId="0" borderId="24" xfId="1" applyFont="1" applyFill="1" applyBorder="1" applyAlignment="1">
      <alignment horizontal="left" vertical="center"/>
    </xf>
    <xf numFmtId="0" fontId="5" fillId="0" borderId="23" xfId="0" applyFont="1" applyBorder="1" applyAlignment="1">
      <alignment horizontal="center" vertical="center"/>
    </xf>
    <xf numFmtId="164" fontId="47" fillId="0" borderId="0" xfId="1" applyNumberFormat="1" applyFont="1" applyFill="1" applyBorder="1" applyAlignment="1">
      <alignment horizontal="center" vertical="center" wrapText="1"/>
    </xf>
    <xf numFmtId="43" fontId="6" fillId="0" borderId="7" xfId="1" applyFont="1" applyFill="1" applyBorder="1" applyAlignment="1">
      <alignment horizontal="left" vertical="center" wrapText="1"/>
    </xf>
    <xf numFmtId="43" fontId="6" fillId="0" borderId="25" xfId="1" applyFont="1" applyFill="1" applyBorder="1" applyAlignment="1">
      <alignment horizontal="left" vertical="center" wrapText="1"/>
    </xf>
    <xf numFmtId="0" fontId="55" fillId="0" borderId="7" xfId="0" applyFont="1" applyBorder="1" applyAlignment="1">
      <alignment horizontal="center" vertical="center"/>
    </xf>
    <xf numFmtId="0" fontId="55" fillId="0" borderId="8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0" fontId="55" fillId="0" borderId="23" xfId="0" applyFont="1" applyBorder="1" applyAlignment="1">
      <alignment horizontal="center" vertical="center"/>
    </xf>
    <xf numFmtId="0" fontId="48" fillId="0" borderId="20" xfId="0" applyFont="1" applyBorder="1" applyAlignment="1">
      <alignment horizontal="center" vertical="center"/>
    </xf>
    <xf numFmtId="0" fontId="55" fillId="0" borderId="20" xfId="0" applyFont="1" applyBorder="1"/>
    <xf numFmtId="43" fontId="48" fillId="0" borderId="20" xfId="1" applyFont="1" applyBorder="1" applyAlignment="1">
      <alignment horizontal="center" vertical="center" wrapText="1"/>
    </xf>
    <xf numFmtId="43" fontId="48" fillId="0" borderId="20" xfId="1" applyFont="1" applyBorder="1" applyAlignment="1">
      <alignment horizontal="right" vertical="center"/>
    </xf>
    <xf numFmtId="0" fontId="55" fillId="0" borderId="20" xfId="0" applyFont="1" applyBorder="1" applyAlignment="1">
      <alignment horizontal="left" vertical="center"/>
    </xf>
    <xf numFmtId="0" fontId="48" fillId="0" borderId="33" xfId="0" applyFont="1" applyBorder="1" applyAlignment="1">
      <alignment horizontal="center" vertical="center"/>
    </xf>
    <xf numFmtId="0" fontId="55" fillId="0" borderId="33" xfId="0" applyFont="1" applyBorder="1" applyAlignment="1">
      <alignment vertical="center"/>
    </xf>
    <xf numFmtId="43" fontId="48" fillId="0" borderId="33" xfId="1" applyFont="1" applyBorder="1" applyAlignment="1">
      <alignment vertical="center"/>
    </xf>
    <xf numFmtId="43" fontId="48" fillId="0" borderId="33" xfId="1" applyFont="1" applyBorder="1" applyAlignment="1">
      <alignment horizontal="right" vertical="center"/>
    </xf>
    <xf numFmtId="0" fontId="55" fillId="0" borderId="20" xfId="0" applyFont="1" applyBorder="1" applyAlignment="1">
      <alignment vertical="center"/>
    </xf>
    <xf numFmtId="43" fontId="48" fillId="0" borderId="20" xfId="1" applyFont="1" applyBorder="1" applyAlignment="1">
      <alignment vertical="center"/>
    </xf>
    <xf numFmtId="0" fontId="48" fillId="0" borderId="25" xfId="0" applyFont="1" applyBorder="1" applyAlignment="1">
      <alignment horizontal="center" vertical="center"/>
    </xf>
    <xf numFmtId="0" fontId="48" fillId="0" borderId="26" xfId="0" applyFont="1" applyBorder="1" applyAlignment="1">
      <alignment horizontal="center" vertical="center"/>
    </xf>
    <xf numFmtId="0" fontId="55" fillId="0" borderId="23" xfId="0" applyFont="1" applyBorder="1" applyAlignment="1">
      <alignment vertical="center"/>
    </xf>
    <xf numFmtId="43" fontId="48" fillId="0" borderId="23" xfId="1" applyFont="1" applyBorder="1" applyAlignment="1">
      <alignment vertical="center"/>
    </xf>
    <xf numFmtId="43" fontId="48" fillId="0" borderId="26" xfId="1" applyFont="1" applyBorder="1" applyAlignment="1">
      <alignment horizontal="right" vertical="center"/>
    </xf>
    <xf numFmtId="0" fontId="48" fillId="0" borderId="24" xfId="0" applyFont="1" applyBorder="1" applyAlignment="1">
      <alignment horizontal="center" vertical="center"/>
    </xf>
    <xf numFmtId="0" fontId="55" fillId="0" borderId="24" xfId="0" applyFont="1" applyBorder="1" applyAlignment="1">
      <alignment vertical="center"/>
    </xf>
    <xf numFmtId="43" fontId="48" fillId="0" borderId="24" xfId="1" applyFont="1" applyBorder="1" applyAlignment="1">
      <alignment vertical="center"/>
    </xf>
    <xf numFmtId="43" fontId="48" fillId="0" borderId="24" xfId="1" applyFont="1" applyBorder="1" applyAlignment="1">
      <alignment horizontal="right" vertical="center"/>
    </xf>
    <xf numFmtId="43" fontId="48" fillId="0" borderId="23" xfId="1" applyFont="1" applyBorder="1" applyAlignment="1">
      <alignment horizontal="right" vertical="center"/>
    </xf>
    <xf numFmtId="0" fontId="55" fillId="0" borderId="24" xfId="0" applyFont="1" applyBorder="1" applyAlignment="1">
      <alignment horizontal="left" vertical="center"/>
    </xf>
    <xf numFmtId="0" fontId="55" fillId="0" borderId="25" xfId="0" applyFont="1" applyBorder="1" applyAlignment="1">
      <alignment vertical="center"/>
    </xf>
    <xf numFmtId="43" fontId="48" fillId="38" borderId="20" xfId="1" applyFont="1" applyFill="1" applyBorder="1" applyAlignment="1">
      <alignment horizontal="right" vertical="center"/>
    </xf>
    <xf numFmtId="43" fontId="48" fillId="38" borderId="24" xfId="1" applyFont="1" applyFill="1" applyBorder="1" applyAlignment="1">
      <alignment horizontal="right" vertical="center"/>
    </xf>
    <xf numFmtId="43" fontId="48" fillId="38" borderId="36" xfId="1" applyFont="1" applyFill="1" applyBorder="1" applyAlignment="1">
      <alignment horizontal="right" vertical="center"/>
    </xf>
    <xf numFmtId="43" fontId="48" fillId="0" borderId="25" xfId="1" applyFont="1" applyBorder="1" applyAlignment="1">
      <alignment horizontal="right" vertical="center"/>
    </xf>
    <xf numFmtId="0" fontId="55" fillId="0" borderId="26" xfId="0" applyFont="1" applyBorder="1" applyAlignment="1">
      <alignment vertical="center"/>
    </xf>
    <xf numFmtId="43" fontId="48" fillId="38" borderId="37" xfId="1" applyFont="1" applyFill="1" applyBorder="1" applyAlignment="1">
      <alignment horizontal="right" vertical="center"/>
    </xf>
    <xf numFmtId="43" fontId="9" fillId="0" borderId="24" xfId="1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/>
    </xf>
    <xf numFmtId="43" fontId="51" fillId="0" borderId="20" xfId="1" applyFont="1" applyFill="1" applyBorder="1" applyAlignment="1">
      <alignment vertical="center"/>
    </xf>
    <xf numFmtId="43" fontId="12" fillId="0" borderId="24" xfId="1" applyFont="1" applyFill="1" applyBorder="1" applyAlignment="1">
      <alignment horizontal="right" vertical="center"/>
    </xf>
    <xf numFmtId="43" fontId="51" fillId="0" borderId="25" xfId="1" applyFont="1" applyFill="1" applyBorder="1" applyAlignment="1">
      <alignment vertical="center"/>
    </xf>
    <xf numFmtId="0" fontId="13" fillId="0" borderId="38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43" fontId="51" fillId="0" borderId="26" xfId="1" applyFont="1" applyFill="1" applyBorder="1" applyAlignment="1">
      <alignment vertical="center"/>
    </xf>
    <xf numFmtId="43" fontId="51" fillId="0" borderId="24" xfId="1" applyFont="1" applyFill="1" applyBorder="1" applyAlignment="1">
      <alignment vertical="center"/>
    </xf>
    <xf numFmtId="43" fontId="12" fillId="0" borderId="26" xfId="1" applyFont="1" applyFill="1" applyBorder="1" applyAlignment="1">
      <alignment horizontal="right" vertical="center"/>
    </xf>
    <xf numFmtId="43" fontId="51" fillId="0" borderId="20" xfId="1" applyFont="1" applyBorder="1" applyAlignment="1">
      <alignment vertical="center"/>
    </xf>
    <xf numFmtId="43" fontId="51" fillId="0" borderId="26" xfId="1" applyFont="1" applyBorder="1" applyAlignment="1">
      <alignment vertical="center"/>
    </xf>
    <xf numFmtId="0" fontId="13" fillId="0" borderId="35" xfId="0" applyFont="1" applyBorder="1" applyAlignment="1">
      <alignment horizontal="center" vertical="center"/>
    </xf>
    <xf numFmtId="43" fontId="51" fillId="0" borderId="24" xfId="1" applyFont="1" applyBorder="1" applyAlignment="1">
      <alignment vertical="center"/>
    </xf>
    <xf numFmtId="43" fontId="51" fillId="0" borderId="25" xfId="1" applyFont="1" applyBorder="1" applyAlignment="1">
      <alignment vertical="center"/>
    </xf>
    <xf numFmtId="0" fontId="12" fillId="0" borderId="31" xfId="0" applyFont="1" applyBorder="1" applyAlignment="1">
      <alignment horizontal="center" vertical="center"/>
    </xf>
    <xf numFmtId="0" fontId="12" fillId="0" borderId="31" xfId="0" applyFont="1" applyBorder="1" applyAlignment="1">
      <alignment vertical="center"/>
    </xf>
    <xf numFmtId="0" fontId="12" fillId="0" borderId="25" xfId="0" applyFont="1" applyBorder="1" applyAlignment="1">
      <alignment horizontal="center" vertical="center"/>
    </xf>
    <xf numFmtId="0" fontId="52" fillId="0" borderId="20" xfId="0" applyFont="1" applyBorder="1" applyAlignment="1">
      <alignment vertical="center"/>
    </xf>
    <xf numFmtId="43" fontId="12" fillId="0" borderId="20" xfId="1" applyFont="1" applyFill="1" applyBorder="1" applyAlignment="1">
      <alignment vertical="center"/>
    </xf>
    <xf numFmtId="0" fontId="52" fillId="0" borderId="25" xfId="0" applyFont="1" applyBorder="1" applyAlignment="1">
      <alignment vertical="center"/>
    </xf>
    <xf numFmtId="43" fontId="12" fillId="0" borderId="25" xfId="1" applyFont="1" applyFill="1" applyBorder="1" applyAlignment="1">
      <alignment vertical="center"/>
    </xf>
    <xf numFmtId="0" fontId="52" fillId="0" borderId="26" xfId="0" applyFont="1" applyBorder="1" applyAlignment="1">
      <alignment vertical="center"/>
    </xf>
    <xf numFmtId="43" fontId="12" fillId="0" borderId="26" xfId="1" applyFont="1" applyFill="1" applyBorder="1" applyAlignment="1">
      <alignment vertical="center"/>
    </xf>
    <xf numFmtId="0" fontId="52" fillId="0" borderId="24" xfId="0" applyFont="1" applyBorder="1" applyAlignment="1">
      <alignment vertical="center"/>
    </xf>
    <xf numFmtId="43" fontId="12" fillId="0" borderId="24" xfId="1" applyFont="1" applyFill="1" applyBorder="1" applyAlignment="1">
      <alignment vertical="center"/>
    </xf>
    <xf numFmtId="43" fontId="12" fillId="0" borderId="20" xfId="1" applyFont="1" applyBorder="1" applyAlignment="1">
      <alignment vertical="center"/>
    </xf>
    <xf numFmtId="43" fontId="12" fillId="0" borderId="26" xfId="1" applyFont="1" applyBorder="1" applyAlignment="1">
      <alignment vertical="center"/>
    </xf>
    <xf numFmtId="43" fontId="12" fillId="0" borderId="24" xfId="1" applyFont="1" applyBorder="1" applyAlignment="1">
      <alignment vertical="center"/>
    </xf>
    <xf numFmtId="43" fontId="12" fillId="0" borderId="25" xfId="1" applyFont="1" applyBorder="1" applyAlignment="1">
      <alignment vertical="center"/>
    </xf>
    <xf numFmtId="43" fontId="12" fillId="0" borderId="20" xfId="1" applyFont="1" applyBorder="1" applyAlignment="1">
      <alignment horizontal="right" vertical="center"/>
    </xf>
    <xf numFmtId="43" fontId="52" fillId="0" borderId="20" xfId="1" applyFont="1" applyBorder="1" applyAlignment="1">
      <alignment horizontal="center" vertical="center"/>
    </xf>
    <xf numFmtId="0" fontId="52" fillId="0" borderId="25" xfId="0" applyFont="1" applyBorder="1" applyAlignment="1">
      <alignment horizontal="left" vertical="center"/>
    </xf>
    <xf numFmtId="0" fontId="13" fillId="0" borderId="8" xfId="0" applyFont="1" applyBorder="1" applyAlignment="1">
      <alignment horizontal="center" vertical="center"/>
    </xf>
    <xf numFmtId="43" fontId="13" fillId="0" borderId="1" xfId="1" applyFont="1" applyBorder="1" applyAlignment="1">
      <alignment horizontal="center" vertical="center" wrapText="1"/>
    </xf>
    <xf numFmtId="43" fontId="12" fillId="0" borderId="20" xfId="1" applyFont="1" applyFill="1" applyBorder="1" applyAlignment="1">
      <alignment horizontal="right" vertical="center"/>
    </xf>
    <xf numFmtId="0" fontId="12" fillId="0" borderId="8" xfId="0" applyFont="1" applyBorder="1" applyAlignment="1">
      <alignment horizontal="center" vertical="center"/>
    </xf>
    <xf numFmtId="43" fontId="12" fillId="0" borderId="24" xfId="1" applyFont="1" applyBorder="1" applyAlignment="1">
      <alignment horizontal="right" vertical="center"/>
    </xf>
    <xf numFmtId="0" fontId="12" fillId="0" borderId="23" xfId="0" applyFont="1" applyBorder="1" applyAlignment="1">
      <alignment horizontal="center" vertical="center"/>
    </xf>
    <xf numFmtId="43" fontId="9" fillId="0" borderId="1" xfId="1" applyFont="1" applyBorder="1" applyAlignment="1">
      <alignment vertical="center"/>
    </xf>
    <xf numFmtId="43" fontId="55" fillId="0" borderId="1" xfId="1" applyFont="1" applyBorder="1" applyAlignment="1">
      <alignment horizontal="center" vertical="center" wrapText="1"/>
    </xf>
    <xf numFmtId="43" fontId="55" fillId="0" borderId="1" xfId="1" applyFont="1" applyBorder="1" applyAlignment="1">
      <alignment vertical="center"/>
    </xf>
    <xf numFmtId="43" fontId="6" fillId="0" borderId="7" xfId="1" applyFont="1" applyFill="1" applyBorder="1" applyAlignment="1">
      <alignment horizontal="right" vertical="center"/>
    </xf>
    <xf numFmtId="0" fontId="49" fillId="0" borderId="0" xfId="0" applyFont="1" applyAlignment="1">
      <alignment vertical="center"/>
    </xf>
    <xf numFmtId="0" fontId="62" fillId="4" borderId="1" xfId="0" applyFont="1" applyFill="1" applyBorder="1"/>
    <xf numFmtId="0" fontId="62" fillId="4" borderId="2" xfId="0" applyFont="1" applyFill="1" applyBorder="1"/>
    <xf numFmtId="0" fontId="62" fillId="2" borderId="1" xfId="0" applyFont="1" applyFill="1" applyBorder="1" applyAlignment="1">
      <alignment horizontal="center"/>
    </xf>
    <xf numFmtId="0" fontId="62" fillId="2" borderId="2" xfId="0" applyFont="1" applyFill="1" applyBorder="1"/>
    <xf numFmtId="4" fontId="47" fillId="37" borderId="1" xfId="1" applyNumberFormat="1" applyFont="1" applyFill="1" applyBorder="1" applyAlignment="1">
      <alignment horizontal="center" shrinkToFit="1"/>
    </xf>
    <xf numFmtId="4" fontId="49" fillId="3" borderId="1" xfId="1" applyNumberFormat="1" applyFont="1" applyFill="1" applyBorder="1" applyAlignment="1">
      <alignment horizontal="center" shrinkToFit="1"/>
    </xf>
    <xf numFmtId="4" fontId="56" fillId="3" borderId="1" xfId="1" applyNumberFormat="1" applyFont="1" applyFill="1" applyBorder="1" applyAlignment="1">
      <alignment horizontal="center" shrinkToFit="1"/>
    </xf>
    <xf numFmtId="4" fontId="55" fillId="3" borderId="1" xfId="1" applyNumberFormat="1" applyFont="1" applyFill="1" applyBorder="1" applyAlignment="1">
      <alignment horizontal="center" shrinkToFit="1"/>
    </xf>
    <xf numFmtId="4" fontId="49" fillId="4" borderId="1" xfId="1" applyNumberFormat="1" applyFont="1" applyFill="1" applyBorder="1" applyAlignment="1">
      <alignment horizontal="center" shrinkToFit="1"/>
    </xf>
    <xf numFmtId="4" fontId="47" fillId="2" borderId="1" xfId="1" applyNumberFormat="1" applyFont="1" applyFill="1" applyBorder="1" applyAlignment="1">
      <alignment horizontal="center" shrinkToFit="1"/>
    </xf>
    <xf numFmtId="4" fontId="47" fillId="0" borderId="1" xfId="1" applyNumberFormat="1" applyFont="1" applyFill="1" applyBorder="1" applyAlignment="1">
      <alignment horizontal="center" shrinkToFit="1"/>
    </xf>
    <xf numFmtId="4" fontId="49" fillId="37" borderId="1" xfId="1" applyNumberFormat="1" applyFont="1" applyFill="1" applyBorder="1" applyAlignment="1">
      <alignment horizontal="center" shrinkToFit="1"/>
    </xf>
    <xf numFmtId="4" fontId="52" fillId="0" borderId="1" xfId="1" applyNumberFormat="1" applyFont="1" applyFill="1" applyBorder="1" applyAlignment="1">
      <alignment horizontal="center" shrinkToFit="1"/>
    </xf>
    <xf numFmtId="4" fontId="49" fillId="0" borderId="1" xfId="1" applyNumberFormat="1" applyFont="1" applyFill="1" applyBorder="1" applyAlignment="1">
      <alignment horizontal="center" shrinkToFit="1"/>
    </xf>
    <xf numFmtId="4" fontId="53" fillId="0" borderId="1" xfId="1" applyNumberFormat="1" applyFont="1" applyFill="1" applyBorder="1" applyAlignment="1">
      <alignment horizontal="center" shrinkToFit="1"/>
    </xf>
    <xf numFmtId="0" fontId="49" fillId="0" borderId="38" xfId="0" applyFont="1" applyBorder="1" applyAlignment="1">
      <alignment horizontal="center" vertical="top" shrinkToFit="1"/>
    </xf>
    <xf numFmtId="0" fontId="49" fillId="0" borderId="22" xfId="0" applyFont="1" applyBorder="1" applyAlignment="1">
      <alignment horizontal="center" vertical="top" shrinkToFit="1"/>
    </xf>
    <xf numFmtId="0" fontId="62" fillId="4" borderId="5" xfId="0" applyFont="1" applyFill="1" applyBorder="1"/>
    <xf numFmtId="0" fontId="62" fillId="2" borderId="5" xfId="0" applyFont="1" applyFill="1" applyBorder="1"/>
    <xf numFmtId="0" fontId="62" fillId="2" borderId="5" xfId="0" applyFont="1" applyFill="1" applyBorder="1" applyAlignment="1">
      <alignment horizontal="left"/>
    </xf>
    <xf numFmtId="0" fontId="49" fillId="0" borderId="30" xfId="0" applyFont="1" applyBorder="1" applyAlignment="1">
      <alignment horizontal="center" vertical="top" shrinkToFit="1"/>
    </xf>
    <xf numFmtId="0" fontId="62" fillId="4" borderId="3" xfId="0" applyFont="1" applyFill="1" applyBorder="1"/>
    <xf numFmtId="0" fontId="62" fillId="2" borderId="3" xfId="0" applyFont="1" applyFill="1" applyBorder="1" applyAlignment="1">
      <alignment horizontal="center"/>
    </xf>
    <xf numFmtId="0" fontId="62" fillId="3" borderId="1" xfId="0" applyFont="1" applyFill="1" applyBorder="1"/>
    <xf numFmtId="0" fontId="62" fillId="3" borderId="2" xfId="0" applyFont="1" applyFill="1" applyBorder="1"/>
    <xf numFmtId="0" fontId="62" fillId="3" borderId="3" xfId="0" applyFont="1" applyFill="1" applyBorder="1" applyAlignment="1">
      <alignment horizontal="right"/>
    </xf>
    <xf numFmtId="0" fontId="62" fillId="4" borderId="3" xfId="0" applyFont="1" applyFill="1" applyBorder="1" applyAlignment="1">
      <alignment horizontal="right"/>
    </xf>
    <xf numFmtId="0" fontId="62" fillId="4" borderId="3" xfId="0" applyFont="1" applyFill="1" applyBorder="1" applyAlignment="1">
      <alignment horizontal="left"/>
    </xf>
    <xf numFmtId="0" fontId="62" fillId="3" borderId="3" xfId="0" applyFont="1" applyFill="1" applyBorder="1" applyAlignment="1">
      <alignment horizontal="center"/>
    </xf>
    <xf numFmtId="0" fontId="61" fillId="2" borderId="0" xfId="0" applyFont="1" applyFill="1" applyAlignment="1">
      <alignment horizontal="center"/>
    </xf>
    <xf numFmtId="0" fontId="61" fillId="0" borderId="0" xfId="0" applyFont="1" applyAlignment="1">
      <alignment horizontal="center"/>
    </xf>
    <xf numFmtId="0" fontId="61" fillId="2" borderId="0" xfId="0" applyFont="1" applyFill="1"/>
    <xf numFmtId="0" fontId="48" fillId="2" borderId="0" xfId="0" applyFont="1" applyFill="1" applyAlignment="1">
      <alignment horizontal="center"/>
    </xf>
    <xf numFmtId="0" fontId="63" fillId="2" borderId="0" xfId="0" applyFont="1" applyFill="1" applyAlignment="1">
      <alignment horizontal="center" vertical="center"/>
    </xf>
    <xf numFmtId="0" fontId="63" fillId="2" borderId="0" xfId="0" applyFont="1" applyFill="1" applyAlignment="1">
      <alignment vertical="center"/>
    </xf>
    <xf numFmtId="0" fontId="63" fillId="2" borderId="0" xfId="0" applyFont="1" applyFill="1"/>
    <xf numFmtId="0" fontId="63" fillId="2" borderId="0" xfId="0" applyFont="1" applyFill="1" applyAlignment="1">
      <alignment horizontal="center"/>
    </xf>
    <xf numFmtId="0" fontId="64" fillId="2" borderId="0" xfId="0" applyFont="1" applyFill="1" applyAlignment="1">
      <alignment horizontal="center"/>
    </xf>
    <xf numFmtId="0" fontId="63" fillId="2" borderId="0" xfId="0" applyFont="1" applyFill="1" applyAlignment="1">
      <alignment horizontal="center" shrinkToFit="1"/>
    </xf>
    <xf numFmtId="4" fontId="63" fillId="2" borderId="0" xfId="0" applyNumberFormat="1" applyFont="1" applyFill="1" applyAlignment="1">
      <alignment horizontal="center"/>
    </xf>
    <xf numFmtId="4" fontId="63" fillId="2" borderId="0" xfId="0" applyNumberFormat="1" applyFont="1" applyFill="1" applyAlignment="1">
      <alignment horizontal="center" shrinkToFit="1"/>
    </xf>
    <xf numFmtId="4" fontId="64" fillId="2" borderId="0" xfId="0" applyNumberFormat="1" applyFont="1" applyFill="1" applyAlignment="1">
      <alignment horizontal="center" shrinkToFit="1"/>
    </xf>
    <xf numFmtId="4" fontId="63" fillId="0" borderId="0" xfId="0" applyNumberFormat="1" applyFont="1" applyAlignment="1">
      <alignment horizontal="center" shrinkToFit="1"/>
    </xf>
    <xf numFmtId="4" fontId="63" fillId="2" borderId="0" xfId="0" applyNumberFormat="1" applyFont="1" applyFill="1" applyAlignment="1">
      <alignment horizontal="center" vertical="center" shrinkToFit="1"/>
    </xf>
    <xf numFmtId="0" fontId="49" fillId="40" borderId="1" xfId="0" applyFont="1" applyFill="1" applyBorder="1" applyAlignment="1">
      <alignment horizontal="center" vertical="top" wrapText="1" shrinkToFit="1"/>
    </xf>
    <xf numFmtId="1" fontId="63" fillId="2" borderId="0" xfId="0" applyNumberFormat="1" applyFont="1" applyFill="1" applyAlignment="1">
      <alignment horizontal="center" shrinkToFit="1"/>
    </xf>
    <xf numFmtId="170" fontId="47" fillId="0" borderId="41" xfId="0" applyNumberFormat="1" applyFont="1" applyBorder="1" applyAlignment="1">
      <alignment horizontal="center" shrinkToFit="1"/>
    </xf>
    <xf numFmtId="171" fontId="47" fillId="0" borderId="1" xfId="1" applyNumberFormat="1" applyFont="1" applyFill="1" applyBorder="1" applyAlignment="1">
      <alignment horizontal="center" shrinkToFit="1"/>
    </xf>
    <xf numFmtId="0" fontId="49" fillId="39" borderId="1" xfId="0" applyFont="1" applyFill="1" applyBorder="1" applyAlignment="1">
      <alignment horizontal="center" vertical="top" wrapText="1" shrinkToFit="1"/>
    </xf>
    <xf numFmtId="0" fontId="49" fillId="4" borderId="1" xfId="0" applyFont="1" applyFill="1" applyBorder="1" applyAlignment="1">
      <alignment horizontal="center" vertical="top" wrapText="1" shrinkToFit="1"/>
    </xf>
    <xf numFmtId="0" fontId="49" fillId="37" borderId="1" xfId="0" applyFont="1" applyFill="1" applyBorder="1" applyAlignment="1">
      <alignment horizontal="center" vertical="top" wrapText="1" shrinkToFit="1"/>
    </xf>
    <xf numFmtId="0" fontId="49" fillId="41" borderId="1" xfId="0" applyFont="1" applyFill="1" applyBorder="1" applyAlignment="1">
      <alignment horizontal="center" vertical="top" wrapText="1" shrinkToFit="1"/>
    </xf>
    <xf numFmtId="0" fontId="49" fillId="42" borderId="1" xfId="0" applyFont="1" applyFill="1" applyBorder="1" applyAlignment="1">
      <alignment horizontal="center" vertical="top" wrapText="1" shrinkToFit="1"/>
    </xf>
    <xf numFmtId="0" fontId="49" fillId="43" borderId="1" xfId="0" applyFont="1" applyFill="1" applyBorder="1" applyAlignment="1">
      <alignment horizontal="center" vertical="top" wrapText="1" shrinkToFit="1"/>
    </xf>
    <xf numFmtId="0" fontId="47" fillId="44" borderId="1" xfId="0" applyFont="1" applyFill="1" applyBorder="1" applyAlignment="1">
      <alignment horizontal="center" vertical="top" wrapText="1" shrinkToFit="1"/>
    </xf>
    <xf numFmtId="171" fontId="47" fillId="0" borderId="0" xfId="1" applyNumberFormat="1" applyFont="1" applyFill="1" applyBorder="1" applyAlignment="1">
      <alignment horizontal="center" shrinkToFit="1"/>
    </xf>
    <xf numFmtId="167" fontId="64" fillId="2" borderId="0" xfId="0" applyNumberFormat="1" applyFont="1" applyFill="1" applyAlignment="1">
      <alignment horizontal="center" shrinkToFit="1"/>
    </xf>
    <xf numFmtId="0" fontId="63" fillId="0" borderId="0" xfId="0" applyFont="1" applyAlignment="1">
      <alignment horizontal="center" shrinkToFit="1"/>
    </xf>
    <xf numFmtId="0" fontId="64" fillId="2" borderId="0" xfId="0" applyFont="1" applyFill="1" applyAlignment="1">
      <alignment horizontal="center" shrinkToFit="1"/>
    </xf>
    <xf numFmtId="0" fontId="65" fillId="2" borderId="0" xfId="0" applyFont="1" applyFill="1" applyAlignment="1">
      <alignment horizontal="center" shrinkToFit="1"/>
    </xf>
    <xf numFmtId="0" fontId="63" fillId="2" borderId="0" xfId="0" applyFont="1" applyFill="1" applyAlignment="1">
      <alignment horizontal="center" vertical="center" shrinkToFit="1"/>
    </xf>
    <xf numFmtId="3" fontId="12" fillId="2" borderId="0" xfId="0" applyNumberFormat="1" applyFont="1" applyFill="1" applyAlignment="1">
      <alignment horizontal="center" shrinkToFit="1"/>
    </xf>
    <xf numFmtId="0" fontId="12" fillId="2" borderId="0" xfId="0" applyFont="1" applyFill="1" applyAlignment="1">
      <alignment horizontal="center" vertical="center" shrinkToFit="1"/>
    </xf>
    <xf numFmtId="0" fontId="13" fillId="2" borderId="0" xfId="0" applyFont="1" applyFill="1" applyAlignment="1">
      <alignment horizontal="center" vertical="center" shrinkToFit="1"/>
    </xf>
    <xf numFmtId="0" fontId="12" fillId="2" borderId="0" xfId="0" applyFont="1" applyFill="1" applyAlignment="1">
      <alignment horizontal="center" shrinkToFit="1"/>
    </xf>
    <xf numFmtId="0" fontId="51" fillId="2" borderId="0" xfId="0" applyFont="1" applyFill="1" applyAlignment="1">
      <alignment horizontal="center" shrinkToFit="1"/>
    </xf>
    <xf numFmtId="0" fontId="12" fillId="0" borderId="0" xfId="0" applyFont="1" applyAlignment="1">
      <alignment horizontal="center" shrinkToFit="1"/>
    </xf>
    <xf numFmtId="1" fontId="64" fillId="2" borderId="0" xfId="0" applyNumberFormat="1" applyFont="1" applyFill="1" applyAlignment="1">
      <alignment horizontal="center" shrinkToFit="1"/>
    </xf>
    <xf numFmtId="1" fontId="63" fillId="2" borderId="0" xfId="0" applyNumberFormat="1" applyFont="1" applyFill="1" applyAlignment="1">
      <alignment horizontal="center" vertical="center" shrinkToFit="1"/>
    </xf>
    <xf numFmtId="169" fontId="64" fillId="2" borderId="0" xfId="0" applyNumberFormat="1" applyFont="1" applyFill="1" applyAlignment="1">
      <alignment horizontal="center" shrinkToFit="1"/>
    </xf>
    <xf numFmtId="0" fontId="48" fillId="0" borderId="0" xfId="0" applyFont="1"/>
    <xf numFmtId="0" fontId="55" fillId="0" borderId="0" xfId="0" applyFont="1" applyAlignment="1">
      <alignment horizontal="center"/>
    </xf>
    <xf numFmtId="0" fontId="47" fillId="45" borderId="1" xfId="0" applyFont="1" applyFill="1" applyBorder="1" applyAlignment="1">
      <alignment horizontal="center" vertical="top" wrapText="1" shrinkToFit="1"/>
    </xf>
    <xf numFmtId="0" fontId="49" fillId="46" borderId="1" xfId="0" applyFont="1" applyFill="1" applyBorder="1" applyAlignment="1">
      <alignment horizontal="center" vertical="top" wrapText="1" shrinkToFit="1"/>
    </xf>
    <xf numFmtId="0" fontId="49" fillId="47" borderId="1" xfId="0" applyFont="1" applyFill="1" applyBorder="1" applyAlignment="1">
      <alignment horizontal="center" vertical="top" wrapText="1" shrinkToFit="1"/>
    </xf>
    <xf numFmtId="0" fontId="5" fillId="0" borderId="33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26" xfId="0" applyFont="1" applyBorder="1" applyAlignment="1">
      <alignment horizontal="left" vertical="center"/>
    </xf>
    <xf numFmtId="0" fontId="47" fillId="0" borderId="0" xfId="0" applyFont="1" applyAlignment="1">
      <alignment horizontal="right" vertical="center"/>
    </xf>
    <xf numFmtId="170" fontId="47" fillId="0" borderId="0" xfId="0" applyNumberFormat="1" applyFont="1" applyAlignment="1">
      <alignment horizontal="center"/>
    </xf>
    <xf numFmtId="0" fontId="5" fillId="2" borderId="39" xfId="0" applyFont="1" applyFill="1" applyBorder="1" applyAlignment="1">
      <alignment horizontal="center"/>
    </xf>
    <xf numFmtId="0" fontId="61" fillId="2" borderId="39" xfId="0" applyFont="1" applyFill="1" applyBorder="1" applyAlignment="1">
      <alignment horizontal="center" shrinkToFit="1"/>
    </xf>
    <xf numFmtId="0" fontId="5" fillId="2" borderId="39" xfId="0" applyFont="1" applyFill="1" applyBorder="1" applyAlignment="1">
      <alignment horizontal="center" shrinkToFit="1"/>
    </xf>
    <xf numFmtId="4" fontId="63" fillId="2" borderId="39" xfId="0" applyNumberFormat="1" applyFont="1" applyFill="1" applyBorder="1" applyAlignment="1">
      <alignment horizontal="center" shrinkToFit="1"/>
    </xf>
    <xf numFmtId="171" fontId="47" fillId="0" borderId="39" xfId="1" applyNumberFormat="1" applyFont="1" applyFill="1" applyBorder="1" applyAlignment="1">
      <alignment horizontal="center" shrinkToFit="1"/>
    </xf>
    <xf numFmtId="4" fontId="61" fillId="2" borderId="39" xfId="0" applyNumberFormat="1" applyFont="1" applyFill="1" applyBorder="1" applyAlignment="1">
      <alignment horizontal="center" shrinkToFit="1"/>
    </xf>
    <xf numFmtId="1" fontId="61" fillId="2" borderId="39" xfId="0" applyNumberFormat="1" applyFont="1" applyFill="1" applyBorder="1" applyAlignment="1">
      <alignment horizontal="center" shrinkToFit="1"/>
    </xf>
    <xf numFmtId="0" fontId="61" fillId="2" borderId="39" xfId="0" applyFont="1" applyFill="1" applyBorder="1" applyAlignment="1">
      <alignment horizontal="center"/>
    </xf>
    <xf numFmtId="0" fontId="5" fillId="2" borderId="27" xfId="0" applyFont="1" applyFill="1" applyBorder="1" applyAlignment="1">
      <alignment horizontal="center"/>
    </xf>
    <xf numFmtId="0" fontId="1" fillId="2" borderId="0" xfId="0" applyFont="1" applyFill="1" applyAlignment="1">
      <alignment horizontal="center" shrinkToFit="1"/>
    </xf>
    <xf numFmtId="169" fontId="1" fillId="2" borderId="0" xfId="0" applyNumberFormat="1" applyFont="1" applyFill="1" applyAlignment="1">
      <alignment horizontal="center" shrinkToFit="1"/>
    </xf>
    <xf numFmtId="43" fontId="1" fillId="2" borderId="0" xfId="0" applyNumberFormat="1" applyFont="1" applyFill="1" applyAlignment="1">
      <alignment horizontal="center" shrinkToFit="1"/>
    </xf>
    <xf numFmtId="4" fontId="1" fillId="2" borderId="0" xfId="0" applyNumberFormat="1" applyFont="1" applyFill="1" applyAlignment="1">
      <alignment horizontal="center" shrinkToFit="1"/>
    </xf>
    <xf numFmtId="169" fontId="47" fillId="0" borderId="0" xfId="1" applyNumberFormat="1" applyFont="1" applyFill="1" applyBorder="1" applyAlignment="1">
      <alignment horizontal="center" shrinkToFit="1"/>
    </xf>
    <xf numFmtId="164" fontId="47" fillId="0" borderId="26" xfId="1" applyNumberFormat="1" applyFont="1" applyFill="1" applyBorder="1" applyAlignment="1">
      <alignment horizontal="center" vertical="center"/>
    </xf>
    <xf numFmtId="43" fontId="56" fillId="0" borderId="1" xfId="1" applyFont="1" applyBorder="1" applyAlignment="1">
      <alignment horizontal="left" vertical="center" wrapText="1"/>
    </xf>
    <xf numFmtId="0" fontId="49" fillId="2" borderId="7" xfId="0" applyFont="1" applyFill="1" applyBorder="1" applyAlignment="1">
      <alignment horizontal="center" vertical="top"/>
    </xf>
    <xf numFmtId="0" fontId="49" fillId="0" borderId="23" xfId="0" applyFont="1" applyBorder="1" applyAlignment="1">
      <alignment horizontal="center" vertical="top" shrinkToFit="1"/>
    </xf>
    <xf numFmtId="0" fontId="62" fillId="3" borderId="5" xfId="0" applyFont="1" applyFill="1" applyBorder="1"/>
    <xf numFmtId="0" fontId="62" fillId="4" borderId="5" xfId="0" applyFont="1" applyFill="1" applyBorder="1" applyAlignment="1">
      <alignment horizontal="left"/>
    </xf>
    <xf numFmtId="0" fontId="0" fillId="0" borderId="0" xfId="0" applyAlignment="1">
      <alignment horizontal="center"/>
    </xf>
    <xf numFmtId="43" fontId="49" fillId="0" borderId="1" xfId="1" applyFont="1" applyFill="1" applyBorder="1" applyAlignment="1">
      <alignment horizontal="right" vertical="center"/>
    </xf>
    <xf numFmtId="0" fontId="47" fillId="0" borderId="1" xfId="0" applyFont="1" applyBorder="1" applyAlignment="1">
      <alignment horizontal="center" vertical="center"/>
    </xf>
    <xf numFmtId="164" fontId="47" fillId="0" borderId="1" xfId="1" applyNumberFormat="1" applyFont="1" applyFill="1" applyBorder="1" applyAlignment="1">
      <alignment horizontal="center" vertical="center"/>
    </xf>
    <xf numFmtId="168" fontId="5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3" xfId="0" applyFont="1" applyBorder="1" applyAlignment="1">
      <alignment vertical="center"/>
    </xf>
    <xf numFmtId="0" fontId="0" fillId="0" borderId="23" xfId="0" applyBorder="1"/>
    <xf numFmtId="0" fontId="0" fillId="0" borderId="26" xfId="0" applyBorder="1"/>
    <xf numFmtId="43" fontId="6" fillId="0" borderId="47" xfId="1" applyFont="1" applyFill="1" applyBorder="1" applyAlignment="1">
      <alignment horizontal="left" vertical="center" wrapText="1"/>
    </xf>
    <xf numFmtId="0" fontId="5" fillId="0" borderId="47" xfId="0" applyFont="1" applyBorder="1" applyAlignment="1">
      <alignment horizontal="left" vertical="center"/>
    </xf>
    <xf numFmtId="43" fontId="6" fillId="0" borderId="47" xfId="1" applyFont="1" applyFill="1" applyBorder="1" applyAlignment="1">
      <alignment horizontal="right" vertical="center"/>
    </xf>
    <xf numFmtId="0" fontId="66" fillId="0" borderId="0" xfId="0" applyFont="1" applyAlignment="1">
      <alignment horizontal="right" vertical="center" wrapText="1"/>
    </xf>
    <xf numFmtId="3" fontId="66" fillId="0" borderId="0" xfId="0" applyNumberFormat="1" applyFont="1" applyAlignment="1">
      <alignment horizontal="right" vertical="center" wrapText="1"/>
    </xf>
    <xf numFmtId="0" fontId="60" fillId="0" borderId="1" xfId="0" applyFont="1" applyBorder="1" applyAlignment="1">
      <alignment horizontal="center" vertical="center"/>
    </xf>
    <xf numFmtId="0" fontId="56" fillId="0" borderId="1" xfId="0" applyFont="1" applyBorder="1" applyAlignment="1">
      <alignment horizontal="center" vertical="center"/>
    </xf>
    <xf numFmtId="0" fontId="60" fillId="0" borderId="1" xfId="0" applyFont="1" applyBorder="1" applyAlignment="1">
      <alignment vertical="center"/>
    </xf>
    <xf numFmtId="168" fontId="56" fillId="0" borderId="1" xfId="1" applyNumberFormat="1" applyFont="1" applyBorder="1" applyAlignment="1">
      <alignment horizontal="center" vertical="center"/>
    </xf>
    <xf numFmtId="170" fontId="47" fillId="0" borderId="0" xfId="0" applyNumberFormat="1" applyFont="1" applyAlignment="1">
      <alignment horizontal="center" shrinkToFit="1"/>
    </xf>
    <xf numFmtId="43" fontId="12" fillId="0" borderId="7" xfId="1" applyFont="1" applyFill="1" applyBorder="1" applyAlignment="1">
      <alignment vertical="center"/>
    </xf>
    <xf numFmtId="43" fontId="12" fillId="0" borderId="47" xfId="1" applyFont="1" applyFill="1" applyBorder="1" applyAlignment="1">
      <alignment horizontal="right" vertical="center"/>
    </xf>
    <xf numFmtId="43" fontId="12" fillId="0" borderId="47" xfId="1" applyFont="1" applyFill="1" applyBorder="1" applyAlignment="1">
      <alignment horizontal="left" vertical="center" wrapText="1"/>
    </xf>
    <xf numFmtId="43" fontId="12" fillId="0" borderId="24" xfId="1" applyFont="1" applyFill="1" applyBorder="1" applyAlignment="1">
      <alignment horizontal="left" vertical="center" wrapText="1"/>
    </xf>
    <xf numFmtId="43" fontId="12" fillId="0" borderId="23" xfId="1" applyFont="1" applyFill="1" applyBorder="1" applyAlignment="1">
      <alignment horizontal="right" vertical="center"/>
    </xf>
    <xf numFmtId="43" fontId="12" fillId="0" borderId="23" xfId="1" applyFont="1" applyFill="1" applyBorder="1" applyAlignment="1">
      <alignment horizontal="left" vertical="center" wrapText="1"/>
    </xf>
    <xf numFmtId="43" fontId="12" fillId="0" borderId="26" xfId="1" applyFont="1" applyFill="1" applyBorder="1" applyAlignment="1">
      <alignment horizontal="left" vertical="center" wrapText="1"/>
    </xf>
    <xf numFmtId="0" fontId="52" fillId="0" borderId="47" xfId="0" applyFont="1" applyBorder="1" applyAlignment="1">
      <alignment vertical="center"/>
    </xf>
    <xf numFmtId="43" fontId="12" fillId="0" borderId="20" xfId="1" applyFont="1" applyFill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164" fontId="47" fillId="0" borderId="0" xfId="1" applyNumberFormat="1" applyFont="1" applyFill="1" applyBorder="1" applyAlignment="1">
      <alignment horizontal="center" vertical="center"/>
    </xf>
    <xf numFmtId="0" fontId="47" fillId="0" borderId="48" xfId="0" applyFont="1" applyBorder="1" applyAlignment="1">
      <alignment horizontal="center" vertical="center"/>
    </xf>
    <xf numFmtId="0" fontId="47" fillId="0" borderId="48" xfId="0" applyFont="1" applyBorder="1" applyAlignment="1">
      <alignment vertical="center"/>
    </xf>
    <xf numFmtId="0" fontId="49" fillId="0" borderId="48" xfId="0" applyFont="1" applyBorder="1" applyAlignment="1">
      <alignment horizontal="center" vertical="center"/>
    </xf>
    <xf numFmtId="0" fontId="49" fillId="0" borderId="0" xfId="0" applyFont="1" applyAlignment="1">
      <alignment horizontal="center"/>
    </xf>
    <xf numFmtId="0" fontId="47" fillId="0" borderId="0" xfId="0" applyFont="1"/>
    <xf numFmtId="0" fontId="49" fillId="0" borderId="0" xfId="0" applyFont="1"/>
    <xf numFmtId="0" fontId="47" fillId="0" borderId="0" xfId="0" applyFont="1" applyAlignment="1">
      <alignment horizontal="center"/>
    </xf>
    <xf numFmtId="0" fontId="47" fillId="0" borderId="0" xfId="0" applyFont="1" applyAlignment="1">
      <alignment horizontal="right"/>
    </xf>
    <xf numFmtId="43" fontId="6" fillId="0" borderId="48" xfId="1" applyFont="1" applyFill="1" applyBorder="1" applyAlignment="1">
      <alignment horizontal="right" vertical="center"/>
    </xf>
    <xf numFmtId="43" fontId="6" fillId="0" borderId="48" xfId="1" applyFont="1" applyFill="1" applyBorder="1" applyAlignment="1">
      <alignment horizontal="left" vertical="center" wrapText="1"/>
    </xf>
    <xf numFmtId="43" fontId="6" fillId="0" borderId="48" xfId="1" applyFont="1" applyFill="1" applyBorder="1" applyAlignment="1">
      <alignment vertical="center"/>
    </xf>
    <xf numFmtId="0" fontId="5" fillId="0" borderId="48" xfId="0" applyFont="1" applyBorder="1" applyAlignment="1">
      <alignment horizontal="center" vertical="center"/>
    </xf>
    <xf numFmtId="43" fontId="6" fillId="0" borderId="48" xfId="1" applyFont="1" applyBorder="1" applyAlignment="1">
      <alignment horizontal="right" vertical="center"/>
    </xf>
    <xf numFmtId="43" fontId="6" fillId="0" borderId="48" xfId="1" applyFont="1" applyBorder="1" applyAlignment="1">
      <alignment vertical="center"/>
    </xf>
    <xf numFmtId="168" fontId="49" fillId="0" borderId="48" xfId="1" applyNumberFormat="1" applyFont="1" applyBorder="1" applyAlignment="1">
      <alignment horizontal="center" vertical="center"/>
    </xf>
    <xf numFmtId="0" fontId="49" fillId="0" borderId="48" xfId="0" applyFont="1" applyBorder="1" applyAlignment="1">
      <alignment vertical="center"/>
    </xf>
    <xf numFmtId="43" fontId="6" fillId="0" borderId="48" xfId="1" applyFont="1" applyFill="1" applyBorder="1" applyAlignment="1">
      <alignment horizontal="center" vertical="center"/>
    </xf>
    <xf numFmtId="0" fontId="47" fillId="0" borderId="10" xfId="0" applyFont="1" applyBorder="1"/>
    <xf numFmtId="43" fontId="5" fillId="0" borderId="48" xfId="1" applyFont="1" applyBorder="1" applyAlignment="1">
      <alignment horizontal="left" vertical="center" wrapText="1"/>
    </xf>
    <xf numFmtId="43" fontId="6" fillId="0" borderId="0" xfId="1" applyFont="1" applyFill="1" applyBorder="1" applyAlignment="1">
      <alignment horizontal="right" vertical="center"/>
    </xf>
    <xf numFmtId="43" fontId="6" fillId="0" borderId="0" xfId="1" applyFont="1" applyFill="1" applyBorder="1" applyAlignment="1">
      <alignment vertical="center"/>
    </xf>
    <xf numFmtId="43" fontId="47" fillId="0" borderId="0" xfId="1" applyFont="1" applyFill="1" applyBorder="1" applyAlignment="1">
      <alignment horizontal="center" vertical="center" wrapText="1"/>
    </xf>
    <xf numFmtId="164" fontId="47" fillId="0" borderId="0" xfId="0" applyNumberFormat="1" applyFont="1" applyAlignment="1">
      <alignment horizontal="right" vertical="center"/>
    </xf>
    <xf numFmtId="168" fontId="47" fillId="0" borderId="0" xfId="1" applyNumberFormat="1" applyFont="1" applyFill="1" applyBorder="1" applyAlignment="1">
      <alignment horizontal="center" vertical="center"/>
    </xf>
    <xf numFmtId="43" fontId="49" fillId="0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7" fillId="0" borderId="1" xfId="0" applyFont="1" applyBorder="1" applyAlignment="1">
      <alignment vertical="center"/>
    </xf>
    <xf numFmtId="43" fontId="47" fillId="2" borderId="1" xfId="1" applyFont="1" applyFill="1" applyBorder="1" applyAlignment="1">
      <alignment horizontal="right" vertical="center" wrapText="1"/>
    </xf>
    <xf numFmtId="164" fontId="47" fillId="0" borderId="1" xfId="1" applyNumberFormat="1" applyFont="1" applyFill="1" applyBorder="1" applyAlignment="1">
      <alignment horizontal="right" vertical="center"/>
    </xf>
    <xf numFmtId="164" fontId="47" fillId="0" borderId="1" xfId="1" applyNumberFormat="1" applyFont="1" applyFill="1" applyBorder="1" applyAlignment="1">
      <alignment horizontal="center" vertical="center" wrapText="1"/>
    </xf>
    <xf numFmtId="0" fontId="47" fillId="2" borderId="1" xfId="0" applyFont="1" applyFill="1" applyBorder="1" applyAlignment="1">
      <alignment vertical="center"/>
    </xf>
    <xf numFmtId="0" fontId="47" fillId="2" borderId="1" xfId="55" applyFont="1" applyFill="1" applyBorder="1" applyAlignment="1">
      <alignment horizontal="left" vertical="center" wrapText="1"/>
    </xf>
    <xf numFmtId="0" fontId="47" fillId="38" borderId="1" xfId="55" applyFont="1" applyFill="1" applyBorder="1" applyAlignment="1">
      <alignment horizontal="left" vertical="center" wrapText="1"/>
    </xf>
    <xf numFmtId="0" fontId="47" fillId="0" borderId="1" xfId="0" applyFont="1" applyBorder="1"/>
    <xf numFmtId="0" fontId="49" fillId="0" borderId="0" xfId="0" applyFont="1" applyAlignment="1">
      <alignment horizontal="right"/>
    </xf>
    <xf numFmtId="43" fontId="6" fillId="0" borderId="1" xfId="1" applyFont="1" applyFill="1" applyBorder="1" applyAlignment="1">
      <alignment horizontal="left" vertical="center" wrapText="1"/>
    </xf>
    <xf numFmtId="0" fontId="6" fillId="0" borderId="1" xfId="0" applyFont="1" applyBorder="1" applyAlignment="1">
      <alignment vertical="center"/>
    </xf>
    <xf numFmtId="43" fontId="49" fillId="0" borderId="1" xfId="1" applyFont="1" applyBorder="1" applyAlignment="1">
      <alignment horizontal="center" vertical="center" wrapText="1"/>
    </xf>
    <xf numFmtId="43" fontId="5" fillId="0" borderId="1" xfId="1" applyFont="1" applyBorder="1" applyAlignment="1">
      <alignment horizontal="center" vertical="center"/>
    </xf>
    <xf numFmtId="43" fontId="5" fillId="0" borderId="1" xfId="1" applyFont="1" applyBorder="1" applyAlignment="1">
      <alignment horizontal="center" vertical="center" wrapText="1"/>
    </xf>
    <xf numFmtId="43" fontId="49" fillId="0" borderId="1" xfId="1" applyFont="1" applyBorder="1" applyAlignment="1">
      <alignment horizontal="left" vertical="center" wrapText="1"/>
    </xf>
    <xf numFmtId="168" fontId="49" fillId="0" borderId="1" xfId="1" applyNumberFormat="1" applyFont="1" applyBorder="1" applyAlignment="1">
      <alignment horizontal="center" vertical="center"/>
    </xf>
    <xf numFmtId="43" fontId="5" fillId="0" borderId="1" xfId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shrinkToFit="1"/>
    </xf>
    <xf numFmtId="168" fontId="47" fillId="0" borderId="1" xfId="1" applyNumberFormat="1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 wrapText="1"/>
    </xf>
    <xf numFmtId="43" fontId="49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3" fontId="5" fillId="0" borderId="1" xfId="1" applyFont="1" applyFill="1" applyBorder="1" applyAlignment="1">
      <alignment horizontal="center" vertical="center"/>
    </xf>
    <xf numFmtId="43" fontId="67" fillId="0" borderId="1" xfId="1" applyFont="1" applyFill="1" applyBorder="1" applyAlignment="1">
      <alignment horizontal="right" vertical="center"/>
    </xf>
    <xf numFmtId="168" fontId="6" fillId="0" borderId="1" xfId="1" applyNumberFormat="1" applyFont="1" applyFill="1" applyBorder="1" applyAlignment="1">
      <alignment horizontal="right" vertical="center"/>
    </xf>
    <xf numFmtId="43" fontId="67" fillId="0" borderId="1" xfId="1" applyFont="1" applyFill="1" applyBorder="1" applyAlignment="1">
      <alignment vertical="center"/>
    </xf>
    <xf numFmtId="43" fontId="5" fillId="2" borderId="1" xfId="1" applyFont="1" applyFill="1" applyBorder="1" applyAlignment="1">
      <alignment horizontal="center" vertical="center"/>
    </xf>
    <xf numFmtId="43" fontId="47" fillId="0" borderId="1" xfId="1" applyFont="1" applyBorder="1" applyAlignment="1">
      <alignment horizontal="right" vertical="center"/>
    </xf>
    <xf numFmtId="168" fontId="6" fillId="0" borderId="1" xfId="1" applyNumberFormat="1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 shrinkToFit="1"/>
    </xf>
    <xf numFmtId="43" fontId="5" fillId="0" borderId="1" xfId="21" applyFont="1" applyFill="1" applyBorder="1" applyAlignment="1">
      <alignment horizontal="center" vertical="center" shrinkToFit="1"/>
    </xf>
    <xf numFmtId="43" fontId="47" fillId="0" borderId="1" xfId="1" applyFont="1" applyFill="1" applyBorder="1" applyAlignment="1">
      <alignment horizontal="center" vertical="center"/>
    </xf>
    <xf numFmtId="43" fontId="47" fillId="0" borderId="1" xfId="1" applyFont="1" applyBorder="1" applyAlignment="1">
      <alignment horizontal="center" vertical="center"/>
    </xf>
    <xf numFmtId="168" fontId="47" fillId="0" borderId="1" xfId="1" applyNumberFormat="1" applyFont="1" applyFill="1" applyBorder="1" applyAlignment="1">
      <alignment horizontal="center" vertical="center"/>
    </xf>
    <xf numFmtId="43" fontId="67" fillId="0" borderId="0" xfId="1" applyFont="1" applyFill="1" applyBorder="1" applyAlignment="1">
      <alignment vertical="center"/>
    </xf>
    <xf numFmtId="43" fontId="47" fillId="2" borderId="0" xfId="1" applyFont="1" applyFill="1" applyBorder="1" applyAlignment="1">
      <alignment horizontal="right" vertical="center" wrapText="1"/>
    </xf>
    <xf numFmtId="164" fontId="47" fillId="0" borderId="0" xfId="1" applyNumberFormat="1" applyFont="1" applyFill="1" applyBorder="1" applyAlignment="1">
      <alignment horizontal="right" vertical="center"/>
    </xf>
    <xf numFmtId="0" fontId="6" fillId="0" borderId="7" xfId="0" applyFont="1" applyBorder="1" applyAlignment="1">
      <alignment horizontal="center" vertical="center"/>
    </xf>
    <xf numFmtId="168" fontId="6" fillId="0" borderId="7" xfId="1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43" fontId="54" fillId="0" borderId="0" xfId="1" applyFont="1" applyFill="1" applyBorder="1" applyAlignment="1">
      <alignment horizontal="center" vertical="center" wrapText="1"/>
    </xf>
    <xf numFmtId="43" fontId="67" fillId="0" borderId="0" xfId="1" applyFont="1" applyFill="1" applyBorder="1" applyAlignment="1">
      <alignment horizontal="right" vertical="center"/>
    </xf>
    <xf numFmtId="168" fontId="6" fillId="0" borderId="0" xfId="1" applyNumberFormat="1" applyFont="1" applyFill="1" applyBorder="1" applyAlignment="1">
      <alignment horizontal="right" vertical="center"/>
    </xf>
    <xf numFmtId="43" fontId="54" fillId="0" borderId="0" xfId="1" applyFont="1" applyFill="1" applyBorder="1" applyAlignment="1">
      <alignment horizontal="right" vertical="center"/>
    </xf>
    <xf numFmtId="43" fontId="11" fillId="0" borderId="0" xfId="1" applyFont="1" applyFill="1" applyBorder="1" applyAlignment="1">
      <alignment horizontal="right" vertical="center"/>
    </xf>
    <xf numFmtId="164" fontId="54" fillId="0" borderId="0" xfId="0" applyNumberFormat="1" applyFont="1" applyAlignment="1">
      <alignment horizontal="right" vertical="center"/>
    </xf>
    <xf numFmtId="164" fontId="67" fillId="0" borderId="0" xfId="1" applyNumberFormat="1" applyFont="1" applyFill="1" applyBorder="1" applyAlignment="1">
      <alignment horizontal="right" vertical="center"/>
    </xf>
    <xf numFmtId="0" fontId="6" fillId="0" borderId="27" xfId="0" applyFont="1" applyBorder="1" applyAlignment="1">
      <alignment horizontal="center" vertical="center"/>
    </xf>
    <xf numFmtId="43" fontId="67" fillId="0" borderId="27" xfId="1" applyFont="1" applyFill="1" applyBorder="1" applyAlignment="1">
      <alignment vertical="center"/>
    </xf>
    <xf numFmtId="43" fontId="67" fillId="0" borderId="27" xfId="1" applyFont="1" applyFill="1" applyBorder="1" applyAlignment="1">
      <alignment horizontal="right" vertical="center"/>
    </xf>
    <xf numFmtId="168" fontId="6" fillId="0" borderId="27" xfId="1" applyNumberFormat="1" applyFont="1" applyFill="1" applyBorder="1" applyAlignment="1">
      <alignment horizontal="right" vertical="center"/>
    </xf>
    <xf numFmtId="0" fontId="67" fillId="0" borderId="1" xfId="0" applyFont="1" applyBorder="1" applyAlignment="1">
      <alignment horizontal="left" vertical="center"/>
    </xf>
    <xf numFmtId="0" fontId="69" fillId="0" borderId="0" xfId="0" applyFont="1"/>
    <xf numFmtId="0" fontId="47" fillId="2" borderId="24" xfId="55" applyFont="1" applyFill="1" applyBorder="1" applyAlignment="1">
      <alignment horizontal="left" vertical="center" wrapText="1"/>
    </xf>
    <xf numFmtId="49" fontId="47" fillId="0" borderId="1" xfId="0" applyNumberFormat="1" applyFont="1" applyBorder="1" applyAlignment="1">
      <alignment horizontal="center" vertical="top" wrapText="1" shrinkToFit="1"/>
    </xf>
    <xf numFmtId="0" fontId="47" fillId="0" borderId="0" xfId="0" applyFont="1" applyAlignment="1">
      <alignment horizontal="left" vertical="center"/>
    </xf>
    <xf numFmtId="0" fontId="47" fillId="0" borderId="1" xfId="0" applyFont="1" applyBorder="1" applyAlignment="1">
      <alignment horizontal="center" vertical="top" wrapText="1"/>
    </xf>
    <xf numFmtId="168" fontId="67" fillId="0" borderId="20" xfId="0" applyNumberFormat="1" applyFont="1" applyBorder="1" applyAlignment="1">
      <alignment horizontal="left" vertical="center"/>
    </xf>
    <xf numFmtId="168" fontId="67" fillId="0" borderId="26" xfId="0" applyNumberFormat="1" applyFont="1" applyBorder="1" applyAlignment="1">
      <alignment horizontal="left" vertical="center"/>
    </xf>
    <xf numFmtId="0" fontId="6" fillId="0" borderId="0" xfId="56" applyFont="1"/>
    <xf numFmtId="0" fontId="6" fillId="0" borderId="0" xfId="56" applyFont="1" applyAlignment="1">
      <alignment horizontal="right"/>
    </xf>
    <xf numFmtId="0" fontId="5" fillId="0" borderId="0" xfId="56" applyFont="1"/>
    <xf numFmtId="43" fontId="67" fillId="0" borderId="52" xfId="1" applyFont="1" applyBorder="1" applyAlignment="1">
      <alignment horizontal="center" vertical="center"/>
    </xf>
    <xf numFmtId="43" fontId="67" fillId="0" borderId="50" xfId="1" applyFont="1" applyBorder="1" applyAlignment="1">
      <alignment vertical="center"/>
    </xf>
    <xf numFmtId="43" fontId="67" fillId="0" borderId="51" xfId="1" applyFont="1" applyBorder="1" applyAlignment="1">
      <alignment vertical="center"/>
    </xf>
    <xf numFmtId="43" fontId="67" fillId="0" borderId="20" xfId="1" applyFont="1" applyBorder="1" applyAlignment="1">
      <alignment horizontal="left" vertical="center"/>
    </xf>
    <xf numFmtId="43" fontId="67" fillId="0" borderId="64" xfId="1" applyFont="1" applyBorder="1" applyAlignment="1">
      <alignment horizontal="center" vertical="center"/>
    </xf>
    <xf numFmtId="43" fontId="67" fillId="0" borderId="50" xfId="1" applyFont="1" applyBorder="1" applyAlignment="1">
      <alignment horizontal="center" vertical="center"/>
    </xf>
    <xf numFmtId="43" fontId="67" fillId="48" borderId="24" xfId="1" applyFont="1" applyFill="1" applyBorder="1" applyAlignment="1">
      <alignment horizontal="right" vertical="center"/>
    </xf>
    <xf numFmtId="43" fontId="67" fillId="0" borderId="26" xfId="1" applyFont="1" applyBorder="1" applyAlignment="1">
      <alignment horizontal="right" vertical="center"/>
    </xf>
    <xf numFmtId="43" fontId="67" fillId="0" borderId="49" xfId="1" applyFont="1" applyBorder="1" applyAlignment="1">
      <alignment horizontal="left" vertical="center"/>
    </xf>
    <xf numFmtId="43" fontId="67" fillId="0" borderId="20" xfId="1" applyFont="1" applyBorder="1" applyAlignment="1">
      <alignment horizontal="center" vertical="center"/>
    </xf>
    <xf numFmtId="43" fontId="67" fillId="0" borderId="63" xfId="1" applyFont="1" applyBorder="1" applyAlignment="1">
      <alignment horizontal="right" vertical="center"/>
    </xf>
    <xf numFmtId="43" fontId="67" fillId="0" borderId="64" xfId="1" applyFont="1" applyBorder="1" applyAlignment="1">
      <alignment vertical="center"/>
    </xf>
    <xf numFmtId="43" fontId="67" fillId="0" borderId="49" xfId="1" applyFont="1" applyBorder="1" applyAlignment="1">
      <alignment vertical="center"/>
    </xf>
    <xf numFmtId="43" fontId="67" fillId="48" borderId="8" xfId="1" applyFont="1" applyFill="1" applyBorder="1" applyAlignment="1">
      <alignment horizontal="right" vertical="center"/>
    </xf>
    <xf numFmtId="43" fontId="67" fillId="0" borderId="64" xfId="1" applyFont="1" applyBorder="1" applyAlignment="1">
      <alignment horizontal="right" vertical="center"/>
    </xf>
    <xf numFmtId="43" fontId="67" fillId="0" borderId="0" xfId="1" applyFont="1" applyBorder="1" applyAlignment="1">
      <alignment horizontal="center" vertical="center"/>
    </xf>
    <xf numFmtId="43" fontId="67" fillId="0" borderId="8" xfId="1" applyFont="1" applyBorder="1" applyAlignment="1">
      <alignment horizontal="right" vertical="center"/>
    </xf>
    <xf numFmtId="43" fontId="67" fillId="0" borderId="51" xfId="1" applyFont="1" applyBorder="1" applyAlignment="1">
      <alignment horizontal="center" vertical="center"/>
    </xf>
    <xf numFmtId="43" fontId="67" fillId="0" borderId="25" xfId="1" applyFont="1" applyBorder="1" applyAlignment="1">
      <alignment horizontal="right" vertical="center"/>
    </xf>
    <xf numFmtId="43" fontId="67" fillId="0" borderId="49" xfId="1" applyFont="1" applyBorder="1" applyAlignment="1">
      <alignment horizontal="center" vertical="center"/>
    </xf>
    <xf numFmtId="43" fontId="67" fillId="0" borderId="23" xfId="1" applyFont="1" applyBorder="1" applyAlignment="1">
      <alignment horizontal="right" vertical="center"/>
    </xf>
    <xf numFmtId="43" fontId="67" fillId="48" borderId="26" xfId="1" applyFont="1" applyFill="1" applyBorder="1" applyAlignment="1">
      <alignment horizontal="right" vertical="center"/>
    </xf>
    <xf numFmtId="43" fontId="67" fillId="0" borderId="30" xfId="1" applyFont="1" applyBorder="1" applyAlignment="1">
      <alignment horizontal="right" vertical="center"/>
    </xf>
    <xf numFmtId="43" fontId="67" fillId="0" borderId="52" xfId="1" applyFont="1" applyBorder="1" applyAlignment="1">
      <alignment horizontal="right" vertical="center"/>
    </xf>
    <xf numFmtId="43" fontId="67" fillId="48" borderId="23" xfId="1" applyFont="1" applyFill="1" applyBorder="1" applyAlignment="1">
      <alignment horizontal="right" vertical="center"/>
    </xf>
    <xf numFmtId="43" fontId="67" fillId="0" borderId="50" xfId="1" applyFont="1" applyBorder="1" applyAlignment="1">
      <alignment horizontal="right" vertical="center"/>
    </xf>
    <xf numFmtId="43" fontId="67" fillId="0" borderId="0" xfId="1" applyFont="1" applyBorder="1" applyAlignment="1">
      <alignment horizontal="right" vertical="center"/>
    </xf>
    <xf numFmtId="43" fontId="67" fillId="48" borderId="63" xfId="1" applyFont="1" applyFill="1" applyBorder="1" applyAlignment="1">
      <alignment horizontal="right" vertical="center"/>
    </xf>
    <xf numFmtId="43" fontId="67" fillId="0" borderId="24" xfId="1" applyFont="1" applyBorder="1" applyAlignment="1">
      <alignment horizontal="right" vertical="center"/>
    </xf>
    <xf numFmtId="43" fontId="67" fillId="0" borderId="20" xfId="1" applyFont="1" applyBorder="1" applyAlignment="1">
      <alignment horizontal="right" vertical="center"/>
    </xf>
    <xf numFmtId="43" fontId="67" fillId="48" borderId="20" xfId="1" applyFont="1" applyFill="1" applyBorder="1" applyAlignment="1">
      <alignment horizontal="right" vertical="center"/>
    </xf>
    <xf numFmtId="168" fontId="67" fillId="0" borderId="25" xfId="0" applyNumberFormat="1" applyFont="1" applyBorder="1" applyAlignment="1">
      <alignment horizontal="left" vertical="center"/>
    </xf>
    <xf numFmtId="168" fontId="67" fillId="0" borderId="32" xfId="0" applyNumberFormat="1" applyFont="1" applyBorder="1" applyAlignment="1">
      <alignment horizontal="left" vertical="center"/>
    </xf>
    <xf numFmtId="168" fontId="67" fillId="0" borderId="63" xfId="0" applyNumberFormat="1" applyFont="1" applyBorder="1" applyAlignment="1">
      <alignment horizontal="left" vertical="center"/>
    </xf>
    <xf numFmtId="168" fontId="67" fillId="0" borderId="24" xfId="0" applyNumberFormat="1" applyFont="1" applyBorder="1" applyAlignment="1">
      <alignment horizontal="left" vertical="center"/>
    </xf>
    <xf numFmtId="168" fontId="67" fillId="0" borderId="53" xfId="0" applyNumberFormat="1" applyFont="1" applyBorder="1" applyAlignment="1">
      <alignment horizontal="left" vertical="center"/>
    </xf>
    <xf numFmtId="168" fontId="67" fillId="0" borderId="28" xfId="0" applyNumberFormat="1" applyFont="1" applyBorder="1" applyAlignment="1">
      <alignment horizontal="left" vertical="center"/>
    </xf>
    <xf numFmtId="0" fontId="67" fillId="0" borderId="24" xfId="0" applyFont="1" applyBorder="1" applyAlignment="1">
      <alignment horizontal="left" vertical="center"/>
    </xf>
    <xf numFmtId="0" fontId="67" fillId="0" borderId="26" xfId="0" applyFont="1" applyBorder="1" applyAlignment="1">
      <alignment horizontal="left" vertical="center"/>
    </xf>
    <xf numFmtId="0" fontId="67" fillId="0" borderId="20" xfId="0" applyFont="1" applyBorder="1" applyAlignment="1">
      <alignment horizontal="left" vertical="center"/>
    </xf>
    <xf numFmtId="0" fontId="67" fillId="0" borderId="32" xfId="0" applyFont="1" applyBorder="1" applyAlignment="1">
      <alignment horizontal="left" vertical="center"/>
    </xf>
    <xf numFmtId="0" fontId="67" fillId="0" borderId="28" xfId="0" applyFont="1" applyBorder="1" applyAlignment="1">
      <alignment horizontal="left" vertical="center"/>
    </xf>
    <xf numFmtId="4" fontId="59" fillId="0" borderId="3" xfId="1" applyNumberFormat="1" applyFont="1" applyFill="1" applyBorder="1" applyAlignment="1">
      <alignment horizontal="right" vertical="center"/>
    </xf>
    <xf numFmtId="3" fontId="59" fillId="0" borderId="61" xfId="0" applyNumberFormat="1" applyFont="1" applyBorder="1" applyAlignment="1">
      <alignment horizontal="center" vertical="center"/>
    </xf>
    <xf numFmtId="0" fontId="13" fillId="0" borderId="61" xfId="0" applyFont="1" applyBorder="1" applyAlignment="1">
      <alignment horizontal="center" vertical="center"/>
    </xf>
    <xf numFmtId="164" fontId="59" fillId="0" borderId="61" xfId="1" applyNumberFormat="1" applyFont="1" applyFill="1" applyBorder="1" applyAlignment="1">
      <alignment horizontal="center" vertical="center"/>
    </xf>
    <xf numFmtId="0" fontId="88" fillId="0" borderId="35" xfId="0" applyFont="1" applyBorder="1" applyAlignment="1">
      <alignment horizontal="center" vertical="center"/>
    </xf>
    <xf numFmtId="0" fontId="88" fillId="2" borderId="63" xfId="0" applyFont="1" applyFill="1" applyBorder="1" applyAlignment="1">
      <alignment horizontal="center" vertical="center"/>
    </xf>
    <xf numFmtId="43" fontId="88" fillId="0" borderId="63" xfId="21" applyFont="1" applyBorder="1" applyAlignment="1">
      <alignment horizontal="right" vertical="center"/>
    </xf>
    <xf numFmtId="0" fontId="88" fillId="0" borderId="31" xfId="0" applyFont="1" applyBorder="1" applyAlignment="1">
      <alignment horizontal="center" vertical="center"/>
    </xf>
    <xf numFmtId="0" fontId="88" fillId="2" borderId="24" xfId="0" applyFont="1" applyFill="1" applyBorder="1" applyAlignment="1">
      <alignment horizontal="center" vertical="center"/>
    </xf>
    <xf numFmtId="43" fontId="88" fillId="0" borderId="24" xfId="21" applyFont="1" applyBorder="1" applyAlignment="1">
      <alignment horizontal="right" vertical="center"/>
    </xf>
    <xf numFmtId="0" fontId="88" fillId="2" borderId="26" xfId="0" applyFont="1" applyFill="1" applyBorder="1" applyAlignment="1">
      <alignment horizontal="center" vertical="center"/>
    </xf>
    <xf numFmtId="43" fontId="88" fillId="0" borderId="26" xfId="21" applyFont="1" applyBorder="1" applyAlignment="1">
      <alignment horizontal="right" vertical="center"/>
    </xf>
    <xf numFmtId="0" fontId="88" fillId="0" borderId="38" xfId="0" applyFont="1" applyBorder="1" applyAlignment="1">
      <alignment horizontal="center" vertical="center"/>
    </xf>
    <xf numFmtId="0" fontId="65" fillId="0" borderId="0" xfId="0" applyFont="1"/>
    <xf numFmtId="0" fontId="88" fillId="0" borderId="0" xfId="0" applyFont="1" applyAlignment="1">
      <alignment horizontal="center" vertical="center"/>
    </xf>
    <xf numFmtId="0" fontId="89" fillId="0" borderId="0" xfId="0" applyFont="1"/>
    <xf numFmtId="0" fontId="89" fillId="0" borderId="22" xfId="0" applyFont="1" applyBorder="1"/>
    <xf numFmtId="0" fontId="88" fillId="2" borderId="8" xfId="0" applyFont="1" applyFill="1" applyBorder="1" applyAlignment="1">
      <alignment horizontal="center" vertical="center"/>
    </xf>
    <xf numFmtId="0" fontId="59" fillId="0" borderId="0" xfId="0" applyFont="1" applyAlignment="1">
      <alignment horizontal="center" vertical="center"/>
    </xf>
    <xf numFmtId="43" fontId="5" fillId="0" borderId="0" xfId="1" applyFont="1" applyFill="1" applyBorder="1" applyAlignment="1">
      <alignment horizontal="center" vertical="center" wrapText="1"/>
    </xf>
    <xf numFmtId="3" fontId="59" fillId="0" borderId="0" xfId="0" applyNumberFormat="1" applyFont="1" applyAlignment="1">
      <alignment horizontal="center" vertical="center"/>
    </xf>
    <xf numFmtId="43" fontId="88" fillId="0" borderId="0" xfId="21" applyFont="1" applyBorder="1" applyAlignment="1">
      <alignment horizontal="right" vertical="center"/>
    </xf>
    <xf numFmtId="43" fontId="49" fillId="0" borderId="61" xfId="1" applyFont="1" applyFill="1" applyBorder="1" applyAlignment="1">
      <alignment horizontal="center" vertical="center" wrapText="1"/>
    </xf>
    <xf numFmtId="43" fontId="47" fillId="0" borderId="61" xfId="1" applyFont="1" applyFill="1" applyBorder="1" applyAlignment="1">
      <alignment horizontal="center" vertical="center"/>
    </xf>
    <xf numFmtId="0" fontId="47" fillId="0" borderId="61" xfId="0" applyFont="1" applyBorder="1" applyAlignment="1">
      <alignment horizontal="center" vertical="center"/>
    </xf>
    <xf numFmtId="0" fontId="49" fillId="0" borderId="61" xfId="0" applyFont="1" applyBorder="1" applyAlignment="1">
      <alignment horizontal="center" vertical="center"/>
    </xf>
    <xf numFmtId="0" fontId="67" fillId="0" borderId="61" xfId="0" applyFont="1" applyBorder="1" applyAlignment="1">
      <alignment horizontal="left" vertical="center"/>
    </xf>
    <xf numFmtId="43" fontId="67" fillId="0" borderId="61" xfId="21" applyFont="1" applyFill="1" applyBorder="1" applyAlignment="1">
      <alignment horizontal="right" vertical="center"/>
    </xf>
    <xf numFmtId="164" fontId="67" fillId="0" borderId="61" xfId="1" applyNumberFormat="1" applyFont="1" applyFill="1" applyBorder="1" applyAlignment="1">
      <alignment horizontal="center" vertical="center"/>
    </xf>
    <xf numFmtId="164" fontId="67" fillId="0" borderId="61" xfId="0" applyNumberFormat="1" applyFont="1" applyBorder="1" applyAlignment="1">
      <alignment horizontal="center" vertical="center" wrapText="1"/>
    </xf>
    <xf numFmtId="43" fontId="67" fillId="0" borderId="61" xfId="0" applyNumberFormat="1" applyFont="1" applyBorder="1" applyAlignment="1">
      <alignment horizontal="right" vertical="center"/>
    </xf>
    <xf numFmtId="164" fontId="47" fillId="0" borderId="61" xfId="1" applyNumberFormat="1" applyFont="1" applyFill="1" applyBorder="1" applyAlignment="1">
      <alignment horizontal="center" vertical="center" wrapText="1"/>
    </xf>
    <xf numFmtId="164" fontId="47" fillId="0" borderId="61" xfId="1" applyNumberFormat="1" applyFont="1" applyFill="1" applyBorder="1" applyAlignment="1">
      <alignment horizontal="center" vertical="center"/>
    </xf>
    <xf numFmtId="0" fontId="6" fillId="0" borderId="66" xfId="0" applyFont="1" applyBorder="1" applyAlignment="1">
      <alignment horizontal="center" vertical="center"/>
    </xf>
    <xf numFmtId="168" fontId="5" fillId="0" borderId="68" xfId="1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66" xfId="0" applyFont="1" applyBorder="1" applyAlignment="1">
      <alignment horizontal="center" vertical="center"/>
    </xf>
    <xf numFmtId="168" fontId="11" fillId="0" borderId="68" xfId="1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/>
    </xf>
    <xf numFmtId="0" fontId="54" fillId="0" borderId="1" xfId="0" applyFont="1" applyBorder="1"/>
    <xf numFmtId="43" fontId="8" fillId="0" borderId="1" xfId="1" applyFont="1" applyFill="1" applyBorder="1" applyAlignment="1">
      <alignment horizontal="center" vertical="center" wrapText="1"/>
    </xf>
    <xf numFmtId="4" fontId="47" fillId="37" borderId="61" xfId="1" applyNumberFormat="1" applyFont="1" applyFill="1" applyBorder="1" applyAlignment="1">
      <alignment horizontal="center" shrinkToFit="1"/>
    </xf>
    <xf numFmtId="4" fontId="47" fillId="2" borderId="61" xfId="1" applyNumberFormat="1" applyFont="1" applyFill="1" applyBorder="1" applyAlignment="1">
      <alignment horizontal="center" shrinkToFit="1"/>
    </xf>
    <xf numFmtId="0" fontId="6" fillId="0" borderId="61" xfId="0" applyFont="1" applyBorder="1" applyAlignment="1">
      <alignment horizontal="center" vertical="center"/>
    </xf>
    <xf numFmtId="168" fontId="6" fillId="0" borderId="61" xfId="1" applyNumberFormat="1" applyFont="1" applyFill="1" applyBorder="1" applyAlignment="1">
      <alignment horizontal="right" vertical="center"/>
    </xf>
    <xf numFmtId="168" fontId="5" fillId="0" borderId="61" xfId="1" applyNumberFormat="1" applyFont="1" applyFill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0" fontId="6" fillId="0" borderId="61" xfId="0" applyFont="1" applyBorder="1" applyAlignment="1">
      <alignment vertical="center"/>
    </xf>
    <xf numFmtId="0" fontId="18" fillId="0" borderId="61" xfId="0" applyFont="1" applyBorder="1"/>
    <xf numFmtId="43" fontId="47" fillId="0" borderId="20" xfId="280" applyFont="1" applyFill="1" applyBorder="1" applyAlignment="1">
      <alignment horizontal="right" vertical="center"/>
    </xf>
    <xf numFmtId="43" fontId="47" fillId="0" borderId="24" xfId="280" applyFont="1" applyFill="1" applyBorder="1" applyAlignment="1">
      <alignment horizontal="center" vertical="center" wrapText="1"/>
    </xf>
    <xf numFmtId="43" fontId="47" fillId="0" borderId="20" xfId="280" applyFont="1" applyFill="1" applyBorder="1" applyAlignment="1">
      <alignment horizontal="center" vertical="center" wrapText="1"/>
    </xf>
    <xf numFmtId="43" fontId="47" fillId="0" borderId="24" xfId="280" applyFont="1" applyFill="1" applyBorder="1" applyAlignment="1">
      <alignment horizontal="right" vertical="center"/>
    </xf>
    <xf numFmtId="43" fontId="47" fillId="2" borderId="20" xfId="280" applyFont="1" applyFill="1" applyBorder="1" applyAlignment="1">
      <alignment horizontal="right" vertical="center" wrapText="1"/>
    </xf>
    <xf numFmtId="43" fontId="47" fillId="0" borderId="29" xfId="280" applyFont="1" applyFill="1" applyBorder="1" applyAlignment="1">
      <alignment horizontal="right" vertical="center"/>
    </xf>
    <xf numFmtId="43" fontId="47" fillId="0" borderId="25" xfId="280" applyFont="1" applyFill="1" applyBorder="1" applyAlignment="1">
      <alignment horizontal="right" vertical="center"/>
    </xf>
    <xf numFmtId="43" fontId="47" fillId="0" borderId="25" xfId="280" applyFont="1" applyFill="1" applyBorder="1" applyAlignment="1">
      <alignment horizontal="center" vertical="center" wrapText="1"/>
    </xf>
    <xf numFmtId="43" fontId="47" fillId="0" borderId="28" xfId="280" applyFont="1" applyFill="1" applyBorder="1" applyAlignment="1">
      <alignment horizontal="right" vertical="center"/>
    </xf>
    <xf numFmtId="0" fontId="47" fillId="2" borderId="25" xfId="0" applyFont="1" applyFill="1" applyBorder="1" applyAlignment="1">
      <alignment vertical="center"/>
    </xf>
    <xf numFmtId="0" fontId="56" fillId="0" borderId="1" xfId="0" applyFont="1" applyBorder="1" applyAlignment="1">
      <alignment horizontal="center" vertical="center" wrapText="1"/>
    </xf>
    <xf numFmtId="0" fontId="60" fillId="0" borderId="0" xfId="0" applyFont="1"/>
    <xf numFmtId="0" fontId="56" fillId="0" borderId="0" xfId="0" applyFont="1" applyAlignment="1">
      <alignment horizontal="center"/>
    </xf>
    <xf numFmtId="43" fontId="56" fillId="0" borderId="1" xfId="1" applyFont="1" applyBorder="1" applyAlignment="1">
      <alignment horizontal="center" vertical="center" wrapText="1"/>
    </xf>
    <xf numFmtId="0" fontId="56" fillId="0" borderId="0" xfId="0" applyFont="1"/>
    <xf numFmtId="43" fontId="67" fillId="0" borderId="1" xfId="1" applyFont="1" applyBorder="1" applyAlignment="1">
      <alignment horizontal="center" vertical="center"/>
    </xf>
    <xf numFmtId="0" fontId="23" fillId="0" borderId="0" xfId="0" applyFont="1" applyAlignment="1">
      <alignment horizontal="right"/>
    </xf>
    <xf numFmtId="167" fontId="49" fillId="0" borderId="0" xfId="1" applyNumberFormat="1" applyFont="1" applyFill="1" applyBorder="1" applyAlignment="1">
      <alignment horizontal="right" vertical="center"/>
    </xf>
    <xf numFmtId="43" fontId="5" fillId="0" borderId="61" xfId="1" applyFont="1" applyBorder="1" applyAlignment="1">
      <alignment horizontal="center" vertical="center"/>
    </xf>
    <xf numFmtId="0" fontId="6" fillId="0" borderId="62" xfId="0" applyFont="1" applyBorder="1" applyAlignment="1">
      <alignment horizontal="center" vertical="center"/>
    </xf>
    <xf numFmtId="4" fontId="49" fillId="4" borderId="61" xfId="1" applyNumberFormat="1" applyFont="1" applyFill="1" applyBorder="1" applyAlignment="1">
      <alignment horizontal="center" shrinkToFit="1"/>
    </xf>
    <xf numFmtId="168" fontId="6" fillId="0" borderId="62" xfId="1" applyNumberFormat="1" applyFont="1" applyFill="1" applyBorder="1" applyAlignment="1">
      <alignment horizontal="right" vertical="center"/>
    </xf>
    <xf numFmtId="0" fontId="47" fillId="0" borderId="61" xfId="0" applyFont="1" applyBorder="1" applyAlignment="1">
      <alignment horizontal="center" vertical="top" wrapText="1" shrinkToFit="1"/>
    </xf>
    <xf numFmtId="2" fontId="5" fillId="0" borderId="68" xfId="1" applyNumberFormat="1" applyFont="1" applyFill="1" applyBorder="1" applyAlignment="1">
      <alignment horizontal="center" vertical="center" wrapText="1"/>
    </xf>
    <xf numFmtId="2" fontId="47" fillId="0" borderId="0" xfId="0" applyNumberFormat="1" applyFont="1"/>
    <xf numFmtId="2" fontId="49" fillId="0" borderId="1" xfId="1" applyNumberFormat="1" applyFont="1" applyFill="1" applyBorder="1" applyAlignment="1">
      <alignment horizontal="center" vertical="center" wrapText="1"/>
    </xf>
    <xf numFmtId="2" fontId="18" fillId="0" borderId="0" xfId="0" applyNumberFormat="1" applyFont="1"/>
    <xf numFmtId="0" fontId="59" fillId="0" borderId="61" xfId="0" applyFont="1" applyBorder="1" applyAlignment="1">
      <alignment horizontal="left" vertical="center"/>
    </xf>
    <xf numFmtId="43" fontId="67" fillId="0" borderId="61" xfId="319" applyFont="1" applyFill="1" applyBorder="1" applyAlignment="1">
      <alignment vertical="center"/>
    </xf>
    <xf numFmtId="43" fontId="67" fillId="0" borderId="61" xfId="319" applyFont="1" applyFill="1" applyBorder="1" applyAlignment="1">
      <alignment horizontal="right" vertical="center"/>
    </xf>
    <xf numFmtId="43" fontId="67" fillId="0" borderId="61" xfId="319" applyFont="1" applyFill="1" applyBorder="1" applyAlignment="1">
      <alignment horizontal="left" vertical="center"/>
    </xf>
    <xf numFmtId="43" fontId="67" fillId="0" borderId="61" xfId="319" applyFont="1" applyFill="1" applyBorder="1" applyAlignment="1">
      <alignment horizontal="center" vertical="center"/>
    </xf>
    <xf numFmtId="43" fontId="47" fillId="0" borderId="20" xfId="324" applyFont="1" applyFill="1" applyBorder="1" applyAlignment="1">
      <alignment horizontal="right" vertical="center"/>
    </xf>
    <xf numFmtId="43" fontId="47" fillId="0" borderId="24" xfId="324" applyFont="1" applyFill="1" applyBorder="1" applyAlignment="1">
      <alignment horizontal="center" vertical="center" wrapText="1"/>
    </xf>
    <xf numFmtId="43" fontId="47" fillId="0" borderId="20" xfId="324" applyFont="1" applyFill="1" applyBorder="1" applyAlignment="1">
      <alignment horizontal="center" vertical="center" wrapText="1"/>
    </xf>
    <xf numFmtId="43" fontId="47" fillId="0" borderId="26" xfId="324" applyFont="1" applyFill="1" applyBorder="1" applyAlignment="1">
      <alignment horizontal="right" vertical="center"/>
    </xf>
    <xf numFmtId="43" fontId="47" fillId="0" borderId="26" xfId="324" applyFont="1" applyFill="1" applyBorder="1" applyAlignment="1">
      <alignment horizontal="center" vertical="center" wrapText="1"/>
    </xf>
    <xf numFmtId="43" fontId="47" fillId="2" borderId="20" xfId="324" applyFont="1" applyFill="1" applyBorder="1" applyAlignment="1">
      <alignment horizontal="right" vertical="center" wrapText="1"/>
    </xf>
    <xf numFmtId="43" fontId="47" fillId="0" borderId="25" xfId="324" applyFont="1" applyFill="1" applyBorder="1" applyAlignment="1">
      <alignment horizontal="right" vertical="center"/>
    </xf>
    <xf numFmtId="43" fontId="47" fillId="0" borderId="25" xfId="324" applyFont="1" applyFill="1" applyBorder="1" applyAlignment="1">
      <alignment horizontal="center" vertical="center" wrapText="1"/>
    </xf>
    <xf numFmtId="43" fontId="47" fillId="0" borderId="24" xfId="324" applyFont="1" applyFill="1" applyBorder="1" applyAlignment="1">
      <alignment horizontal="right" vertical="center"/>
    </xf>
    <xf numFmtId="0" fontId="47" fillId="0" borderId="66" xfId="0" applyFont="1" applyBorder="1" applyAlignment="1">
      <alignment horizontal="center" vertical="center"/>
    </xf>
    <xf numFmtId="164" fontId="47" fillId="0" borderId="68" xfId="1" applyNumberFormat="1" applyFont="1" applyFill="1" applyBorder="1" applyAlignment="1">
      <alignment horizontal="center" vertical="center"/>
    </xf>
    <xf numFmtId="0" fontId="48" fillId="0" borderId="61" xfId="56" applyFont="1" applyBorder="1" applyAlignment="1">
      <alignment vertical="center"/>
    </xf>
    <xf numFmtId="43" fontId="48" fillId="0" borderId="61" xfId="57" applyFont="1" applyFill="1" applyBorder="1" applyAlignment="1">
      <alignment horizontal="center" vertical="center" wrapText="1"/>
    </xf>
    <xf numFmtId="43" fontId="48" fillId="0" borderId="61" xfId="57" applyFont="1" applyFill="1" applyBorder="1" applyAlignment="1">
      <alignment horizontal="right" vertical="center"/>
    </xf>
    <xf numFmtId="0" fontId="48" fillId="0" borderId="61" xfId="56" applyFont="1" applyBorder="1" applyAlignment="1">
      <alignment horizontal="left" vertical="center"/>
    </xf>
    <xf numFmtId="43" fontId="48" fillId="0" borderId="61" xfId="57" applyFont="1" applyFill="1" applyBorder="1" applyAlignment="1">
      <alignment vertical="center"/>
    </xf>
    <xf numFmtId="0" fontId="4" fillId="0" borderId="61" xfId="56" applyFont="1" applyBorder="1" applyAlignment="1">
      <alignment vertical="center"/>
    </xf>
    <xf numFmtId="43" fontId="4" fillId="0" borderId="61" xfId="57" applyFont="1" applyBorder="1" applyAlignment="1">
      <alignment horizontal="center" vertical="center" wrapText="1"/>
    </xf>
    <xf numFmtId="43" fontId="4" fillId="0" borderId="61" xfId="57" applyFont="1" applyBorder="1" applyAlignment="1">
      <alignment horizontal="right" vertical="center"/>
    </xf>
    <xf numFmtId="0" fontId="4" fillId="0" borderId="61" xfId="56" applyFont="1" applyBorder="1" applyAlignment="1">
      <alignment horizontal="left" vertical="center"/>
    </xf>
    <xf numFmtId="43" fontId="4" fillId="0" borderId="61" xfId="57" applyFont="1" applyBorder="1" applyAlignment="1">
      <alignment vertical="center"/>
    </xf>
    <xf numFmtId="43" fontId="4" fillId="38" borderId="61" xfId="57" applyFont="1" applyFill="1" applyBorder="1" applyAlignment="1">
      <alignment horizontal="right" vertical="center"/>
    </xf>
    <xf numFmtId="0" fontId="47" fillId="0" borderId="0" xfId="0" applyFont="1" applyAlignment="1">
      <alignment horizontal="left"/>
    </xf>
    <xf numFmtId="0" fontId="54" fillId="0" borderId="61" xfId="56" applyFont="1" applyBorder="1" applyAlignment="1">
      <alignment vertical="center"/>
    </xf>
    <xf numFmtId="43" fontId="11" fillId="0" borderId="61" xfId="57" applyFont="1" applyFill="1" applyBorder="1" applyAlignment="1">
      <alignment horizontal="right" vertical="center"/>
    </xf>
    <xf numFmtId="43" fontId="54" fillId="0" borderId="61" xfId="56" applyNumberFormat="1" applyFont="1" applyBorder="1" applyAlignment="1">
      <alignment horizontal="right" vertical="center"/>
    </xf>
    <xf numFmtId="0" fontId="54" fillId="0" borderId="61" xfId="56" applyFont="1" applyBorder="1" applyAlignment="1">
      <alignment horizontal="left" vertical="center"/>
    </xf>
    <xf numFmtId="43" fontId="54" fillId="0" borderId="61" xfId="57" applyFont="1" applyFill="1" applyBorder="1" applyAlignment="1">
      <alignment horizontal="center" vertical="center" wrapText="1"/>
    </xf>
    <xf numFmtId="0" fontId="6" fillId="0" borderId="68" xfId="21" applyNumberFormat="1" applyFont="1" applyFill="1" applyBorder="1" applyAlignment="1">
      <alignment horizontal="right" vertical="center"/>
    </xf>
    <xf numFmtId="43" fontId="47" fillId="0" borderId="1" xfId="1" applyFont="1" applyFill="1" applyBorder="1" applyAlignment="1">
      <alignment horizontal="center" shrinkToFit="1"/>
    </xf>
    <xf numFmtId="43" fontId="67" fillId="0" borderId="61" xfId="57" applyFont="1" applyFill="1" applyBorder="1" applyAlignment="1">
      <alignment horizontal="right" vertical="center"/>
    </xf>
    <xf numFmtId="43" fontId="67" fillId="0" borderId="61" xfId="57" applyFont="1" applyFill="1" applyBorder="1" applyAlignment="1">
      <alignment vertical="center"/>
    </xf>
    <xf numFmtId="43" fontId="67" fillId="0" borderId="61" xfId="57" applyFont="1" applyFill="1" applyBorder="1" applyAlignment="1">
      <alignment horizontal="left" vertical="center"/>
    </xf>
    <xf numFmtId="0" fontId="67" fillId="0" borderId="61" xfId="57" applyNumberFormat="1" applyFont="1" applyFill="1" applyBorder="1" applyAlignment="1">
      <alignment horizontal="right" vertical="center"/>
    </xf>
    <xf numFmtId="43" fontId="49" fillId="0" borderId="61" xfId="1" applyFont="1" applyBorder="1" applyAlignment="1">
      <alignment horizontal="center" vertical="center" wrapText="1"/>
    </xf>
    <xf numFmtId="168" fontId="47" fillId="0" borderId="61" xfId="1" applyNumberFormat="1" applyFont="1" applyFill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43" fontId="49" fillId="0" borderId="1" xfId="1" applyFont="1" applyFill="1" applyBorder="1" applyAlignment="1">
      <alignment horizontal="center" vertical="center" wrapText="1"/>
    </xf>
    <xf numFmtId="43" fontId="49" fillId="0" borderId="1" xfId="1" applyFont="1" applyBorder="1" applyAlignment="1">
      <alignment horizontal="center" vertical="center" wrapText="1"/>
    </xf>
    <xf numFmtId="0" fontId="49" fillId="0" borderId="61" xfId="0" applyFont="1" applyBorder="1" applyAlignment="1">
      <alignment horizontal="center" vertical="center"/>
    </xf>
    <xf numFmtId="0" fontId="89" fillId="0" borderId="0" xfId="0" applyFont="1" applyBorder="1"/>
    <xf numFmtId="0" fontId="90" fillId="2" borderId="0" xfId="0" applyFont="1" applyFill="1" applyBorder="1" applyAlignment="1">
      <alignment horizontal="center"/>
    </xf>
    <xf numFmtId="0" fontId="91" fillId="2" borderId="0" xfId="0" applyFont="1" applyFill="1" applyBorder="1" applyAlignment="1">
      <alignment horizontal="right"/>
    </xf>
    <xf numFmtId="0" fontId="23" fillId="0" borderId="0" xfId="0" applyFont="1" applyBorder="1"/>
    <xf numFmtId="0" fontId="61" fillId="0" borderId="0" xfId="0" applyFont="1" applyBorder="1"/>
    <xf numFmtId="0" fontId="90" fillId="2" borderId="0" xfId="0" applyFont="1" applyFill="1" applyBorder="1"/>
    <xf numFmtId="0" fontId="47" fillId="2" borderId="61" xfId="0" applyFont="1" applyFill="1" applyBorder="1" applyAlignment="1">
      <alignment vertical="center"/>
    </xf>
    <xf numFmtId="43" fontId="47" fillId="2" borderId="61" xfId="336" applyFont="1" applyFill="1" applyBorder="1" applyAlignment="1">
      <alignment horizontal="right" vertical="center" wrapText="1"/>
    </xf>
    <xf numFmtId="43" fontId="47" fillId="0" borderId="61" xfId="336" applyFont="1" applyFill="1" applyBorder="1" applyAlignment="1">
      <alignment horizontal="right" vertical="center"/>
    </xf>
    <xf numFmtId="43" fontId="47" fillId="0" borderId="61" xfId="336" applyFont="1" applyFill="1" applyBorder="1" applyAlignment="1">
      <alignment horizontal="center" vertical="center" wrapText="1"/>
    </xf>
    <xf numFmtId="0" fontId="47" fillId="0" borderId="61" xfId="0" applyFont="1" applyBorder="1" applyAlignment="1">
      <alignment vertical="center"/>
    </xf>
    <xf numFmtId="0" fontId="47" fillId="38" borderId="61" xfId="55" applyFont="1" applyFill="1" applyBorder="1" applyAlignment="1">
      <alignment horizontal="left" vertical="center" wrapText="1"/>
    </xf>
    <xf numFmtId="0" fontId="47" fillId="2" borderId="61" xfId="55" applyFont="1" applyFill="1" applyBorder="1" applyAlignment="1">
      <alignment horizontal="left" vertical="center" wrapText="1"/>
    </xf>
    <xf numFmtId="0" fontId="6" fillId="0" borderId="61" xfId="56" applyFont="1" applyBorder="1" applyAlignment="1">
      <alignment horizontal="left" vertical="center"/>
    </xf>
    <xf numFmtId="0" fontId="6" fillId="0" borderId="61" xfId="56" applyFont="1" applyFill="1" applyBorder="1" applyAlignment="1">
      <alignment horizontal="left" vertical="center"/>
    </xf>
    <xf numFmtId="43" fontId="6" fillId="0" borderId="61" xfId="57" applyFont="1" applyFill="1" applyBorder="1" applyAlignment="1">
      <alignment horizontal="right" vertical="center"/>
    </xf>
    <xf numFmtId="43" fontId="47" fillId="0" borderId="61" xfId="57" applyFont="1" applyFill="1" applyBorder="1" applyAlignment="1">
      <alignment horizontal="right" vertical="center"/>
    </xf>
    <xf numFmtId="43" fontId="6" fillId="0" borderId="61" xfId="57" applyFont="1" applyFill="1" applyBorder="1" applyAlignment="1">
      <alignment horizontal="left" vertical="center" wrapText="1"/>
    </xf>
    <xf numFmtId="43" fontId="6" fillId="0" borderId="61" xfId="57" applyFont="1" applyFill="1" applyBorder="1" applyAlignment="1">
      <alignment horizontal="left" vertical="center"/>
    </xf>
    <xf numFmtId="43" fontId="6" fillId="0" borderId="61" xfId="57" applyFont="1" applyFill="1" applyBorder="1" applyAlignment="1">
      <alignment vertical="center"/>
    </xf>
    <xf numFmtId="43" fontId="47" fillId="0" borderId="61" xfId="57" applyFont="1" applyFill="1" applyBorder="1" applyAlignment="1">
      <alignment horizontal="left" vertical="center"/>
    </xf>
    <xf numFmtId="43" fontId="47" fillId="0" borderId="61" xfId="57" applyFont="1" applyFill="1" applyBorder="1" applyAlignment="1">
      <alignment horizontal="left" vertical="center" wrapText="1"/>
    </xf>
    <xf numFmtId="43" fontId="47" fillId="0" borderId="61" xfId="57" applyFont="1" applyFill="1" applyBorder="1" applyAlignment="1">
      <alignment vertical="center"/>
    </xf>
    <xf numFmtId="43" fontId="8" fillId="0" borderId="62" xfId="1" applyFont="1" applyFill="1" applyBorder="1" applyAlignment="1">
      <alignment horizontal="center" vertical="center" wrapText="1"/>
    </xf>
    <xf numFmtId="43" fontId="48" fillId="0" borderId="61" xfId="57" applyFont="1" applyBorder="1" applyAlignment="1">
      <alignment horizontal="right" vertical="center"/>
    </xf>
    <xf numFmtId="43" fontId="48" fillId="0" borderId="61" xfId="1" applyFont="1" applyBorder="1" applyAlignment="1">
      <alignment horizontal="right" vertical="center"/>
    </xf>
    <xf numFmtId="0" fontId="48" fillId="0" borderId="61" xfId="56" applyFont="1" applyBorder="1"/>
    <xf numFmtId="43" fontId="55" fillId="0" borderId="61" xfId="1" applyFont="1" applyBorder="1" applyAlignment="1">
      <alignment horizontal="center" vertical="center" wrapText="1"/>
    </xf>
    <xf numFmtId="43" fontId="9" fillId="0" borderId="61" xfId="1" applyFont="1" applyBorder="1" applyAlignment="1">
      <alignment horizontal="center" vertical="center"/>
    </xf>
    <xf numFmtId="0" fontId="6" fillId="0" borderId="61" xfId="56" applyFont="1" applyBorder="1" applyAlignment="1">
      <alignment vertical="center"/>
    </xf>
    <xf numFmtId="43" fontId="47" fillId="0" borderId="61" xfId="57" applyFont="1" applyFill="1" applyBorder="1" applyAlignment="1">
      <alignment horizontal="center" vertical="center"/>
    </xf>
    <xf numFmtId="43" fontId="47" fillId="0" borderId="61" xfId="57" applyFont="1" applyBorder="1" applyAlignment="1">
      <alignment vertical="center"/>
    </xf>
    <xf numFmtId="43" fontId="47" fillId="0" borderId="61" xfId="57" applyFont="1" applyBorder="1" applyAlignment="1">
      <alignment horizontal="right" vertical="center"/>
    </xf>
    <xf numFmtId="0" fontId="47" fillId="0" borderId="61" xfId="56" applyFont="1" applyFill="1" applyBorder="1" applyAlignment="1">
      <alignment vertical="center"/>
    </xf>
    <xf numFmtId="43" fontId="6" fillId="0" borderId="61" xfId="57" applyFont="1" applyFill="1" applyBorder="1" applyAlignment="1">
      <alignment horizontal="center" vertical="center"/>
    </xf>
    <xf numFmtId="0" fontId="47" fillId="0" borderId="61" xfId="56" applyFont="1" applyBorder="1" applyAlignment="1">
      <alignment vertical="center"/>
    </xf>
    <xf numFmtId="43" fontId="6" fillId="0" borderId="61" xfId="57" applyFont="1" applyBorder="1" applyAlignment="1">
      <alignment vertical="center"/>
    </xf>
    <xf numFmtId="43" fontId="6" fillId="0" borderId="61" xfId="57" applyFont="1" applyBorder="1" applyAlignment="1">
      <alignment horizontal="right" vertical="center"/>
    </xf>
    <xf numFmtId="43" fontId="67" fillId="0" borderId="61" xfId="57" applyFont="1" applyFill="1" applyBorder="1" applyAlignment="1">
      <alignment horizontal="center" vertical="center"/>
    </xf>
    <xf numFmtId="0" fontId="67" fillId="0" borderId="61" xfId="57" applyNumberFormat="1" applyFont="1" applyFill="1" applyBorder="1" applyAlignment="1">
      <alignment vertical="center"/>
    </xf>
    <xf numFmtId="0" fontId="67" fillId="0" borderId="0" xfId="0" applyNumberFormat="1" applyFont="1" applyAlignment="1">
      <alignment vertical="center"/>
    </xf>
    <xf numFmtId="0" fontId="47" fillId="0" borderId="0" xfId="0" applyNumberFormat="1" applyFont="1" applyAlignment="1">
      <alignment vertical="center"/>
    </xf>
    <xf numFmtId="0" fontId="59" fillId="0" borderId="61" xfId="56" applyNumberFormat="1" applyFont="1" applyFill="1" applyBorder="1" applyAlignment="1">
      <alignment vertical="center"/>
    </xf>
    <xf numFmtId="0" fontId="67" fillId="0" borderId="61" xfId="56" applyNumberFormat="1" applyFont="1" applyFill="1" applyBorder="1" applyAlignment="1">
      <alignment vertical="center"/>
    </xf>
    <xf numFmtId="43" fontId="67" fillId="0" borderId="61" xfId="336" applyFont="1" applyFill="1" applyBorder="1" applyAlignment="1">
      <alignment horizontal="center" vertical="center"/>
    </xf>
    <xf numFmtId="43" fontId="67" fillId="0" borderId="61" xfId="336" applyFont="1" applyFill="1" applyBorder="1" applyAlignment="1">
      <alignment horizontal="right" vertical="center"/>
    </xf>
    <xf numFmtId="43" fontId="67" fillId="0" borderId="61" xfId="336" applyFont="1" applyFill="1" applyBorder="1" applyAlignment="1">
      <alignment horizontal="left" vertical="center"/>
    </xf>
    <xf numFmtId="43" fontId="67" fillId="0" borderId="61" xfId="336" applyFont="1" applyFill="1" applyBorder="1" applyAlignment="1">
      <alignment vertical="center"/>
    </xf>
    <xf numFmtId="0" fontId="59" fillId="0" borderId="61" xfId="0" applyNumberFormat="1" applyFont="1" applyFill="1" applyBorder="1" applyAlignment="1">
      <alignment horizontal="left" vertical="center"/>
    </xf>
    <xf numFmtId="0" fontId="67" fillId="0" borderId="61" xfId="0" applyNumberFormat="1" applyFont="1" applyFill="1" applyBorder="1" applyAlignment="1">
      <alignment horizontal="left" vertical="center"/>
    </xf>
    <xf numFmtId="0" fontId="54" fillId="0" borderId="0" xfId="0" applyNumberFormat="1" applyFont="1" applyAlignment="1">
      <alignment horizontal="left" vertical="center"/>
    </xf>
    <xf numFmtId="0" fontId="11" fillId="0" borderId="0" xfId="0" applyNumberFormat="1" applyFont="1" applyAlignment="1">
      <alignment horizontal="left" vertical="center"/>
    </xf>
    <xf numFmtId="0" fontId="47" fillId="0" borderId="0" xfId="0" applyNumberFormat="1" applyFont="1" applyAlignment="1">
      <alignment horizontal="left"/>
    </xf>
    <xf numFmtId="43" fontId="67" fillId="0" borderId="61" xfId="341" applyFont="1" applyFill="1" applyBorder="1" applyAlignment="1">
      <alignment horizontal="center" vertical="center"/>
    </xf>
    <xf numFmtId="43" fontId="67" fillId="0" borderId="61" xfId="341" applyFont="1" applyFill="1" applyBorder="1" applyAlignment="1">
      <alignment horizontal="right" vertical="center"/>
    </xf>
    <xf numFmtId="43" fontId="67" fillId="0" borderId="61" xfId="341" applyFont="1" applyFill="1" applyBorder="1" applyAlignment="1">
      <alignment vertical="center"/>
    </xf>
    <xf numFmtId="43" fontId="67" fillId="0" borderId="61" xfId="341" applyFont="1" applyFill="1" applyBorder="1" applyAlignment="1">
      <alignment horizontal="left" vertical="center"/>
    </xf>
    <xf numFmtId="0" fontId="59" fillId="0" borderId="61" xfId="0" applyNumberFormat="1" applyFont="1" applyFill="1" applyBorder="1" applyAlignment="1">
      <alignment vertical="center"/>
    </xf>
    <xf numFmtId="0" fontId="67" fillId="0" borderId="61" xfId="0" applyNumberFormat="1" applyFont="1" applyFill="1" applyBorder="1" applyAlignment="1">
      <alignment vertical="center"/>
    </xf>
    <xf numFmtId="0" fontId="67" fillId="0" borderId="27" xfId="0" applyNumberFormat="1" applyFont="1" applyBorder="1" applyAlignment="1">
      <alignment horizontal="left" vertical="top"/>
    </xf>
    <xf numFmtId="0" fontId="47" fillId="0" borderId="0" xfId="0" applyNumberFormat="1" applyFont="1" applyAlignment="1">
      <alignment horizontal="left" vertical="top" wrapText="1"/>
    </xf>
    <xf numFmtId="0" fontId="47" fillId="0" borderId="0" xfId="0" applyNumberFormat="1" applyFont="1" applyAlignment="1">
      <alignment vertical="top"/>
    </xf>
    <xf numFmtId="0" fontId="59" fillId="0" borderId="61" xfId="0" applyNumberFormat="1" applyFont="1" applyFill="1" applyBorder="1" applyAlignment="1">
      <alignment horizontal="left" vertical="top"/>
    </xf>
    <xf numFmtId="0" fontId="67" fillId="0" borderId="61" xfId="0" applyNumberFormat="1" applyFont="1" applyFill="1" applyBorder="1" applyAlignment="1">
      <alignment horizontal="left" vertical="top"/>
    </xf>
    <xf numFmtId="0" fontId="47" fillId="0" borderId="0" xfId="0" applyNumberFormat="1" applyFont="1" applyAlignment="1">
      <alignment horizontal="left" vertical="top"/>
    </xf>
    <xf numFmtId="0" fontId="67" fillId="0" borderId="27" xfId="0" applyNumberFormat="1" applyFont="1" applyBorder="1" applyAlignment="1">
      <alignment horizontal="left" vertical="center"/>
    </xf>
    <xf numFmtId="43" fontId="67" fillId="0" borderId="61" xfId="343" applyFont="1" applyFill="1" applyBorder="1" applyAlignment="1">
      <alignment horizontal="center" vertical="center"/>
    </xf>
    <xf numFmtId="43" fontId="67" fillId="0" borderId="61" xfId="343" applyFont="1" applyFill="1" applyBorder="1" applyAlignment="1">
      <alignment vertical="center"/>
    </xf>
    <xf numFmtId="43" fontId="60" fillId="0" borderId="61" xfId="343" applyFont="1" applyFill="1" applyBorder="1" applyAlignment="1">
      <alignment horizontal="right" vertical="center"/>
    </xf>
    <xf numFmtId="43" fontId="60" fillId="0" borderId="61" xfId="0" applyNumberFormat="1" applyFont="1" applyFill="1" applyBorder="1" applyAlignment="1">
      <alignment horizontal="center" vertical="center"/>
    </xf>
    <xf numFmtId="43" fontId="60" fillId="0" borderId="61" xfId="343" applyFont="1" applyFill="1" applyBorder="1" applyAlignment="1">
      <alignment horizontal="center" vertical="center"/>
    </xf>
    <xf numFmtId="43" fontId="67" fillId="0" borderId="61" xfId="343" applyFont="1" applyFill="1" applyBorder="1" applyAlignment="1">
      <alignment horizontal="left" vertical="center"/>
    </xf>
    <xf numFmtId="0" fontId="56" fillId="0" borderId="61" xfId="0" applyNumberFormat="1" applyFont="1" applyFill="1" applyBorder="1" applyAlignment="1">
      <alignment vertical="center"/>
    </xf>
    <xf numFmtId="0" fontId="60" fillId="0" borderId="61" xfId="0" applyNumberFormat="1" applyFont="1" applyFill="1" applyBorder="1" applyAlignment="1">
      <alignment vertical="center"/>
    </xf>
    <xf numFmtId="0" fontId="47" fillId="0" borderId="0" xfId="0" applyNumberFormat="1" applyFont="1"/>
    <xf numFmtId="0" fontId="59" fillId="0" borderId="61" xfId="0" applyFont="1" applyFill="1" applyBorder="1" applyAlignment="1">
      <alignment horizontal="left" vertical="center"/>
    </xf>
    <xf numFmtId="43" fontId="67" fillId="0" borderId="61" xfId="343" applyFont="1" applyFill="1" applyBorder="1" applyAlignment="1">
      <alignment horizontal="right" vertical="center"/>
    </xf>
    <xf numFmtId="0" fontId="67" fillId="0" borderId="61" xfId="0" applyFont="1" applyFill="1" applyBorder="1" applyAlignment="1">
      <alignment horizontal="left" vertical="center"/>
    </xf>
    <xf numFmtId="43" fontId="60" fillId="0" borderId="61" xfId="343" applyFont="1" applyFill="1" applyBorder="1" applyAlignment="1">
      <alignment vertical="center"/>
    </xf>
    <xf numFmtId="43" fontId="60" fillId="0" borderId="61" xfId="347" applyNumberFormat="1" applyFont="1" applyFill="1" applyBorder="1" applyAlignment="1">
      <alignment vertical="center"/>
    </xf>
    <xf numFmtId="0" fontId="47" fillId="0" borderId="0" xfId="0" applyNumberFormat="1" applyFont="1" applyAlignment="1">
      <alignment horizontal="left" vertical="center"/>
    </xf>
    <xf numFmtId="43" fontId="5" fillId="0" borderId="61" xfId="322" applyFont="1" applyFill="1" applyBorder="1" applyAlignment="1">
      <alignment horizontal="center" vertical="center"/>
    </xf>
    <xf numFmtId="0" fontId="5" fillId="0" borderId="61" xfId="38" applyNumberFormat="1" applyFont="1" applyFill="1" applyBorder="1" applyAlignment="1">
      <alignment horizontal="left" vertical="center"/>
    </xf>
    <xf numFmtId="43" fontId="6" fillId="0" borderId="61" xfId="345" applyFont="1" applyFill="1" applyBorder="1" applyAlignment="1">
      <alignment horizontal="right" vertical="center"/>
    </xf>
    <xf numFmtId="43" fontId="6" fillId="0" borderId="61" xfId="346" applyFont="1" applyFill="1" applyBorder="1" applyAlignment="1">
      <alignment vertical="center"/>
    </xf>
    <xf numFmtId="43" fontId="6" fillId="0" borderId="61" xfId="38" applyNumberFormat="1" applyFont="1" applyFill="1" applyBorder="1" applyAlignment="1">
      <alignment horizontal="right" vertical="center"/>
    </xf>
    <xf numFmtId="0" fontId="6" fillId="0" borderId="61" xfId="38" applyNumberFormat="1" applyFont="1" applyFill="1" applyBorder="1" applyAlignment="1">
      <alignment horizontal="left" vertical="center"/>
    </xf>
    <xf numFmtId="43" fontId="54" fillId="0" borderId="61" xfId="57" applyFont="1" applyFill="1" applyBorder="1" applyAlignment="1">
      <alignment horizontal="right" vertical="center"/>
    </xf>
    <xf numFmtId="0" fontId="11" fillId="0" borderId="61" xfId="56" applyFont="1" applyBorder="1" applyAlignment="1">
      <alignment vertical="center"/>
    </xf>
    <xf numFmtId="43" fontId="68" fillId="38" borderId="61" xfId="56" applyNumberFormat="1" applyFont="1" applyFill="1" applyBorder="1" applyAlignment="1">
      <alignment horizontal="right" vertical="center" wrapText="1"/>
    </xf>
    <xf numFmtId="43" fontId="54" fillId="0" borderId="61" xfId="57" applyFont="1" applyFill="1" applyBorder="1" applyAlignment="1">
      <alignment horizontal="right" vertical="center" wrapText="1"/>
    </xf>
    <xf numFmtId="43" fontId="47" fillId="0" borderId="61" xfId="56" applyNumberFormat="1" applyFont="1" applyBorder="1" applyAlignment="1">
      <alignment horizontal="right" vertical="center"/>
    </xf>
    <xf numFmtId="0" fontId="47" fillId="0" borderId="61" xfId="56" applyFont="1" applyBorder="1" applyAlignment="1">
      <alignment horizontal="left" vertical="center"/>
    </xf>
    <xf numFmtId="43" fontId="92" fillId="38" borderId="61" xfId="56" applyNumberFormat="1" applyFont="1" applyFill="1" applyBorder="1" applyAlignment="1">
      <alignment horizontal="right" vertical="center" wrapText="1"/>
    </xf>
    <xf numFmtId="43" fontId="47" fillId="0" borderId="61" xfId="57" applyFont="1" applyFill="1" applyBorder="1" applyAlignment="1">
      <alignment horizontal="right" vertical="center" wrapText="1"/>
    </xf>
    <xf numFmtId="43" fontId="47" fillId="0" borderId="61" xfId="57" applyFont="1" applyFill="1" applyBorder="1" applyAlignment="1">
      <alignment horizontal="center" vertical="center" wrapText="1"/>
    </xf>
    <xf numFmtId="43" fontId="6" fillId="0" borderId="61" xfId="57" applyFont="1" applyFill="1" applyBorder="1" applyAlignment="1">
      <alignment horizontal="right" vertical="center" wrapText="1"/>
    </xf>
    <xf numFmtId="43" fontId="47" fillId="0" borderId="61" xfId="57" applyFont="1" applyBorder="1" applyAlignment="1">
      <alignment horizontal="center" vertical="center" wrapText="1"/>
    </xf>
    <xf numFmtId="43" fontId="47" fillId="0" borderId="61" xfId="56" applyNumberFormat="1" applyFont="1" applyFill="1" applyBorder="1" applyAlignment="1">
      <alignment horizontal="right" vertical="center"/>
    </xf>
    <xf numFmtId="0" fontId="47" fillId="0" borderId="61" xfId="56" applyFont="1" applyFill="1" applyBorder="1" applyAlignment="1">
      <alignment horizontal="left" vertical="center"/>
    </xf>
    <xf numFmtId="0" fontId="6" fillId="0" borderId="61" xfId="56" applyFont="1" applyFill="1" applyBorder="1" applyAlignment="1">
      <alignment vertical="center"/>
    </xf>
    <xf numFmtId="43" fontId="47" fillId="0" borderId="62" xfId="57" applyFont="1" applyBorder="1" applyAlignment="1">
      <alignment horizontal="center" vertical="center"/>
    </xf>
    <xf numFmtId="43" fontId="47" fillId="0" borderId="61" xfId="57" applyFont="1" applyBorder="1" applyAlignment="1">
      <alignment horizontal="center" vertical="center"/>
    </xf>
    <xf numFmtId="43" fontId="6" fillId="0" borderId="61" xfId="57" applyFont="1" applyFill="1" applyBorder="1" applyAlignment="1">
      <alignment horizontal="right"/>
    </xf>
    <xf numFmtId="43" fontId="6" fillId="0" borderId="61" xfId="56" applyNumberFormat="1" applyFont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62" fillId="0" borderId="2" xfId="0" applyFont="1" applyBorder="1"/>
    <xf numFmtId="0" fontId="62" fillId="0" borderId="3" xfId="0" applyFont="1" applyBorder="1"/>
    <xf numFmtId="0" fontId="62" fillId="0" borderId="5" xfId="0" applyFont="1" applyBorder="1"/>
    <xf numFmtId="0" fontId="62" fillId="37" borderId="2" xfId="1" quotePrefix="1" applyNumberFormat="1" applyFont="1" applyFill="1" applyBorder="1" applyAlignment="1"/>
    <xf numFmtId="0" fontId="62" fillId="37" borderId="3" xfId="1" quotePrefix="1" applyNumberFormat="1" applyFont="1" applyFill="1" applyBorder="1" applyAlignment="1"/>
    <xf numFmtId="0" fontId="62" fillId="37" borderId="5" xfId="1" quotePrefix="1" applyNumberFormat="1" applyFont="1" applyFill="1" applyBorder="1" applyAlignment="1"/>
    <xf numFmtId="0" fontId="49" fillId="2" borderId="62" xfId="0" applyFont="1" applyFill="1" applyBorder="1" applyAlignment="1">
      <alignment horizontal="center" vertical="top" wrapText="1"/>
    </xf>
    <xf numFmtId="0" fontId="49" fillId="2" borderId="23" xfId="0" applyFont="1" applyFill="1" applyBorder="1" applyAlignment="1">
      <alignment horizontal="center" vertical="top" wrapText="1"/>
    </xf>
    <xf numFmtId="0" fontId="47" fillId="0" borderId="42" xfId="0" applyFont="1" applyBorder="1" applyAlignment="1">
      <alignment horizontal="center" vertical="top" shrinkToFit="1"/>
    </xf>
    <xf numFmtId="0" fontId="47" fillId="0" borderId="40" xfId="0" applyFont="1" applyBorder="1" applyAlignment="1">
      <alignment horizontal="center" vertical="top" shrinkToFit="1"/>
    </xf>
    <xf numFmtId="0" fontId="49" fillId="2" borderId="69" xfId="0" applyFont="1" applyFill="1" applyBorder="1" applyAlignment="1">
      <alignment horizontal="center" vertical="top"/>
    </xf>
    <xf numFmtId="0" fontId="49" fillId="2" borderId="70" xfId="0" applyFont="1" applyFill="1" applyBorder="1" applyAlignment="1">
      <alignment horizontal="center" vertical="top"/>
    </xf>
    <xf numFmtId="0" fontId="49" fillId="2" borderId="71" xfId="0" applyFont="1" applyFill="1" applyBorder="1" applyAlignment="1">
      <alignment horizontal="center" vertical="top"/>
    </xf>
    <xf numFmtId="0" fontId="49" fillId="40" borderId="66" xfId="0" applyFont="1" applyFill="1" applyBorder="1" applyAlignment="1">
      <alignment horizontal="center"/>
    </xf>
    <xf numFmtId="0" fontId="49" fillId="40" borderId="67" xfId="0" applyFont="1" applyFill="1" applyBorder="1" applyAlignment="1">
      <alignment horizontal="center"/>
    </xf>
    <xf numFmtId="0" fontId="49" fillId="40" borderId="68" xfId="0" applyFont="1" applyFill="1" applyBorder="1" applyAlignment="1">
      <alignment horizontal="center"/>
    </xf>
    <xf numFmtId="43" fontId="49" fillId="39" borderId="66" xfId="1" applyFont="1" applyFill="1" applyBorder="1" applyAlignment="1">
      <alignment horizontal="center"/>
    </xf>
    <xf numFmtId="43" fontId="49" fillId="39" borderId="67" xfId="1" applyFont="1" applyFill="1" applyBorder="1" applyAlignment="1">
      <alignment horizontal="center"/>
    </xf>
    <xf numFmtId="43" fontId="49" fillId="39" borderId="68" xfId="1" applyFont="1" applyFill="1" applyBorder="1" applyAlignment="1">
      <alignment horizontal="center"/>
    </xf>
    <xf numFmtId="0" fontId="49" fillId="39" borderId="66" xfId="0" applyFont="1" applyFill="1" applyBorder="1" applyAlignment="1">
      <alignment horizontal="center"/>
    </xf>
    <xf numFmtId="0" fontId="49" fillId="39" borderId="67" xfId="0" applyFont="1" applyFill="1" applyBorder="1" applyAlignment="1">
      <alignment horizontal="center"/>
    </xf>
    <xf numFmtId="0" fontId="49" fillId="39" borderId="68" xfId="0" applyFont="1" applyFill="1" applyBorder="1" applyAlignment="1">
      <alignment horizontal="center"/>
    </xf>
    <xf numFmtId="0" fontId="49" fillId="37" borderId="66" xfId="0" applyFont="1" applyFill="1" applyBorder="1" applyAlignment="1">
      <alignment horizontal="center"/>
    </xf>
    <xf numFmtId="0" fontId="49" fillId="37" borderId="67" xfId="0" applyFont="1" applyFill="1" applyBorder="1" applyAlignment="1">
      <alignment horizontal="center"/>
    </xf>
    <xf numFmtId="0" fontId="49" fillId="37" borderId="68" xfId="0" applyFont="1" applyFill="1" applyBorder="1" applyAlignment="1">
      <alignment horizontal="center"/>
    </xf>
    <xf numFmtId="0" fontId="49" fillId="47" borderId="66" xfId="0" applyFont="1" applyFill="1" applyBorder="1" applyAlignment="1">
      <alignment horizontal="center"/>
    </xf>
    <xf numFmtId="0" fontId="49" fillId="47" borderId="67" xfId="0" applyFont="1" applyFill="1" applyBorder="1" applyAlignment="1">
      <alignment horizontal="center"/>
    </xf>
    <xf numFmtId="0" fontId="49" fillId="47" borderId="68" xfId="0" applyFont="1" applyFill="1" applyBorder="1" applyAlignment="1">
      <alignment horizontal="center"/>
    </xf>
    <xf numFmtId="0" fontId="49" fillId="43" borderId="66" xfId="0" applyFont="1" applyFill="1" applyBorder="1" applyAlignment="1">
      <alignment horizontal="center"/>
    </xf>
    <xf numFmtId="0" fontId="49" fillId="43" borderId="67" xfId="0" applyFont="1" applyFill="1" applyBorder="1" applyAlignment="1">
      <alignment horizontal="center"/>
    </xf>
    <xf numFmtId="0" fontId="49" fillId="43" borderId="68" xfId="0" applyFont="1" applyFill="1" applyBorder="1" applyAlignment="1">
      <alignment horizontal="center"/>
    </xf>
    <xf numFmtId="0" fontId="4" fillId="2" borderId="43" xfId="0" applyFont="1" applyFill="1" applyBorder="1" applyAlignment="1">
      <alignment horizontal="center" vertical="top" wrapText="1"/>
    </xf>
    <xf numFmtId="0" fontId="0" fillId="0" borderId="42" xfId="0" applyBorder="1" applyAlignment="1">
      <alignment horizontal="center" vertical="top" wrapText="1"/>
    </xf>
    <xf numFmtId="0" fontId="0" fillId="0" borderId="40" xfId="0" applyBorder="1" applyAlignment="1">
      <alignment horizontal="center" vertical="top" wrapText="1"/>
    </xf>
    <xf numFmtId="0" fontId="4" fillId="2" borderId="44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41" xfId="0" applyBorder="1" applyAlignment="1">
      <alignment horizontal="center" vertical="top" wrapText="1"/>
    </xf>
    <xf numFmtId="0" fontId="4" fillId="2" borderId="45" xfId="0" applyFont="1" applyFill="1" applyBorder="1" applyAlignment="1">
      <alignment horizontal="center" vertical="top" wrapText="1"/>
    </xf>
    <xf numFmtId="0" fontId="0" fillId="0" borderId="46" xfId="0" applyBorder="1" applyAlignment="1">
      <alignment horizontal="center" vertical="top" wrapText="1"/>
    </xf>
    <xf numFmtId="0" fontId="49" fillId="4" borderId="66" xfId="0" applyFont="1" applyFill="1" applyBorder="1" applyAlignment="1">
      <alignment horizontal="center" shrinkToFit="1"/>
    </xf>
    <xf numFmtId="0" fontId="49" fillId="4" borderId="67" xfId="0" applyFont="1" applyFill="1" applyBorder="1" applyAlignment="1">
      <alignment horizontal="center" shrinkToFit="1"/>
    </xf>
    <xf numFmtId="0" fontId="49" fillId="4" borderId="68" xfId="0" applyFont="1" applyFill="1" applyBorder="1" applyAlignment="1">
      <alignment horizontal="center" shrinkToFit="1"/>
    </xf>
    <xf numFmtId="0" fontId="49" fillId="46" borderId="66" xfId="0" applyFont="1" applyFill="1" applyBorder="1" applyAlignment="1">
      <alignment horizontal="center" shrinkToFit="1"/>
    </xf>
    <xf numFmtId="0" fontId="49" fillId="46" borderId="67" xfId="0" applyFont="1" applyFill="1" applyBorder="1" applyAlignment="1">
      <alignment horizontal="center" shrinkToFit="1"/>
    </xf>
    <xf numFmtId="0" fontId="49" fillId="46" borderId="68" xfId="0" applyFont="1" applyFill="1" applyBorder="1" applyAlignment="1">
      <alignment horizontal="center" shrinkToFit="1"/>
    </xf>
    <xf numFmtId="0" fontId="49" fillId="42" borderId="66" xfId="0" applyFont="1" applyFill="1" applyBorder="1" applyAlignment="1">
      <alignment horizontal="center" shrinkToFit="1"/>
    </xf>
    <xf numFmtId="0" fontId="49" fillId="42" borderId="67" xfId="0" applyFont="1" applyFill="1" applyBorder="1" applyAlignment="1">
      <alignment horizontal="center" shrinkToFit="1"/>
    </xf>
    <xf numFmtId="0" fontId="49" fillId="42" borderId="68" xfId="0" applyFont="1" applyFill="1" applyBorder="1" applyAlignment="1">
      <alignment horizontal="center" shrinkToFit="1"/>
    </xf>
    <xf numFmtId="0" fontId="49" fillId="4" borderId="66" xfId="0" applyFont="1" applyFill="1" applyBorder="1" applyAlignment="1">
      <alignment horizontal="center"/>
    </xf>
    <xf numFmtId="0" fontId="49" fillId="4" borderId="67" xfId="0" applyFont="1" applyFill="1" applyBorder="1" applyAlignment="1">
      <alignment horizontal="center"/>
    </xf>
    <xf numFmtId="0" fontId="49" fillId="4" borderId="68" xfId="0" applyFont="1" applyFill="1" applyBorder="1" applyAlignment="1">
      <alignment horizontal="center"/>
    </xf>
    <xf numFmtId="0" fontId="49" fillId="41" borderId="66" xfId="0" applyFont="1" applyFill="1" applyBorder="1" applyAlignment="1">
      <alignment horizontal="center" shrinkToFit="1"/>
    </xf>
    <xf numFmtId="0" fontId="49" fillId="41" borderId="67" xfId="0" applyFont="1" applyFill="1" applyBorder="1" applyAlignment="1">
      <alignment horizontal="center" shrinkToFit="1"/>
    </xf>
    <xf numFmtId="0" fontId="49" fillId="41" borderId="68" xfId="0" applyFont="1" applyFill="1" applyBorder="1" applyAlignment="1">
      <alignment horizontal="center" shrinkToFit="1"/>
    </xf>
    <xf numFmtId="0" fontId="49" fillId="39" borderId="66" xfId="0" applyFont="1" applyFill="1" applyBorder="1" applyAlignment="1">
      <alignment horizontal="center" shrinkToFit="1"/>
    </xf>
    <xf numFmtId="0" fontId="49" fillId="39" borderId="67" xfId="0" applyFont="1" applyFill="1" applyBorder="1" applyAlignment="1">
      <alignment horizontal="center" shrinkToFit="1"/>
    </xf>
    <xf numFmtId="0" fontId="49" fillId="39" borderId="68" xfId="0" applyFont="1" applyFill="1" applyBorder="1" applyAlignment="1">
      <alignment horizontal="center" shrinkToFit="1"/>
    </xf>
    <xf numFmtId="0" fontId="55" fillId="2" borderId="44" xfId="0" applyFont="1" applyFill="1" applyBorder="1" applyAlignment="1">
      <alignment horizontal="center"/>
    </xf>
    <xf numFmtId="0" fontId="55" fillId="2" borderId="0" xfId="0" applyFont="1" applyFill="1" applyBorder="1" applyAlignment="1">
      <alignment horizontal="center"/>
    </xf>
    <xf numFmtId="0" fontId="49" fillId="0" borderId="1" xfId="0" applyFont="1" applyBorder="1" applyAlignment="1">
      <alignment horizontal="center" vertical="center"/>
    </xf>
    <xf numFmtId="43" fontId="49" fillId="0" borderId="1" xfId="1" applyFont="1" applyFill="1" applyBorder="1" applyAlignment="1">
      <alignment horizontal="right" vertical="center" wrapText="1"/>
    </xf>
    <xf numFmtId="43" fontId="49" fillId="0" borderId="1" xfId="1" applyFont="1" applyFill="1" applyBorder="1" applyAlignment="1">
      <alignment horizontal="center" vertical="center" wrapText="1"/>
    </xf>
    <xf numFmtId="0" fontId="49" fillId="0" borderId="2" xfId="0" applyFont="1" applyBorder="1" applyAlignment="1">
      <alignment horizontal="center" vertical="center"/>
    </xf>
    <xf numFmtId="0" fontId="49" fillId="0" borderId="5" xfId="0" applyFont="1" applyBorder="1" applyAlignment="1">
      <alignment horizontal="center" vertical="center"/>
    </xf>
    <xf numFmtId="0" fontId="49" fillId="0" borderId="7" xfId="0" applyFont="1" applyBorder="1" applyAlignment="1">
      <alignment horizontal="center" vertical="center"/>
    </xf>
    <xf numFmtId="0" fontId="49" fillId="0" borderId="23" xfId="0" applyFont="1" applyBorder="1" applyAlignment="1">
      <alignment horizontal="center" vertical="center"/>
    </xf>
    <xf numFmtId="43" fontId="49" fillId="0" borderId="21" xfId="1" applyFont="1" applyFill="1" applyBorder="1" applyAlignment="1">
      <alignment horizontal="right" vertical="center" wrapText="1"/>
    </xf>
    <xf numFmtId="43" fontId="49" fillId="0" borderId="22" xfId="1" applyFont="1" applyFill="1" applyBorder="1" applyAlignment="1">
      <alignment horizontal="right" vertical="center" wrapText="1"/>
    </xf>
    <xf numFmtId="0" fontId="49" fillId="0" borderId="3" xfId="0" applyFont="1" applyBorder="1" applyAlignment="1">
      <alignment horizontal="center" vertical="center"/>
    </xf>
    <xf numFmtId="43" fontId="49" fillId="0" borderId="7" xfId="1" applyFont="1" applyFill="1" applyBorder="1" applyAlignment="1">
      <alignment horizontal="center" vertical="center" wrapText="1"/>
    </xf>
    <xf numFmtId="43" fontId="49" fillId="0" borderId="23" xfId="1" applyFont="1" applyFill="1" applyBorder="1" applyAlignment="1">
      <alignment horizontal="center" vertical="center" wrapText="1"/>
    </xf>
    <xf numFmtId="0" fontId="49" fillId="0" borderId="30" xfId="0" applyFont="1" applyBorder="1" applyAlignment="1">
      <alignment horizontal="center" vertical="center"/>
    </xf>
    <xf numFmtId="43" fontId="49" fillId="0" borderId="21" xfId="1" applyFont="1" applyFill="1" applyBorder="1" applyAlignment="1">
      <alignment horizontal="center" vertical="center" wrapText="1"/>
    </xf>
    <xf numFmtId="43" fontId="49" fillId="0" borderId="22" xfId="1" applyFont="1" applyFill="1" applyBorder="1" applyAlignment="1">
      <alignment horizontal="center" vertical="center" wrapText="1"/>
    </xf>
    <xf numFmtId="0" fontId="5" fillId="0" borderId="61" xfId="0" applyFont="1" applyBorder="1" applyAlignment="1">
      <alignment horizontal="center" vertical="center"/>
    </xf>
    <xf numFmtId="0" fontId="5" fillId="0" borderId="61" xfId="0" applyFont="1" applyBorder="1" applyAlignment="1">
      <alignment horizontal="center" vertical="center" wrapText="1"/>
    </xf>
    <xf numFmtId="2" fontId="5" fillId="0" borderId="61" xfId="0" applyNumberFormat="1" applyFont="1" applyBorder="1" applyAlignment="1">
      <alignment horizontal="center" vertical="center" wrapText="1"/>
    </xf>
    <xf numFmtId="0" fontId="49" fillId="0" borderId="61" xfId="0" applyFont="1" applyBorder="1" applyAlignment="1">
      <alignment horizontal="center" vertical="center" wrapText="1"/>
    </xf>
    <xf numFmtId="168" fontId="5" fillId="0" borderId="61" xfId="1" applyNumberFormat="1" applyFont="1" applyFill="1" applyBorder="1" applyAlignment="1">
      <alignment horizontal="center" vertical="center"/>
    </xf>
    <xf numFmtId="0" fontId="49" fillId="0" borderId="1" xfId="0" applyFont="1" applyBorder="1" applyAlignment="1">
      <alignment horizontal="center" vertical="center" wrapText="1"/>
    </xf>
    <xf numFmtId="2" fontId="49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5" fillId="0" borderId="1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55" fillId="0" borderId="7" xfId="0" applyFont="1" applyBorder="1" applyAlignment="1">
      <alignment horizontal="center" vertical="center"/>
    </xf>
    <xf numFmtId="0" fontId="55" fillId="0" borderId="23" xfId="0" applyFont="1" applyBorder="1" applyAlignment="1">
      <alignment horizontal="center" vertical="center"/>
    </xf>
    <xf numFmtId="43" fontId="55" fillId="0" borderId="7" xfId="1" applyFont="1" applyBorder="1" applyAlignment="1">
      <alignment horizontal="center" vertical="center" wrapText="1"/>
    </xf>
    <xf numFmtId="43" fontId="55" fillId="0" borderId="23" xfId="1" applyFont="1" applyBorder="1" applyAlignment="1">
      <alignment horizontal="center" vertical="center" wrapText="1"/>
    </xf>
    <xf numFmtId="0" fontId="55" fillId="0" borderId="7" xfId="0" applyFont="1" applyBorder="1" applyAlignment="1">
      <alignment horizontal="center" vertical="center" wrapText="1"/>
    </xf>
    <xf numFmtId="0" fontId="55" fillId="0" borderId="23" xfId="0" applyFont="1" applyBorder="1" applyAlignment="1">
      <alignment horizontal="center" vertical="center" wrapText="1"/>
    </xf>
    <xf numFmtId="0" fontId="56" fillId="0" borderId="1" xfId="0" applyFont="1" applyBorder="1" applyAlignment="1">
      <alignment horizontal="center" vertical="center"/>
    </xf>
    <xf numFmtId="43" fontId="56" fillId="0" borderId="1" xfId="1" applyFont="1" applyBorder="1" applyAlignment="1">
      <alignment horizontal="center" vertical="center" wrapText="1"/>
    </xf>
    <xf numFmtId="0" fontId="56" fillId="0" borderId="1" xfId="0" applyFont="1" applyBorder="1" applyAlignment="1">
      <alignment horizontal="center" vertical="center" wrapText="1"/>
    </xf>
    <xf numFmtId="43" fontId="49" fillId="0" borderId="1" xfId="1" applyFont="1" applyBorder="1" applyAlignment="1">
      <alignment horizontal="center" vertical="center" wrapText="1"/>
    </xf>
    <xf numFmtId="168" fontId="5" fillId="0" borderId="1" xfId="0" applyNumberFormat="1" applyFont="1" applyBorder="1" applyAlignment="1">
      <alignment horizontal="center" vertical="center" wrapText="1"/>
    </xf>
    <xf numFmtId="0" fontId="59" fillId="0" borderId="1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0" fontId="5" fillId="2" borderId="61" xfId="0" applyFont="1" applyFill="1" applyBorder="1" applyAlignment="1">
      <alignment horizontal="center" vertical="center"/>
    </xf>
    <xf numFmtId="0" fontId="5" fillId="0" borderId="6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0" fontId="49" fillId="2" borderId="1" xfId="0" applyFont="1" applyFill="1" applyBorder="1" applyAlignment="1">
      <alignment horizontal="center" vertical="center"/>
    </xf>
    <xf numFmtId="0" fontId="49" fillId="0" borderId="1" xfId="0" applyFont="1" applyBorder="1" applyAlignment="1">
      <alignment horizontal="left" vertical="center"/>
    </xf>
    <xf numFmtId="0" fontId="49" fillId="0" borderId="1" xfId="0" applyNumberFormat="1" applyFont="1" applyBorder="1" applyAlignment="1">
      <alignment horizontal="center" vertical="center"/>
    </xf>
    <xf numFmtId="0" fontId="59" fillId="0" borderId="30" xfId="0" applyFont="1" applyBorder="1" applyAlignment="1">
      <alignment horizontal="center" vertical="center"/>
    </xf>
    <xf numFmtId="2" fontId="59" fillId="0" borderId="62" xfId="1" applyNumberFormat="1" applyFont="1" applyFill="1" applyBorder="1" applyAlignment="1">
      <alignment horizontal="center" vertical="center"/>
    </xf>
    <xf numFmtId="2" fontId="59" fillId="0" borderId="23" xfId="1" applyNumberFormat="1" applyFont="1" applyFill="1" applyBorder="1" applyAlignment="1">
      <alignment horizontal="center" vertical="center"/>
    </xf>
    <xf numFmtId="0" fontId="59" fillId="0" borderId="2" xfId="0" applyFont="1" applyBorder="1" applyAlignment="1">
      <alignment horizontal="center" vertical="center" wrapText="1"/>
    </xf>
    <xf numFmtId="0" fontId="59" fillId="0" borderId="5" xfId="0" applyFont="1" applyBorder="1" applyAlignment="1">
      <alignment horizontal="center" vertical="center" wrapText="1"/>
    </xf>
    <xf numFmtId="43" fontId="5" fillId="0" borderId="62" xfId="1" applyFont="1" applyFill="1" applyBorder="1" applyAlignment="1">
      <alignment horizontal="center" vertical="center" wrapText="1"/>
    </xf>
    <xf numFmtId="43" fontId="5" fillId="0" borderId="23" xfId="1" applyFont="1" applyFill="1" applyBorder="1" applyAlignment="1">
      <alignment horizontal="center" vertical="center" wrapText="1"/>
    </xf>
    <xf numFmtId="0" fontId="59" fillId="0" borderId="2" xfId="0" applyFont="1" applyBorder="1" applyAlignment="1">
      <alignment horizontal="center" vertical="center"/>
    </xf>
    <xf numFmtId="0" fontId="59" fillId="0" borderId="3" xfId="0" applyFont="1" applyBorder="1" applyAlignment="1">
      <alignment horizontal="center" vertical="center"/>
    </xf>
    <xf numFmtId="0" fontId="59" fillId="0" borderId="5" xfId="0" applyFont="1" applyBorder="1" applyAlignment="1">
      <alignment horizontal="center" vertical="center"/>
    </xf>
    <xf numFmtId="0" fontId="59" fillId="0" borderId="62" xfId="0" applyFont="1" applyBorder="1" applyAlignment="1">
      <alignment horizontal="center" vertical="center"/>
    </xf>
    <xf numFmtId="0" fontId="59" fillId="0" borderId="23" xfId="0" applyFont="1" applyBorder="1" applyAlignment="1">
      <alignment horizontal="center" vertical="center"/>
    </xf>
    <xf numFmtId="0" fontId="59" fillId="2" borderId="62" xfId="0" applyFont="1" applyFill="1" applyBorder="1" applyAlignment="1">
      <alignment horizontal="center" vertical="center"/>
    </xf>
    <xf numFmtId="0" fontId="59" fillId="2" borderId="23" xfId="0" applyFont="1" applyFill="1" applyBorder="1" applyAlignment="1">
      <alignment horizontal="center" vertical="center"/>
    </xf>
    <xf numFmtId="0" fontId="59" fillId="0" borderId="62" xfId="0" applyFont="1" applyBorder="1" applyAlignment="1">
      <alignment horizontal="center" vertical="center" wrapText="1"/>
    </xf>
    <xf numFmtId="0" fontId="59" fillId="0" borderId="23" xfId="0" applyFont="1" applyBorder="1" applyAlignment="1">
      <alignment horizontal="center" vertical="center" wrapText="1"/>
    </xf>
    <xf numFmtId="43" fontId="5" fillId="0" borderId="7" xfId="21" applyFont="1" applyFill="1" applyBorder="1" applyAlignment="1">
      <alignment horizontal="center" vertical="center" wrapText="1"/>
    </xf>
    <xf numFmtId="43" fontId="5" fillId="0" borderId="23" xfId="21" applyFont="1" applyFill="1" applyBorder="1" applyAlignment="1">
      <alignment horizontal="center" vertical="center" wrapText="1"/>
    </xf>
    <xf numFmtId="0" fontId="5" fillId="0" borderId="7" xfId="0" applyNumberFormat="1" applyFont="1" applyBorder="1" applyAlignment="1">
      <alignment horizontal="center" vertical="center"/>
    </xf>
    <xf numFmtId="0" fontId="5" fillId="0" borderId="23" xfId="0" applyNumberFormat="1" applyFont="1" applyBorder="1" applyAlignment="1">
      <alignment horizontal="center" vertical="center"/>
    </xf>
    <xf numFmtId="43" fontId="5" fillId="0" borderId="7" xfId="21" applyFont="1" applyFill="1" applyBorder="1" applyAlignment="1">
      <alignment horizontal="center" vertical="center"/>
    </xf>
    <xf numFmtId="43" fontId="5" fillId="0" borderId="23" xfId="21" applyFont="1" applyFill="1" applyBorder="1" applyAlignment="1">
      <alignment horizontal="center" vertical="center"/>
    </xf>
    <xf numFmtId="43" fontId="5" fillId="0" borderId="2" xfId="21" applyFont="1" applyFill="1" applyBorder="1" applyAlignment="1">
      <alignment horizontal="center" vertical="center" wrapText="1"/>
    </xf>
    <xf numFmtId="43" fontId="5" fillId="0" borderId="3" xfId="21" applyFont="1" applyFill="1" applyBorder="1" applyAlignment="1">
      <alignment horizontal="center" vertical="center" wrapText="1"/>
    </xf>
    <xf numFmtId="43" fontId="5" fillId="0" borderId="5" xfId="21" applyFont="1" applyFill="1" applyBorder="1" applyAlignment="1">
      <alignment horizontal="center" vertical="center" wrapText="1"/>
    </xf>
    <xf numFmtId="0" fontId="49" fillId="0" borderId="61" xfId="0" applyFont="1" applyBorder="1" applyAlignment="1">
      <alignment horizontal="center" vertical="center"/>
    </xf>
  </cellXfs>
  <cellStyles count="348">
    <cellStyle name="20% - Accent1" xfId="65" xr:uid="{BC552BB9-E704-4F76-A441-6F1951D996CF}"/>
    <cellStyle name="20% - Accent1 2" xfId="68" xr:uid="{661C62DB-63A1-4AD0-88B0-34082353F1E2}"/>
    <cellStyle name="20% - Accent2" xfId="69" xr:uid="{FE176713-F453-4DFA-8608-5C18F156E1DA}"/>
    <cellStyle name="20% - Accent2 2" xfId="70" xr:uid="{EC2E75E6-2306-4D99-A742-7640F8142F89}"/>
    <cellStyle name="20% - Accent3" xfId="71" xr:uid="{BBEFC80B-D82B-4B65-8FD9-EBBAA5296E2F}"/>
    <cellStyle name="20% - Accent3 2" xfId="72" xr:uid="{89681E80-12A4-4E37-A3A3-D9B3AD4ECB60}"/>
    <cellStyle name="20% - Accent4" xfId="73" xr:uid="{FF7CFA52-0DDD-4639-8317-EC9CAE6F5FA3}"/>
    <cellStyle name="20% - Accent4 2" xfId="74" xr:uid="{B6240FC9-4554-485A-9F4F-E73D8108CAC7}"/>
    <cellStyle name="20% - Accent5" xfId="75" xr:uid="{A432045F-EDBA-4493-A0C6-DA0656A08301}"/>
    <cellStyle name="20% - Accent5 2" xfId="76" xr:uid="{5FE8CA9F-DFC8-43F4-8F4E-981E56F663E3}"/>
    <cellStyle name="20% - Accent6" xfId="77" xr:uid="{5CA910C3-2467-472F-9CA5-4EDB458EDB13}"/>
    <cellStyle name="20% - Accent6 2" xfId="78" xr:uid="{FD9E858C-3BB1-470E-9524-8B94FF3837EA}"/>
    <cellStyle name="20% - ส่วนที่ถูกเน้น1 2" xfId="3" xr:uid="{00000000-0005-0000-0000-000000000000}"/>
    <cellStyle name="20% - ส่วนที่ถูกเน้น1 2 2" xfId="80" xr:uid="{08E662E3-FCA2-4F04-A2C7-3F1BD279CF65}"/>
    <cellStyle name="20% - ส่วนที่ถูกเน้น1 2 3" xfId="180" xr:uid="{8CCB7D2B-25A3-43F6-905A-D0776423BFFB}"/>
    <cellStyle name="20% - ส่วนที่ถูกเน้น1 2 4" xfId="79" xr:uid="{04D59653-547B-4341-B165-99F375412B53}"/>
    <cellStyle name="20% - ส่วนที่ถูกเน้น2 2" xfId="4" xr:uid="{00000000-0005-0000-0000-000001000000}"/>
    <cellStyle name="20% - ส่วนที่ถูกเน้น2 2 2" xfId="82" xr:uid="{DB41D4D8-D08C-4A63-81B1-653787489B35}"/>
    <cellStyle name="20% - ส่วนที่ถูกเน้น2 2 3" xfId="181" xr:uid="{553D11DD-D294-4E78-8257-1ADD1985BB68}"/>
    <cellStyle name="20% - ส่วนที่ถูกเน้น2 2 4" xfId="81" xr:uid="{809D5761-E003-4367-B888-4647093110AD}"/>
    <cellStyle name="20% - ส่วนที่ถูกเน้น3 2" xfId="5" xr:uid="{00000000-0005-0000-0000-000002000000}"/>
    <cellStyle name="20% - ส่วนที่ถูกเน้น3 2 2" xfId="84" xr:uid="{BACA57A7-4617-4C6D-8AA3-95093D585CBE}"/>
    <cellStyle name="20% - ส่วนที่ถูกเน้น3 2 3" xfId="182" xr:uid="{9BF6481A-E29F-4736-A268-61AF1D3615BA}"/>
    <cellStyle name="20% - ส่วนที่ถูกเน้น3 2 4" xfId="83" xr:uid="{E5CF29D4-5445-4463-B6CC-7707C3258715}"/>
    <cellStyle name="20% - ส่วนที่ถูกเน้น4 2" xfId="6" xr:uid="{00000000-0005-0000-0000-000003000000}"/>
    <cellStyle name="20% - ส่วนที่ถูกเน้น4 2 2" xfId="86" xr:uid="{76BDBC6A-BED0-482F-BFD8-81DEB71CAB08}"/>
    <cellStyle name="20% - ส่วนที่ถูกเน้น4 2 3" xfId="183" xr:uid="{9F27A323-A874-43A1-B851-0AAC6F6576AE}"/>
    <cellStyle name="20% - ส่วนที่ถูกเน้น4 2 4" xfId="85" xr:uid="{77401EAF-15D8-4AF9-BE55-C92BCD16E719}"/>
    <cellStyle name="20% - ส่วนที่ถูกเน้น5 2" xfId="7" xr:uid="{00000000-0005-0000-0000-000004000000}"/>
    <cellStyle name="20% - ส่วนที่ถูกเน้น5 2 2" xfId="88" xr:uid="{293CC516-952D-45D7-A47A-6943953F494E}"/>
    <cellStyle name="20% - ส่วนที่ถูกเน้น5 2 3" xfId="184" xr:uid="{FE72DEF7-B2E6-4E5F-9B96-AEE82C25198E}"/>
    <cellStyle name="20% - ส่วนที่ถูกเน้น5 2 4" xfId="87" xr:uid="{ED28BFB7-1D25-49AA-B1FF-671C6EB9C2B2}"/>
    <cellStyle name="20% - ส่วนที่ถูกเน้น6 2" xfId="8" xr:uid="{00000000-0005-0000-0000-000005000000}"/>
    <cellStyle name="20% - ส่วนที่ถูกเน้น6 2 2" xfId="90" xr:uid="{44FFD4E5-0720-4B41-9249-9E9B1FA6F439}"/>
    <cellStyle name="20% - ส่วนที่ถูกเน้น6 2 3" xfId="185" xr:uid="{3DCD644E-AF0E-4691-9145-73867DDC9CEF}"/>
    <cellStyle name="20% - ส่วนที่ถูกเน้น6 2 4" xfId="89" xr:uid="{2B5AA576-F14E-428E-B36C-E6F1343B3AB6}"/>
    <cellStyle name="40% - Accent1" xfId="91" xr:uid="{B76629ED-335A-451E-B18D-6FFE2B292CA3}"/>
    <cellStyle name="40% - Accent1 2" xfId="92" xr:uid="{BD369356-B652-4C1F-8507-9E601C77B89E}"/>
    <cellStyle name="40% - Accent2" xfId="93" xr:uid="{01824A22-2781-40DB-BCFC-CABF84A8F4A9}"/>
    <cellStyle name="40% - Accent2 2" xfId="94" xr:uid="{52F841CC-C84F-4F21-AA79-AF79251C5A1F}"/>
    <cellStyle name="40% - Accent3" xfId="95" xr:uid="{13709F72-88F4-4B2F-B70E-00E5DB194520}"/>
    <cellStyle name="40% - Accent3 2" xfId="96" xr:uid="{240B1376-1739-4A2E-8B60-4697D0933025}"/>
    <cellStyle name="40% - Accent4" xfId="97" xr:uid="{3F3FF877-4601-4120-8747-542DACAC73A5}"/>
    <cellStyle name="40% - Accent4 2" xfId="98" xr:uid="{7AC000B1-A5EA-4087-B111-248389D8918B}"/>
    <cellStyle name="40% - Accent5" xfId="99" xr:uid="{BEDC2F1D-0211-4C8C-B021-5FA703A27398}"/>
    <cellStyle name="40% - Accent5 2" xfId="100" xr:uid="{55D981C3-0E24-4907-88BC-BB9879C37A75}"/>
    <cellStyle name="40% - Accent6" xfId="101" xr:uid="{C6A9CE44-C192-4794-92F1-BE315556A9B3}"/>
    <cellStyle name="40% - Accent6 2" xfId="102" xr:uid="{F9579FA0-34EF-42CB-9BE7-9A96F17B6C60}"/>
    <cellStyle name="40% - ส่วนที่ถูกเน้น1 2" xfId="9" xr:uid="{00000000-0005-0000-0000-000006000000}"/>
    <cellStyle name="40% - ส่วนที่ถูกเน้น1 2 2" xfId="104" xr:uid="{BEE3AE4E-BAF3-43BE-B9D1-7D764E7E9DDE}"/>
    <cellStyle name="40% - ส่วนที่ถูกเน้น1 2 3" xfId="186" xr:uid="{30BAF07A-442C-4CF4-A6A6-EEFFD7A18AF4}"/>
    <cellStyle name="40% - ส่วนที่ถูกเน้น1 2 4" xfId="103" xr:uid="{AE429D8D-55EA-45EB-AC14-6487D4A922E0}"/>
    <cellStyle name="40% - ส่วนที่ถูกเน้น2 2" xfId="10" xr:uid="{00000000-0005-0000-0000-000007000000}"/>
    <cellStyle name="40% - ส่วนที่ถูกเน้น2 2 2" xfId="106" xr:uid="{74FAA2C3-4867-481B-8EB1-D211CFE5FF0F}"/>
    <cellStyle name="40% - ส่วนที่ถูกเน้น2 2 3" xfId="187" xr:uid="{26346BF7-06BB-45DE-9E6C-C99C6E43BDD1}"/>
    <cellStyle name="40% - ส่วนที่ถูกเน้น2 2 4" xfId="105" xr:uid="{F30231DA-270E-4B72-9997-35A36037DE94}"/>
    <cellStyle name="40% - ส่วนที่ถูกเน้น3 2" xfId="11" xr:uid="{00000000-0005-0000-0000-000008000000}"/>
    <cellStyle name="40% - ส่วนที่ถูกเน้น3 2 2" xfId="108" xr:uid="{B7F6CA00-1DC5-4EA9-A45D-5FCD99E5F556}"/>
    <cellStyle name="40% - ส่วนที่ถูกเน้น3 2 3" xfId="188" xr:uid="{68BBB4CA-7EA5-4957-B638-D5E93F142B93}"/>
    <cellStyle name="40% - ส่วนที่ถูกเน้น3 2 4" xfId="107" xr:uid="{AFF5A111-3A9E-4E8D-9730-126BCEAF0C2E}"/>
    <cellStyle name="40% - ส่วนที่ถูกเน้น4 2" xfId="12" xr:uid="{00000000-0005-0000-0000-000009000000}"/>
    <cellStyle name="40% - ส่วนที่ถูกเน้น4 2 2" xfId="110" xr:uid="{DEC9ADF8-3BF5-4493-82F6-B4C608A0FADF}"/>
    <cellStyle name="40% - ส่วนที่ถูกเน้น4 2 3" xfId="189" xr:uid="{58554446-F653-40B8-B339-F57B486E6276}"/>
    <cellStyle name="40% - ส่วนที่ถูกเน้น4 2 4" xfId="109" xr:uid="{E2AE6C37-5952-4490-85B5-50D975B965EE}"/>
    <cellStyle name="40% - ส่วนที่ถูกเน้น5 2" xfId="13" xr:uid="{00000000-0005-0000-0000-00000A000000}"/>
    <cellStyle name="40% - ส่วนที่ถูกเน้น5 2 2" xfId="112" xr:uid="{F63E4D1C-0FEB-4CDC-B30E-65E5615D0E7A}"/>
    <cellStyle name="40% - ส่วนที่ถูกเน้น5 2 3" xfId="190" xr:uid="{19BC1CDB-1D97-40DD-8E3F-1C74A96277D8}"/>
    <cellStyle name="40% - ส่วนที่ถูกเน้น5 2 4" xfId="111" xr:uid="{4A577195-A1F7-4005-937B-18E4A460F53C}"/>
    <cellStyle name="40% - ส่วนที่ถูกเน้น6 2" xfId="14" xr:uid="{00000000-0005-0000-0000-00000B000000}"/>
    <cellStyle name="40% - ส่วนที่ถูกเน้น6 2 2" xfId="114" xr:uid="{D131E12F-86E1-4944-BF7C-21A31F42B7A4}"/>
    <cellStyle name="40% - ส่วนที่ถูกเน้น6 2 3" xfId="191" xr:uid="{530CF193-9D29-4354-8365-11969A70AB70}"/>
    <cellStyle name="40% - ส่วนที่ถูกเน้น6 2 4" xfId="113" xr:uid="{A646CFC0-E0A9-4E20-8B78-6C4FF151F3A4}"/>
    <cellStyle name="60% - Accent1" xfId="115" xr:uid="{32A63BBD-67CE-4EB8-8952-DA1B9D87F556}"/>
    <cellStyle name="60% - Accent2" xfId="116" xr:uid="{1B1BBA4A-2481-45B6-A938-1D7A74FC7843}"/>
    <cellStyle name="60% - Accent3" xfId="117" xr:uid="{30A6E7A5-BEC1-4896-8D0D-740D0ED9553A}"/>
    <cellStyle name="60% - Accent4" xfId="118" xr:uid="{BF27CF23-E600-4628-B0A4-D68CA8C452A1}"/>
    <cellStyle name="60% - Accent5" xfId="119" xr:uid="{7E8D20B0-6225-44CE-A38F-84E0CA63DA58}"/>
    <cellStyle name="60% - Accent6" xfId="120" xr:uid="{9092B4F3-F478-4792-9FF2-60AA489CF2A6}"/>
    <cellStyle name="60% - ส่วนที่ถูกเน้น1 2" xfId="15" xr:uid="{00000000-0005-0000-0000-00000C000000}"/>
    <cellStyle name="60% - ส่วนที่ถูกเน้น1 2 2" xfId="192" xr:uid="{B60D9B0B-7646-4927-B08D-63FF98545BD9}"/>
    <cellStyle name="60% - ส่วนที่ถูกเน้น1 2 3" xfId="121" xr:uid="{D79BF88D-0C1C-495F-B055-8E1428A48E0D}"/>
    <cellStyle name="60% - ส่วนที่ถูกเน้น2 2" xfId="16" xr:uid="{00000000-0005-0000-0000-00000D000000}"/>
    <cellStyle name="60% - ส่วนที่ถูกเน้น2 2 2" xfId="193" xr:uid="{F74C89FB-1BEA-4744-AA9E-E28E0ED098BE}"/>
    <cellStyle name="60% - ส่วนที่ถูกเน้น2 2 3" xfId="122" xr:uid="{45E2AE23-8E20-4BFA-A524-3823EACBA735}"/>
    <cellStyle name="60% - ส่วนที่ถูกเน้น3 2" xfId="17" xr:uid="{00000000-0005-0000-0000-00000E000000}"/>
    <cellStyle name="60% - ส่วนที่ถูกเน้น3 2 2" xfId="194" xr:uid="{0EDE267C-7424-4BDA-9E94-2C1FC8E0FC64}"/>
    <cellStyle name="60% - ส่วนที่ถูกเน้น3 2 3" xfId="123" xr:uid="{5630FB69-32BD-4F78-BEDA-6E533295036B}"/>
    <cellStyle name="60% - ส่วนที่ถูกเน้น4 2" xfId="18" xr:uid="{00000000-0005-0000-0000-00000F000000}"/>
    <cellStyle name="60% - ส่วนที่ถูกเน้น4 2 2" xfId="195" xr:uid="{1BDA9CCA-0EF8-4C4E-BB19-0A4366918718}"/>
    <cellStyle name="60% - ส่วนที่ถูกเน้น4 2 3" xfId="124" xr:uid="{7B5497AF-FC96-46D3-A41B-7FBE24979252}"/>
    <cellStyle name="60% - ส่วนที่ถูกเน้น5 2" xfId="19" xr:uid="{00000000-0005-0000-0000-000010000000}"/>
    <cellStyle name="60% - ส่วนที่ถูกเน้น5 2 2" xfId="196" xr:uid="{61452A01-B994-4DC6-AB54-6E38B390B6B0}"/>
    <cellStyle name="60% - ส่วนที่ถูกเน้น5 2 3" xfId="125" xr:uid="{096A7C54-D659-44E6-9A67-C0A03A36B60D}"/>
    <cellStyle name="60% - ส่วนที่ถูกเน้น6 2" xfId="20" xr:uid="{00000000-0005-0000-0000-000011000000}"/>
    <cellStyle name="60% - ส่วนที่ถูกเน้น6 2 2" xfId="197" xr:uid="{D6E4132C-D9B3-406F-97AE-2C81D7CED423}"/>
    <cellStyle name="60% - ส่วนที่ถูกเน้น6 2 3" xfId="126" xr:uid="{07173740-AECA-408E-9B4E-C8ED19C21AFA}"/>
    <cellStyle name="Accent1" xfId="127" xr:uid="{7E97A4F8-5C43-4AC3-B287-A8BE38B0291C}"/>
    <cellStyle name="Accent2" xfId="128" xr:uid="{76DAED49-658F-4B85-84F3-15AEEB174CBD}"/>
    <cellStyle name="Accent3" xfId="129" xr:uid="{3A56EC33-1F5C-4D56-9B2C-15735D56994A}"/>
    <cellStyle name="Accent4" xfId="130" xr:uid="{82962873-0F58-47B6-9102-96B817526DBE}"/>
    <cellStyle name="Accent5" xfId="131" xr:uid="{A9BB2313-228B-499E-8002-0B2187D00EB4}"/>
    <cellStyle name="Accent6" xfId="132" xr:uid="{1C610A3C-D135-4754-91F3-FACF802C95F3}"/>
    <cellStyle name="Bad" xfId="133" xr:uid="{DF87834E-AFA7-48F8-8B95-ABC624CC4BE8}"/>
    <cellStyle name="Calculation" xfId="134" xr:uid="{102CED9B-4E3B-4978-98E2-7BBA78DE1206}"/>
    <cellStyle name="Calculation 2" xfId="223" xr:uid="{7F552D5D-0D49-4A89-92E5-310A47D95352}"/>
    <cellStyle name="Check Cell" xfId="135" xr:uid="{0276ECC6-FA0C-4B31-9FF7-64A187528045}"/>
    <cellStyle name="Comma 2" xfId="21" xr:uid="{00000000-0005-0000-0000-000013000000}"/>
    <cellStyle name="Comma 2 10" xfId="281" xr:uid="{DD36B40D-252F-4B06-98BB-B2BEEB7407BF}"/>
    <cellStyle name="Comma 2 11" xfId="289" xr:uid="{CF0BA10F-BE6A-40E4-AEC3-9846CE414AE4}"/>
    <cellStyle name="Comma 2 12" xfId="297" xr:uid="{ECE8B7D0-44FD-488F-B0B6-FC28D877357A}"/>
    <cellStyle name="Comma 2 13" xfId="299" xr:uid="{C226E578-A5E9-4044-87BD-7A6FCF9AAA82}"/>
    <cellStyle name="Comma 2 14" xfId="307" xr:uid="{D9FF101C-9ED0-4E71-95C2-1BD71D0DD2DD}"/>
    <cellStyle name="Comma 2 15" xfId="310" xr:uid="{B7C19C13-8767-4385-9A96-58976357FE9F}"/>
    <cellStyle name="Comma 2 16" xfId="321" xr:uid="{F78AF795-6DF2-4A94-9EBE-5A8AFEA49BCC}"/>
    <cellStyle name="Comma 2 17" xfId="325" xr:uid="{D91365A9-FB79-474A-85C0-23BB6B3C870F}"/>
    <cellStyle name="Comma 2 18" xfId="334" xr:uid="{2E0E111F-7149-4B9C-9B9C-DD68712703DA}"/>
    <cellStyle name="Comma 2 19" xfId="337" xr:uid="{0ECDEA2F-2F48-4638-82FB-FC5503DB9E5B}"/>
    <cellStyle name="Comma 2 2" xfId="61" xr:uid="{0BADF519-5AB2-462E-8690-8D0911134B40}"/>
    <cellStyle name="Comma 2 20" xfId="345" xr:uid="{159CBB09-67AE-44BD-BA83-1DF780769B51}"/>
    <cellStyle name="Comma 2 3" xfId="241" xr:uid="{B1E401A9-0923-4F0C-9AF5-F1424A59F342}"/>
    <cellStyle name="Comma 2 4" xfId="244" xr:uid="{7855CCCF-A099-4943-AC7B-42D12EB82A47}"/>
    <cellStyle name="Comma 2 5" xfId="252" xr:uid="{EEB3578F-4DFE-4E2C-9FA7-6C1CD90F8A1A}"/>
    <cellStyle name="Comma 2 6" xfId="261" xr:uid="{C8091B03-3A67-4C1E-83CA-A0D0D771D4DE}"/>
    <cellStyle name="Comma 2 7" xfId="268" xr:uid="{9EF6A292-D82C-46EF-9D82-71DBE6384178}"/>
    <cellStyle name="Comma 2 8" xfId="270" xr:uid="{A2EDE942-95C3-45C6-821F-9F7D45A6FB87}"/>
    <cellStyle name="Comma 2 9" xfId="279" xr:uid="{2881535D-EFCF-4EBD-AC8B-E90B6312D877}"/>
    <cellStyle name="Comma 3" xfId="32" xr:uid="{00000000-0005-0000-0000-000014000000}"/>
    <cellStyle name="Comma 4" xfId="296" xr:uid="{21B66671-60BE-4048-8696-C8EB45351BF4}"/>
    <cellStyle name="Explanatory Text" xfId="136" xr:uid="{47D4B940-408A-4137-8690-0197B0A22E72}"/>
    <cellStyle name="Good" xfId="137" xr:uid="{133656B2-B634-4843-BD27-8FE463319824}"/>
    <cellStyle name="Heading 1" xfId="138" xr:uid="{FA553413-52FF-43AC-8B15-2E559B347D45}"/>
    <cellStyle name="Heading 2" xfId="139" xr:uid="{A53DC04C-09D6-4528-8011-926398D8799A}"/>
    <cellStyle name="Heading 3" xfId="140" xr:uid="{18122327-84E5-4517-AE94-5A0F10E64A99}"/>
    <cellStyle name="Heading 4" xfId="141" xr:uid="{18D007E4-42CC-4C3B-BA59-769A5B8F3ED9}"/>
    <cellStyle name="Hyperlink" xfId="55" builtinId="8"/>
    <cellStyle name="Input" xfId="142" xr:uid="{4C6E6186-2FD9-4D55-85B6-8F80A49A441F}"/>
    <cellStyle name="Input 2" xfId="224" xr:uid="{0147995D-6C19-472A-B8ED-05F4DAEA4401}"/>
    <cellStyle name="Linked Cell" xfId="143" xr:uid="{03FDC38D-0375-47A0-B252-6F9A8C1CE09A}"/>
    <cellStyle name="Neutral" xfId="144" xr:uid="{07D33A57-6B59-42FB-BDC9-FEE75018F065}"/>
    <cellStyle name="Normal 2" xfId="22" xr:uid="{00000000-0005-0000-0000-000016000000}"/>
    <cellStyle name="Normal 2 2" xfId="23" xr:uid="{00000000-0005-0000-0000-000017000000}"/>
    <cellStyle name="Normal 2 2 2" xfId="24" xr:uid="{00000000-0005-0000-0000-000018000000}"/>
    <cellStyle name="Normal 2 3" xfId="198" xr:uid="{9C7B59FB-D2E0-4B6D-BB51-3687B3030C95}"/>
    <cellStyle name="Normal 2 4" xfId="145" xr:uid="{D8B1CD0D-EC43-4015-8507-3464E63DC188}"/>
    <cellStyle name="Normal 3" xfId="25" xr:uid="{00000000-0005-0000-0000-000019000000}"/>
    <cellStyle name="Normal 3 2" xfId="26" xr:uid="{00000000-0005-0000-0000-00001A000000}"/>
    <cellStyle name="Normal 3 3" xfId="245" xr:uid="{006E3FB4-EEF2-48B4-8704-8E629D4E8A9E}"/>
    <cellStyle name="Normal 4" xfId="27" xr:uid="{00000000-0005-0000-0000-00001B000000}"/>
    <cellStyle name="Normal 5" xfId="28" xr:uid="{00000000-0005-0000-0000-00001C000000}"/>
    <cellStyle name="Normal 6" xfId="2" xr:uid="{00000000-0005-0000-0000-00001D000000}"/>
    <cellStyle name="Note" xfId="146" xr:uid="{139EBE62-8A33-4584-97A3-900A634A65BC}"/>
    <cellStyle name="Note 2" xfId="147" xr:uid="{179B4211-D2B5-48D9-87E9-AE5C3EC840CE}"/>
    <cellStyle name="Note 2 2" xfId="232" xr:uid="{37FFB475-5CF7-445E-BC69-57DF542D5E1B}"/>
    <cellStyle name="Note 3" xfId="225" xr:uid="{69137C4A-C50E-4D97-9E53-6777C1AAC742}"/>
    <cellStyle name="Output" xfId="148" xr:uid="{10A9D1C2-5BE4-4DA6-95E5-DFB109A06538}"/>
    <cellStyle name="Output 2" xfId="233" xr:uid="{E7CC2C29-A4DA-4F4D-A915-A5BD1CBE0761}"/>
    <cellStyle name="Title" xfId="149" xr:uid="{F42C6B54-10EE-4A1B-A017-E7DA07FAAA9D}"/>
    <cellStyle name="Total" xfId="150" xr:uid="{BB098D06-F261-418B-8009-531FBF022B2C}"/>
    <cellStyle name="Total 2" xfId="234" xr:uid="{97FA6197-A6B0-43B2-848C-F19E7B4D4183}"/>
    <cellStyle name="Total 3" xfId="313" xr:uid="{327E7E1A-A9A6-46AE-9657-0AAED47A7353}"/>
    <cellStyle name="Warning Text" xfId="151" xr:uid="{C64D214A-4E62-48C9-A318-44B65B0F1DE7}"/>
    <cellStyle name="การคำนวณ 2" xfId="29" xr:uid="{00000000-0005-0000-0000-00001E000000}"/>
    <cellStyle name="การคำนวณ 2 2" xfId="199" xr:uid="{B8BD8C65-9355-4243-9AC4-666F010D90F7}"/>
    <cellStyle name="การคำนวณ 2 2 2" xfId="229" xr:uid="{D1AF6515-35A0-4C92-86AD-F54DACE05ADC}"/>
    <cellStyle name="การคำนวณ 2 3" xfId="152" xr:uid="{F64D0E45-352B-47A8-924C-C8D87A4E7916}"/>
    <cellStyle name="การคำนวณ 2 4" xfId="235" xr:uid="{85DAB98D-99FB-4971-8B04-FD3540B395C6}"/>
    <cellStyle name="ข้อความเตือน 2" xfId="30" xr:uid="{00000000-0005-0000-0000-00001F000000}"/>
    <cellStyle name="ข้อความเตือน 2 2" xfId="200" xr:uid="{A43E1514-CDD0-40E2-A337-040612252CA9}"/>
    <cellStyle name="ข้อความเตือน 2 3" xfId="153" xr:uid="{D3316F6B-6674-471C-AE33-F06645A5386E}"/>
    <cellStyle name="ข้อความอธิบาย 2" xfId="31" xr:uid="{00000000-0005-0000-0000-000020000000}"/>
    <cellStyle name="ข้อความอธิบาย 2 2" xfId="201" xr:uid="{EDCF970B-2FB3-463E-82F6-5494182826CD}"/>
    <cellStyle name="ข้อความอธิบาย 2 3" xfId="154" xr:uid="{56BF590C-DC74-4359-845C-8E65D1F2C199}"/>
    <cellStyle name="เครื่องหมายจุลภาค 2" xfId="33" xr:uid="{00000000-0005-0000-0000-000021000000}"/>
    <cellStyle name="เครื่องหมายจุลภาค 2 10" xfId="273" xr:uid="{E7F3D9D6-F055-4B3E-BCA4-28B0CF04EF44}"/>
    <cellStyle name="เครื่องหมายจุลภาค 2 11" xfId="274" xr:uid="{12A69CD8-FC4B-4164-A6BE-8E18D33FEE60}"/>
    <cellStyle name="เครื่องหมายจุลภาค 2 12" xfId="282" xr:uid="{BD73D028-9777-46AC-A260-EF072C42DB93}"/>
    <cellStyle name="เครื่องหมายจุลภาค 2 13" xfId="284" xr:uid="{C9B43F29-DF7C-426D-B537-E22E96C14EB3}"/>
    <cellStyle name="เครื่องหมายจุลภาค 2 14" xfId="290" xr:uid="{883EC767-F567-48ED-AEFC-422D1885A973}"/>
    <cellStyle name="เครื่องหมายจุลภาค 2 15" xfId="292" xr:uid="{A49EEB34-F7F5-4282-8649-43352A100A4A}"/>
    <cellStyle name="เครื่องหมายจุลภาค 2 16" xfId="300" xr:uid="{E58C5773-A701-4F1A-8BB1-FAA852CB2DF8}"/>
    <cellStyle name="เครื่องหมายจุลภาค 2 17" xfId="302" xr:uid="{58BA607F-B600-4EC3-8B79-DF8246A56668}"/>
    <cellStyle name="เครื่องหมายจุลภาค 2 18" xfId="311" xr:uid="{8F1171F7-A748-449D-934F-B8DAA7E1FE71}"/>
    <cellStyle name="เครื่องหมายจุลภาค 2 19" xfId="314" xr:uid="{50570A44-CEE6-461A-B2F8-D1B3D424F74A}"/>
    <cellStyle name="เครื่องหมายจุลภาค 2 2" xfId="59" xr:uid="{BDD0B16C-5728-4751-BD4F-E073611312E0}"/>
    <cellStyle name="เครื่องหมายจุลภาค 2 2 10" xfId="317" xr:uid="{BBA4BC66-7464-467D-B6C8-3405105627BE}"/>
    <cellStyle name="เครื่องหมายจุลภาค 2 2 11" xfId="330" xr:uid="{970A65AB-64AE-4A23-810F-9599FF448B30}"/>
    <cellStyle name="เครื่องหมายจุลภาค 2 2 12" xfId="342" xr:uid="{0B990C7E-61EE-4F09-BC19-85386DCA3290}"/>
    <cellStyle name="เครื่องหมายจุลภาค 2 2 2" xfId="178" xr:uid="{A2C93B66-482D-4051-BB2C-821540209E2C}"/>
    <cellStyle name="เครื่องหมายจุลภาค 2 2 3" xfId="249" xr:uid="{CA10611C-2DB8-4FD1-B639-A50EE9B9414D}"/>
    <cellStyle name="เครื่องหมายจุลภาค 2 2 4" xfId="257" xr:uid="{8C6F7094-7E05-4078-BA07-8AC8ACE578D8}"/>
    <cellStyle name="เครื่องหมายจุลภาค 2 2 5" xfId="265" xr:uid="{259513BC-E202-497D-9E0C-93E67DE23520}"/>
    <cellStyle name="เครื่องหมายจุลภาค 2 2 6" xfId="276" xr:uid="{C5F1BA94-53DF-46CA-AF14-393AE31EF866}"/>
    <cellStyle name="เครื่องหมายจุลภาค 2 2 7" xfId="286" xr:uid="{1FA4501B-7917-451F-88E7-B1F5C299A9AB}"/>
    <cellStyle name="เครื่องหมายจุลภาค 2 2 8" xfId="294" xr:uid="{F6FE1715-1956-4408-9A1A-F438562BB5EC}"/>
    <cellStyle name="เครื่องหมายจุลภาค 2 2 9" xfId="304" xr:uid="{6D0597B1-5C97-4784-9C69-7C3510B94800}"/>
    <cellStyle name="เครื่องหมายจุลภาค 2 20" xfId="320" xr:uid="{45BA40FA-D1AD-4EEE-A405-63B663BF9BC6}"/>
    <cellStyle name="เครื่องหมายจุลภาค 2 21" xfId="326" xr:uid="{F82E90D8-D17F-4CBA-9E80-256BFEA68A02}"/>
    <cellStyle name="เครื่องหมายจุลภาค 2 22" xfId="328" xr:uid="{2C73198B-1EF2-461A-BD37-C33E85DCD3D8}"/>
    <cellStyle name="เครื่องหมายจุลภาค 2 23" xfId="339" xr:uid="{09A0AA24-73B7-4A31-984D-B1ACB0E7DA5A}"/>
    <cellStyle name="เครื่องหมายจุลภาค 2 24" xfId="340" xr:uid="{3DD70357-8E28-4385-84DA-147DDC92AA91}"/>
    <cellStyle name="เครื่องหมายจุลภาค 2 25" xfId="344" xr:uid="{DA5BE24F-441D-4E3A-99CF-A9BB947D9577}"/>
    <cellStyle name="เครื่องหมายจุลภาค 2 3" xfId="66" xr:uid="{7DE75633-1B49-4ED2-97A2-652F5F420E1F}"/>
    <cellStyle name="เครื่องหมายจุลภาค 2 4" xfId="155" xr:uid="{386D6807-8BC6-43FD-95B5-B47F945A6DA6}"/>
    <cellStyle name="เครื่องหมายจุลภาค 2 5" xfId="246" xr:uid="{01D18678-B550-4385-A43D-109151C800B0}"/>
    <cellStyle name="เครื่องหมายจุลภาค 2 6" xfId="247" xr:uid="{E3153BE1-152E-40B0-BA0D-BC09BFA7E0F2}"/>
    <cellStyle name="เครื่องหมายจุลภาค 2 7" xfId="253" xr:uid="{E4793E6D-1ADE-458A-A14B-CC0F1692C6C4}"/>
    <cellStyle name="เครื่องหมายจุลภาค 2 8" xfId="255" xr:uid="{55B4EEA2-1A17-4EF2-824C-B2A0A673B807}"/>
    <cellStyle name="เครื่องหมายจุลภาค 2 9" xfId="263" xr:uid="{DCD5312A-1FFA-4B4C-B542-3D6D89EAB48B}"/>
    <cellStyle name="จุลภาค" xfId="1" builtinId="3"/>
    <cellStyle name="จุลภาค 10" xfId="271" xr:uid="{F68DC42B-A7ED-436E-BFFE-366E8D4978A9}"/>
    <cellStyle name="จุลภาค 11" xfId="278" xr:uid="{00D74566-7C92-4DF5-9B53-701AFBA1F16F}"/>
    <cellStyle name="จุลภาค 12" xfId="280" xr:uid="{F19837ED-DB07-493C-9A50-C76BB68F6EF5}"/>
    <cellStyle name="จุลภาค 13" xfId="288" xr:uid="{39160116-F6BC-4394-8B22-2F55A34C926D}"/>
    <cellStyle name="จุลภาค 14" xfId="298" xr:uid="{0DAD36E7-00DB-43AD-95F3-46099BC8BA29}"/>
    <cellStyle name="จุลภาค 15" xfId="306" xr:uid="{1A856B93-AE94-43D6-A149-17552F9D13B8}"/>
    <cellStyle name="จุลภาค 16" xfId="309" xr:uid="{89E7EB01-074B-43BD-9EF5-236AE28291D1}"/>
    <cellStyle name="จุลภาค 17" xfId="319" xr:uid="{8B2D66E0-786C-4CF6-9413-3D87CA9D4DE6}"/>
    <cellStyle name="จุลภาค 18" xfId="324" xr:uid="{8223F663-99D7-41DC-AF4A-1EFF2E74F51E}"/>
    <cellStyle name="จุลภาค 19" xfId="332" xr:uid="{12ABF5FD-7433-4F2B-8894-E20AE0D61130}"/>
    <cellStyle name="จุลภาค 2" xfId="57" xr:uid="{5D2C74F9-6DF6-4334-BE59-6BC47879CE28}"/>
    <cellStyle name="จุลภาค 2 10" xfId="316" xr:uid="{47A8AA87-FE2B-4C6A-BE31-047C298DA57A}"/>
    <cellStyle name="จุลภาค 2 11" xfId="329" xr:uid="{32850D2E-FBEF-4958-81A5-E9034BF05008}"/>
    <cellStyle name="จุลภาค 2 12" xfId="341" xr:uid="{C4B190BC-B38B-4641-A151-C5628943D99E}"/>
    <cellStyle name="จุลภาค 2 2" xfId="177" xr:uid="{8B3854DD-E124-47DE-B9C9-DCE1F46874FC}"/>
    <cellStyle name="จุลภาค 2 3" xfId="248" xr:uid="{C8DCE709-2080-4A97-B1AC-A8E4541F8B9D}"/>
    <cellStyle name="จุลภาค 2 4" xfId="256" xr:uid="{7F69A92F-B703-483B-913B-56FAA8CE695D}"/>
    <cellStyle name="จุลภาค 2 5" xfId="264" xr:uid="{BFAD0394-B4B0-4820-8DDD-1227DDDA96AA}"/>
    <cellStyle name="จุลภาค 2 6" xfId="275" xr:uid="{FFB7EC93-5CD2-40CA-A13C-68617AF7B188}"/>
    <cellStyle name="จุลภาค 2 7" xfId="285" xr:uid="{72AEB429-9EA3-4B42-936A-B48BCD02CDC9}"/>
    <cellStyle name="จุลภาค 2 8" xfId="293" xr:uid="{3EF01D41-A4A0-454E-A4AE-3164C6B1EC08}"/>
    <cellStyle name="จุลภาค 2 9" xfId="303" xr:uid="{5C8FD46E-D9B6-4E2A-905C-EEE5AB187FF4}"/>
    <cellStyle name="จุลภาค 20" xfId="333" xr:uid="{85AD82F7-21CF-4E12-A8C3-457060A502FE}"/>
    <cellStyle name="จุลภาค 21" xfId="336" xr:uid="{EAA2D091-82C4-4F59-9173-BA78A06C88B8}"/>
    <cellStyle name="จุลภาค 22" xfId="343" xr:uid="{7F77E625-01CD-4A0E-BB58-3BE525F7D7EE}"/>
    <cellStyle name="จุลภาค 3" xfId="67" xr:uid="{B3970F00-43B9-4551-8AF6-F82C583CE752}"/>
    <cellStyle name="จุลภาค 3 10" xfId="301" xr:uid="{946297F4-5464-47F6-98DF-FD3A5FEBB2D0}"/>
    <cellStyle name="จุลภาค 3 11" xfId="308" xr:uid="{FC686004-1E44-4007-902C-6C4D38A956C5}"/>
    <cellStyle name="จุลภาค 3 12" xfId="312" xr:uid="{7EF7DEE8-4111-4EF3-AA8B-5F7D89882EB8}"/>
    <cellStyle name="จุลภาค 3 13" xfId="322" xr:uid="{60EAE4F5-D5E0-457D-A6FA-FF883CE23E78}"/>
    <cellStyle name="จุลภาค 3 14" xfId="327" xr:uid="{391AA8B3-E0CD-4E5F-B89B-66C646865053}"/>
    <cellStyle name="จุลภาค 3 15" xfId="335" xr:uid="{15A5B363-0893-49F9-AA54-183C1BF82213}"/>
    <cellStyle name="จุลภาค 3 16" xfId="338" xr:uid="{6CD01118-82F7-4A20-B9BB-407436B2C83E}"/>
    <cellStyle name="จุลภาค 3 17" xfId="346" xr:uid="{3A2A43CC-23E4-4E15-841C-D15F02CA81D7}"/>
    <cellStyle name="จุลภาค 3 2" xfId="242" xr:uid="{3472A8C3-5E98-4AE4-A5FB-9A2825474B68}"/>
    <cellStyle name="จุลภาค 3 3" xfId="250" xr:uid="{FFBF2131-0E9B-4C76-90F1-D36F371447B4}"/>
    <cellStyle name="จุลภาค 3 4" xfId="258" xr:uid="{BAE30965-0E62-453A-9F6C-5D9EC74E27D8}"/>
    <cellStyle name="จุลภาค 3 5" xfId="262" xr:uid="{86C90B20-B7B6-466F-AB29-C3D8DAA6EB3D}"/>
    <cellStyle name="จุลภาค 3 6" xfId="269" xr:uid="{3455B067-1454-4E63-8760-B24A003444F9}"/>
    <cellStyle name="จุลภาค 3 7" xfId="272" xr:uid="{B01F12CA-EC07-43C1-8B20-B32A47E13315}"/>
    <cellStyle name="จุลภาค 3 8" xfId="283" xr:uid="{3B5F3936-7C50-421C-B8BC-26F2BB63B73A}"/>
    <cellStyle name="จุลภาค 3 9" xfId="291" xr:uid="{A3029DA4-D8F9-4635-81EC-2F90D4F44E29}"/>
    <cellStyle name="จุลภาค 4" xfId="60" xr:uid="{94E161C9-8B3F-4655-BA0B-E195AB1A5F1F}"/>
    <cellStyle name="จุลภาค 5" xfId="240" xr:uid="{51CEFAE6-875B-45E6-872D-A84316BFC0E5}"/>
    <cellStyle name="จุลภาค 6" xfId="243" xr:uid="{7EC3A8D9-1BC5-462B-AEBE-B517BB47C68B}"/>
    <cellStyle name="จุลภาค 7" xfId="254" xr:uid="{DFBB3AA0-B070-4D55-A91E-176843B80E27}"/>
    <cellStyle name="จุลภาค 8" xfId="260" xr:uid="{1E104384-47C5-4639-81C8-F4235CD388A7}"/>
    <cellStyle name="จุลภาค 9" xfId="267" xr:uid="{99EEAFB3-FABA-4C0F-9016-E321C346965C}"/>
    <cellStyle name="ชื่อเรื่อง 2" xfId="34" xr:uid="{00000000-0005-0000-0000-000022000000}"/>
    <cellStyle name="ชื่อเรื่อง 2 2" xfId="202" xr:uid="{DC3B6BD1-9A15-4267-9F28-027A27D80525}"/>
    <cellStyle name="ชื่อเรื่อง 2 3" xfId="156" xr:uid="{E37DEC49-A11B-4037-A975-A990628074C1}"/>
    <cellStyle name="เซลล์ตรวจสอบ 2" xfId="35" xr:uid="{00000000-0005-0000-0000-000023000000}"/>
    <cellStyle name="เซลล์ตรวจสอบ 2 2" xfId="203" xr:uid="{5762B55C-A330-4B01-87C1-1191E090907D}"/>
    <cellStyle name="เซลล์ตรวจสอบ 2 3" xfId="157" xr:uid="{596B408C-CF19-4358-886A-B791887F9686}"/>
    <cellStyle name="เซลล์ที่มีการเชื่อมโยง 2" xfId="36" xr:uid="{00000000-0005-0000-0000-000024000000}"/>
    <cellStyle name="เซลล์ที่มีการเชื่อมโยง 2 2" xfId="204" xr:uid="{F45A905A-D2AE-4366-9400-A3DD63F4D9C8}"/>
    <cellStyle name="เซลล์ที่มีการเชื่อมโยง 2 3" xfId="158" xr:uid="{73BDCCAA-52C9-4D21-B1B1-8B84C5C8B206}"/>
    <cellStyle name="ดี 2" xfId="37" xr:uid="{00000000-0005-0000-0000-000025000000}"/>
    <cellStyle name="ดี 2 2" xfId="205" xr:uid="{31D11E58-1991-49B2-A6D9-25FAEDBCE98A}"/>
    <cellStyle name="ดี 2 3" xfId="159" xr:uid="{460AC546-5DAF-47E1-BCB3-66DC5EA06957}"/>
    <cellStyle name="ปกติ" xfId="0" builtinId="0"/>
    <cellStyle name="ปกติ 2" xfId="38" xr:uid="{00000000-0005-0000-0000-000026000000}"/>
    <cellStyle name="ปกติ 2 2" xfId="58" xr:uid="{06F23964-D269-4E0E-8289-FA12812E9FEF}"/>
    <cellStyle name="ปกติ 2 2 2" xfId="62" xr:uid="{2CB63D05-B0C1-463E-B7AF-3D2EAE8C8C29}"/>
    <cellStyle name="ปกติ 3" xfId="56" xr:uid="{A265905F-6E69-4646-8600-3CBD0AF67745}"/>
    <cellStyle name="ปกติ 3 2" xfId="179" xr:uid="{16CCB8F2-A0A5-43E4-BB33-B746B3BC812E}"/>
    <cellStyle name="ปกติ 4" xfId="63" xr:uid="{A5ED9CBA-54AC-4097-81C5-23201349B075}"/>
    <cellStyle name="ปกติ 5" xfId="64" xr:uid="{0D1350C7-9D6A-4752-BE56-B60BA899261C}"/>
    <cellStyle name="ป้อนค่า 2" xfId="39" xr:uid="{00000000-0005-0000-0000-000027000000}"/>
    <cellStyle name="ป้อนค่า 2 2" xfId="206" xr:uid="{B524C1C2-70C7-4BED-A020-EA82162F01F7}"/>
    <cellStyle name="ป้อนค่า 2 2 2" xfId="230" xr:uid="{2EEF4985-FF33-4592-8BC1-04683B9698BC}"/>
    <cellStyle name="ป้อนค่า 2 3" xfId="160" xr:uid="{E167BE8A-D99A-4AFF-90D5-25C4DA873068}"/>
    <cellStyle name="ป้อนค่า 2 4" xfId="226" xr:uid="{34B35A29-95A2-405C-A088-7DA5CE887263}"/>
    <cellStyle name="ปานกลาง 2" xfId="40" xr:uid="{00000000-0005-0000-0000-000028000000}"/>
    <cellStyle name="ปานกลาง 2 2" xfId="207" xr:uid="{3AA19FBB-B202-41BE-846A-FD5C1D04486B}"/>
    <cellStyle name="ปานกลาง 2 3" xfId="161" xr:uid="{BB96C231-0E4D-48BF-9D4F-792BFADBFDAB}"/>
    <cellStyle name="ผลรวม 2" xfId="41" xr:uid="{00000000-0005-0000-0000-000029000000}"/>
    <cellStyle name="ผลรวม 2 2" xfId="208" xr:uid="{0A23216B-80AB-4A42-A11F-5F20207E4DF8}"/>
    <cellStyle name="ผลรวม 2 2 2" xfId="237" xr:uid="{68D8B7AC-27A5-4CF4-963E-066AD3231005}"/>
    <cellStyle name="ผลรวม 2 3" xfId="162" xr:uid="{B60A2684-B4F4-46C3-89B8-F6059A3BFC72}"/>
    <cellStyle name="ผลรวม 2 4" xfId="227" xr:uid="{56BE4687-123B-4AD6-B5A8-9DEB7BAE6F6C}"/>
    <cellStyle name="ผลรวม 2 5" xfId="315" xr:uid="{FE664231-A011-467F-94FF-2BF47B2CB213}"/>
    <cellStyle name="แย่ 2" xfId="42" xr:uid="{00000000-0005-0000-0000-00002A000000}"/>
    <cellStyle name="แย่ 2 2" xfId="209" xr:uid="{CB11C515-2DDD-4F3E-A468-AB0368E4260B}"/>
    <cellStyle name="แย่ 2 3" xfId="163" xr:uid="{0EEEFA94-7B05-4B9B-BD75-1A0EAFFFCF4C}"/>
    <cellStyle name="สกุลเงิน 10" xfId="318" xr:uid="{DE445844-4597-4903-B83A-2BF71413C505}"/>
    <cellStyle name="สกุลเงิน 11" xfId="323" xr:uid="{A0B9BB90-0F43-425C-922F-B4F64229C7D1}"/>
    <cellStyle name="สกุลเงิน 12" xfId="331" xr:uid="{C3F4D59D-4C25-4958-9102-9A884BB9BB6A}"/>
    <cellStyle name="สกุลเงิน 13" xfId="347" xr:uid="{7CA277CD-5C7A-44E9-9C66-E20F576C1F2A}"/>
    <cellStyle name="สกุลเงิน 2" xfId="239" xr:uid="{10A0786F-D048-4025-B2C2-43698927DF19}"/>
    <cellStyle name="สกุลเงิน 3" xfId="251" xr:uid="{BAD6C93D-8A55-4AFB-8F58-7C88B9E49F96}"/>
    <cellStyle name="สกุลเงิน 4" xfId="259" xr:uid="{5F3EAAF0-4C92-465B-A595-97A1BD03DB1D}"/>
    <cellStyle name="สกุลเงิน 5" xfId="266" xr:uid="{F9969FD8-69A6-4316-A138-4FFC80212BAA}"/>
    <cellStyle name="สกุลเงิน 6" xfId="277" xr:uid="{05D1736C-47C7-4734-97D9-322384646890}"/>
    <cellStyle name="สกุลเงิน 7" xfId="287" xr:uid="{02EDC168-9464-4C77-9398-B77717B01B23}"/>
    <cellStyle name="สกุลเงิน 8" xfId="295" xr:uid="{B9DD0254-748E-4A4E-A43F-E3E8B13B489F}"/>
    <cellStyle name="สกุลเงิน 9" xfId="305" xr:uid="{1BCCE9CD-19CA-49EE-B47D-E4C73B6E02CA}"/>
    <cellStyle name="ส่วนที่ถูกเน้น1 2" xfId="43" xr:uid="{00000000-0005-0000-0000-00002B000000}"/>
    <cellStyle name="ส่วนที่ถูกเน้น1 2 2" xfId="210" xr:uid="{5C5A9248-CF78-443E-996A-60F9EB439694}"/>
    <cellStyle name="ส่วนที่ถูกเน้น1 2 3" xfId="164" xr:uid="{B9A4AB55-6282-42A2-92C2-3E8ECD533F1F}"/>
    <cellStyle name="ส่วนที่ถูกเน้น2 2" xfId="44" xr:uid="{00000000-0005-0000-0000-00002C000000}"/>
    <cellStyle name="ส่วนที่ถูกเน้น2 2 2" xfId="211" xr:uid="{766C1629-B0DD-4F51-A50B-57A5DD8E334A}"/>
    <cellStyle name="ส่วนที่ถูกเน้น2 2 3" xfId="165" xr:uid="{11CA246F-C262-496C-917D-DB0E1BBB4763}"/>
    <cellStyle name="ส่วนที่ถูกเน้น3 2" xfId="45" xr:uid="{00000000-0005-0000-0000-00002D000000}"/>
    <cellStyle name="ส่วนที่ถูกเน้น3 2 2" xfId="212" xr:uid="{D2FA66F1-1F97-4C2D-825F-FD88DBBF31A8}"/>
    <cellStyle name="ส่วนที่ถูกเน้น3 2 3" xfId="166" xr:uid="{96A3AF54-DE54-4127-8BDD-66F795E3B761}"/>
    <cellStyle name="ส่วนที่ถูกเน้น4 2" xfId="46" xr:uid="{00000000-0005-0000-0000-00002E000000}"/>
    <cellStyle name="ส่วนที่ถูกเน้น4 2 2" xfId="213" xr:uid="{CD781B41-DB2A-445F-A773-1C5A3FFD9900}"/>
    <cellStyle name="ส่วนที่ถูกเน้น4 2 3" xfId="167" xr:uid="{6336F883-3778-4911-B3DF-3FE86B0A76F1}"/>
    <cellStyle name="ส่วนที่ถูกเน้น5 2" xfId="47" xr:uid="{00000000-0005-0000-0000-00002F000000}"/>
    <cellStyle name="ส่วนที่ถูกเน้น5 2 2" xfId="214" xr:uid="{EBC167BA-297B-412C-9D7C-329B927CED00}"/>
    <cellStyle name="ส่วนที่ถูกเน้น5 2 3" xfId="168" xr:uid="{2944901E-E712-4E84-9EF8-AEFCEC5F1AA1}"/>
    <cellStyle name="ส่วนที่ถูกเน้น6 2" xfId="48" xr:uid="{00000000-0005-0000-0000-000030000000}"/>
    <cellStyle name="ส่วนที่ถูกเน้น6 2 2" xfId="215" xr:uid="{30EE18CB-DFC1-4203-A84D-FF896C2DA6E9}"/>
    <cellStyle name="ส่วนที่ถูกเน้น6 2 3" xfId="169" xr:uid="{350B3F76-DA58-41F3-B6FD-0BDD987C1797}"/>
    <cellStyle name="แสดงผล 2" xfId="49" xr:uid="{00000000-0005-0000-0000-000031000000}"/>
    <cellStyle name="แสดงผล 2 2" xfId="216" xr:uid="{B1D87881-F641-4AA9-B0DA-71E6E723A28A}"/>
    <cellStyle name="แสดงผล 2 2 2" xfId="231" xr:uid="{89231405-ED31-421D-8BE5-7BD2180B4AF4}"/>
    <cellStyle name="แสดงผล 2 3" xfId="170" xr:uid="{433CE186-3A4E-4B7F-90C5-7999409DDE5F}"/>
    <cellStyle name="แสดงผล 2 4" xfId="236" xr:uid="{99B92364-3394-4917-910E-77239A7EFC0E}"/>
    <cellStyle name="หมายเหตุ 2" xfId="50" xr:uid="{00000000-0005-0000-0000-000032000000}"/>
    <cellStyle name="หมายเหตุ 2 2" xfId="172" xr:uid="{1F1491F9-312A-4BC0-87F6-6F5DB171F705}"/>
    <cellStyle name="หมายเหตุ 2 2 2" xfId="228" xr:uid="{9F7AAC13-682A-4FFD-9143-C392DC20EF5B}"/>
    <cellStyle name="หมายเหตุ 2 3" xfId="217" xr:uid="{CDC7A318-339F-4B4F-BFF5-3BBD90C9888F}"/>
    <cellStyle name="หมายเหตุ 2 3 2" xfId="238" xr:uid="{995D5D98-B11E-47A1-87D1-1606A40D4A3C}"/>
    <cellStyle name="หมายเหตุ 2 4" xfId="171" xr:uid="{B20C5E33-E5D6-40AF-BD49-944F8424ADD6}"/>
    <cellStyle name="หมายเหตุ 2 5" xfId="222" xr:uid="{CE190E5A-F5A9-4EF4-A24B-E5F24F20E957}"/>
    <cellStyle name="หัวเรื่อง 1 2" xfId="51" xr:uid="{00000000-0005-0000-0000-000033000000}"/>
    <cellStyle name="หัวเรื่อง 1 2 2" xfId="218" xr:uid="{1B0DC1DA-23C2-44F4-84B0-F7BE70757382}"/>
    <cellStyle name="หัวเรื่อง 1 2 3" xfId="173" xr:uid="{7CCEA7A8-6A62-42EE-9F64-BC4B2139BBA6}"/>
    <cellStyle name="หัวเรื่อง 2 2" xfId="52" xr:uid="{00000000-0005-0000-0000-000034000000}"/>
    <cellStyle name="หัวเรื่อง 2 2 2" xfId="219" xr:uid="{6EE12E61-4F4E-48EB-8F55-F25CFF85F26A}"/>
    <cellStyle name="หัวเรื่อง 2 2 3" xfId="174" xr:uid="{A5A656C6-7B9A-4FB3-AC70-9B22965DB45E}"/>
    <cellStyle name="หัวเรื่อง 3 2" xfId="53" xr:uid="{00000000-0005-0000-0000-000035000000}"/>
    <cellStyle name="หัวเรื่อง 3 2 2" xfId="220" xr:uid="{25B81D2C-3834-4FF1-BCC0-3112D9FA76E9}"/>
    <cellStyle name="หัวเรื่อง 3 2 3" xfId="175" xr:uid="{74DB612A-F77A-4102-BD85-9080C9218486}"/>
    <cellStyle name="หัวเรื่อง 4 2" xfId="54" xr:uid="{00000000-0005-0000-0000-000036000000}"/>
    <cellStyle name="หัวเรื่อง 4 2 2" xfId="221" xr:uid="{C998DA3C-69E3-41CC-9367-8A9690B293F2}"/>
    <cellStyle name="หัวเรื่อง 4 2 3" xfId="176" xr:uid="{5D941AA8-B760-4A19-8D11-A31334801610}"/>
  </cellStyles>
  <dxfs count="0"/>
  <tableStyles count="0" defaultTableStyle="TableStyleMedium2" defaultPivotStyle="PivotStyleLight16"/>
  <colors>
    <mruColors>
      <color rgb="FFFFCCFF"/>
      <color rgb="FFFFFF66"/>
      <color rgb="FFCC00FF"/>
      <color rgb="FFFF9999"/>
      <color rgb="FFFFCCCC"/>
      <color rgb="FFFF66FF"/>
      <color rgb="FF6699FF"/>
      <color rgb="FF66FF33"/>
      <color rgb="FFCC9900"/>
      <color rgb="FFFEE8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styles" Target="styles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sharedStrings" Target="sharedStrings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2968010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E49867-E8BC-4E84-9E7B-30735C4E963F}"/>
            </a:ext>
          </a:extLst>
        </xdr:cNvPr>
        <xdr:cNvSpPr txBox="1"/>
      </xdr:nvSpPr>
      <xdr:spPr>
        <a:xfrm>
          <a:off x="376924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FD3F0579-383F-4D46-8F59-AF398B01E6E7}"/>
            </a:ext>
          </a:extLst>
        </xdr:cNvPr>
        <xdr:cNvSpPr txBox="1"/>
      </xdr:nvSpPr>
      <xdr:spPr>
        <a:xfrm>
          <a:off x="340856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A6C12A16-7D36-4055-A8D8-3188CCFE11A3}"/>
            </a:ext>
          </a:extLst>
        </xdr:cNvPr>
        <xdr:cNvSpPr txBox="1"/>
      </xdr:nvSpPr>
      <xdr:spPr>
        <a:xfrm>
          <a:off x="376924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E754459A-F0AF-4F55-B4A9-5B1D44B0F1D1}"/>
            </a:ext>
          </a:extLst>
        </xdr:cNvPr>
        <xdr:cNvSpPr txBox="1"/>
      </xdr:nvSpPr>
      <xdr:spPr>
        <a:xfrm>
          <a:off x="317234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FA873FE2-785C-49ED-8D1C-720FEEA8FF44}"/>
            </a:ext>
          </a:extLst>
        </xdr:cNvPr>
        <xdr:cNvSpPr txBox="1"/>
      </xdr:nvSpPr>
      <xdr:spPr>
        <a:xfrm>
          <a:off x="322695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AC5F273B-E956-4060-BA2B-883E229D210C}"/>
            </a:ext>
          </a:extLst>
        </xdr:cNvPr>
        <xdr:cNvSpPr txBox="1"/>
      </xdr:nvSpPr>
      <xdr:spPr>
        <a:xfrm>
          <a:off x="310630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24EC91D5-D9FE-41D9-856D-666EEF0B0E03}"/>
            </a:ext>
          </a:extLst>
        </xdr:cNvPr>
        <xdr:cNvSpPr txBox="1"/>
      </xdr:nvSpPr>
      <xdr:spPr>
        <a:xfrm>
          <a:off x="357493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93ACB5FB-89B4-4259-BF45-6CE2F7851DD8}"/>
            </a:ext>
          </a:extLst>
        </xdr:cNvPr>
        <xdr:cNvSpPr txBox="1"/>
      </xdr:nvSpPr>
      <xdr:spPr>
        <a:xfrm>
          <a:off x="328537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EBC4D747-3B6F-4CAE-A9C2-D2C2B9FAC8C5}"/>
            </a:ext>
          </a:extLst>
        </xdr:cNvPr>
        <xdr:cNvSpPr txBox="1"/>
      </xdr:nvSpPr>
      <xdr:spPr>
        <a:xfrm>
          <a:off x="334760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99C58BB-2441-4780-B515-16AF8D805BBA}"/>
            </a:ext>
          </a:extLst>
        </xdr:cNvPr>
        <xdr:cNvSpPr txBox="1"/>
      </xdr:nvSpPr>
      <xdr:spPr>
        <a:xfrm>
          <a:off x="3287276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823A4F06-DAF7-41DB-861B-3DB5C957A345}"/>
            </a:ext>
          </a:extLst>
        </xdr:cNvPr>
        <xdr:cNvSpPr txBox="1"/>
      </xdr:nvSpPr>
      <xdr:spPr>
        <a:xfrm>
          <a:off x="3649226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164</xdr:col>
      <xdr:colOff>525860</xdr:colOff>
      <xdr:row>0</xdr:row>
      <xdr:rowOff>39688</xdr:rowOff>
    </xdr:from>
    <xdr:to>
      <xdr:col>164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9E2242D2-DB07-4403-A707-E552162F9C01}"/>
            </a:ext>
          </a:extLst>
        </xdr:cNvPr>
        <xdr:cNvSpPr txBox="1"/>
      </xdr:nvSpPr>
      <xdr:spPr>
        <a:xfrm>
          <a:off x="33053735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164</xdr:col>
      <xdr:colOff>525860</xdr:colOff>
      <xdr:row>0</xdr:row>
      <xdr:rowOff>39688</xdr:rowOff>
    </xdr:from>
    <xdr:to>
      <xdr:col>164</xdr:col>
      <xdr:colOff>915519</xdr:colOff>
      <xdr:row>0</xdr:row>
      <xdr:rowOff>305775</xdr:rowOff>
    </xdr:to>
    <xdr:sp macro="" textlink="">
      <xdr:nvSpPr>
        <xdr:cNvPr id="3" name="กล่องข้อความ 1">
          <a:extLst>
            <a:ext uri="{FF2B5EF4-FFF2-40B4-BE49-F238E27FC236}">
              <a16:creationId xmlns:a16="http://schemas.microsoft.com/office/drawing/2014/main" id="{6CCEFEA4-90E4-4299-ABCF-FEBCE81C697C}"/>
            </a:ext>
          </a:extLst>
        </xdr:cNvPr>
        <xdr:cNvSpPr txBox="1"/>
      </xdr:nvSpPr>
      <xdr:spPr>
        <a:xfrm>
          <a:off x="33720485" y="39688"/>
          <a:ext cx="75334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164</xdr:col>
      <xdr:colOff>525860</xdr:colOff>
      <xdr:row>0</xdr:row>
      <xdr:rowOff>39688</xdr:rowOff>
    </xdr:from>
    <xdr:to>
      <xdr:col>164</xdr:col>
      <xdr:colOff>915519</xdr:colOff>
      <xdr:row>0</xdr:row>
      <xdr:rowOff>305775</xdr:rowOff>
    </xdr:to>
    <xdr:sp macro="" textlink="">
      <xdr:nvSpPr>
        <xdr:cNvPr id="4" name="กล่องข้อความ 1">
          <a:extLst>
            <a:ext uri="{FF2B5EF4-FFF2-40B4-BE49-F238E27FC236}">
              <a16:creationId xmlns:a16="http://schemas.microsoft.com/office/drawing/2014/main" id="{47A78703-F1F5-4BA2-ADBE-0838EAF8AB27}"/>
            </a:ext>
          </a:extLst>
        </xdr:cNvPr>
        <xdr:cNvSpPr txBox="1"/>
      </xdr:nvSpPr>
      <xdr:spPr>
        <a:xfrm>
          <a:off x="33720485" y="39688"/>
          <a:ext cx="75334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10E41B9D-947D-431F-A3E5-E04DC74BE8FE}"/>
            </a:ext>
          </a:extLst>
        </xdr:cNvPr>
        <xdr:cNvSpPr txBox="1"/>
      </xdr:nvSpPr>
      <xdr:spPr>
        <a:xfrm>
          <a:off x="3400306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2968010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1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1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 filterMode="1"/>
  <dimension ref="A1:EB152"/>
  <sheetViews>
    <sheetView zoomScale="90" zoomScaleNormal="9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9" defaultRowHeight="21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customWidth="1"/>
    <col min="8" max="8" width="8.42578125" style="78" hidden="1" customWidth="1"/>
    <col min="9" max="9" width="17.140625" style="78" hidden="1" customWidth="1"/>
    <col min="10" max="10" width="7.85546875" style="78" customWidth="1"/>
    <col min="11" max="11" width="10" style="78" hidden="1" customWidth="1"/>
    <col min="12" max="12" width="10.28515625" style="78" hidden="1" customWidth="1"/>
    <col min="13" max="13" width="16.8554687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0.8554687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3" width="8.42578125" style="78" hidden="1" customWidth="1"/>
    <col min="54" max="54" width="8.42578125" style="78" customWidth="1"/>
    <col min="55" max="55" width="8.42578125" style="78" hidden="1" customWidth="1"/>
    <col min="56" max="56" width="9" style="78" hidden="1" customWidth="1"/>
    <col min="57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7" width="8.42578125" style="78" hidden="1" customWidth="1"/>
    <col min="68" max="68" width="0.140625" style="78" hidden="1" customWidth="1"/>
    <col min="69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customWidth="1"/>
    <col min="94" max="94" width="9.28515625" style="78" customWidth="1"/>
    <col min="95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26.25">
      <c r="A1" s="787" t="s">
        <v>0</v>
      </c>
      <c r="B1" s="787"/>
      <c r="C1" s="787"/>
      <c r="D1" s="787"/>
      <c r="E1" s="787"/>
      <c r="F1" s="787"/>
      <c r="G1" s="787"/>
      <c r="H1" s="787"/>
      <c r="I1" s="787"/>
      <c r="J1" s="787"/>
      <c r="K1" s="787"/>
      <c r="L1" s="787"/>
      <c r="M1" s="787"/>
      <c r="N1" s="787"/>
      <c r="O1" s="787"/>
      <c r="P1" s="787"/>
      <c r="Q1" s="787"/>
      <c r="R1" s="787"/>
      <c r="S1" s="787"/>
      <c r="T1" s="787"/>
      <c r="U1" s="787"/>
      <c r="V1" s="787"/>
      <c r="W1" s="787"/>
      <c r="X1" s="787"/>
      <c r="Y1" s="787"/>
      <c r="Z1" s="787"/>
      <c r="AA1" s="787"/>
      <c r="AB1" s="787"/>
      <c r="AC1" s="787"/>
      <c r="AD1" s="787"/>
      <c r="AE1" s="787"/>
      <c r="AF1" s="787"/>
      <c r="AG1" s="787"/>
      <c r="AH1" s="787"/>
      <c r="AI1" s="787"/>
      <c r="AJ1" s="787"/>
      <c r="AK1" s="787"/>
      <c r="AL1" s="787"/>
      <c r="AM1" s="787"/>
      <c r="AN1" s="787"/>
      <c r="AO1" s="787"/>
      <c r="AP1" s="787"/>
      <c r="AQ1" s="787"/>
      <c r="AR1" s="787"/>
      <c r="AS1" s="787"/>
      <c r="AT1" s="787"/>
      <c r="AU1" s="787"/>
      <c r="AV1" s="787"/>
      <c r="AW1" s="787"/>
      <c r="AX1" s="787"/>
      <c r="AY1" s="787"/>
      <c r="AZ1" s="787"/>
      <c r="BA1" s="787"/>
      <c r="BB1" s="787"/>
      <c r="BC1" s="787"/>
      <c r="BD1" s="787"/>
      <c r="BE1" s="787"/>
      <c r="BF1" s="787"/>
      <c r="BG1" s="787"/>
      <c r="BH1" s="787"/>
      <c r="BI1" s="787"/>
      <c r="BJ1" s="787"/>
      <c r="BK1" s="787"/>
      <c r="BL1" s="787"/>
      <c r="BM1" s="787"/>
      <c r="BN1" s="787"/>
      <c r="BO1" s="787"/>
      <c r="BP1" s="787"/>
      <c r="BQ1" s="787"/>
      <c r="BR1" s="787"/>
      <c r="BS1" s="787"/>
      <c r="BT1" s="787"/>
      <c r="BU1" s="787"/>
      <c r="BV1" s="787"/>
      <c r="BW1" s="787"/>
      <c r="BX1" s="787"/>
      <c r="BY1" s="787"/>
      <c r="BZ1" s="787"/>
      <c r="CA1" s="787"/>
      <c r="CB1" s="787"/>
      <c r="CC1" s="787"/>
      <c r="CD1" s="787"/>
      <c r="CE1" s="787"/>
      <c r="CF1" s="787"/>
      <c r="CG1" s="787"/>
      <c r="CH1" s="787"/>
      <c r="CI1" s="787"/>
      <c r="CJ1" s="787"/>
      <c r="CK1" s="787"/>
      <c r="CL1" s="787"/>
      <c r="CM1" s="787"/>
      <c r="CN1" s="787"/>
      <c r="CO1" s="787"/>
      <c r="CP1" s="787"/>
      <c r="CQ1" s="787"/>
      <c r="CR1" s="787"/>
      <c r="CS1" s="787"/>
      <c r="CT1" s="787"/>
      <c r="CU1" s="787"/>
      <c r="CV1" s="787"/>
      <c r="CW1" s="787"/>
      <c r="CX1" s="787"/>
      <c r="CY1" s="787"/>
      <c r="CZ1" s="787"/>
      <c r="DA1" s="787"/>
      <c r="DB1" s="787"/>
      <c r="DC1" s="787"/>
      <c r="DD1" s="787"/>
      <c r="DE1" s="787"/>
      <c r="DF1" s="787"/>
      <c r="DG1" s="787"/>
      <c r="DH1" s="787"/>
      <c r="DI1" s="787"/>
      <c r="DJ1" s="787"/>
      <c r="DK1" s="787"/>
      <c r="DL1" s="787"/>
      <c r="DM1" s="787"/>
      <c r="DN1" s="787"/>
      <c r="DO1" s="787"/>
      <c r="DP1" s="787"/>
      <c r="DQ1" s="787"/>
      <c r="DR1" s="787"/>
      <c r="DS1" s="787"/>
      <c r="DT1" s="787"/>
      <c r="DU1" s="787"/>
      <c r="DV1" s="787"/>
      <c r="DW1" s="787"/>
      <c r="DX1" s="787"/>
      <c r="DY1" s="787"/>
      <c r="DZ1" s="787"/>
      <c r="EA1" s="787"/>
    </row>
    <row r="2" spans="1:132" ht="26.25">
      <c r="A2" s="787" t="s">
        <v>1</v>
      </c>
      <c r="B2" s="787"/>
      <c r="C2" s="787"/>
      <c r="D2" s="787"/>
      <c r="E2" s="787"/>
      <c r="F2" s="787"/>
      <c r="G2" s="787"/>
      <c r="H2" s="787"/>
      <c r="I2" s="787"/>
      <c r="J2" s="787"/>
      <c r="K2" s="787"/>
      <c r="L2" s="787"/>
      <c r="M2" s="787"/>
      <c r="N2" s="787"/>
      <c r="O2" s="787"/>
      <c r="P2" s="787"/>
      <c r="Q2" s="787"/>
      <c r="R2" s="787"/>
      <c r="S2" s="787"/>
      <c r="T2" s="787"/>
      <c r="U2" s="787"/>
      <c r="V2" s="787"/>
      <c r="W2" s="787"/>
      <c r="X2" s="787"/>
      <c r="Y2" s="787"/>
      <c r="Z2" s="787"/>
      <c r="AA2" s="787"/>
      <c r="AB2" s="787"/>
      <c r="AC2" s="787"/>
      <c r="AD2" s="787"/>
      <c r="AE2" s="787"/>
      <c r="AF2" s="787"/>
      <c r="AG2" s="787"/>
      <c r="AH2" s="787"/>
      <c r="AI2" s="787"/>
      <c r="AJ2" s="787"/>
      <c r="AK2" s="787"/>
      <c r="AL2" s="787"/>
      <c r="AM2" s="787"/>
      <c r="AN2" s="787"/>
      <c r="AO2" s="787"/>
      <c r="AP2" s="787"/>
      <c r="AQ2" s="787"/>
      <c r="AR2" s="787"/>
      <c r="AS2" s="787"/>
      <c r="AT2" s="787"/>
      <c r="AU2" s="787"/>
      <c r="AV2" s="787"/>
      <c r="AW2" s="787"/>
      <c r="AX2" s="787"/>
      <c r="AY2" s="787"/>
      <c r="AZ2" s="787"/>
      <c r="BA2" s="787"/>
      <c r="BB2" s="787"/>
      <c r="BC2" s="787"/>
      <c r="BD2" s="787"/>
      <c r="BE2" s="787"/>
      <c r="BF2" s="787"/>
      <c r="BG2" s="787"/>
      <c r="BH2" s="787"/>
      <c r="BI2" s="787"/>
      <c r="BJ2" s="787"/>
      <c r="BK2" s="787"/>
      <c r="BL2" s="787"/>
      <c r="BM2" s="787"/>
      <c r="BN2" s="787"/>
      <c r="BO2" s="787"/>
      <c r="BP2" s="787"/>
      <c r="BQ2" s="787"/>
      <c r="BR2" s="787"/>
      <c r="BS2" s="787"/>
      <c r="BT2" s="787"/>
      <c r="BU2" s="787"/>
      <c r="BV2" s="787"/>
      <c r="BW2" s="787"/>
      <c r="BX2" s="787"/>
      <c r="BY2" s="787"/>
      <c r="BZ2" s="787"/>
      <c r="CA2" s="787"/>
      <c r="CB2" s="787"/>
      <c r="CC2" s="787"/>
      <c r="CD2" s="787"/>
      <c r="CE2" s="787"/>
      <c r="CF2" s="787"/>
      <c r="CG2" s="787"/>
      <c r="CH2" s="787"/>
      <c r="CI2" s="787"/>
      <c r="CJ2" s="787"/>
      <c r="CK2" s="787"/>
      <c r="CL2" s="787"/>
      <c r="CM2" s="787"/>
      <c r="CN2" s="787"/>
      <c r="CO2" s="787"/>
      <c r="CP2" s="787"/>
      <c r="CQ2" s="787"/>
      <c r="CR2" s="787"/>
      <c r="CS2" s="787"/>
      <c r="CT2" s="787"/>
      <c r="CU2" s="787"/>
      <c r="CV2" s="787"/>
      <c r="CW2" s="787"/>
      <c r="CX2" s="787"/>
      <c r="CY2" s="787"/>
      <c r="CZ2" s="787"/>
      <c r="DA2" s="787"/>
      <c r="DB2" s="787"/>
      <c r="DC2" s="787"/>
      <c r="DD2" s="787"/>
      <c r="DE2" s="787"/>
      <c r="DF2" s="787"/>
      <c r="DG2" s="787"/>
      <c r="DH2" s="787"/>
      <c r="DI2" s="787"/>
      <c r="DJ2" s="787"/>
      <c r="DK2" s="787"/>
      <c r="DL2" s="787"/>
      <c r="DM2" s="787"/>
      <c r="DN2" s="787"/>
      <c r="DO2" s="787"/>
      <c r="DP2" s="787"/>
      <c r="DQ2" s="787"/>
      <c r="DR2" s="787"/>
      <c r="DS2" s="787"/>
      <c r="DT2" s="787"/>
      <c r="DU2" s="787"/>
      <c r="DV2" s="787"/>
      <c r="DW2" s="787"/>
      <c r="DX2" s="787"/>
      <c r="DY2" s="787"/>
      <c r="DZ2" s="787"/>
      <c r="EA2" s="787"/>
    </row>
    <row r="3" spans="1:132" s="788" customFormat="1" ht="21.2" customHeight="1">
      <c r="A3" s="788" t="s">
        <v>2</v>
      </c>
    </row>
    <row r="4" spans="1:132" ht="21.2" customHeight="1">
      <c r="A4" s="779" t="s">
        <v>3</v>
      </c>
      <c r="B4" s="779" t="s">
        <v>4</v>
      </c>
      <c r="C4" s="776" t="s">
        <v>5</v>
      </c>
      <c r="D4" s="777"/>
      <c r="E4" s="777"/>
      <c r="F4" s="777"/>
      <c r="G4" s="777"/>
      <c r="H4" s="777"/>
      <c r="I4" s="777"/>
      <c r="J4" s="777"/>
      <c r="K4" s="777"/>
      <c r="L4" s="777"/>
      <c r="M4" s="777"/>
      <c r="N4" s="777"/>
      <c r="O4" s="777"/>
      <c r="P4" s="777"/>
      <c r="Q4" s="777"/>
      <c r="R4" s="777"/>
      <c r="S4" s="777"/>
      <c r="T4" s="777"/>
      <c r="U4" s="777"/>
      <c r="V4" s="777"/>
      <c r="W4" s="783"/>
      <c r="X4" s="782" t="s">
        <v>6</v>
      </c>
      <c r="Y4" s="789"/>
      <c r="Z4" s="789"/>
      <c r="AA4" s="789"/>
      <c r="AB4" s="789"/>
      <c r="AC4" s="789"/>
      <c r="AD4" s="789"/>
      <c r="AE4" s="790"/>
      <c r="AF4" s="781" t="s">
        <v>7</v>
      </c>
      <c r="AG4" s="781"/>
      <c r="AH4" s="781"/>
      <c r="AI4" s="781"/>
      <c r="AJ4" s="781"/>
      <c r="AK4" s="781"/>
      <c r="AL4" s="781"/>
      <c r="AM4" s="781"/>
      <c r="AN4" s="781"/>
      <c r="AO4" s="781"/>
      <c r="AP4" s="781"/>
      <c r="AQ4" s="780" t="s">
        <v>8</v>
      </c>
      <c r="AR4" s="781"/>
      <c r="AS4" s="781"/>
      <c r="AT4" s="781"/>
      <c r="AU4" s="782"/>
      <c r="AV4" s="776" t="s">
        <v>9</v>
      </c>
      <c r="AW4" s="777"/>
      <c r="AX4" s="777"/>
      <c r="AY4" s="778"/>
      <c r="AZ4" s="779" t="s">
        <v>10</v>
      </c>
      <c r="BA4" s="779"/>
      <c r="BB4" s="779"/>
      <c r="BC4" s="779"/>
      <c r="BD4" s="779"/>
      <c r="BE4" s="779"/>
      <c r="BF4" s="779"/>
      <c r="BG4" s="779"/>
      <c r="BH4" s="779"/>
      <c r="BI4" s="779"/>
      <c r="BJ4" s="779"/>
      <c r="BK4" s="779"/>
      <c r="BL4" s="779"/>
      <c r="BM4" s="776" t="s">
        <v>11</v>
      </c>
      <c r="BN4" s="777"/>
      <c r="BO4" s="777"/>
      <c r="BP4" s="777"/>
      <c r="BQ4" s="777"/>
      <c r="BR4" s="777"/>
      <c r="BS4" s="777"/>
      <c r="BT4" s="777"/>
      <c r="BU4" s="777"/>
      <c r="BV4" s="777"/>
      <c r="BW4" s="777"/>
      <c r="BX4" s="777"/>
      <c r="BY4" s="777"/>
      <c r="BZ4" s="777"/>
      <c r="CA4" s="778"/>
      <c r="CB4" s="776" t="s">
        <v>12</v>
      </c>
      <c r="CC4" s="777"/>
      <c r="CD4" s="777"/>
      <c r="CE4" s="777"/>
      <c r="CF4" s="777"/>
      <c r="CG4" s="777"/>
      <c r="CH4" s="777"/>
      <c r="CI4" s="777"/>
      <c r="CJ4" s="778"/>
      <c r="CK4" s="789" t="s">
        <v>13</v>
      </c>
      <c r="CL4" s="789"/>
      <c r="CM4" s="789"/>
      <c r="CN4" s="780" t="s">
        <v>14</v>
      </c>
      <c r="CO4" s="781"/>
      <c r="CP4" s="781"/>
      <c r="CQ4" s="781"/>
      <c r="CR4" s="781"/>
      <c r="CS4" s="781"/>
      <c r="CT4" s="781"/>
      <c r="CU4" s="781"/>
      <c r="CV4" s="781"/>
      <c r="CW4" s="781"/>
      <c r="CX4" s="781"/>
      <c r="CY4" s="781"/>
      <c r="CZ4" s="781"/>
      <c r="DA4" s="781"/>
      <c r="DB4" s="781"/>
      <c r="DC4" s="782"/>
      <c r="DD4" s="776" t="s">
        <v>15</v>
      </c>
      <c r="DE4" s="777"/>
      <c r="DF4" s="777"/>
      <c r="DG4" s="777"/>
      <c r="DH4" s="777"/>
      <c r="DI4" s="777"/>
      <c r="DJ4" s="777"/>
      <c r="DK4" s="777"/>
      <c r="DL4" s="778"/>
      <c r="DM4" s="776" t="s">
        <v>16</v>
      </c>
      <c r="DN4" s="777"/>
      <c r="DO4" s="777"/>
      <c r="DP4" s="777"/>
      <c r="DQ4" s="777"/>
      <c r="DR4" s="777"/>
      <c r="DS4" s="777"/>
      <c r="DT4" s="778"/>
      <c r="DU4" s="776" t="s">
        <v>17</v>
      </c>
      <c r="DV4" s="777"/>
      <c r="DW4" s="777"/>
      <c r="DX4" s="777"/>
      <c r="DY4" s="777"/>
      <c r="DZ4" s="778" t="s">
        <v>17</v>
      </c>
      <c r="EA4" s="785" t="s">
        <v>18</v>
      </c>
      <c r="EB4" s="2">
        <f>+DT10+DL10+DC10+CM10+CJ10+CA10+BL10+AU10+AP10+AE10+W10+DZ10</f>
        <v>426573.93000000005</v>
      </c>
    </row>
    <row r="5" spans="1:132">
      <c r="A5" s="779"/>
      <c r="B5" s="779"/>
      <c r="C5" s="776" t="s">
        <v>19</v>
      </c>
      <c r="D5" s="777"/>
      <c r="E5" s="777"/>
      <c r="F5" s="777"/>
      <c r="G5" s="777"/>
      <c r="H5" s="777"/>
      <c r="I5" s="777"/>
      <c r="J5" s="777"/>
      <c r="K5" s="777"/>
      <c r="L5" s="777"/>
      <c r="M5" s="777"/>
      <c r="N5" s="777"/>
      <c r="O5" s="777"/>
      <c r="P5" s="777"/>
      <c r="Q5" s="777"/>
      <c r="R5" s="777"/>
      <c r="S5" s="777"/>
      <c r="T5" s="777"/>
      <c r="U5" s="777"/>
      <c r="V5" s="777"/>
      <c r="W5" s="783"/>
      <c r="X5" s="778" t="s">
        <v>19</v>
      </c>
      <c r="Y5" s="779"/>
      <c r="Z5" s="779"/>
      <c r="AA5" s="779"/>
      <c r="AB5" s="779"/>
      <c r="AC5" s="779"/>
      <c r="AD5" s="779"/>
      <c r="AE5" s="784"/>
      <c r="AF5" s="777" t="s">
        <v>19</v>
      </c>
      <c r="AG5" s="777"/>
      <c r="AH5" s="777"/>
      <c r="AI5" s="777"/>
      <c r="AJ5" s="777"/>
      <c r="AK5" s="777"/>
      <c r="AL5" s="777"/>
      <c r="AM5" s="777"/>
      <c r="AN5" s="777"/>
      <c r="AO5" s="777"/>
      <c r="AP5" s="777"/>
      <c r="AQ5" s="776" t="s">
        <v>19</v>
      </c>
      <c r="AR5" s="777"/>
      <c r="AS5" s="777"/>
      <c r="AT5" s="777"/>
      <c r="AU5" s="778"/>
      <c r="AV5" s="776" t="s">
        <v>19</v>
      </c>
      <c r="AW5" s="777"/>
      <c r="AX5" s="777"/>
      <c r="AY5" s="778"/>
      <c r="AZ5" s="779" t="s">
        <v>19</v>
      </c>
      <c r="BA5" s="779"/>
      <c r="BB5" s="779"/>
      <c r="BC5" s="779"/>
      <c r="BD5" s="779"/>
      <c r="BE5" s="779"/>
      <c r="BF5" s="779"/>
      <c r="BG5" s="779"/>
      <c r="BH5" s="779"/>
      <c r="BI5" s="779"/>
      <c r="BJ5" s="779"/>
      <c r="BK5" s="779"/>
      <c r="BL5" s="779"/>
      <c r="BM5" s="776" t="s">
        <v>19</v>
      </c>
      <c r="BN5" s="777"/>
      <c r="BO5" s="777"/>
      <c r="BP5" s="777"/>
      <c r="BQ5" s="777"/>
      <c r="BR5" s="777"/>
      <c r="BS5" s="777"/>
      <c r="BT5" s="777"/>
      <c r="BU5" s="777"/>
      <c r="BV5" s="777"/>
      <c r="BW5" s="777"/>
      <c r="BX5" s="777"/>
      <c r="BY5" s="777"/>
      <c r="BZ5" s="777"/>
      <c r="CA5" s="778"/>
      <c r="CB5" s="776" t="s">
        <v>19</v>
      </c>
      <c r="CC5" s="777"/>
      <c r="CD5" s="777"/>
      <c r="CE5" s="777"/>
      <c r="CF5" s="777"/>
      <c r="CG5" s="777"/>
      <c r="CH5" s="777"/>
      <c r="CI5" s="777"/>
      <c r="CJ5" s="778"/>
      <c r="CK5" s="779" t="s">
        <v>19</v>
      </c>
      <c r="CL5" s="779"/>
      <c r="CM5" s="779"/>
      <c r="CN5" s="780" t="s">
        <v>19</v>
      </c>
      <c r="CO5" s="781"/>
      <c r="CP5" s="781"/>
      <c r="CQ5" s="781"/>
      <c r="CR5" s="781"/>
      <c r="CS5" s="781"/>
      <c r="CT5" s="781"/>
      <c r="CU5" s="781"/>
      <c r="CV5" s="781"/>
      <c r="CW5" s="781"/>
      <c r="CX5" s="781"/>
      <c r="CY5" s="781"/>
      <c r="CZ5" s="781"/>
      <c r="DA5" s="781"/>
      <c r="DB5" s="781"/>
      <c r="DC5" s="782"/>
      <c r="DD5" s="776" t="s">
        <v>19</v>
      </c>
      <c r="DE5" s="777"/>
      <c r="DF5" s="777"/>
      <c r="DG5" s="777"/>
      <c r="DH5" s="777"/>
      <c r="DI5" s="777"/>
      <c r="DJ5" s="777"/>
      <c r="DK5" s="777"/>
      <c r="DL5" s="778"/>
      <c r="DM5" s="776" t="s">
        <v>19</v>
      </c>
      <c r="DN5" s="777"/>
      <c r="DO5" s="777"/>
      <c r="DP5" s="777"/>
      <c r="DQ5" s="777"/>
      <c r="DR5" s="777"/>
      <c r="DS5" s="777"/>
      <c r="DT5" s="778"/>
      <c r="DU5" s="776" t="s">
        <v>19</v>
      </c>
      <c r="DV5" s="777"/>
      <c r="DW5" s="777"/>
      <c r="DX5" s="777"/>
      <c r="DY5" s="777"/>
      <c r="DZ5" s="778"/>
      <c r="EA5" s="786"/>
    </row>
    <row r="6" spans="1:132" ht="96.75" customHeight="1">
      <c r="A6" s="779"/>
      <c r="B6" s="779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227</v>
      </c>
      <c r="D7" s="10">
        <f t="shared" ref="D7:BO7" si="0">D8-D9</f>
        <v>-10</v>
      </c>
      <c r="E7" s="10">
        <f t="shared" si="0"/>
        <v>-225</v>
      </c>
      <c r="F7" s="10">
        <f t="shared" si="0"/>
        <v>0</v>
      </c>
      <c r="G7" s="10">
        <f t="shared" si="0"/>
        <v>-36</v>
      </c>
      <c r="H7" s="10">
        <f t="shared" si="0"/>
        <v>0</v>
      </c>
      <c r="I7" s="10">
        <f t="shared" si="0"/>
        <v>0</v>
      </c>
      <c r="J7" s="10">
        <f t="shared" si="0"/>
        <v>28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-158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-290</v>
      </c>
      <c r="V7" s="10">
        <f t="shared" si="0"/>
        <v>0</v>
      </c>
      <c r="W7" s="10">
        <f t="shared" si="0"/>
        <v>-464</v>
      </c>
      <c r="X7" s="10">
        <f t="shared" si="0"/>
        <v>154</v>
      </c>
      <c r="Y7" s="10">
        <f t="shared" si="0"/>
        <v>260</v>
      </c>
      <c r="Z7" s="10">
        <f t="shared" si="0"/>
        <v>407</v>
      </c>
      <c r="AA7" s="10">
        <f t="shared" si="0"/>
        <v>741</v>
      </c>
      <c r="AB7" s="10">
        <f t="shared" si="0"/>
        <v>339</v>
      </c>
      <c r="AC7" s="10">
        <f t="shared" si="0"/>
        <v>0</v>
      </c>
      <c r="AD7" s="10">
        <f t="shared" si="0"/>
        <v>5</v>
      </c>
      <c r="AE7" s="10">
        <f t="shared" si="0"/>
        <v>1906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-808</v>
      </c>
      <c r="AJ7" s="10">
        <f t="shared" si="0"/>
        <v>0</v>
      </c>
      <c r="AK7" s="10">
        <f t="shared" si="0"/>
        <v>0</v>
      </c>
      <c r="AL7" s="10">
        <f t="shared" si="0"/>
        <v>2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-806</v>
      </c>
      <c r="AQ7" s="10">
        <f t="shared" si="0"/>
        <v>-12</v>
      </c>
      <c r="AR7" s="10">
        <f t="shared" si="0"/>
        <v>-44910</v>
      </c>
      <c r="AS7" s="10">
        <f t="shared" si="0"/>
        <v>-655</v>
      </c>
      <c r="AT7" s="10">
        <f t="shared" si="0"/>
        <v>0</v>
      </c>
      <c r="AU7" s="10">
        <f t="shared" si="0"/>
        <v>-45577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73</v>
      </c>
      <c r="BA7" s="10">
        <f t="shared" si="0"/>
        <v>0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-122</v>
      </c>
      <c r="BI7" s="10">
        <f t="shared" si="0"/>
        <v>0</v>
      </c>
      <c r="BJ7" s="10">
        <f t="shared" si="0"/>
        <v>-14</v>
      </c>
      <c r="BK7" s="10">
        <f t="shared" si="0"/>
        <v>0</v>
      </c>
      <c r="BL7" s="10">
        <f t="shared" si="0"/>
        <v>-63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-2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-2</v>
      </c>
      <c r="CK7" s="10">
        <f t="shared" si="1"/>
        <v>0</v>
      </c>
      <c r="CL7" s="10">
        <f t="shared" si="1"/>
        <v>0</v>
      </c>
      <c r="CM7" s="10">
        <f t="shared" si="1"/>
        <v>0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105</v>
      </c>
      <c r="CR7" s="10">
        <f t="shared" si="1"/>
        <v>-8</v>
      </c>
      <c r="CS7" s="10">
        <f t="shared" si="1"/>
        <v>-225</v>
      </c>
      <c r="CT7" s="10">
        <f t="shared" si="1"/>
        <v>0</v>
      </c>
      <c r="CU7" s="10">
        <f t="shared" si="1"/>
        <v>0</v>
      </c>
      <c r="CV7" s="10">
        <f t="shared" si="1"/>
        <v>-538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-666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4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4</v>
      </c>
      <c r="DU7" s="10">
        <f t="shared" si="1"/>
        <v>6</v>
      </c>
      <c r="DV7" s="10">
        <f t="shared" si="1"/>
        <v>0</v>
      </c>
      <c r="DW7" s="10">
        <f t="shared" si="1"/>
        <v>6</v>
      </c>
      <c r="DX7" s="10">
        <f t="shared" si="1"/>
        <v>0</v>
      </c>
      <c r="DY7" s="10">
        <f t="shared" si="1"/>
        <v>195</v>
      </c>
      <c r="DZ7" s="10">
        <f>DZ8-DZ9</f>
        <v>207</v>
      </c>
      <c r="EA7" s="10">
        <f>EA8-EA9</f>
        <v>-45461</v>
      </c>
    </row>
    <row r="8" spans="1:132" s="88" customFormat="1" ht="24" customHeight="1">
      <c r="A8" s="84"/>
      <c r="B8" s="84" t="s">
        <v>197</v>
      </c>
      <c r="C8" s="85">
        <v>260</v>
      </c>
      <c r="D8" s="85">
        <v>0</v>
      </c>
      <c r="E8" s="85">
        <v>63</v>
      </c>
      <c r="F8" s="85"/>
      <c r="G8" s="85">
        <v>4</v>
      </c>
      <c r="H8" s="85"/>
      <c r="I8" s="85"/>
      <c r="J8" s="85">
        <v>66</v>
      </c>
      <c r="K8" s="85"/>
      <c r="L8" s="85"/>
      <c r="M8" s="85"/>
      <c r="N8" s="85"/>
      <c r="O8" s="85"/>
      <c r="P8" s="85"/>
      <c r="Q8" s="85">
        <v>0</v>
      </c>
      <c r="R8" s="85"/>
      <c r="S8" s="85"/>
      <c r="T8" s="85"/>
      <c r="U8" s="85">
        <v>0</v>
      </c>
      <c r="V8" s="85"/>
      <c r="W8" s="86">
        <f>C8+D8+E8+G8+J8+Q8+U8</f>
        <v>393</v>
      </c>
      <c r="X8" s="85">
        <v>6500</v>
      </c>
      <c r="Y8" s="85">
        <v>12068</v>
      </c>
      <c r="Z8" s="85">
        <v>5154</v>
      </c>
      <c r="AA8" s="85">
        <v>1220</v>
      </c>
      <c r="AB8" s="85">
        <v>1020</v>
      </c>
      <c r="AC8" s="85"/>
      <c r="AD8" s="85">
        <v>155</v>
      </c>
      <c r="AE8" s="18">
        <f>AD8+AB8+AA8+Z8+Y8+X8</f>
        <v>26117</v>
      </c>
      <c r="AF8" s="87"/>
      <c r="AG8" s="85"/>
      <c r="AH8" s="85"/>
      <c r="AI8" s="85">
        <v>648</v>
      </c>
      <c r="AJ8" s="85"/>
      <c r="AK8" s="85"/>
      <c r="AL8" s="85">
        <v>169</v>
      </c>
      <c r="AM8" s="85"/>
      <c r="AN8" s="85"/>
      <c r="AO8" s="85"/>
      <c r="AP8" s="20">
        <f>AL8+AI8</f>
        <v>817</v>
      </c>
      <c r="AQ8" s="85">
        <v>103</v>
      </c>
      <c r="AR8" s="85">
        <v>375088</v>
      </c>
      <c r="AS8" s="85">
        <v>1835</v>
      </c>
      <c r="AT8" s="85"/>
      <c r="AU8" s="20">
        <f>AR8+AQ8+AS8</f>
        <v>377026</v>
      </c>
      <c r="AV8" s="85"/>
      <c r="AW8" s="85"/>
      <c r="AX8" s="85"/>
      <c r="AY8" s="85"/>
      <c r="AZ8" s="85">
        <v>167</v>
      </c>
      <c r="BA8" s="85"/>
      <c r="BB8" s="85"/>
      <c r="BC8" s="85"/>
      <c r="BD8" s="85"/>
      <c r="BE8" s="85"/>
      <c r="BF8" s="85"/>
      <c r="BG8" s="85"/>
      <c r="BH8" s="85">
        <v>7</v>
      </c>
      <c r="BI8" s="85"/>
      <c r="BJ8" s="85">
        <v>13884</v>
      </c>
      <c r="BK8" s="85"/>
      <c r="BL8" s="18">
        <f>BJ8+BH8+BB8+AZ8</f>
        <v>14058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382</v>
      </c>
      <c r="CD8" s="85"/>
      <c r="CE8" s="85">
        <v>65</v>
      </c>
      <c r="CF8" s="85"/>
      <c r="CG8" s="85"/>
      <c r="CH8" s="85"/>
      <c r="CI8" s="85"/>
      <c r="CJ8" s="90">
        <f>CC8+CE8</f>
        <v>447</v>
      </c>
      <c r="CK8" s="85"/>
      <c r="CL8" s="85">
        <v>11</v>
      </c>
      <c r="CM8" s="91">
        <f>CK8+CL8</f>
        <v>11</v>
      </c>
      <c r="CN8" s="85"/>
      <c r="CO8" s="85"/>
      <c r="CP8" s="85"/>
      <c r="CQ8" s="85">
        <v>110</v>
      </c>
      <c r="CR8" s="85">
        <v>0</v>
      </c>
      <c r="CS8" s="85">
        <v>12</v>
      </c>
      <c r="CT8" s="85"/>
      <c r="CU8" s="85"/>
      <c r="CV8" s="85">
        <v>6645</v>
      </c>
      <c r="CW8" s="85"/>
      <c r="CX8" s="85"/>
      <c r="CY8" s="85"/>
      <c r="CZ8" s="85"/>
      <c r="DA8" s="85"/>
      <c r="DB8" s="85"/>
      <c r="DC8" s="90">
        <f>CV8+CS8+CR8+CQ8+CP8+CO8+CN8</f>
        <v>6767</v>
      </c>
      <c r="DD8" s="85"/>
      <c r="DE8" s="85"/>
      <c r="DF8" s="85"/>
      <c r="DG8" s="85"/>
      <c r="DH8" s="85"/>
      <c r="DI8" s="85"/>
      <c r="DJ8" s="85"/>
      <c r="DK8" s="85"/>
      <c r="DL8" s="93">
        <f>DF8</f>
        <v>0</v>
      </c>
      <c r="DM8" s="85"/>
      <c r="DN8" s="85"/>
      <c r="DO8" s="85">
        <v>98</v>
      </c>
      <c r="DP8" s="85"/>
      <c r="DQ8" s="85"/>
      <c r="DR8" s="85"/>
      <c r="DS8" s="85"/>
      <c r="DT8" s="93">
        <f>DO8</f>
        <v>98</v>
      </c>
      <c r="DU8" s="85">
        <v>280</v>
      </c>
      <c r="DV8" s="85">
        <v>28</v>
      </c>
      <c r="DW8" s="85">
        <v>325</v>
      </c>
      <c r="DX8" s="85"/>
      <c r="DY8" s="85">
        <v>207</v>
      </c>
      <c r="DZ8" s="94">
        <f>DY8+DW8+DV8+DU8</f>
        <v>840</v>
      </c>
      <c r="EA8" s="94">
        <f>DZ8+DT8+DL8+DC8+CJ8+BL8+AU8+AP8+AE8+W8+CM8</f>
        <v>426574</v>
      </c>
    </row>
    <row r="9" spans="1:132" s="25" customFormat="1" ht="24" customHeight="1">
      <c r="A9" s="9"/>
      <c r="B9" s="12" t="s">
        <v>112</v>
      </c>
      <c r="C9" s="13">
        <v>33</v>
      </c>
      <c r="D9" s="13">
        <v>10</v>
      </c>
      <c r="E9" s="13">
        <v>288</v>
      </c>
      <c r="F9" s="13"/>
      <c r="G9" s="13">
        <v>40</v>
      </c>
      <c r="H9" s="13"/>
      <c r="I9" s="14"/>
      <c r="J9" s="15">
        <v>38</v>
      </c>
      <c r="K9" s="14"/>
      <c r="L9" s="14"/>
      <c r="M9" s="14"/>
      <c r="N9" s="14"/>
      <c r="O9" s="13"/>
      <c r="P9" s="14"/>
      <c r="Q9" s="15">
        <v>158</v>
      </c>
      <c r="R9" s="14"/>
      <c r="S9" s="14"/>
      <c r="T9" s="14"/>
      <c r="U9" s="13">
        <v>290</v>
      </c>
      <c r="V9" s="14"/>
      <c r="W9" s="16">
        <f>C9+D9+E9+G9+J9+Q9+U9</f>
        <v>857</v>
      </c>
      <c r="X9" s="13">
        <v>6346</v>
      </c>
      <c r="Y9" s="13">
        <v>11808</v>
      </c>
      <c r="Z9" s="13">
        <v>4747</v>
      </c>
      <c r="AA9" s="13">
        <v>479</v>
      </c>
      <c r="AB9" s="13">
        <v>681</v>
      </c>
      <c r="AC9" s="17"/>
      <c r="AD9" s="13">
        <v>150</v>
      </c>
      <c r="AE9" s="18">
        <f>AD9+AB9+AA9+Z9+Y9+X9</f>
        <v>24211</v>
      </c>
      <c r="AF9" s="19"/>
      <c r="AG9" s="14"/>
      <c r="AH9" s="14"/>
      <c r="AI9" s="13">
        <v>1456</v>
      </c>
      <c r="AJ9" s="14"/>
      <c r="AK9" s="14"/>
      <c r="AL9" s="13">
        <v>167</v>
      </c>
      <c r="AM9" s="14"/>
      <c r="AN9" s="14"/>
      <c r="AO9" s="14"/>
      <c r="AP9" s="20">
        <f>AL9+AI9</f>
        <v>1623</v>
      </c>
      <c r="AQ9" s="13">
        <v>115</v>
      </c>
      <c r="AR9" s="13">
        <v>419998</v>
      </c>
      <c r="AS9" s="14">
        <v>2490</v>
      </c>
      <c r="AT9" s="14"/>
      <c r="AU9" s="20">
        <f>AR9+AQ9+AS9</f>
        <v>422603</v>
      </c>
      <c r="AV9" s="14"/>
      <c r="AW9" s="14"/>
      <c r="AX9" s="14"/>
      <c r="AY9" s="14"/>
      <c r="AZ9" s="13">
        <v>94</v>
      </c>
      <c r="BA9" s="13"/>
      <c r="BB9" s="13"/>
      <c r="BC9" s="13"/>
      <c r="BD9" s="14"/>
      <c r="BE9" s="13"/>
      <c r="BF9" s="14"/>
      <c r="BG9" s="14"/>
      <c r="BH9" s="14">
        <v>129</v>
      </c>
      <c r="BI9" s="14"/>
      <c r="BJ9" s="13">
        <v>13898</v>
      </c>
      <c r="BK9" s="14"/>
      <c r="BL9" s="18">
        <f>BJ9+BH9+BB9+AZ9</f>
        <v>14121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3">
        <v>384</v>
      </c>
      <c r="CD9" s="17"/>
      <c r="CE9" s="13">
        <v>65</v>
      </c>
      <c r="CF9" s="17"/>
      <c r="CG9" s="17"/>
      <c r="CH9" s="17"/>
      <c r="CI9" s="17"/>
      <c r="CJ9" s="21">
        <f>CC9+CE9</f>
        <v>449</v>
      </c>
      <c r="CK9" s="14"/>
      <c r="CL9" s="13">
        <v>11</v>
      </c>
      <c r="CM9" s="13">
        <f>CK9+CL9</f>
        <v>11</v>
      </c>
      <c r="CN9" s="14"/>
      <c r="CO9" s="14"/>
      <c r="CP9" s="14"/>
      <c r="CQ9" s="13">
        <v>5</v>
      </c>
      <c r="CR9" s="13">
        <v>8</v>
      </c>
      <c r="CS9" s="22">
        <v>237</v>
      </c>
      <c r="CT9" s="17"/>
      <c r="CU9" s="17"/>
      <c r="CV9" s="13">
        <v>7183</v>
      </c>
      <c r="CW9" s="17"/>
      <c r="CX9" s="17"/>
      <c r="CY9" s="17"/>
      <c r="CZ9" s="17"/>
      <c r="DA9" s="17"/>
      <c r="DB9" s="13"/>
      <c r="DC9" s="21">
        <f>CV9+CS9+CR9+CQ9+CP9+CO9+CN9</f>
        <v>7433</v>
      </c>
      <c r="DD9" s="14"/>
      <c r="DE9" s="14"/>
      <c r="DF9" s="13">
        <v>0</v>
      </c>
      <c r="DG9" s="14"/>
      <c r="DH9" s="14"/>
      <c r="DI9" s="14"/>
      <c r="DJ9" s="14"/>
      <c r="DK9" s="13"/>
      <c r="DL9" s="23">
        <f>DF9</f>
        <v>0</v>
      </c>
      <c r="DM9" s="14"/>
      <c r="DN9" s="14"/>
      <c r="DO9" s="13">
        <v>94</v>
      </c>
      <c r="DP9" s="13"/>
      <c r="DQ9" s="14"/>
      <c r="DR9" s="14"/>
      <c r="DS9" s="13"/>
      <c r="DT9" s="23">
        <f>DO9</f>
        <v>94</v>
      </c>
      <c r="DU9" s="13">
        <v>274</v>
      </c>
      <c r="DV9" s="13">
        <v>28</v>
      </c>
      <c r="DW9" s="13">
        <v>319</v>
      </c>
      <c r="DX9" s="13"/>
      <c r="DY9" s="13">
        <v>12</v>
      </c>
      <c r="DZ9" s="24">
        <f>DY9+DW9+DV9+DU9</f>
        <v>633</v>
      </c>
      <c r="EA9" s="24">
        <f>DZ9+DT9+DL9+DC9+CJ9+BL9+AU9+AP9+AE9+W9+CM9</f>
        <v>472035</v>
      </c>
    </row>
    <row r="10" spans="1:132" s="41" customFormat="1" ht="28.5" customHeight="1">
      <c r="A10" s="775" t="s">
        <v>114</v>
      </c>
      <c r="B10" s="775"/>
      <c r="C10" s="30">
        <f t="shared" ref="C10:BN10" si="2">SUM(C11,C29,C50,C59,C69,C78)</f>
        <v>260</v>
      </c>
      <c r="D10" s="30">
        <f t="shared" si="2"/>
        <v>0</v>
      </c>
      <c r="E10" s="30">
        <f t="shared" si="2"/>
        <v>63</v>
      </c>
      <c r="F10" s="30">
        <f t="shared" si="2"/>
        <v>0</v>
      </c>
      <c r="G10" s="30">
        <f t="shared" si="2"/>
        <v>4</v>
      </c>
      <c r="H10" s="30">
        <f t="shared" si="2"/>
        <v>0</v>
      </c>
      <c r="I10" s="30">
        <f t="shared" si="2"/>
        <v>0</v>
      </c>
      <c r="J10" s="30">
        <f t="shared" si="2"/>
        <v>66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393</v>
      </c>
      <c r="X10" s="32">
        <f t="shared" si="2"/>
        <v>6499.5</v>
      </c>
      <c r="Y10" s="33">
        <f t="shared" si="2"/>
        <v>12067.5</v>
      </c>
      <c r="Z10" s="33">
        <f t="shared" si="2"/>
        <v>5154.41</v>
      </c>
      <c r="AA10" s="30">
        <f t="shared" si="2"/>
        <v>1219.6500000000001</v>
      </c>
      <c r="AB10" s="30">
        <f t="shared" si="2"/>
        <v>1020.1</v>
      </c>
      <c r="AC10" s="30">
        <f t="shared" si="2"/>
        <v>0</v>
      </c>
      <c r="AD10" s="30">
        <f t="shared" si="2"/>
        <v>155</v>
      </c>
      <c r="AE10" s="31">
        <f t="shared" si="2"/>
        <v>26116.160000000003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648.25</v>
      </c>
      <c r="AJ10" s="30">
        <f t="shared" si="2"/>
        <v>0</v>
      </c>
      <c r="AK10" s="30">
        <f t="shared" si="2"/>
        <v>0</v>
      </c>
      <c r="AL10" s="30">
        <f t="shared" si="2"/>
        <v>169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817.25</v>
      </c>
      <c r="AQ10" s="30">
        <f t="shared" si="2"/>
        <v>103.25</v>
      </c>
      <c r="AR10" s="30">
        <f t="shared" si="2"/>
        <v>375088</v>
      </c>
      <c r="AS10" s="30">
        <f t="shared" si="2"/>
        <v>1835</v>
      </c>
      <c r="AT10" s="30">
        <f t="shared" si="2"/>
        <v>0</v>
      </c>
      <c r="AU10" s="30">
        <f t="shared" si="2"/>
        <v>377026.25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167.4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7</v>
      </c>
      <c r="BI10" s="30">
        <f t="shared" si="2"/>
        <v>0</v>
      </c>
      <c r="BJ10" s="30">
        <f t="shared" si="2"/>
        <v>13883.72</v>
      </c>
      <c r="BK10" s="30">
        <f t="shared" si="2"/>
        <v>0</v>
      </c>
      <c r="BL10" s="30">
        <f t="shared" si="2"/>
        <v>14058.119999999999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382.4</v>
      </c>
      <c r="CD10" s="30">
        <f t="shared" si="3"/>
        <v>0</v>
      </c>
      <c r="CE10" s="30">
        <f t="shared" si="3"/>
        <v>65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447.4</v>
      </c>
      <c r="CK10" s="30">
        <f t="shared" si="3"/>
        <v>0</v>
      </c>
      <c r="CL10" s="37">
        <f t="shared" si="3"/>
        <v>11</v>
      </c>
      <c r="CM10" s="30">
        <f>SUM(CM11,CM29,CM50,CM59,CM69,CM78)</f>
        <v>11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110</v>
      </c>
      <c r="CR10" s="30">
        <f t="shared" si="3"/>
        <v>0</v>
      </c>
      <c r="CS10" s="30">
        <f t="shared" si="3"/>
        <v>12</v>
      </c>
      <c r="CT10" s="30">
        <f t="shared" si="3"/>
        <v>0</v>
      </c>
      <c r="CU10" s="30">
        <f t="shared" si="3"/>
        <v>0</v>
      </c>
      <c r="CV10" s="30">
        <f t="shared" si="3"/>
        <v>6644.5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6766.5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98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98</v>
      </c>
      <c r="DU10" s="30">
        <f t="shared" si="3"/>
        <v>280</v>
      </c>
      <c r="DV10" s="30">
        <f t="shared" si="3"/>
        <v>28</v>
      </c>
      <c r="DW10" s="30">
        <f t="shared" si="3"/>
        <v>325</v>
      </c>
      <c r="DX10" s="30">
        <f t="shared" si="3"/>
        <v>0</v>
      </c>
      <c r="DY10" s="30">
        <f t="shared" si="3"/>
        <v>207.25</v>
      </c>
      <c r="DZ10" s="38">
        <f t="shared" si="3"/>
        <v>840.25</v>
      </c>
      <c r="EA10" s="39">
        <f>SUM(DZ10,DT10,DL10,DC10,CM10,CJ10,CA10,BL10,AU10,AP10,AE10,W10)</f>
        <v>426573.93000000005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250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15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265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15</v>
      </c>
      <c r="AT11" s="44">
        <f t="shared" si="5"/>
        <v>0</v>
      </c>
      <c r="AU11" s="43">
        <f t="shared" si="5"/>
        <v>15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48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7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214</v>
      </c>
      <c r="CD11" s="47">
        <f t="shared" si="6"/>
        <v>0</v>
      </c>
      <c r="CE11" s="46">
        <f t="shared" si="6"/>
        <v>65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279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195</v>
      </c>
      <c r="DZ11" s="46">
        <f t="shared" si="8"/>
        <v>195</v>
      </c>
      <c r="EA11" s="49">
        <f t="shared" ref="EA11:EA74" si="9">SUM(DT11,DL11,DC11,CM11,CJ11,CA11,BL11,AY11,AU11,AP11,AE11,W11,DZ11)</f>
        <v>811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250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250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195</v>
      </c>
      <c r="DZ15" s="56">
        <f t="shared" si="22"/>
        <v>195</v>
      </c>
      <c r="EA15" s="60">
        <f t="shared" si="9"/>
        <v>665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15</v>
      </c>
      <c r="AT17" s="53">
        <v>0</v>
      </c>
      <c r="AU17" s="56">
        <f t="shared" si="11"/>
        <v>15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3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7</v>
      </c>
      <c r="BI17" s="53">
        <v>0</v>
      </c>
      <c r="BJ17" s="53">
        <v>0</v>
      </c>
      <c r="BK17" s="53">
        <v>0</v>
      </c>
      <c r="BL17" s="56">
        <f t="shared" si="16"/>
        <v>10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25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65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65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15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15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15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20</v>
      </c>
      <c r="Y29" s="46">
        <f t="shared" si="24"/>
        <v>1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21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72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13877.72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13915.72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15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13805.72</v>
      </c>
      <c r="BK34" s="53">
        <v>0</v>
      </c>
      <c r="BL34" s="56">
        <f t="shared" si="16"/>
        <v>13805.72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13820.72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2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2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72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72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72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1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2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2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10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30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40</v>
      </c>
      <c r="X50" s="46">
        <f t="shared" si="30"/>
        <v>500</v>
      </c>
      <c r="Y50" s="46">
        <f t="shared" si="30"/>
        <v>22</v>
      </c>
      <c r="Z50" s="46">
        <f t="shared" si="30"/>
        <v>23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600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730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500</v>
      </c>
      <c r="Y51" s="53">
        <v>22</v>
      </c>
      <c r="Z51" s="53">
        <v>23</v>
      </c>
      <c r="AA51" s="53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600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600</v>
      </c>
    </row>
    <row r="52" spans="1:131" s="62" customFormat="1">
      <c r="A52" s="51"/>
      <c r="B52" s="61" t="s">
        <v>156</v>
      </c>
      <c r="C52" s="53"/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30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30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30</v>
      </c>
    </row>
    <row r="55" spans="1:131">
      <c r="A55" s="51"/>
      <c r="B55" s="61" t="s">
        <v>159</v>
      </c>
      <c r="C55" s="53"/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78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10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10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10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5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5</v>
      </c>
      <c r="X59" s="46">
        <f>SUM(X60:X68)</f>
        <v>828.7</v>
      </c>
      <c r="Y59" s="46">
        <f t="shared" ref="Y59:CJ59" si="38">SUM(Y60:Y68)</f>
        <v>870</v>
      </c>
      <c r="Z59" s="46">
        <f t="shared" si="38"/>
        <v>660.33</v>
      </c>
      <c r="AA59" s="46">
        <f t="shared" si="38"/>
        <v>770.15</v>
      </c>
      <c r="AB59" s="46">
        <f t="shared" si="38"/>
        <v>985.6</v>
      </c>
      <c r="AC59" s="47">
        <f t="shared" si="38"/>
        <v>0</v>
      </c>
      <c r="AD59" s="46">
        <f t="shared" si="38"/>
        <v>0</v>
      </c>
      <c r="AE59" s="46">
        <f t="shared" si="38"/>
        <v>4114.78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72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35.4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35.4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0</v>
      </c>
      <c r="CL59" s="44">
        <f t="shared" ref="CL59:CM59" si="39">SUM(CL60:CL68)</f>
        <v>11</v>
      </c>
      <c r="CM59" s="44">
        <f t="shared" si="39"/>
        <v>11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108</v>
      </c>
      <c r="CR59" s="43">
        <f t="shared" si="40"/>
        <v>0</v>
      </c>
      <c r="CS59" s="44">
        <f t="shared" si="40"/>
        <v>5</v>
      </c>
      <c r="CT59" s="44">
        <f t="shared" si="40"/>
        <v>0</v>
      </c>
      <c r="CU59" s="44">
        <f t="shared" si="40"/>
        <v>0</v>
      </c>
      <c r="CV59" s="43">
        <f t="shared" si="40"/>
        <v>6511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6624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98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98</v>
      </c>
      <c r="DU59" s="43">
        <f t="shared" si="40"/>
        <v>280</v>
      </c>
      <c r="DV59" s="43">
        <f t="shared" si="40"/>
        <v>10</v>
      </c>
      <c r="DW59" s="43">
        <f t="shared" si="40"/>
        <v>325</v>
      </c>
      <c r="DX59" s="44">
        <f t="shared" si="40"/>
        <v>0</v>
      </c>
      <c r="DY59" s="43">
        <f t="shared" si="40"/>
        <v>12.25</v>
      </c>
      <c r="DZ59" s="43">
        <f t="shared" si="40"/>
        <v>627.25</v>
      </c>
      <c r="EA59" s="49">
        <f t="shared" si="9"/>
        <v>11726.329999999998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41.5</v>
      </c>
      <c r="AA60" s="53">
        <v>2.6</v>
      </c>
      <c r="AB60" s="53">
        <v>66.599999999999994</v>
      </c>
      <c r="AC60" s="53">
        <v>0</v>
      </c>
      <c r="AD60" s="53">
        <v>0</v>
      </c>
      <c r="AE60" s="68">
        <f t="shared" si="35"/>
        <v>130.89999999999998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108</v>
      </c>
      <c r="CR60" s="53">
        <v>0</v>
      </c>
      <c r="CS60" s="53">
        <v>5</v>
      </c>
      <c r="CT60" s="53">
        <v>0</v>
      </c>
      <c r="CU60" s="53">
        <v>0</v>
      </c>
      <c r="CV60" s="53">
        <v>5882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5995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280</v>
      </c>
      <c r="DV60" s="53">
        <v>10</v>
      </c>
      <c r="DW60" s="53">
        <v>325</v>
      </c>
      <c r="DX60" s="53">
        <v>0</v>
      </c>
      <c r="DY60" s="53">
        <v>12.25</v>
      </c>
      <c r="DZ60" s="56">
        <f t="shared" si="22"/>
        <v>627.25</v>
      </c>
      <c r="EA60" s="60">
        <f t="shared" si="9"/>
        <v>7067.4499999999989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5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5</v>
      </c>
      <c r="X61" s="55">
        <v>281</v>
      </c>
      <c r="Y61" s="53">
        <v>107</v>
      </c>
      <c r="Z61" s="53">
        <v>265</v>
      </c>
      <c r="AA61" s="53">
        <v>199</v>
      </c>
      <c r="AB61" s="53">
        <v>911</v>
      </c>
      <c r="AC61" s="53">
        <v>0</v>
      </c>
      <c r="AD61" s="53">
        <v>0</v>
      </c>
      <c r="AE61" s="68">
        <f t="shared" si="35"/>
        <v>1763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1768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</v>
      </c>
      <c r="Y62" s="53">
        <v>499</v>
      </c>
      <c r="Z62" s="53">
        <v>108.05</v>
      </c>
      <c r="AA62" s="53">
        <v>75.05</v>
      </c>
      <c r="AB62" s="53">
        <v>6</v>
      </c>
      <c r="AC62" s="53">
        <v>0</v>
      </c>
      <c r="AD62" s="53">
        <v>0</v>
      </c>
      <c r="AE62" s="68">
        <f t="shared" si="35"/>
        <v>1146.0999999999999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29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29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1186.0999999999999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50</v>
      </c>
      <c r="Y63" s="53">
        <v>249</v>
      </c>
      <c r="Z63" s="53">
        <v>223.53</v>
      </c>
      <c r="AA63" s="53">
        <v>486.5</v>
      </c>
      <c r="AB63" s="53">
        <v>2</v>
      </c>
      <c r="AC63" s="53">
        <v>0</v>
      </c>
      <c r="AD63" s="53">
        <v>0</v>
      </c>
      <c r="AE63" s="68">
        <f t="shared" si="35"/>
        <v>1011.03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/>
      <c r="CL63" s="59">
        <v>0</v>
      </c>
      <c r="CM63" s="59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629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629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1640.03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1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1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1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10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10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13</v>
      </c>
      <c r="Y67" s="53">
        <v>11.5</v>
      </c>
      <c r="Z67" s="53">
        <v>22.25</v>
      </c>
      <c r="AA67" s="53">
        <v>7</v>
      </c>
      <c r="AB67" s="53">
        <v>0</v>
      </c>
      <c r="AC67" s="53">
        <v>0</v>
      </c>
      <c r="AD67" s="53">
        <v>0</v>
      </c>
      <c r="AE67" s="68">
        <f t="shared" si="35"/>
        <v>53.75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53.75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33</v>
      </c>
      <c r="F69" s="43">
        <f t="shared" si="43"/>
        <v>0</v>
      </c>
      <c r="G69" s="44">
        <f t="shared" si="43"/>
        <v>4</v>
      </c>
      <c r="H69" s="43">
        <f t="shared" si="43"/>
        <v>0</v>
      </c>
      <c r="I69" s="44">
        <f t="shared" si="43"/>
        <v>0</v>
      </c>
      <c r="J69" s="44">
        <f t="shared" si="43"/>
        <v>21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58</v>
      </c>
      <c r="X69" s="46">
        <f>SUM(X70:X77)</f>
        <v>3969.5</v>
      </c>
      <c r="Y69" s="46">
        <f t="shared" ref="Y69:CJ69" si="44">SUM(Y70:Y77)</f>
        <v>8838.5</v>
      </c>
      <c r="Z69" s="46">
        <f t="shared" si="44"/>
        <v>2526.5300000000002</v>
      </c>
      <c r="AA69" s="46">
        <f t="shared" si="44"/>
        <v>27.5</v>
      </c>
      <c r="AB69" s="46">
        <f t="shared" si="44"/>
        <v>31</v>
      </c>
      <c r="AC69" s="47">
        <f t="shared" si="44"/>
        <v>0</v>
      </c>
      <c r="AD69" s="46">
        <f t="shared" si="44"/>
        <v>0</v>
      </c>
      <c r="AE69" s="46">
        <f t="shared" si="44"/>
        <v>15393.03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111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111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18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18</v>
      </c>
      <c r="EA69" s="49">
        <f t="shared" si="9"/>
        <v>15580.03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68">
        <f t="shared" si="35"/>
        <v>10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10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17</v>
      </c>
      <c r="AC71" s="53">
        <v>0</v>
      </c>
      <c r="AD71" s="53">
        <v>0</v>
      </c>
      <c r="AE71" s="68">
        <f t="shared" si="35"/>
        <v>32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32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3363</v>
      </c>
      <c r="Y72" s="70">
        <v>8635</v>
      </c>
      <c r="Z72" s="53">
        <v>2247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14255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111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111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14366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33</v>
      </c>
      <c r="F73" s="53">
        <v>0</v>
      </c>
      <c r="G73" s="53">
        <v>4</v>
      </c>
      <c r="H73" s="53">
        <v>0</v>
      </c>
      <c r="I73" s="53">
        <v>0</v>
      </c>
      <c r="J73" s="53">
        <v>21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58</v>
      </c>
      <c r="X73" s="55">
        <v>189</v>
      </c>
      <c r="Y73" s="53">
        <v>135</v>
      </c>
      <c r="Z73" s="53">
        <v>4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387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2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2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2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47.5</v>
      </c>
      <c r="Y75" s="53">
        <v>61.5</v>
      </c>
      <c r="Z75" s="53">
        <v>117.53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251.03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251.03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365</v>
      </c>
      <c r="Y76" s="53">
        <v>0</v>
      </c>
      <c r="Z76" s="53">
        <v>143</v>
      </c>
      <c r="AA76" s="53">
        <v>0</v>
      </c>
      <c r="AB76" s="53">
        <v>6</v>
      </c>
      <c r="AC76" s="53">
        <v>0</v>
      </c>
      <c r="AD76" s="53">
        <v>0</v>
      </c>
      <c r="AE76" s="68">
        <f t="shared" si="35"/>
        <v>514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18</v>
      </c>
      <c r="DW76" s="53">
        <v>0</v>
      </c>
      <c r="DX76" s="53">
        <v>0</v>
      </c>
      <c r="DY76" s="53">
        <v>0</v>
      </c>
      <c r="DZ76" s="56">
        <f t="shared" si="22"/>
        <v>18</v>
      </c>
      <c r="EA76" s="60">
        <f t="shared" si="48"/>
        <v>532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10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10</v>
      </c>
      <c r="X78" s="46">
        <f>SUM(X79:X92)</f>
        <v>1181.3</v>
      </c>
      <c r="Y78" s="46">
        <f t="shared" ref="Y78:AO78" si="58">SUM(Y79:Y92)</f>
        <v>2336</v>
      </c>
      <c r="Z78" s="46">
        <f t="shared" si="58"/>
        <v>1944.55</v>
      </c>
      <c r="AA78" s="46">
        <f t="shared" si="58"/>
        <v>365</v>
      </c>
      <c r="AB78" s="46">
        <f t="shared" si="58"/>
        <v>3.5</v>
      </c>
      <c r="AC78" s="47">
        <f t="shared" si="58"/>
        <v>0</v>
      </c>
      <c r="AD78" s="46">
        <f t="shared" si="58"/>
        <v>155</v>
      </c>
      <c r="AE78" s="46">
        <f t="shared" si="58"/>
        <v>5985.35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648.25</v>
      </c>
      <c r="AJ78" s="47">
        <f t="shared" si="58"/>
        <v>0</v>
      </c>
      <c r="AK78" s="47">
        <f t="shared" si="58"/>
        <v>0</v>
      </c>
      <c r="AL78" s="46">
        <f t="shared" si="58"/>
        <v>169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817.25</v>
      </c>
      <c r="AQ78" s="43">
        <f t="shared" ref="AQ78:CI78" si="59">SUM(AQ79:AQ92)</f>
        <v>31.25</v>
      </c>
      <c r="AR78" s="43">
        <f t="shared" si="59"/>
        <v>375088</v>
      </c>
      <c r="AS78" s="44">
        <f t="shared" si="59"/>
        <v>1820</v>
      </c>
      <c r="AT78" s="44">
        <f t="shared" si="59"/>
        <v>0</v>
      </c>
      <c r="AU78" s="43">
        <f t="shared" si="59"/>
        <v>376939.25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27.5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27.5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2</v>
      </c>
      <c r="CR78" s="43">
        <f t="shared" si="61"/>
        <v>0</v>
      </c>
      <c r="CS78" s="44">
        <f t="shared" si="61"/>
        <v>7</v>
      </c>
      <c r="CT78" s="44">
        <f t="shared" si="61"/>
        <v>0</v>
      </c>
      <c r="CU78" s="44">
        <f t="shared" si="61"/>
        <v>0</v>
      </c>
      <c r="CV78" s="43">
        <f t="shared" si="61"/>
        <v>22.5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31.5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383810.85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6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7</v>
      </c>
      <c r="AF79" s="55">
        <v>0</v>
      </c>
      <c r="AG79" s="53">
        <v>0</v>
      </c>
      <c r="AH79" s="53">
        <v>0</v>
      </c>
      <c r="AI79" s="53">
        <v>12.25</v>
      </c>
      <c r="AJ79" s="53">
        <v>0</v>
      </c>
      <c r="AK79" s="53">
        <v>0</v>
      </c>
      <c r="AL79" s="53">
        <v>19</v>
      </c>
      <c r="AM79" s="53">
        <v>0</v>
      </c>
      <c r="AN79" s="53">
        <v>0</v>
      </c>
      <c r="AO79" s="53">
        <v>0</v>
      </c>
      <c r="AP79" s="56">
        <f t="shared" si="49"/>
        <v>31.25</v>
      </c>
      <c r="AQ79" s="53">
        <v>6</v>
      </c>
      <c r="AR79" s="53">
        <v>50</v>
      </c>
      <c r="AS79" s="53">
        <v>50</v>
      </c>
      <c r="AT79" s="53">
        <v>0</v>
      </c>
      <c r="AU79" s="56">
        <f t="shared" ref="AU79:AU92" si="62">SUBTOTAL(9,AQ79:AT79)</f>
        <v>106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2</v>
      </c>
      <c r="CR79" s="53">
        <v>0</v>
      </c>
      <c r="CS79" s="53">
        <v>3</v>
      </c>
      <c r="CT79" s="53">
        <v>0</v>
      </c>
      <c r="CU79" s="53">
        <v>0</v>
      </c>
      <c r="CV79" s="53">
        <v>2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7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151.25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46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46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0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46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882</v>
      </c>
      <c r="AS81" s="53">
        <v>0</v>
      </c>
      <c r="AT81" s="53">
        <v>0</v>
      </c>
      <c r="AU81" s="56">
        <f t="shared" si="62"/>
        <v>882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882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48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5</v>
      </c>
      <c r="AE82" s="68">
        <f t="shared" si="35"/>
        <v>148</v>
      </c>
      <c r="AF82" s="55">
        <v>0</v>
      </c>
      <c r="AG82" s="53">
        <v>0</v>
      </c>
      <c r="AH82" s="53">
        <v>0</v>
      </c>
      <c r="AI82" s="53">
        <v>105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105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4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4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257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315238</v>
      </c>
      <c r="AS83" s="53">
        <v>0</v>
      </c>
      <c r="AT83" s="53">
        <v>0</v>
      </c>
      <c r="AU83" s="58">
        <f t="shared" si="62"/>
        <v>315238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7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7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315407</v>
      </c>
    </row>
    <row r="84" spans="1:131" hidden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0</v>
      </c>
      <c r="AS84" s="53">
        <v>0</v>
      </c>
      <c r="AT84" s="53">
        <v>0</v>
      </c>
      <c r="AU84" s="58">
        <f t="shared" si="62"/>
        <v>0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0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13</v>
      </c>
      <c r="Z85" s="53">
        <v>4</v>
      </c>
      <c r="AA85" s="53">
        <v>1</v>
      </c>
      <c r="AB85" s="53">
        <v>0</v>
      </c>
      <c r="AC85" s="53">
        <v>0</v>
      </c>
      <c r="AD85" s="53">
        <v>0</v>
      </c>
      <c r="AE85" s="68">
        <f t="shared" si="35"/>
        <v>18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15</v>
      </c>
      <c r="Z86" s="53">
        <v>15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30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1248.5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42.3</v>
      </c>
      <c r="Y87" s="53">
        <v>202.5</v>
      </c>
      <c r="Z87" s="53">
        <v>13.3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258.10000000000002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263.10000000000002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27229.5</v>
      </c>
      <c r="AS88" s="53">
        <v>1430</v>
      </c>
      <c r="AT88" s="53">
        <v>0</v>
      </c>
      <c r="AU88" s="56">
        <f t="shared" si="62"/>
        <v>28659.5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1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1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28662.5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12</v>
      </c>
      <c r="AS89" s="53">
        <v>0</v>
      </c>
      <c r="AT89" s="53">
        <v>0</v>
      </c>
      <c r="AU89" s="56">
        <f t="shared" si="62"/>
        <v>12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12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10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10</v>
      </c>
      <c r="X90" s="55">
        <v>32</v>
      </c>
      <c r="Y90" s="53">
        <v>26.5</v>
      </c>
      <c r="Z90" s="53">
        <v>14.25</v>
      </c>
      <c r="AA90" s="53">
        <v>2</v>
      </c>
      <c r="AB90" s="53">
        <v>3.5</v>
      </c>
      <c r="AC90" s="53">
        <v>0</v>
      </c>
      <c r="AD90" s="53">
        <v>0</v>
      </c>
      <c r="AE90" s="68">
        <f t="shared" si="35"/>
        <v>78.25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20.25</v>
      </c>
      <c r="AR90" s="53">
        <v>3040</v>
      </c>
      <c r="AS90" s="53">
        <v>0</v>
      </c>
      <c r="AT90" s="53">
        <v>0</v>
      </c>
      <c r="AU90" s="56">
        <f t="shared" si="62"/>
        <v>3060.25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3161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170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446</v>
      </c>
      <c r="AF91" s="55">
        <v>0</v>
      </c>
      <c r="AG91" s="53">
        <v>0</v>
      </c>
      <c r="AH91" s="53">
        <v>0</v>
      </c>
      <c r="AI91" s="53">
        <v>485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635</v>
      </c>
      <c r="AQ91" s="53">
        <v>0</v>
      </c>
      <c r="AR91" s="53">
        <v>26888</v>
      </c>
      <c r="AS91" s="53">
        <v>340</v>
      </c>
      <c r="AT91" s="53">
        <v>0</v>
      </c>
      <c r="AU91" s="56">
        <f t="shared" si="62"/>
        <v>27228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13.5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13.5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28322.5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857</v>
      </c>
      <c r="Y92" s="53">
        <v>1876</v>
      </c>
      <c r="Z92" s="53">
        <v>1591</v>
      </c>
      <c r="AA92" s="53">
        <v>362</v>
      </c>
      <c r="AB92" s="53">
        <v>0</v>
      </c>
      <c r="AC92" s="53">
        <v>0</v>
      </c>
      <c r="AD92" s="53">
        <v>150</v>
      </c>
      <c r="AE92" s="68">
        <f t="shared" si="35"/>
        <v>4836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530</v>
      </c>
      <c r="AS92" s="53">
        <v>0</v>
      </c>
      <c r="AT92" s="53">
        <v>0</v>
      </c>
      <c r="AU92" s="56">
        <f t="shared" si="62"/>
        <v>530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1</v>
      </c>
      <c r="CT92" s="53">
        <v>0</v>
      </c>
      <c r="CU92" s="53">
        <v>0</v>
      </c>
      <c r="CV92" s="53">
        <v>13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14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5380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1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 filterMode="1"/>
  <dimension ref="A1:EB152"/>
  <sheetViews>
    <sheetView zoomScale="70" zoomScaleNormal="7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9" defaultRowHeight="21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customWidth="1"/>
    <col min="8" max="8" width="8.42578125" style="78" hidden="1" customWidth="1"/>
    <col min="9" max="9" width="17.140625" style="78" hidden="1" customWidth="1"/>
    <col min="10" max="10" width="7.85546875" style="78" customWidth="1"/>
    <col min="11" max="11" width="10" style="78" hidden="1" customWidth="1"/>
    <col min="12" max="12" width="10.28515625" style="78" hidden="1" customWidth="1"/>
    <col min="13" max="13" width="16.8554687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0.8554687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3" width="8.42578125" style="78" hidden="1" customWidth="1"/>
    <col min="54" max="54" width="8.42578125" style="78" customWidth="1"/>
    <col min="55" max="55" width="8.42578125" style="78" hidden="1" customWidth="1"/>
    <col min="56" max="56" width="9" style="78" hidden="1" customWidth="1"/>
    <col min="57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7" width="8.42578125" style="78" hidden="1" customWidth="1"/>
    <col min="68" max="68" width="0.140625" style="78" hidden="1" customWidth="1"/>
    <col min="69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customWidth="1"/>
    <col min="94" max="94" width="9.28515625" style="78" customWidth="1"/>
    <col min="95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26.25">
      <c r="A1" s="787" t="s">
        <v>0</v>
      </c>
      <c r="B1" s="787"/>
      <c r="C1" s="787"/>
      <c r="D1" s="787"/>
      <c r="E1" s="787"/>
      <c r="F1" s="787"/>
      <c r="G1" s="787"/>
      <c r="H1" s="787"/>
      <c r="I1" s="787"/>
      <c r="J1" s="787"/>
      <c r="K1" s="787"/>
      <c r="L1" s="787"/>
      <c r="M1" s="787"/>
      <c r="N1" s="787"/>
      <c r="O1" s="787"/>
      <c r="P1" s="787"/>
      <c r="Q1" s="787"/>
      <c r="R1" s="787"/>
      <c r="S1" s="787"/>
      <c r="T1" s="787"/>
      <c r="U1" s="787"/>
      <c r="V1" s="787"/>
      <c r="W1" s="787"/>
      <c r="X1" s="787"/>
      <c r="Y1" s="787"/>
      <c r="Z1" s="787"/>
      <c r="AA1" s="787"/>
      <c r="AB1" s="787"/>
      <c r="AC1" s="787"/>
      <c r="AD1" s="787"/>
      <c r="AE1" s="787"/>
      <c r="AF1" s="787"/>
      <c r="AG1" s="787"/>
      <c r="AH1" s="787"/>
      <c r="AI1" s="787"/>
      <c r="AJ1" s="787"/>
      <c r="AK1" s="787"/>
      <c r="AL1" s="787"/>
      <c r="AM1" s="787"/>
      <c r="AN1" s="787"/>
      <c r="AO1" s="787"/>
      <c r="AP1" s="787"/>
      <c r="AQ1" s="787"/>
      <c r="AR1" s="787"/>
      <c r="AS1" s="787"/>
      <c r="AT1" s="787"/>
      <c r="AU1" s="787"/>
      <c r="AV1" s="787"/>
      <c r="AW1" s="787"/>
      <c r="AX1" s="787"/>
      <c r="AY1" s="787"/>
      <c r="AZ1" s="787"/>
      <c r="BA1" s="787"/>
      <c r="BB1" s="787"/>
      <c r="BC1" s="787"/>
      <c r="BD1" s="787"/>
      <c r="BE1" s="787"/>
      <c r="BF1" s="787"/>
      <c r="BG1" s="787"/>
      <c r="BH1" s="787"/>
      <c r="BI1" s="787"/>
      <c r="BJ1" s="787"/>
      <c r="BK1" s="787"/>
      <c r="BL1" s="787"/>
      <c r="BM1" s="787"/>
      <c r="BN1" s="787"/>
      <c r="BO1" s="787"/>
      <c r="BP1" s="787"/>
      <c r="BQ1" s="787"/>
      <c r="BR1" s="787"/>
      <c r="BS1" s="787"/>
      <c r="BT1" s="787"/>
      <c r="BU1" s="787"/>
      <c r="BV1" s="787"/>
      <c r="BW1" s="787"/>
      <c r="BX1" s="787"/>
      <c r="BY1" s="787"/>
      <c r="BZ1" s="787"/>
      <c r="CA1" s="787"/>
      <c r="CB1" s="787"/>
      <c r="CC1" s="787"/>
      <c r="CD1" s="787"/>
      <c r="CE1" s="787"/>
      <c r="CF1" s="787"/>
      <c r="CG1" s="787"/>
      <c r="CH1" s="787"/>
      <c r="CI1" s="787"/>
      <c r="CJ1" s="787"/>
      <c r="CK1" s="787"/>
      <c r="CL1" s="787"/>
      <c r="CM1" s="787"/>
      <c r="CN1" s="787"/>
      <c r="CO1" s="787"/>
      <c r="CP1" s="787"/>
      <c r="CQ1" s="787"/>
      <c r="CR1" s="787"/>
      <c r="CS1" s="787"/>
      <c r="CT1" s="787"/>
      <c r="CU1" s="787"/>
      <c r="CV1" s="787"/>
      <c r="CW1" s="787"/>
      <c r="CX1" s="787"/>
      <c r="CY1" s="787"/>
      <c r="CZ1" s="787"/>
      <c r="DA1" s="787"/>
      <c r="DB1" s="787"/>
      <c r="DC1" s="787"/>
      <c r="DD1" s="787"/>
      <c r="DE1" s="787"/>
      <c r="DF1" s="787"/>
      <c r="DG1" s="787"/>
      <c r="DH1" s="787"/>
      <c r="DI1" s="787"/>
      <c r="DJ1" s="787"/>
      <c r="DK1" s="787"/>
      <c r="DL1" s="787"/>
      <c r="DM1" s="787"/>
      <c r="DN1" s="787"/>
      <c r="DO1" s="787"/>
      <c r="DP1" s="787"/>
      <c r="DQ1" s="787"/>
      <c r="DR1" s="787"/>
      <c r="DS1" s="787"/>
      <c r="DT1" s="787"/>
      <c r="DU1" s="787"/>
      <c r="DV1" s="787"/>
      <c r="DW1" s="787"/>
      <c r="DX1" s="787"/>
      <c r="DY1" s="787"/>
      <c r="DZ1" s="787"/>
      <c r="EA1" s="787"/>
    </row>
    <row r="2" spans="1:132" ht="26.25">
      <c r="A2" s="787" t="s">
        <v>1</v>
      </c>
      <c r="B2" s="787"/>
      <c r="C2" s="787"/>
      <c r="D2" s="787"/>
      <c r="E2" s="787"/>
      <c r="F2" s="787"/>
      <c r="G2" s="787"/>
      <c r="H2" s="787"/>
      <c r="I2" s="787"/>
      <c r="J2" s="787"/>
      <c r="K2" s="787"/>
      <c r="L2" s="787"/>
      <c r="M2" s="787"/>
      <c r="N2" s="787"/>
      <c r="O2" s="787"/>
      <c r="P2" s="787"/>
      <c r="Q2" s="787"/>
      <c r="R2" s="787"/>
      <c r="S2" s="787"/>
      <c r="T2" s="787"/>
      <c r="U2" s="787"/>
      <c r="V2" s="787"/>
      <c r="W2" s="787"/>
      <c r="X2" s="787"/>
      <c r="Y2" s="787"/>
      <c r="Z2" s="787"/>
      <c r="AA2" s="787"/>
      <c r="AB2" s="787"/>
      <c r="AC2" s="787"/>
      <c r="AD2" s="787"/>
      <c r="AE2" s="787"/>
      <c r="AF2" s="787"/>
      <c r="AG2" s="787"/>
      <c r="AH2" s="787"/>
      <c r="AI2" s="787"/>
      <c r="AJ2" s="787"/>
      <c r="AK2" s="787"/>
      <c r="AL2" s="787"/>
      <c r="AM2" s="787"/>
      <c r="AN2" s="787"/>
      <c r="AO2" s="787"/>
      <c r="AP2" s="787"/>
      <c r="AQ2" s="787"/>
      <c r="AR2" s="787"/>
      <c r="AS2" s="787"/>
      <c r="AT2" s="787"/>
      <c r="AU2" s="787"/>
      <c r="AV2" s="787"/>
      <c r="AW2" s="787"/>
      <c r="AX2" s="787"/>
      <c r="AY2" s="787"/>
      <c r="AZ2" s="787"/>
      <c r="BA2" s="787"/>
      <c r="BB2" s="787"/>
      <c r="BC2" s="787"/>
      <c r="BD2" s="787"/>
      <c r="BE2" s="787"/>
      <c r="BF2" s="787"/>
      <c r="BG2" s="787"/>
      <c r="BH2" s="787"/>
      <c r="BI2" s="787"/>
      <c r="BJ2" s="787"/>
      <c r="BK2" s="787"/>
      <c r="BL2" s="787"/>
      <c r="BM2" s="787"/>
      <c r="BN2" s="787"/>
      <c r="BO2" s="787"/>
      <c r="BP2" s="787"/>
      <c r="BQ2" s="787"/>
      <c r="BR2" s="787"/>
      <c r="BS2" s="787"/>
      <c r="BT2" s="787"/>
      <c r="BU2" s="787"/>
      <c r="BV2" s="787"/>
      <c r="BW2" s="787"/>
      <c r="BX2" s="787"/>
      <c r="BY2" s="787"/>
      <c r="BZ2" s="787"/>
      <c r="CA2" s="787"/>
      <c r="CB2" s="787"/>
      <c r="CC2" s="787"/>
      <c r="CD2" s="787"/>
      <c r="CE2" s="787"/>
      <c r="CF2" s="787"/>
      <c r="CG2" s="787"/>
      <c r="CH2" s="787"/>
      <c r="CI2" s="787"/>
      <c r="CJ2" s="787"/>
      <c r="CK2" s="787"/>
      <c r="CL2" s="787"/>
      <c r="CM2" s="787"/>
      <c r="CN2" s="787"/>
      <c r="CO2" s="787"/>
      <c r="CP2" s="787"/>
      <c r="CQ2" s="787"/>
      <c r="CR2" s="787"/>
      <c r="CS2" s="787"/>
      <c r="CT2" s="787"/>
      <c r="CU2" s="787"/>
      <c r="CV2" s="787"/>
      <c r="CW2" s="787"/>
      <c r="CX2" s="787"/>
      <c r="CY2" s="787"/>
      <c r="CZ2" s="787"/>
      <c r="DA2" s="787"/>
      <c r="DB2" s="787"/>
      <c r="DC2" s="787"/>
      <c r="DD2" s="787"/>
      <c r="DE2" s="787"/>
      <c r="DF2" s="787"/>
      <c r="DG2" s="787"/>
      <c r="DH2" s="787"/>
      <c r="DI2" s="787"/>
      <c r="DJ2" s="787"/>
      <c r="DK2" s="787"/>
      <c r="DL2" s="787"/>
      <c r="DM2" s="787"/>
      <c r="DN2" s="787"/>
      <c r="DO2" s="787"/>
      <c r="DP2" s="787"/>
      <c r="DQ2" s="787"/>
      <c r="DR2" s="787"/>
      <c r="DS2" s="787"/>
      <c r="DT2" s="787"/>
      <c r="DU2" s="787"/>
      <c r="DV2" s="787"/>
      <c r="DW2" s="787"/>
      <c r="DX2" s="787"/>
      <c r="DY2" s="787"/>
      <c r="DZ2" s="787"/>
      <c r="EA2" s="787"/>
    </row>
    <row r="3" spans="1:132" s="788" customFormat="1" ht="21.2" customHeight="1">
      <c r="A3" s="788" t="s">
        <v>2</v>
      </c>
    </row>
    <row r="4" spans="1:132" ht="21.2" customHeight="1">
      <c r="A4" s="779" t="s">
        <v>3</v>
      </c>
      <c r="B4" s="779" t="s">
        <v>4</v>
      </c>
      <c r="C4" s="776" t="s">
        <v>5</v>
      </c>
      <c r="D4" s="777"/>
      <c r="E4" s="777"/>
      <c r="F4" s="777"/>
      <c r="G4" s="777"/>
      <c r="H4" s="777"/>
      <c r="I4" s="777"/>
      <c r="J4" s="777"/>
      <c r="K4" s="777"/>
      <c r="L4" s="777"/>
      <c r="M4" s="777"/>
      <c r="N4" s="777"/>
      <c r="O4" s="777"/>
      <c r="P4" s="777"/>
      <c r="Q4" s="777"/>
      <c r="R4" s="777"/>
      <c r="S4" s="777"/>
      <c r="T4" s="777"/>
      <c r="U4" s="777"/>
      <c r="V4" s="777"/>
      <c r="W4" s="783"/>
      <c r="X4" s="782" t="s">
        <v>6</v>
      </c>
      <c r="Y4" s="789"/>
      <c r="Z4" s="789"/>
      <c r="AA4" s="789"/>
      <c r="AB4" s="789"/>
      <c r="AC4" s="789"/>
      <c r="AD4" s="789"/>
      <c r="AE4" s="790"/>
      <c r="AF4" s="781" t="s">
        <v>7</v>
      </c>
      <c r="AG4" s="781"/>
      <c r="AH4" s="781"/>
      <c r="AI4" s="781"/>
      <c r="AJ4" s="781"/>
      <c r="AK4" s="781"/>
      <c r="AL4" s="781"/>
      <c r="AM4" s="781"/>
      <c r="AN4" s="781"/>
      <c r="AO4" s="781"/>
      <c r="AP4" s="781"/>
      <c r="AQ4" s="780" t="s">
        <v>8</v>
      </c>
      <c r="AR4" s="781"/>
      <c r="AS4" s="781"/>
      <c r="AT4" s="781"/>
      <c r="AU4" s="782"/>
      <c r="AV4" s="776" t="s">
        <v>9</v>
      </c>
      <c r="AW4" s="777"/>
      <c r="AX4" s="777"/>
      <c r="AY4" s="778"/>
      <c r="AZ4" s="779" t="s">
        <v>10</v>
      </c>
      <c r="BA4" s="779"/>
      <c r="BB4" s="779"/>
      <c r="BC4" s="779"/>
      <c r="BD4" s="779"/>
      <c r="BE4" s="779"/>
      <c r="BF4" s="779"/>
      <c r="BG4" s="779"/>
      <c r="BH4" s="779"/>
      <c r="BI4" s="779"/>
      <c r="BJ4" s="779"/>
      <c r="BK4" s="779"/>
      <c r="BL4" s="779"/>
      <c r="BM4" s="776" t="s">
        <v>11</v>
      </c>
      <c r="BN4" s="777"/>
      <c r="BO4" s="777"/>
      <c r="BP4" s="777"/>
      <c r="BQ4" s="777"/>
      <c r="BR4" s="777"/>
      <c r="BS4" s="777"/>
      <c r="BT4" s="777"/>
      <c r="BU4" s="777"/>
      <c r="BV4" s="777"/>
      <c r="BW4" s="777"/>
      <c r="BX4" s="777"/>
      <c r="BY4" s="777"/>
      <c r="BZ4" s="777"/>
      <c r="CA4" s="778"/>
      <c r="CB4" s="776" t="s">
        <v>12</v>
      </c>
      <c r="CC4" s="777"/>
      <c r="CD4" s="777"/>
      <c r="CE4" s="777"/>
      <c r="CF4" s="777"/>
      <c r="CG4" s="777"/>
      <c r="CH4" s="777"/>
      <c r="CI4" s="777"/>
      <c r="CJ4" s="778"/>
      <c r="CK4" s="789" t="s">
        <v>13</v>
      </c>
      <c r="CL4" s="789"/>
      <c r="CM4" s="789"/>
      <c r="CN4" s="780" t="s">
        <v>14</v>
      </c>
      <c r="CO4" s="781"/>
      <c r="CP4" s="781"/>
      <c r="CQ4" s="781"/>
      <c r="CR4" s="781"/>
      <c r="CS4" s="781"/>
      <c r="CT4" s="781"/>
      <c r="CU4" s="781"/>
      <c r="CV4" s="781"/>
      <c r="CW4" s="781"/>
      <c r="CX4" s="781"/>
      <c r="CY4" s="781"/>
      <c r="CZ4" s="781"/>
      <c r="DA4" s="781"/>
      <c r="DB4" s="781"/>
      <c r="DC4" s="782"/>
      <c r="DD4" s="776" t="s">
        <v>15</v>
      </c>
      <c r="DE4" s="777"/>
      <c r="DF4" s="777"/>
      <c r="DG4" s="777"/>
      <c r="DH4" s="777"/>
      <c r="DI4" s="777"/>
      <c r="DJ4" s="777"/>
      <c r="DK4" s="777"/>
      <c r="DL4" s="778"/>
      <c r="DM4" s="776" t="s">
        <v>16</v>
      </c>
      <c r="DN4" s="777"/>
      <c r="DO4" s="777"/>
      <c r="DP4" s="777"/>
      <c r="DQ4" s="777"/>
      <c r="DR4" s="777"/>
      <c r="DS4" s="777"/>
      <c r="DT4" s="778"/>
      <c r="DU4" s="776" t="s">
        <v>17</v>
      </c>
      <c r="DV4" s="777"/>
      <c r="DW4" s="777"/>
      <c r="DX4" s="777"/>
      <c r="DY4" s="777"/>
      <c r="DZ4" s="778" t="s">
        <v>17</v>
      </c>
      <c r="EA4" s="785" t="s">
        <v>18</v>
      </c>
      <c r="EB4" s="2">
        <f>+DT10+DL10+DC10+CM10+CJ10+CA10+BL10+AU10+AP10+AE10+W10+DZ10</f>
        <v>455459.87999999995</v>
      </c>
    </row>
    <row r="5" spans="1:132">
      <c r="A5" s="779"/>
      <c r="B5" s="779"/>
      <c r="C5" s="776" t="s">
        <v>19</v>
      </c>
      <c r="D5" s="777"/>
      <c r="E5" s="777"/>
      <c r="F5" s="777"/>
      <c r="G5" s="777"/>
      <c r="H5" s="777"/>
      <c r="I5" s="777"/>
      <c r="J5" s="777"/>
      <c r="K5" s="777"/>
      <c r="L5" s="777"/>
      <c r="M5" s="777"/>
      <c r="N5" s="777"/>
      <c r="O5" s="777"/>
      <c r="P5" s="777"/>
      <c r="Q5" s="777"/>
      <c r="R5" s="777"/>
      <c r="S5" s="777"/>
      <c r="T5" s="777"/>
      <c r="U5" s="777"/>
      <c r="V5" s="777"/>
      <c r="W5" s="783"/>
      <c r="X5" s="778" t="s">
        <v>19</v>
      </c>
      <c r="Y5" s="779"/>
      <c r="Z5" s="779"/>
      <c r="AA5" s="779"/>
      <c r="AB5" s="779"/>
      <c r="AC5" s="779"/>
      <c r="AD5" s="779"/>
      <c r="AE5" s="784"/>
      <c r="AF5" s="777" t="s">
        <v>19</v>
      </c>
      <c r="AG5" s="777"/>
      <c r="AH5" s="777"/>
      <c r="AI5" s="777"/>
      <c r="AJ5" s="777"/>
      <c r="AK5" s="777"/>
      <c r="AL5" s="777"/>
      <c r="AM5" s="777"/>
      <c r="AN5" s="777"/>
      <c r="AO5" s="777"/>
      <c r="AP5" s="777"/>
      <c r="AQ5" s="776" t="s">
        <v>19</v>
      </c>
      <c r="AR5" s="777"/>
      <c r="AS5" s="777"/>
      <c r="AT5" s="777"/>
      <c r="AU5" s="778"/>
      <c r="AV5" s="776" t="s">
        <v>19</v>
      </c>
      <c r="AW5" s="777"/>
      <c r="AX5" s="777"/>
      <c r="AY5" s="778"/>
      <c r="AZ5" s="779" t="s">
        <v>19</v>
      </c>
      <c r="BA5" s="779"/>
      <c r="BB5" s="779"/>
      <c r="BC5" s="779"/>
      <c r="BD5" s="779"/>
      <c r="BE5" s="779"/>
      <c r="BF5" s="779"/>
      <c r="BG5" s="779"/>
      <c r="BH5" s="779"/>
      <c r="BI5" s="779"/>
      <c r="BJ5" s="779"/>
      <c r="BK5" s="779"/>
      <c r="BL5" s="779"/>
      <c r="BM5" s="776" t="s">
        <v>19</v>
      </c>
      <c r="BN5" s="777"/>
      <c r="BO5" s="777"/>
      <c r="BP5" s="777"/>
      <c r="BQ5" s="777"/>
      <c r="BR5" s="777"/>
      <c r="BS5" s="777"/>
      <c r="BT5" s="777"/>
      <c r="BU5" s="777"/>
      <c r="BV5" s="777"/>
      <c r="BW5" s="777"/>
      <c r="BX5" s="777"/>
      <c r="BY5" s="777"/>
      <c r="BZ5" s="777"/>
      <c r="CA5" s="778"/>
      <c r="CB5" s="776" t="s">
        <v>19</v>
      </c>
      <c r="CC5" s="777"/>
      <c r="CD5" s="777"/>
      <c r="CE5" s="777"/>
      <c r="CF5" s="777"/>
      <c r="CG5" s="777"/>
      <c r="CH5" s="777"/>
      <c r="CI5" s="777"/>
      <c r="CJ5" s="778"/>
      <c r="CK5" s="779" t="s">
        <v>19</v>
      </c>
      <c r="CL5" s="779"/>
      <c r="CM5" s="779"/>
      <c r="CN5" s="780" t="s">
        <v>19</v>
      </c>
      <c r="CO5" s="781"/>
      <c r="CP5" s="781"/>
      <c r="CQ5" s="781"/>
      <c r="CR5" s="781"/>
      <c r="CS5" s="781"/>
      <c r="CT5" s="781"/>
      <c r="CU5" s="781"/>
      <c r="CV5" s="781"/>
      <c r="CW5" s="781"/>
      <c r="CX5" s="781"/>
      <c r="CY5" s="781"/>
      <c r="CZ5" s="781"/>
      <c r="DA5" s="781"/>
      <c r="DB5" s="781"/>
      <c r="DC5" s="782"/>
      <c r="DD5" s="776" t="s">
        <v>19</v>
      </c>
      <c r="DE5" s="777"/>
      <c r="DF5" s="777"/>
      <c r="DG5" s="777"/>
      <c r="DH5" s="777"/>
      <c r="DI5" s="777"/>
      <c r="DJ5" s="777"/>
      <c r="DK5" s="777"/>
      <c r="DL5" s="778"/>
      <c r="DM5" s="776" t="s">
        <v>19</v>
      </c>
      <c r="DN5" s="777"/>
      <c r="DO5" s="777"/>
      <c r="DP5" s="777"/>
      <c r="DQ5" s="777"/>
      <c r="DR5" s="777"/>
      <c r="DS5" s="777"/>
      <c r="DT5" s="778"/>
      <c r="DU5" s="776" t="s">
        <v>19</v>
      </c>
      <c r="DV5" s="777"/>
      <c r="DW5" s="777"/>
      <c r="DX5" s="777"/>
      <c r="DY5" s="777"/>
      <c r="DZ5" s="778"/>
      <c r="EA5" s="786"/>
    </row>
    <row r="6" spans="1:132" ht="96.75" customHeight="1">
      <c r="A6" s="779"/>
      <c r="B6" s="779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-80</v>
      </c>
      <c r="D7" s="10">
        <f t="shared" ref="D7:BO7" si="0">D8-D9</f>
        <v>94</v>
      </c>
      <c r="E7" s="10">
        <f t="shared" si="0"/>
        <v>-31</v>
      </c>
      <c r="F7" s="10">
        <f t="shared" si="0"/>
        <v>-4</v>
      </c>
      <c r="G7" s="10">
        <f t="shared" si="0"/>
        <v>-4</v>
      </c>
      <c r="H7" s="10">
        <f t="shared" si="0"/>
        <v>0</v>
      </c>
      <c r="I7" s="10">
        <f t="shared" si="0"/>
        <v>0</v>
      </c>
      <c r="J7" s="10">
        <f t="shared" si="0"/>
        <v>-28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-155</v>
      </c>
      <c r="Q7" s="10">
        <f t="shared" si="0"/>
        <v>5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-44</v>
      </c>
      <c r="X7" s="10">
        <f t="shared" si="0"/>
        <v>220</v>
      </c>
      <c r="Y7" s="10">
        <f t="shared" si="0"/>
        <v>-155</v>
      </c>
      <c r="Z7" s="10">
        <f t="shared" si="0"/>
        <v>274</v>
      </c>
      <c r="AA7" s="10">
        <f t="shared" si="0"/>
        <v>6</v>
      </c>
      <c r="AB7" s="10">
        <f t="shared" si="0"/>
        <v>1</v>
      </c>
      <c r="AC7" s="10">
        <f t="shared" si="0"/>
        <v>-14058</v>
      </c>
      <c r="AD7" s="10">
        <f t="shared" si="0"/>
        <v>-55</v>
      </c>
      <c r="AE7" s="10">
        <f t="shared" si="0"/>
        <v>291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288</v>
      </c>
      <c r="AJ7" s="10">
        <f t="shared" si="0"/>
        <v>0</v>
      </c>
      <c r="AK7" s="10">
        <f t="shared" si="0"/>
        <v>0</v>
      </c>
      <c r="AL7" s="10">
        <f t="shared" si="0"/>
        <v>107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395</v>
      </c>
      <c r="AQ7" s="10">
        <f t="shared" si="0"/>
        <v>-19</v>
      </c>
      <c r="AR7" s="10">
        <f t="shared" si="0"/>
        <v>25519</v>
      </c>
      <c r="AS7" s="10">
        <f t="shared" si="0"/>
        <v>5637</v>
      </c>
      <c r="AT7" s="10">
        <f t="shared" si="0"/>
        <v>-98</v>
      </c>
      <c r="AU7" s="10">
        <f t="shared" si="0"/>
        <v>31137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4</v>
      </c>
      <c r="BA7" s="10">
        <f t="shared" si="0"/>
        <v>-426574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-7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-3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-8</v>
      </c>
      <c r="CD7" s="10">
        <f t="shared" si="1"/>
        <v>0</v>
      </c>
      <c r="CE7" s="10">
        <f t="shared" si="1"/>
        <v>25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17</v>
      </c>
      <c r="CK7" s="10">
        <f t="shared" si="1"/>
        <v>55</v>
      </c>
      <c r="CL7" s="10">
        <f t="shared" si="1"/>
        <v>0</v>
      </c>
      <c r="CM7" s="10">
        <f t="shared" si="1"/>
        <v>55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-2</v>
      </c>
      <c r="CR7" s="10">
        <f t="shared" si="1"/>
        <v>8</v>
      </c>
      <c r="CS7" s="10">
        <f t="shared" si="1"/>
        <v>362</v>
      </c>
      <c r="CT7" s="10">
        <f t="shared" si="1"/>
        <v>0</v>
      </c>
      <c r="CU7" s="10">
        <f t="shared" si="1"/>
        <v>0</v>
      </c>
      <c r="CV7" s="10">
        <f t="shared" si="1"/>
        <v>-3153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-2785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-1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-1</v>
      </c>
      <c r="DU7" s="10">
        <f t="shared" si="1"/>
        <v>-3</v>
      </c>
      <c r="DV7" s="10">
        <f t="shared" si="1"/>
        <v>14</v>
      </c>
      <c r="DW7" s="10">
        <f t="shared" si="1"/>
        <v>3</v>
      </c>
      <c r="DX7" s="10">
        <f t="shared" si="1"/>
        <v>0</v>
      </c>
      <c r="DY7" s="10">
        <f t="shared" si="1"/>
        <v>-188</v>
      </c>
      <c r="DZ7" s="10">
        <f>DZ8-DZ9</f>
        <v>-174</v>
      </c>
      <c r="EA7" s="10">
        <f>EA8-EA9</f>
        <v>28888</v>
      </c>
    </row>
    <row r="8" spans="1:132" s="11" customFormat="1" ht="24" customHeight="1">
      <c r="A8" s="9"/>
      <c r="B8" s="12" t="s">
        <v>199</v>
      </c>
      <c r="C8" s="10">
        <v>180</v>
      </c>
      <c r="D8" s="10">
        <v>94</v>
      </c>
      <c r="E8" s="10">
        <v>32</v>
      </c>
      <c r="F8" s="85"/>
      <c r="G8" s="10">
        <v>0</v>
      </c>
      <c r="H8" s="85"/>
      <c r="I8" s="85"/>
      <c r="J8" s="10">
        <v>38</v>
      </c>
      <c r="K8" s="85"/>
      <c r="L8" s="85"/>
      <c r="M8" s="85"/>
      <c r="N8" s="85"/>
      <c r="O8" s="85"/>
      <c r="P8" s="85"/>
      <c r="Q8" s="10">
        <v>5</v>
      </c>
      <c r="R8" s="85"/>
      <c r="S8" s="85"/>
      <c r="T8" s="85"/>
      <c r="U8" s="10">
        <v>0</v>
      </c>
      <c r="V8" s="85"/>
      <c r="W8" s="16">
        <f>C8+D8+E8+G8+J8+Q8+U8</f>
        <v>349</v>
      </c>
      <c r="X8" s="10">
        <v>6720</v>
      </c>
      <c r="Y8" s="10">
        <v>11913</v>
      </c>
      <c r="Z8" s="10">
        <v>5428</v>
      </c>
      <c r="AA8" s="10">
        <v>1226</v>
      </c>
      <c r="AB8" s="10">
        <v>1021</v>
      </c>
      <c r="AC8" s="85"/>
      <c r="AD8" s="10">
        <v>100</v>
      </c>
      <c r="AE8" s="18">
        <f>AD8+AB8+AA8+Z8+Y8+X8</f>
        <v>26408</v>
      </c>
      <c r="AF8" s="87"/>
      <c r="AG8" s="85"/>
      <c r="AH8" s="85"/>
      <c r="AI8" s="10">
        <v>936</v>
      </c>
      <c r="AJ8" s="85"/>
      <c r="AK8" s="85"/>
      <c r="AL8" s="10">
        <v>276</v>
      </c>
      <c r="AM8" s="85"/>
      <c r="AN8" s="85"/>
      <c r="AO8" s="85"/>
      <c r="AP8" s="20">
        <f>AL8+AI8</f>
        <v>1212</v>
      </c>
      <c r="AQ8" s="10">
        <v>84</v>
      </c>
      <c r="AR8" s="10">
        <v>400607</v>
      </c>
      <c r="AS8" s="10">
        <v>7472</v>
      </c>
      <c r="AT8" s="85"/>
      <c r="AU8" s="20">
        <f>AR8+AQ8+AS8</f>
        <v>408163</v>
      </c>
      <c r="AV8" s="85"/>
      <c r="AW8" s="85"/>
      <c r="AX8" s="85"/>
      <c r="AY8" s="85"/>
      <c r="AZ8" s="10">
        <v>171</v>
      </c>
      <c r="BA8" s="85"/>
      <c r="BB8" s="10"/>
      <c r="BC8" s="85"/>
      <c r="BD8" s="85"/>
      <c r="BE8" s="85"/>
      <c r="BF8" s="85"/>
      <c r="BG8" s="85"/>
      <c r="BH8" s="10">
        <v>0</v>
      </c>
      <c r="BI8" s="85"/>
      <c r="BJ8" s="10">
        <v>13884</v>
      </c>
      <c r="BK8" s="85"/>
      <c r="BL8" s="18">
        <f>BJ8+BH8+BB8+AZ8</f>
        <v>14055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10">
        <v>374</v>
      </c>
      <c r="CD8" s="85"/>
      <c r="CE8" s="10">
        <v>90</v>
      </c>
      <c r="CF8" s="85"/>
      <c r="CG8" s="85"/>
      <c r="CH8" s="85"/>
      <c r="CI8" s="85"/>
      <c r="CJ8" s="21">
        <f>CC8+CE8</f>
        <v>464</v>
      </c>
      <c r="CK8" s="10">
        <v>55</v>
      </c>
      <c r="CL8" s="10">
        <v>11</v>
      </c>
      <c r="CM8" s="13">
        <f>CK8+CL8</f>
        <v>66</v>
      </c>
      <c r="CN8" s="10"/>
      <c r="CO8" s="10"/>
      <c r="CP8" s="10"/>
      <c r="CQ8" s="10">
        <v>108</v>
      </c>
      <c r="CR8" s="10">
        <v>8</v>
      </c>
      <c r="CS8" s="10">
        <v>374</v>
      </c>
      <c r="CT8" s="85"/>
      <c r="CU8" s="85"/>
      <c r="CV8" s="10">
        <v>3492</v>
      </c>
      <c r="CW8" s="85"/>
      <c r="CX8" s="85"/>
      <c r="CY8" s="85"/>
      <c r="CZ8" s="85"/>
      <c r="DA8" s="85"/>
      <c r="DB8" s="85"/>
      <c r="DC8" s="21">
        <f>CV8+CS8+CR8+CQ8+CP8+CO8+CN8</f>
        <v>3982</v>
      </c>
      <c r="DD8" s="85"/>
      <c r="DE8" s="85"/>
      <c r="DF8" s="10"/>
      <c r="DG8" s="85"/>
      <c r="DH8" s="85"/>
      <c r="DI8" s="85"/>
      <c r="DJ8" s="85"/>
      <c r="DK8" s="85"/>
      <c r="DL8" s="23">
        <f>DF8</f>
        <v>0</v>
      </c>
      <c r="DM8" s="85"/>
      <c r="DN8" s="85"/>
      <c r="DO8" s="10">
        <v>97</v>
      </c>
      <c r="DP8" s="85"/>
      <c r="DQ8" s="85"/>
      <c r="DR8" s="85"/>
      <c r="DS8" s="85"/>
      <c r="DT8" s="95">
        <f>DO8</f>
        <v>97</v>
      </c>
      <c r="DU8" s="10">
        <v>277</v>
      </c>
      <c r="DV8" s="10">
        <v>42</v>
      </c>
      <c r="DW8" s="10">
        <v>328</v>
      </c>
      <c r="DX8" s="85"/>
      <c r="DY8" s="10">
        <v>19</v>
      </c>
      <c r="DZ8" s="21">
        <f>DY8+DW8+DV8+DU8</f>
        <v>666</v>
      </c>
      <c r="EA8" s="24">
        <f>DZ8+DT8+DL8+DC8+CJ8+BL8+AU8+AP8+AE8+W8+CM8</f>
        <v>455462</v>
      </c>
    </row>
    <row r="9" spans="1:132" s="25" customFormat="1" ht="24" customHeight="1">
      <c r="A9" s="9"/>
      <c r="B9" s="9" t="s">
        <v>197</v>
      </c>
      <c r="C9" s="10">
        <v>260</v>
      </c>
      <c r="D9" s="10">
        <v>0</v>
      </c>
      <c r="E9" s="10">
        <v>63</v>
      </c>
      <c r="F9" s="85">
        <v>4</v>
      </c>
      <c r="G9" s="10">
        <v>4</v>
      </c>
      <c r="H9" s="85">
        <v>0</v>
      </c>
      <c r="I9" s="85">
        <v>0</v>
      </c>
      <c r="J9" s="10">
        <v>66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85">
        <v>155</v>
      </c>
      <c r="Q9" s="10">
        <v>0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C9+D9+E9+G9+J9+Q9+U9</f>
        <v>393</v>
      </c>
      <c r="X9" s="10">
        <v>6500</v>
      </c>
      <c r="Y9" s="10">
        <v>12068</v>
      </c>
      <c r="Z9" s="10">
        <v>5154</v>
      </c>
      <c r="AA9" s="10">
        <v>1220</v>
      </c>
      <c r="AB9" s="10">
        <v>1020</v>
      </c>
      <c r="AC9" s="18">
        <v>14058</v>
      </c>
      <c r="AD9" s="10">
        <v>155</v>
      </c>
      <c r="AE9" s="18">
        <f>AD9+AB9+AA9+Z9+Y9+X9</f>
        <v>26117</v>
      </c>
      <c r="AF9" s="90">
        <v>447</v>
      </c>
      <c r="AG9" s="85"/>
      <c r="AH9" s="85">
        <v>11</v>
      </c>
      <c r="AI9" s="10">
        <v>648</v>
      </c>
      <c r="AJ9" s="85"/>
      <c r="AK9" s="85"/>
      <c r="AL9" s="10">
        <v>169</v>
      </c>
      <c r="AM9" s="85">
        <v>110</v>
      </c>
      <c r="AN9" s="85">
        <v>0</v>
      </c>
      <c r="AO9" s="85">
        <v>12</v>
      </c>
      <c r="AP9" s="20">
        <f>AL9+AI9</f>
        <v>817</v>
      </c>
      <c r="AQ9" s="10">
        <v>103</v>
      </c>
      <c r="AR9" s="10">
        <v>375088</v>
      </c>
      <c r="AS9" s="10">
        <v>1835</v>
      </c>
      <c r="AT9" s="85">
        <v>98</v>
      </c>
      <c r="AU9" s="20">
        <f>AR9+AQ9+AS9</f>
        <v>377026</v>
      </c>
      <c r="AV9" s="85">
        <v>280</v>
      </c>
      <c r="AW9" s="85">
        <v>28</v>
      </c>
      <c r="AX9" s="85">
        <v>325</v>
      </c>
      <c r="AY9" s="85">
        <v>207</v>
      </c>
      <c r="AZ9" s="10">
        <v>167</v>
      </c>
      <c r="BA9" s="94">
        <v>426574</v>
      </c>
      <c r="BB9" s="10"/>
      <c r="BC9" s="13"/>
      <c r="BD9" s="14"/>
      <c r="BE9" s="13"/>
      <c r="BF9" s="14"/>
      <c r="BG9" s="14"/>
      <c r="BH9" s="10">
        <v>7</v>
      </c>
      <c r="BI9" s="14"/>
      <c r="BJ9" s="10">
        <v>13884</v>
      </c>
      <c r="BK9" s="14"/>
      <c r="BL9" s="18">
        <f>BJ9+BH9+BB9+AZ9</f>
        <v>14058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382</v>
      </c>
      <c r="CD9" s="17"/>
      <c r="CE9" s="10">
        <v>65</v>
      </c>
      <c r="CF9" s="17"/>
      <c r="CG9" s="17"/>
      <c r="CH9" s="17"/>
      <c r="CI9" s="17"/>
      <c r="CJ9" s="21">
        <f>CC9+CE9</f>
        <v>447</v>
      </c>
      <c r="CK9" s="10"/>
      <c r="CL9" s="10">
        <v>11</v>
      </c>
      <c r="CM9" s="13">
        <f>CK9+CL9</f>
        <v>11</v>
      </c>
      <c r="CN9" s="10"/>
      <c r="CO9" s="10"/>
      <c r="CP9" s="10"/>
      <c r="CQ9" s="10">
        <v>110</v>
      </c>
      <c r="CR9" s="10">
        <v>0</v>
      </c>
      <c r="CS9" s="10">
        <v>12</v>
      </c>
      <c r="CT9" s="17"/>
      <c r="CU9" s="17"/>
      <c r="CV9" s="10">
        <v>6645</v>
      </c>
      <c r="CW9" s="17"/>
      <c r="CX9" s="17"/>
      <c r="CY9" s="17"/>
      <c r="CZ9" s="17"/>
      <c r="DA9" s="17"/>
      <c r="DB9" s="13"/>
      <c r="DC9" s="21">
        <f>CV9+CS9+CR9+CQ9+CP9+CO9+CN9</f>
        <v>6767</v>
      </c>
      <c r="DD9" s="14"/>
      <c r="DE9" s="14"/>
      <c r="DF9" s="10"/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98</v>
      </c>
      <c r="DP9" s="13"/>
      <c r="DQ9" s="14"/>
      <c r="DR9" s="14"/>
      <c r="DS9" s="13"/>
      <c r="DT9" s="95">
        <f>DO9</f>
        <v>98</v>
      </c>
      <c r="DU9" s="10">
        <v>280</v>
      </c>
      <c r="DV9" s="10">
        <v>28</v>
      </c>
      <c r="DW9" s="10">
        <v>325</v>
      </c>
      <c r="DX9" s="13"/>
      <c r="DY9" s="10">
        <v>207</v>
      </c>
      <c r="DZ9" s="21">
        <f>DY9+DW9+DV9+DU9</f>
        <v>840</v>
      </c>
      <c r="EA9" s="24">
        <f>DZ9+DT9+DL9+DC9+CJ9+BL9+AU9+AP9+AE9+W9+CM9</f>
        <v>426574</v>
      </c>
    </row>
    <row r="10" spans="1:132" s="41" customFormat="1" ht="28.5" customHeight="1">
      <c r="A10" s="775" t="s">
        <v>114</v>
      </c>
      <c r="B10" s="775"/>
      <c r="C10" s="30">
        <f t="shared" ref="C10:BN10" si="2">SUM(C11,C29,C50,C59,C69,C78)</f>
        <v>180</v>
      </c>
      <c r="D10" s="30">
        <f t="shared" si="2"/>
        <v>94</v>
      </c>
      <c r="E10" s="30">
        <f t="shared" si="2"/>
        <v>32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38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5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349</v>
      </c>
      <c r="X10" s="32">
        <f t="shared" si="2"/>
        <v>6719.7999999999993</v>
      </c>
      <c r="Y10" s="33">
        <f t="shared" si="2"/>
        <v>11912.75</v>
      </c>
      <c r="Z10" s="33">
        <f t="shared" si="2"/>
        <v>5427.8600000000006</v>
      </c>
      <c r="AA10" s="30">
        <f t="shared" si="2"/>
        <v>1225.6999999999998</v>
      </c>
      <c r="AB10" s="30">
        <f t="shared" si="2"/>
        <v>1021.35</v>
      </c>
      <c r="AC10" s="30">
        <f t="shared" si="2"/>
        <v>0</v>
      </c>
      <c r="AD10" s="30">
        <f t="shared" si="2"/>
        <v>100</v>
      </c>
      <c r="AE10" s="31">
        <f t="shared" si="2"/>
        <v>26407.460000000003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936.1</v>
      </c>
      <c r="AJ10" s="30">
        <f t="shared" si="2"/>
        <v>0</v>
      </c>
      <c r="AK10" s="30">
        <f t="shared" si="2"/>
        <v>0</v>
      </c>
      <c r="AL10" s="30">
        <f t="shared" si="2"/>
        <v>276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1212.0999999999999</v>
      </c>
      <c r="AQ10" s="30">
        <f t="shared" si="2"/>
        <v>84.25</v>
      </c>
      <c r="AR10" s="30">
        <f t="shared" si="2"/>
        <v>400606.55</v>
      </c>
      <c r="AS10" s="30">
        <f t="shared" si="2"/>
        <v>7472</v>
      </c>
      <c r="AT10" s="30">
        <f t="shared" si="2"/>
        <v>0</v>
      </c>
      <c r="AU10" s="30">
        <f t="shared" si="2"/>
        <v>408162.8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171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13883.72</v>
      </c>
      <c r="BK10" s="30">
        <f t="shared" si="2"/>
        <v>0</v>
      </c>
      <c r="BL10" s="30">
        <f t="shared" si="2"/>
        <v>14054.72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373.9</v>
      </c>
      <c r="CD10" s="30">
        <f t="shared" si="3"/>
        <v>0</v>
      </c>
      <c r="CE10" s="30">
        <f t="shared" si="3"/>
        <v>90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463.9</v>
      </c>
      <c r="CK10" s="30">
        <f t="shared" si="3"/>
        <v>55</v>
      </c>
      <c r="CL10" s="30">
        <f t="shared" si="3"/>
        <v>11</v>
      </c>
      <c r="CM10" s="30">
        <f>SUM(CM11,CM29,CM50,CM59,CM69,CM78)</f>
        <v>66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108</v>
      </c>
      <c r="CR10" s="30">
        <f t="shared" si="3"/>
        <v>8</v>
      </c>
      <c r="CS10" s="30">
        <f t="shared" si="3"/>
        <v>373.5</v>
      </c>
      <c r="CT10" s="30">
        <f t="shared" si="3"/>
        <v>0</v>
      </c>
      <c r="CU10" s="30">
        <f t="shared" si="3"/>
        <v>0</v>
      </c>
      <c r="CV10" s="30">
        <f t="shared" si="3"/>
        <v>3491.8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3981.3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41.5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665.6</v>
      </c>
      <c r="EA10" s="39">
        <f>SUM(DZ10,DT10,DL10,DC10,CM10,CJ10,CA10,BL10,AU10,AP10,AE10,W10)</f>
        <v>455459.88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180</v>
      </c>
      <c r="D11" s="43">
        <f t="shared" si="4"/>
        <v>94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5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279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16</v>
      </c>
      <c r="AT11" s="44">
        <f t="shared" si="5"/>
        <v>0</v>
      </c>
      <c r="AU11" s="43">
        <f t="shared" si="5"/>
        <v>16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214</v>
      </c>
      <c r="CD11" s="47">
        <f t="shared" si="6"/>
        <v>0</v>
      </c>
      <c r="CE11" s="46">
        <f t="shared" si="6"/>
        <v>90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304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651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180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180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400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5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5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46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16</v>
      </c>
      <c r="AT17" s="53">
        <v>0</v>
      </c>
      <c r="AU17" s="56">
        <f t="shared" si="11"/>
        <v>16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5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5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21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94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94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90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90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184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20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20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72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13877.72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13897.72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13805.72</v>
      </c>
      <c r="BK34" s="53">
        <v>0</v>
      </c>
      <c r="BL34" s="56">
        <f t="shared" si="16"/>
        <v>13805.72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13805.72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72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72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72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1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1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30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30</v>
      </c>
      <c r="X50" s="46">
        <f t="shared" si="30"/>
        <v>499</v>
      </c>
      <c r="Y50" s="46">
        <f t="shared" si="30"/>
        <v>22</v>
      </c>
      <c r="Z50" s="46">
        <f t="shared" si="30"/>
        <v>25</v>
      </c>
      <c r="AA50" s="46">
        <f t="shared" si="30"/>
        <v>53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599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719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499</v>
      </c>
      <c r="Y51" s="53">
        <v>22</v>
      </c>
      <c r="Z51" s="53">
        <v>25</v>
      </c>
      <c r="AA51" s="53">
        <v>53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599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599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30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30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30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78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10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10</v>
      </c>
      <c r="X59" s="46">
        <f>SUM(X60:X68)</f>
        <v>837.95</v>
      </c>
      <c r="Y59" s="46">
        <f t="shared" ref="Y59:CJ59" si="38">SUM(Y60:Y68)</f>
        <v>864.75</v>
      </c>
      <c r="Z59" s="46">
        <f t="shared" si="38"/>
        <v>660.4799999999999</v>
      </c>
      <c r="AA59" s="46">
        <f t="shared" si="38"/>
        <v>772.19999999999993</v>
      </c>
      <c r="AB59" s="46">
        <f t="shared" si="38"/>
        <v>979.6</v>
      </c>
      <c r="AC59" s="47">
        <f t="shared" si="38"/>
        <v>0</v>
      </c>
      <c r="AD59" s="46">
        <f t="shared" si="38"/>
        <v>0</v>
      </c>
      <c r="AE59" s="46">
        <f t="shared" si="38"/>
        <v>4114.9800000000005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72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37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55</v>
      </c>
      <c r="CL59" s="44">
        <f t="shared" ref="CL59:CM59" si="39">SUM(CL60:CL68)</f>
        <v>11</v>
      </c>
      <c r="CM59" s="44">
        <f t="shared" si="39"/>
        <v>66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108</v>
      </c>
      <c r="CR59" s="43">
        <f t="shared" si="40"/>
        <v>0</v>
      </c>
      <c r="CS59" s="44">
        <f t="shared" si="40"/>
        <v>8</v>
      </c>
      <c r="CT59" s="44">
        <f t="shared" si="40"/>
        <v>0</v>
      </c>
      <c r="CU59" s="44">
        <f t="shared" si="40"/>
        <v>0</v>
      </c>
      <c r="CV59" s="43">
        <f t="shared" si="40"/>
        <v>2767.3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2883.3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8064.7800000000007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41.78</v>
      </c>
      <c r="AA60" s="53">
        <v>4.5999999999999996</v>
      </c>
      <c r="AB60" s="53">
        <v>66.599999999999994</v>
      </c>
      <c r="AC60" s="53">
        <v>0</v>
      </c>
      <c r="AD60" s="53">
        <v>0</v>
      </c>
      <c r="AE60" s="68">
        <f t="shared" si="35"/>
        <v>133.18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12</v>
      </c>
      <c r="CR60" s="53">
        <v>0</v>
      </c>
      <c r="CS60" s="53">
        <v>8</v>
      </c>
      <c r="CT60" s="53">
        <v>0</v>
      </c>
      <c r="CU60" s="53">
        <v>0</v>
      </c>
      <c r="CV60" s="53">
        <v>2142.3000000000002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2162.3000000000002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53">
        <v>21.5</v>
      </c>
      <c r="DW60" s="53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3255.38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10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10</v>
      </c>
      <c r="X61" s="55">
        <v>281</v>
      </c>
      <c r="Y61" s="53">
        <v>108</v>
      </c>
      <c r="Z61" s="53">
        <v>265</v>
      </c>
      <c r="AA61" s="53">
        <v>199</v>
      </c>
      <c r="AB61" s="53">
        <v>911</v>
      </c>
      <c r="AC61" s="53">
        <v>0</v>
      </c>
      <c r="AD61" s="53">
        <v>0</v>
      </c>
      <c r="AE61" s="68">
        <f t="shared" si="35"/>
        <v>1764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1774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453</v>
      </c>
      <c r="Y62" s="53">
        <v>493</v>
      </c>
      <c r="Z62" s="53">
        <v>106.15</v>
      </c>
      <c r="AA62" s="53">
        <v>76.05</v>
      </c>
      <c r="AB62" s="53">
        <v>0</v>
      </c>
      <c r="AC62" s="53">
        <v>0</v>
      </c>
      <c r="AD62" s="53">
        <v>0</v>
      </c>
      <c r="AE62" s="68">
        <f t="shared" si="35"/>
        <v>1128.2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30.6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30.6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1169.8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72</v>
      </c>
      <c r="Y63" s="53">
        <v>248</v>
      </c>
      <c r="Z63" s="53">
        <v>223.5</v>
      </c>
      <c r="AA63" s="53">
        <v>486.5</v>
      </c>
      <c r="AB63" s="53">
        <v>2</v>
      </c>
      <c r="AC63" s="53">
        <v>0</v>
      </c>
      <c r="AD63" s="53">
        <v>0</v>
      </c>
      <c r="AE63" s="68">
        <f>SUM(X63:AD63)</f>
        <v>1032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55</v>
      </c>
      <c r="CL63" s="59">
        <v>0</v>
      </c>
      <c r="CM63" s="59">
        <f>SUM(CK63:CL63)</f>
        <v>55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625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721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1808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15.25</v>
      </c>
      <c r="Y67" s="53">
        <v>12.25</v>
      </c>
      <c r="Z67" s="53">
        <v>24.05</v>
      </c>
      <c r="AA67" s="53">
        <v>6.05</v>
      </c>
      <c r="AB67" s="53">
        <v>0</v>
      </c>
      <c r="AC67" s="53">
        <v>0</v>
      </c>
      <c r="AD67" s="53">
        <v>0</v>
      </c>
      <c r="AE67" s="68">
        <f t="shared" si="35"/>
        <v>57.599999999999994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57.599999999999994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22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22</v>
      </c>
      <c r="X69" s="46">
        <f>SUM(X70:X77)</f>
        <v>3983.75</v>
      </c>
      <c r="Y69" s="46">
        <f t="shared" ref="Y69:CJ69" si="44">SUM(Y70:Y77)</f>
        <v>8835.5</v>
      </c>
      <c r="Z69" s="46">
        <f t="shared" si="44"/>
        <v>2530.5300000000002</v>
      </c>
      <c r="AA69" s="46">
        <f t="shared" si="44"/>
        <v>34.5</v>
      </c>
      <c r="AB69" s="46">
        <f t="shared" si="44"/>
        <v>38</v>
      </c>
      <c r="AC69" s="47">
        <f t="shared" si="44"/>
        <v>0</v>
      </c>
      <c r="AD69" s="46">
        <f t="shared" si="44"/>
        <v>0</v>
      </c>
      <c r="AE69" s="46">
        <f t="shared" si="44"/>
        <v>15422.28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20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20</v>
      </c>
      <c r="EA69" s="49">
        <f t="shared" si="9"/>
        <v>15464.28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17</v>
      </c>
      <c r="AC71" s="53">
        <v>0</v>
      </c>
      <c r="AD71" s="53">
        <v>0</v>
      </c>
      <c r="AE71" s="68">
        <f t="shared" si="35"/>
        <v>32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32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3361</v>
      </c>
      <c r="Y72" s="70">
        <v>8632</v>
      </c>
      <c r="Z72" s="53">
        <v>2248</v>
      </c>
      <c r="AA72" s="63">
        <v>3</v>
      </c>
      <c r="AB72" s="53">
        <v>6</v>
      </c>
      <c r="AC72" s="53">
        <v>0</v>
      </c>
      <c r="AD72" s="53">
        <v>0</v>
      </c>
      <c r="AE72" s="68">
        <f t="shared" si="35"/>
        <v>14250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14250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22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22</v>
      </c>
      <c r="X73" s="55">
        <v>203</v>
      </c>
      <c r="Y73" s="53">
        <v>137</v>
      </c>
      <c r="Z73" s="53">
        <v>7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348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370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47.75</v>
      </c>
      <c r="Y75" s="53">
        <v>61.5</v>
      </c>
      <c r="Z75" s="53">
        <v>117.53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251.28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251.28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367</v>
      </c>
      <c r="Y76" s="53">
        <v>0</v>
      </c>
      <c r="Z76" s="53">
        <v>143</v>
      </c>
      <c r="AA76" s="53">
        <v>0</v>
      </c>
      <c r="AB76" s="53">
        <v>7</v>
      </c>
      <c r="AC76" s="53">
        <v>0</v>
      </c>
      <c r="AD76" s="53">
        <v>0</v>
      </c>
      <c r="AE76" s="68">
        <f t="shared" si="35"/>
        <v>517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20</v>
      </c>
      <c r="DW76" s="53">
        <v>0</v>
      </c>
      <c r="DX76" s="53">
        <v>0</v>
      </c>
      <c r="DY76" s="53">
        <v>0</v>
      </c>
      <c r="DZ76" s="56">
        <f t="shared" si="22"/>
        <v>20</v>
      </c>
      <c r="EA76" s="60">
        <f t="shared" si="48"/>
        <v>537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8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8</v>
      </c>
      <c r="X78" s="46">
        <f>SUM(X79:X92)</f>
        <v>1379.1</v>
      </c>
      <c r="Y78" s="46">
        <f t="shared" ref="Y78:AO78" si="58">SUM(Y79:Y92)</f>
        <v>2190.5</v>
      </c>
      <c r="Z78" s="46">
        <f t="shared" si="58"/>
        <v>2211.85</v>
      </c>
      <c r="AA78" s="46">
        <f t="shared" si="58"/>
        <v>364</v>
      </c>
      <c r="AB78" s="46">
        <f t="shared" si="58"/>
        <v>3.75</v>
      </c>
      <c r="AC78" s="47">
        <f t="shared" si="58"/>
        <v>0</v>
      </c>
      <c r="AD78" s="46">
        <f t="shared" si="58"/>
        <v>100</v>
      </c>
      <c r="AE78" s="46">
        <f t="shared" si="58"/>
        <v>6249.2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936.1</v>
      </c>
      <c r="AJ78" s="47">
        <f t="shared" si="58"/>
        <v>0</v>
      </c>
      <c r="AK78" s="47">
        <f t="shared" si="58"/>
        <v>0</v>
      </c>
      <c r="AL78" s="46">
        <f t="shared" si="58"/>
        <v>276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1212.0999999999999</v>
      </c>
      <c r="AQ78" s="43">
        <f t="shared" ref="AQ78:CI78" si="59">SUM(AQ79:AQ92)</f>
        <v>12.25</v>
      </c>
      <c r="AR78" s="43">
        <f t="shared" si="59"/>
        <v>400606.55</v>
      </c>
      <c r="AS78" s="44">
        <f t="shared" si="59"/>
        <v>7456</v>
      </c>
      <c r="AT78" s="44">
        <f t="shared" si="59"/>
        <v>0</v>
      </c>
      <c r="AU78" s="43">
        <f t="shared" si="59"/>
        <v>408074.8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21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21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8</v>
      </c>
      <c r="CS78" s="44">
        <f t="shared" si="61"/>
        <v>365.5</v>
      </c>
      <c r="CT78" s="44">
        <f t="shared" si="61"/>
        <v>0</v>
      </c>
      <c r="CU78" s="44">
        <f t="shared" si="61"/>
        <v>0</v>
      </c>
      <c r="CV78" s="43">
        <f t="shared" si="61"/>
        <v>724.5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1098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416663.1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2</v>
      </c>
      <c r="Z79" s="53">
        <v>6</v>
      </c>
      <c r="AA79" s="63">
        <v>0</v>
      </c>
      <c r="AB79" s="53">
        <v>0.25</v>
      </c>
      <c r="AC79" s="53">
        <v>0</v>
      </c>
      <c r="AD79" s="53">
        <v>0</v>
      </c>
      <c r="AE79" s="68">
        <f t="shared" si="35"/>
        <v>8.25</v>
      </c>
      <c r="AF79" s="55">
        <v>0</v>
      </c>
      <c r="AG79" s="53">
        <v>0</v>
      </c>
      <c r="AH79" s="53">
        <v>0</v>
      </c>
      <c r="AI79" s="53">
        <v>1.75</v>
      </c>
      <c r="AJ79" s="53">
        <v>0</v>
      </c>
      <c r="AK79" s="53">
        <v>0</v>
      </c>
      <c r="AL79" s="53">
        <v>116</v>
      </c>
      <c r="AM79" s="53">
        <v>0</v>
      </c>
      <c r="AN79" s="53">
        <v>0</v>
      </c>
      <c r="AO79" s="53">
        <v>0</v>
      </c>
      <c r="AP79" s="56">
        <f t="shared" si="49"/>
        <v>117.75</v>
      </c>
      <c r="AQ79" s="53">
        <v>7</v>
      </c>
      <c r="AR79" s="53">
        <v>50</v>
      </c>
      <c r="AS79" s="53">
        <v>50</v>
      </c>
      <c r="AT79" s="53">
        <v>0</v>
      </c>
      <c r="AU79" s="56">
        <f t="shared" ref="AU79:AU92" si="62">SUBTOTAL(9,AQ79:AT79)</f>
        <v>107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1.5</v>
      </c>
      <c r="CT79" s="53">
        <v>0</v>
      </c>
      <c r="CU79" s="53">
        <v>0</v>
      </c>
      <c r="CV79" s="53">
        <v>1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2.5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235.5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330</v>
      </c>
      <c r="Z80" s="53">
        <v>352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682</v>
      </c>
      <c r="AF80" s="55">
        <v>0</v>
      </c>
      <c r="AG80" s="53">
        <v>0</v>
      </c>
      <c r="AH80" s="53">
        <v>0</v>
      </c>
      <c r="AI80" s="53">
        <v>384</v>
      </c>
      <c r="AJ80" s="53">
        <v>0</v>
      </c>
      <c r="AK80" s="53">
        <v>0</v>
      </c>
      <c r="AL80" s="53">
        <v>10</v>
      </c>
      <c r="AM80" s="53">
        <v>0</v>
      </c>
      <c r="AN80" s="53">
        <v>0</v>
      </c>
      <c r="AO80" s="53">
        <v>0</v>
      </c>
      <c r="AP80" s="56">
        <f t="shared" si="49"/>
        <v>394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360</v>
      </c>
      <c r="CT80" s="53">
        <v>0</v>
      </c>
      <c r="CU80" s="53">
        <v>0</v>
      </c>
      <c r="CV80" s="53">
        <v>562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922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1998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1095</v>
      </c>
      <c r="AS81" s="53">
        <v>0</v>
      </c>
      <c r="AT81" s="53">
        <v>0</v>
      </c>
      <c r="AU81" s="56">
        <f t="shared" si="62"/>
        <v>1095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1095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48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143</v>
      </c>
      <c r="AF82" s="55">
        <v>0</v>
      </c>
      <c r="AG82" s="53">
        <v>0</v>
      </c>
      <c r="AH82" s="53">
        <v>0</v>
      </c>
      <c r="AI82" s="53">
        <v>65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65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87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87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295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318228</v>
      </c>
      <c r="AS83" s="53">
        <v>0</v>
      </c>
      <c r="AT83" s="53">
        <v>0</v>
      </c>
      <c r="AU83" s="58">
        <f t="shared" si="62"/>
        <v>318228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1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1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318391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112</v>
      </c>
      <c r="AS84" s="53">
        <v>6611</v>
      </c>
      <c r="AT84" s="53">
        <v>0</v>
      </c>
      <c r="AU84" s="58">
        <f t="shared" si="62"/>
        <v>6723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6723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9</v>
      </c>
      <c r="Y85" s="53">
        <v>13</v>
      </c>
      <c r="Z85" s="53">
        <v>6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28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28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22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22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1240.5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41.6</v>
      </c>
      <c r="Y87" s="53">
        <v>203.5</v>
      </c>
      <c r="Z87" s="53">
        <v>13.1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258.2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263.2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32406.2</v>
      </c>
      <c r="AS88" s="53">
        <v>0</v>
      </c>
      <c r="AT88" s="53">
        <v>0</v>
      </c>
      <c r="AU88" s="56">
        <f t="shared" si="62"/>
        <v>32406.2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1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1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50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50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32459.200000000001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1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1</v>
      </c>
      <c r="AF89" s="55">
        <v>0</v>
      </c>
      <c r="AG89" s="53">
        <v>0</v>
      </c>
      <c r="AH89" s="53">
        <v>0</v>
      </c>
      <c r="AI89" s="53">
        <v>0.1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0.1</v>
      </c>
      <c r="AQ89" s="53">
        <v>0</v>
      </c>
      <c r="AR89" s="53">
        <v>0</v>
      </c>
      <c r="AS89" s="53">
        <v>0</v>
      </c>
      <c r="AT89" s="53">
        <v>0</v>
      </c>
      <c r="AU89" s="56">
        <f t="shared" si="62"/>
        <v>0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1.1000000000000001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8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8</v>
      </c>
      <c r="X90" s="55">
        <v>32.5</v>
      </c>
      <c r="Y90" s="53">
        <v>97</v>
      </c>
      <c r="Z90" s="53">
        <v>12.75</v>
      </c>
      <c r="AA90" s="53">
        <v>2</v>
      </c>
      <c r="AB90" s="53">
        <v>3.5</v>
      </c>
      <c r="AC90" s="53">
        <v>0</v>
      </c>
      <c r="AD90" s="53">
        <v>0</v>
      </c>
      <c r="AE90" s="68">
        <f t="shared" si="35"/>
        <v>147.75</v>
      </c>
      <c r="AF90" s="55">
        <v>0</v>
      </c>
      <c r="AG90" s="53">
        <v>0</v>
      </c>
      <c r="AH90" s="53">
        <v>0</v>
      </c>
      <c r="AI90" s="53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53">
        <v>0.25</v>
      </c>
      <c r="AR90" s="53">
        <v>2974</v>
      </c>
      <c r="AS90" s="53">
        <v>335</v>
      </c>
      <c r="AT90" s="53">
        <v>0</v>
      </c>
      <c r="AU90" s="56">
        <f t="shared" si="62"/>
        <v>3309.25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3477.75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161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437</v>
      </c>
      <c r="AF91" s="55">
        <v>0</v>
      </c>
      <c r="AG91" s="53">
        <v>0</v>
      </c>
      <c r="AH91" s="53">
        <v>0</v>
      </c>
      <c r="AI91" s="53">
        <v>485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635</v>
      </c>
      <c r="AQ91" s="53">
        <v>0</v>
      </c>
      <c r="AR91" s="53">
        <v>44192.85</v>
      </c>
      <c r="AS91" s="53">
        <v>340</v>
      </c>
      <c r="AT91" s="53">
        <v>0</v>
      </c>
      <c r="AU91" s="56">
        <f t="shared" si="62"/>
        <v>44532.85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13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13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45617.85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1046</v>
      </c>
      <c r="Y92" s="53">
        <v>1329</v>
      </c>
      <c r="Z92" s="53">
        <v>1521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4358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330</v>
      </c>
      <c r="AS92" s="53">
        <v>120</v>
      </c>
      <c r="AT92" s="53">
        <v>0</v>
      </c>
      <c r="AU92" s="56">
        <f t="shared" si="62"/>
        <v>450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8</v>
      </c>
      <c r="CS92" s="53">
        <v>1</v>
      </c>
      <c r="CT92" s="53">
        <v>0</v>
      </c>
      <c r="CU92" s="53">
        <v>0</v>
      </c>
      <c r="CV92" s="53">
        <v>21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30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4838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2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 filterMode="1"/>
  <dimension ref="A1:EB152"/>
  <sheetViews>
    <sheetView zoomScale="70" zoomScaleNormal="70" zoomScaleSheetLayoutView="70" workbookViewId="0">
      <pane xSplit="2" ySplit="6" topLeftCell="DU7" activePane="bottomRight" state="frozen"/>
      <selection pane="topRight" activeCell="C1" sqref="C1"/>
      <selection pane="bottomLeft" activeCell="A7" sqref="A7"/>
      <selection pane="bottomRight" activeCell="DU16" sqref="DU16"/>
    </sheetView>
  </sheetViews>
  <sheetFormatPr defaultColWidth="9" defaultRowHeight="21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hidden="1" customWidth="1"/>
    <col min="8" max="8" width="8.42578125" style="78" customWidth="1"/>
    <col min="9" max="9" width="17.140625" style="78" hidden="1" customWidth="1"/>
    <col min="10" max="10" width="7.85546875" style="78" customWidth="1"/>
    <col min="11" max="11" width="10" style="78" hidden="1" customWidth="1"/>
    <col min="12" max="12" width="10.28515625" style="78" hidden="1" customWidth="1"/>
    <col min="13" max="13" width="16.8554687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hidden="1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0.8554687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3" width="8.42578125" style="78" hidden="1" customWidth="1"/>
    <col min="54" max="54" width="8.42578125" style="78" customWidth="1"/>
    <col min="55" max="55" width="8.42578125" style="78" hidden="1" customWidth="1"/>
    <col min="56" max="56" width="9" style="78" hidden="1" customWidth="1"/>
    <col min="57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7" width="8.42578125" style="78" hidden="1" customWidth="1"/>
    <col min="68" max="68" width="0.140625" style="78" hidden="1" customWidth="1"/>
    <col min="69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customWidth="1"/>
    <col min="94" max="94" width="9.28515625" style="78" customWidth="1"/>
    <col min="95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26.25">
      <c r="A1" s="787" t="s">
        <v>0</v>
      </c>
      <c r="B1" s="787"/>
      <c r="C1" s="787"/>
      <c r="D1" s="787"/>
      <c r="E1" s="787"/>
      <c r="F1" s="787"/>
      <c r="G1" s="787"/>
      <c r="H1" s="787"/>
      <c r="I1" s="787"/>
      <c r="J1" s="787"/>
      <c r="K1" s="787"/>
      <c r="L1" s="787"/>
      <c r="M1" s="787"/>
      <c r="N1" s="787"/>
      <c r="O1" s="787"/>
      <c r="P1" s="787"/>
      <c r="Q1" s="787"/>
      <c r="R1" s="787"/>
      <c r="S1" s="787"/>
      <c r="T1" s="787"/>
      <c r="U1" s="787"/>
      <c r="V1" s="787"/>
      <c r="W1" s="787"/>
      <c r="X1" s="787"/>
      <c r="Y1" s="787"/>
      <c r="Z1" s="787"/>
      <c r="AA1" s="787"/>
      <c r="AB1" s="787"/>
      <c r="AC1" s="787"/>
      <c r="AD1" s="787"/>
      <c r="AE1" s="787"/>
      <c r="AF1" s="787"/>
      <c r="AG1" s="787"/>
      <c r="AH1" s="787"/>
      <c r="AI1" s="787"/>
      <c r="AJ1" s="787"/>
      <c r="AK1" s="787"/>
      <c r="AL1" s="787"/>
      <c r="AM1" s="787"/>
      <c r="AN1" s="787"/>
      <c r="AO1" s="787"/>
      <c r="AP1" s="787"/>
      <c r="AQ1" s="787"/>
      <c r="AR1" s="787"/>
      <c r="AS1" s="787"/>
      <c r="AT1" s="787"/>
      <c r="AU1" s="787"/>
      <c r="AV1" s="787"/>
      <c r="AW1" s="787"/>
      <c r="AX1" s="787"/>
      <c r="AY1" s="787"/>
      <c r="AZ1" s="787"/>
      <c r="BA1" s="787"/>
      <c r="BB1" s="787"/>
      <c r="BC1" s="787"/>
      <c r="BD1" s="787"/>
      <c r="BE1" s="787"/>
      <c r="BF1" s="787"/>
      <c r="BG1" s="787"/>
      <c r="BH1" s="787"/>
      <c r="BI1" s="787"/>
      <c r="BJ1" s="787"/>
      <c r="BK1" s="787"/>
      <c r="BL1" s="787"/>
      <c r="BM1" s="787"/>
      <c r="BN1" s="787"/>
      <c r="BO1" s="787"/>
      <c r="BP1" s="787"/>
      <c r="BQ1" s="787"/>
      <c r="BR1" s="787"/>
      <c r="BS1" s="787"/>
      <c r="BT1" s="787"/>
      <c r="BU1" s="787"/>
      <c r="BV1" s="787"/>
      <c r="BW1" s="787"/>
      <c r="BX1" s="787"/>
      <c r="BY1" s="787"/>
      <c r="BZ1" s="787"/>
      <c r="CA1" s="787"/>
      <c r="CB1" s="787"/>
      <c r="CC1" s="787"/>
      <c r="CD1" s="787"/>
      <c r="CE1" s="787"/>
      <c r="CF1" s="787"/>
      <c r="CG1" s="787"/>
      <c r="CH1" s="787"/>
      <c r="CI1" s="787"/>
      <c r="CJ1" s="787"/>
      <c r="CK1" s="787"/>
      <c r="CL1" s="787"/>
      <c r="CM1" s="787"/>
      <c r="CN1" s="787"/>
      <c r="CO1" s="787"/>
      <c r="CP1" s="787"/>
      <c r="CQ1" s="787"/>
      <c r="CR1" s="787"/>
      <c r="CS1" s="787"/>
      <c r="CT1" s="787"/>
      <c r="CU1" s="787"/>
      <c r="CV1" s="787"/>
      <c r="CW1" s="787"/>
      <c r="CX1" s="787"/>
      <c r="CY1" s="787"/>
      <c r="CZ1" s="787"/>
      <c r="DA1" s="787"/>
      <c r="DB1" s="787"/>
      <c r="DC1" s="787"/>
      <c r="DD1" s="787"/>
      <c r="DE1" s="787"/>
      <c r="DF1" s="787"/>
      <c r="DG1" s="787"/>
      <c r="DH1" s="787"/>
      <c r="DI1" s="787"/>
      <c r="DJ1" s="787"/>
      <c r="DK1" s="787"/>
      <c r="DL1" s="787"/>
      <c r="DM1" s="787"/>
      <c r="DN1" s="787"/>
      <c r="DO1" s="787"/>
      <c r="DP1" s="787"/>
      <c r="DQ1" s="787"/>
      <c r="DR1" s="787"/>
      <c r="DS1" s="787"/>
      <c r="DT1" s="787"/>
      <c r="DU1" s="787"/>
      <c r="DV1" s="787"/>
      <c r="DW1" s="787"/>
      <c r="DX1" s="787"/>
      <c r="DY1" s="787"/>
      <c r="DZ1" s="787"/>
      <c r="EA1" s="787"/>
    </row>
    <row r="2" spans="1:132" ht="26.25">
      <c r="A2" s="787" t="s">
        <v>200</v>
      </c>
      <c r="B2" s="787"/>
      <c r="C2" s="787"/>
      <c r="D2" s="787"/>
      <c r="E2" s="787"/>
      <c r="F2" s="787"/>
      <c r="G2" s="787"/>
      <c r="H2" s="787"/>
      <c r="I2" s="787"/>
      <c r="J2" s="787"/>
      <c r="K2" s="787"/>
      <c r="L2" s="787"/>
      <c r="M2" s="787"/>
      <c r="N2" s="787"/>
      <c r="O2" s="787"/>
      <c r="P2" s="787"/>
      <c r="Q2" s="787"/>
      <c r="R2" s="787"/>
      <c r="S2" s="787"/>
      <c r="T2" s="787"/>
      <c r="U2" s="787"/>
      <c r="V2" s="787"/>
      <c r="W2" s="787"/>
      <c r="X2" s="787"/>
      <c r="Y2" s="787"/>
      <c r="Z2" s="787"/>
      <c r="AA2" s="787"/>
      <c r="AB2" s="787"/>
      <c r="AC2" s="787"/>
      <c r="AD2" s="787"/>
      <c r="AE2" s="787"/>
      <c r="AF2" s="787"/>
      <c r="AG2" s="787"/>
      <c r="AH2" s="787"/>
      <c r="AI2" s="787"/>
      <c r="AJ2" s="787"/>
      <c r="AK2" s="787"/>
      <c r="AL2" s="787"/>
      <c r="AM2" s="787"/>
      <c r="AN2" s="787"/>
      <c r="AO2" s="787"/>
      <c r="AP2" s="787"/>
      <c r="AQ2" s="787"/>
      <c r="AR2" s="787"/>
      <c r="AS2" s="787"/>
      <c r="AT2" s="787"/>
      <c r="AU2" s="787"/>
      <c r="AV2" s="787"/>
      <c r="AW2" s="787"/>
      <c r="AX2" s="787"/>
      <c r="AY2" s="787"/>
      <c r="AZ2" s="787"/>
      <c r="BA2" s="787"/>
      <c r="BB2" s="787"/>
      <c r="BC2" s="787"/>
      <c r="BD2" s="787"/>
      <c r="BE2" s="787"/>
      <c r="BF2" s="787"/>
      <c r="BG2" s="787"/>
      <c r="BH2" s="787"/>
      <c r="BI2" s="787"/>
      <c r="BJ2" s="787"/>
      <c r="BK2" s="787"/>
      <c r="BL2" s="787"/>
      <c r="BM2" s="787"/>
      <c r="BN2" s="787"/>
      <c r="BO2" s="787"/>
      <c r="BP2" s="787"/>
      <c r="BQ2" s="787"/>
      <c r="BR2" s="787"/>
      <c r="BS2" s="787"/>
      <c r="BT2" s="787"/>
      <c r="BU2" s="787"/>
      <c r="BV2" s="787"/>
      <c r="BW2" s="787"/>
      <c r="BX2" s="787"/>
      <c r="BY2" s="787"/>
      <c r="BZ2" s="787"/>
      <c r="CA2" s="787"/>
      <c r="CB2" s="787"/>
      <c r="CC2" s="787"/>
      <c r="CD2" s="787"/>
      <c r="CE2" s="787"/>
      <c r="CF2" s="787"/>
      <c r="CG2" s="787"/>
      <c r="CH2" s="787"/>
      <c r="CI2" s="787"/>
      <c r="CJ2" s="787"/>
      <c r="CK2" s="787"/>
      <c r="CL2" s="787"/>
      <c r="CM2" s="787"/>
      <c r="CN2" s="787"/>
      <c r="CO2" s="787"/>
      <c r="CP2" s="787"/>
      <c r="CQ2" s="787"/>
      <c r="CR2" s="787"/>
      <c r="CS2" s="787"/>
      <c r="CT2" s="787"/>
      <c r="CU2" s="787"/>
      <c r="CV2" s="787"/>
      <c r="CW2" s="787"/>
      <c r="CX2" s="787"/>
      <c r="CY2" s="787"/>
      <c r="CZ2" s="787"/>
      <c r="DA2" s="787"/>
      <c r="DB2" s="787"/>
      <c r="DC2" s="787"/>
      <c r="DD2" s="787"/>
      <c r="DE2" s="787"/>
      <c r="DF2" s="787"/>
      <c r="DG2" s="787"/>
      <c r="DH2" s="787"/>
      <c r="DI2" s="787"/>
      <c r="DJ2" s="787"/>
      <c r="DK2" s="787"/>
      <c r="DL2" s="787"/>
      <c r="DM2" s="787"/>
      <c r="DN2" s="787"/>
      <c r="DO2" s="787"/>
      <c r="DP2" s="787"/>
      <c r="DQ2" s="787"/>
      <c r="DR2" s="787"/>
      <c r="DS2" s="787"/>
      <c r="DT2" s="787"/>
      <c r="DU2" s="787"/>
      <c r="DV2" s="787"/>
      <c r="DW2" s="787"/>
      <c r="DX2" s="787"/>
      <c r="DY2" s="787"/>
      <c r="DZ2" s="787"/>
      <c r="EA2" s="787"/>
    </row>
    <row r="3" spans="1:132" s="788" customFormat="1" ht="21.2" customHeight="1">
      <c r="A3" s="788" t="s">
        <v>2</v>
      </c>
    </row>
    <row r="4" spans="1:132" ht="21.2" customHeight="1">
      <c r="A4" s="779" t="s">
        <v>3</v>
      </c>
      <c r="B4" s="779" t="s">
        <v>4</v>
      </c>
      <c r="C4" s="776" t="s">
        <v>5</v>
      </c>
      <c r="D4" s="777"/>
      <c r="E4" s="777"/>
      <c r="F4" s="777"/>
      <c r="G4" s="777"/>
      <c r="H4" s="777"/>
      <c r="I4" s="777"/>
      <c r="J4" s="777"/>
      <c r="K4" s="777"/>
      <c r="L4" s="777"/>
      <c r="M4" s="777"/>
      <c r="N4" s="777"/>
      <c r="O4" s="777"/>
      <c r="P4" s="777"/>
      <c r="Q4" s="777"/>
      <c r="R4" s="777"/>
      <c r="S4" s="777"/>
      <c r="T4" s="777"/>
      <c r="U4" s="777"/>
      <c r="V4" s="777"/>
      <c r="W4" s="783"/>
      <c r="X4" s="782" t="s">
        <v>6</v>
      </c>
      <c r="Y4" s="789"/>
      <c r="Z4" s="789"/>
      <c r="AA4" s="789"/>
      <c r="AB4" s="789"/>
      <c r="AC4" s="789"/>
      <c r="AD4" s="789"/>
      <c r="AE4" s="790"/>
      <c r="AF4" s="781" t="s">
        <v>7</v>
      </c>
      <c r="AG4" s="781"/>
      <c r="AH4" s="781"/>
      <c r="AI4" s="781"/>
      <c r="AJ4" s="781"/>
      <c r="AK4" s="781"/>
      <c r="AL4" s="781"/>
      <c r="AM4" s="781"/>
      <c r="AN4" s="781"/>
      <c r="AO4" s="781"/>
      <c r="AP4" s="781"/>
      <c r="AQ4" s="780" t="s">
        <v>8</v>
      </c>
      <c r="AR4" s="781"/>
      <c r="AS4" s="781"/>
      <c r="AT4" s="781"/>
      <c r="AU4" s="782"/>
      <c r="AV4" s="776" t="s">
        <v>9</v>
      </c>
      <c r="AW4" s="777"/>
      <c r="AX4" s="777"/>
      <c r="AY4" s="778"/>
      <c r="AZ4" s="779" t="s">
        <v>10</v>
      </c>
      <c r="BA4" s="779"/>
      <c r="BB4" s="779"/>
      <c r="BC4" s="779"/>
      <c r="BD4" s="779"/>
      <c r="BE4" s="779"/>
      <c r="BF4" s="779"/>
      <c r="BG4" s="779"/>
      <c r="BH4" s="779"/>
      <c r="BI4" s="779"/>
      <c r="BJ4" s="779"/>
      <c r="BK4" s="779"/>
      <c r="BL4" s="779"/>
      <c r="BM4" s="776" t="s">
        <v>11</v>
      </c>
      <c r="BN4" s="777"/>
      <c r="BO4" s="777"/>
      <c r="BP4" s="777"/>
      <c r="BQ4" s="777"/>
      <c r="BR4" s="777"/>
      <c r="BS4" s="777"/>
      <c r="BT4" s="777"/>
      <c r="BU4" s="777"/>
      <c r="BV4" s="777"/>
      <c r="BW4" s="777"/>
      <c r="BX4" s="777"/>
      <c r="BY4" s="777"/>
      <c r="BZ4" s="777"/>
      <c r="CA4" s="778"/>
      <c r="CB4" s="776" t="s">
        <v>12</v>
      </c>
      <c r="CC4" s="777"/>
      <c r="CD4" s="777"/>
      <c r="CE4" s="777"/>
      <c r="CF4" s="777"/>
      <c r="CG4" s="777"/>
      <c r="CH4" s="777"/>
      <c r="CI4" s="777"/>
      <c r="CJ4" s="778"/>
      <c r="CK4" s="789" t="s">
        <v>13</v>
      </c>
      <c r="CL4" s="789"/>
      <c r="CM4" s="789"/>
      <c r="CN4" s="780" t="s">
        <v>14</v>
      </c>
      <c r="CO4" s="781"/>
      <c r="CP4" s="781"/>
      <c r="CQ4" s="781"/>
      <c r="CR4" s="781"/>
      <c r="CS4" s="781"/>
      <c r="CT4" s="781"/>
      <c r="CU4" s="781"/>
      <c r="CV4" s="781"/>
      <c r="CW4" s="781"/>
      <c r="CX4" s="781"/>
      <c r="CY4" s="781"/>
      <c r="CZ4" s="781"/>
      <c r="DA4" s="781"/>
      <c r="DB4" s="781"/>
      <c r="DC4" s="782"/>
      <c r="DD4" s="776" t="s">
        <v>15</v>
      </c>
      <c r="DE4" s="777"/>
      <c r="DF4" s="777"/>
      <c r="DG4" s="777"/>
      <c r="DH4" s="777"/>
      <c r="DI4" s="777"/>
      <c r="DJ4" s="777"/>
      <c r="DK4" s="777"/>
      <c r="DL4" s="778"/>
      <c r="DM4" s="776" t="s">
        <v>16</v>
      </c>
      <c r="DN4" s="777"/>
      <c r="DO4" s="777"/>
      <c r="DP4" s="777"/>
      <c r="DQ4" s="777"/>
      <c r="DR4" s="777"/>
      <c r="DS4" s="777"/>
      <c r="DT4" s="778"/>
      <c r="DU4" s="776" t="s">
        <v>17</v>
      </c>
      <c r="DV4" s="777"/>
      <c r="DW4" s="777"/>
      <c r="DX4" s="777"/>
      <c r="DY4" s="777"/>
      <c r="DZ4" s="778" t="s">
        <v>17</v>
      </c>
      <c r="EA4" s="785" t="s">
        <v>18</v>
      </c>
      <c r="EB4" s="2">
        <f>+DT10+DL10+DC10+CM10+CJ10+CA10+BL10+AU10+AP10+AE10+W10+DZ10</f>
        <v>506687.12999999995</v>
      </c>
    </row>
    <row r="5" spans="1:132">
      <c r="A5" s="779"/>
      <c r="B5" s="779"/>
      <c r="C5" s="776" t="s">
        <v>19</v>
      </c>
      <c r="D5" s="777"/>
      <c r="E5" s="777"/>
      <c r="F5" s="777"/>
      <c r="G5" s="777"/>
      <c r="H5" s="777"/>
      <c r="I5" s="777"/>
      <c r="J5" s="777"/>
      <c r="K5" s="777"/>
      <c r="L5" s="777"/>
      <c r="M5" s="777"/>
      <c r="N5" s="777"/>
      <c r="O5" s="777"/>
      <c r="P5" s="777"/>
      <c r="Q5" s="777"/>
      <c r="R5" s="777"/>
      <c r="S5" s="777"/>
      <c r="T5" s="777"/>
      <c r="U5" s="777"/>
      <c r="V5" s="777"/>
      <c r="W5" s="783"/>
      <c r="X5" s="778" t="s">
        <v>19</v>
      </c>
      <c r="Y5" s="779"/>
      <c r="Z5" s="779"/>
      <c r="AA5" s="779"/>
      <c r="AB5" s="779"/>
      <c r="AC5" s="779"/>
      <c r="AD5" s="779"/>
      <c r="AE5" s="784"/>
      <c r="AF5" s="777" t="s">
        <v>19</v>
      </c>
      <c r="AG5" s="777"/>
      <c r="AH5" s="777"/>
      <c r="AI5" s="777"/>
      <c r="AJ5" s="777"/>
      <c r="AK5" s="777"/>
      <c r="AL5" s="777"/>
      <c r="AM5" s="777"/>
      <c r="AN5" s="777"/>
      <c r="AO5" s="777"/>
      <c r="AP5" s="777"/>
      <c r="AQ5" s="776" t="s">
        <v>19</v>
      </c>
      <c r="AR5" s="777"/>
      <c r="AS5" s="777"/>
      <c r="AT5" s="777"/>
      <c r="AU5" s="778"/>
      <c r="AV5" s="776" t="s">
        <v>19</v>
      </c>
      <c r="AW5" s="777"/>
      <c r="AX5" s="777"/>
      <c r="AY5" s="778"/>
      <c r="AZ5" s="779" t="s">
        <v>19</v>
      </c>
      <c r="BA5" s="779"/>
      <c r="BB5" s="779"/>
      <c r="BC5" s="779"/>
      <c r="BD5" s="779"/>
      <c r="BE5" s="779"/>
      <c r="BF5" s="779"/>
      <c r="BG5" s="779"/>
      <c r="BH5" s="779"/>
      <c r="BI5" s="779"/>
      <c r="BJ5" s="779"/>
      <c r="BK5" s="779"/>
      <c r="BL5" s="779"/>
      <c r="BM5" s="776" t="s">
        <v>19</v>
      </c>
      <c r="BN5" s="777"/>
      <c r="BO5" s="777"/>
      <c r="BP5" s="777"/>
      <c r="BQ5" s="777"/>
      <c r="BR5" s="777"/>
      <c r="BS5" s="777"/>
      <c r="BT5" s="777"/>
      <c r="BU5" s="777"/>
      <c r="BV5" s="777"/>
      <c r="BW5" s="777"/>
      <c r="BX5" s="777"/>
      <c r="BY5" s="777"/>
      <c r="BZ5" s="777"/>
      <c r="CA5" s="778"/>
      <c r="CB5" s="776" t="s">
        <v>19</v>
      </c>
      <c r="CC5" s="777"/>
      <c r="CD5" s="777"/>
      <c r="CE5" s="777"/>
      <c r="CF5" s="777"/>
      <c r="CG5" s="777"/>
      <c r="CH5" s="777"/>
      <c r="CI5" s="777"/>
      <c r="CJ5" s="778"/>
      <c r="CK5" s="779" t="s">
        <v>19</v>
      </c>
      <c r="CL5" s="779"/>
      <c r="CM5" s="779"/>
      <c r="CN5" s="780" t="s">
        <v>19</v>
      </c>
      <c r="CO5" s="781"/>
      <c r="CP5" s="781"/>
      <c r="CQ5" s="781"/>
      <c r="CR5" s="781"/>
      <c r="CS5" s="781"/>
      <c r="CT5" s="781"/>
      <c r="CU5" s="781"/>
      <c r="CV5" s="781"/>
      <c r="CW5" s="781"/>
      <c r="CX5" s="781"/>
      <c r="CY5" s="781"/>
      <c r="CZ5" s="781"/>
      <c r="DA5" s="781"/>
      <c r="DB5" s="781"/>
      <c r="DC5" s="782"/>
      <c r="DD5" s="776" t="s">
        <v>19</v>
      </c>
      <c r="DE5" s="777"/>
      <c r="DF5" s="777"/>
      <c r="DG5" s="777"/>
      <c r="DH5" s="777"/>
      <c r="DI5" s="777"/>
      <c r="DJ5" s="777"/>
      <c r="DK5" s="777"/>
      <c r="DL5" s="778"/>
      <c r="DM5" s="776" t="s">
        <v>19</v>
      </c>
      <c r="DN5" s="777"/>
      <c r="DO5" s="777"/>
      <c r="DP5" s="777"/>
      <c r="DQ5" s="777"/>
      <c r="DR5" s="777"/>
      <c r="DS5" s="777"/>
      <c r="DT5" s="778"/>
      <c r="DU5" s="776" t="s">
        <v>19</v>
      </c>
      <c r="DV5" s="777"/>
      <c r="DW5" s="777"/>
      <c r="DX5" s="777"/>
      <c r="DY5" s="777"/>
      <c r="DZ5" s="778"/>
      <c r="EA5" s="786"/>
    </row>
    <row r="6" spans="1:132" ht="96.75" customHeight="1">
      <c r="A6" s="779"/>
      <c r="B6" s="779"/>
      <c r="C6" s="96" t="s">
        <v>20</v>
      </c>
      <c r="D6" s="96" t="s">
        <v>21</v>
      </c>
      <c r="E6" s="96" t="s">
        <v>22</v>
      </c>
      <c r="F6" s="3" t="s">
        <v>23</v>
      </c>
      <c r="G6" s="3" t="s">
        <v>24</v>
      </c>
      <c r="H6" s="96" t="s">
        <v>25</v>
      </c>
      <c r="I6" s="3" t="s">
        <v>26</v>
      </c>
      <c r="J6" s="96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96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100" t="s">
        <v>41</v>
      </c>
      <c r="Y6" s="96" t="s">
        <v>42</v>
      </c>
      <c r="Z6" s="96" t="s">
        <v>43</v>
      </c>
      <c r="AA6" s="109" t="s">
        <v>44</v>
      </c>
      <c r="AB6" s="96" t="s">
        <v>45</v>
      </c>
      <c r="AC6" s="3" t="s">
        <v>46</v>
      </c>
      <c r="AD6" s="96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6" t="s">
        <v>43</v>
      </c>
      <c r="AJ6" s="3" t="s">
        <v>50</v>
      </c>
      <c r="AK6" s="3" t="s">
        <v>51</v>
      </c>
      <c r="AL6" s="96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6" t="s">
        <v>56</v>
      </c>
      <c r="AR6" s="96" t="s">
        <v>57</v>
      </c>
      <c r="AS6" s="96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6" t="s">
        <v>62</v>
      </c>
      <c r="BA6" s="3" t="s">
        <v>63</v>
      </c>
      <c r="BB6" s="96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96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6" t="s">
        <v>85</v>
      </c>
      <c r="CD6" s="3" t="s">
        <v>86</v>
      </c>
      <c r="CE6" s="96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6" t="s">
        <v>89</v>
      </c>
      <c r="CL6" s="96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9" t="s">
        <v>25</v>
      </c>
      <c r="CR6" s="96" t="s">
        <v>78</v>
      </c>
      <c r="CS6" s="96" t="s">
        <v>92</v>
      </c>
      <c r="CT6" s="3" t="s">
        <v>93</v>
      </c>
      <c r="CU6" s="3" t="s">
        <v>94</v>
      </c>
      <c r="CV6" s="96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6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6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6" t="s">
        <v>110</v>
      </c>
      <c r="DV6" s="96" t="s">
        <v>78</v>
      </c>
      <c r="DW6" s="96" t="s">
        <v>104</v>
      </c>
      <c r="DX6" s="3" t="s">
        <v>67</v>
      </c>
      <c r="DY6" s="96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-55</v>
      </c>
      <c r="D7" s="10">
        <f t="shared" ref="D7:BO7" si="0">D8-D9</f>
        <v>-94</v>
      </c>
      <c r="E7" s="10">
        <f t="shared" si="0"/>
        <v>-22</v>
      </c>
      <c r="F7" s="10">
        <f t="shared" si="0"/>
        <v>-4</v>
      </c>
      <c r="G7" s="10">
        <f t="shared" si="0"/>
        <v>0</v>
      </c>
      <c r="H7" s="10">
        <f t="shared" si="0"/>
        <v>140</v>
      </c>
      <c r="I7" s="10">
        <f t="shared" si="0"/>
        <v>0</v>
      </c>
      <c r="J7" s="10">
        <f t="shared" si="0"/>
        <v>-38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-155</v>
      </c>
      <c r="Q7" s="10">
        <f t="shared" si="0"/>
        <v>-5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-74</v>
      </c>
      <c r="X7" s="10">
        <f t="shared" si="0"/>
        <v>-579</v>
      </c>
      <c r="Y7" s="10">
        <f t="shared" si="0"/>
        <v>-667</v>
      </c>
      <c r="Z7" s="10">
        <f t="shared" si="0"/>
        <v>-209</v>
      </c>
      <c r="AA7" s="10">
        <f t="shared" si="0"/>
        <v>5</v>
      </c>
      <c r="AB7" s="10">
        <f t="shared" si="0"/>
        <v>119</v>
      </c>
      <c r="AC7" s="10">
        <f t="shared" si="0"/>
        <v>-14058</v>
      </c>
      <c r="AD7" s="10">
        <f t="shared" si="0"/>
        <v>0</v>
      </c>
      <c r="AE7" s="10">
        <f t="shared" si="0"/>
        <v>-1331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-91</v>
      </c>
      <c r="AJ7" s="10">
        <f t="shared" si="0"/>
        <v>0</v>
      </c>
      <c r="AK7" s="10">
        <f t="shared" si="0"/>
        <v>0</v>
      </c>
      <c r="AL7" s="10">
        <f t="shared" si="0"/>
        <v>54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-37</v>
      </c>
      <c r="AQ7" s="10">
        <f t="shared" si="0"/>
        <v>1</v>
      </c>
      <c r="AR7" s="13">
        <f t="shared" si="0"/>
        <v>67229</v>
      </c>
      <c r="AS7" s="10">
        <f t="shared" si="0"/>
        <v>-5341</v>
      </c>
      <c r="AT7" s="10">
        <f t="shared" si="0"/>
        <v>-98</v>
      </c>
      <c r="AU7" s="13">
        <f t="shared" si="0"/>
        <v>61889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-4</v>
      </c>
      <c r="BA7" s="10">
        <f t="shared" si="0"/>
        <v>-426574</v>
      </c>
      <c r="BB7" s="10">
        <f t="shared" si="0"/>
        <v>81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-9325</v>
      </c>
      <c r="BK7" s="10">
        <f t="shared" si="0"/>
        <v>0</v>
      </c>
      <c r="BL7" s="10">
        <f t="shared" si="0"/>
        <v>-9248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-121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-121</v>
      </c>
      <c r="CK7" s="10">
        <f t="shared" si="1"/>
        <v>-17</v>
      </c>
      <c r="CL7" s="10">
        <f t="shared" si="1"/>
        <v>0</v>
      </c>
      <c r="CM7" s="10">
        <f t="shared" si="1"/>
        <v>-17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75</v>
      </c>
      <c r="CR7" s="10">
        <f t="shared" si="1"/>
        <v>20</v>
      </c>
      <c r="CS7" s="10">
        <f t="shared" si="1"/>
        <v>-84</v>
      </c>
      <c r="CT7" s="10">
        <f t="shared" si="1"/>
        <v>0</v>
      </c>
      <c r="CU7" s="10">
        <f t="shared" si="1"/>
        <v>0</v>
      </c>
      <c r="CV7" s="10">
        <f t="shared" si="1"/>
        <v>152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163</v>
      </c>
      <c r="DD7" s="10">
        <f t="shared" si="1"/>
        <v>0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0</v>
      </c>
      <c r="DV7" s="10">
        <f t="shared" si="1"/>
        <v>1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1</v>
      </c>
      <c r="EA7" s="10">
        <f>EA8-EA9</f>
        <v>51227</v>
      </c>
    </row>
    <row r="8" spans="1:132" s="88" customFormat="1" ht="24" customHeight="1">
      <c r="A8" s="84"/>
      <c r="B8" s="103" t="s">
        <v>201</v>
      </c>
      <c r="C8" s="85">
        <v>125</v>
      </c>
      <c r="D8" s="85">
        <v>0</v>
      </c>
      <c r="E8" s="85">
        <v>10</v>
      </c>
      <c r="F8" s="85"/>
      <c r="G8" s="10">
        <v>0</v>
      </c>
      <c r="H8" s="85">
        <v>140</v>
      </c>
      <c r="I8" s="85"/>
      <c r="J8" s="85">
        <v>0</v>
      </c>
      <c r="K8" s="85"/>
      <c r="L8" s="85"/>
      <c r="M8" s="85"/>
      <c r="N8" s="85"/>
      <c r="O8" s="85"/>
      <c r="P8" s="85"/>
      <c r="Q8" s="85">
        <v>0</v>
      </c>
      <c r="R8" s="85"/>
      <c r="S8" s="85"/>
      <c r="T8" s="85"/>
      <c r="U8" s="10">
        <v>0</v>
      </c>
      <c r="V8" s="85"/>
      <c r="W8" s="86">
        <f>C8+D8+E8+H8+G8+J8+Q8+U8</f>
        <v>275</v>
      </c>
      <c r="X8" s="85">
        <v>6141</v>
      </c>
      <c r="Y8" s="85">
        <v>11246</v>
      </c>
      <c r="Z8" s="85">
        <v>5219</v>
      </c>
      <c r="AA8" s="85">
        <v>1231</v>
      </c>
      <c r="AB8" s="85">
        <v>1140</v>
      </c>
      <c r="AC8" s="85"/>
      <c r="AD8" s="85">
        <v>100</v>
      </c>
      <c r="AE8" s="104">
        <f>AD8+AB8+AA8+Z8+Y8+X8</f>
        <v>25077</v>
      </c>
      <c r="AF8" s="87"/>
      <c r="AG8" s="85"/>
      <c r="AH8" s="85"/>
      <c r="AI8" s="85">
        <v>845</v>
      </c>
      <c r="AJ8" s="85"/>
      <c r="AK8" s="85"/>
      <c r="AL8" s="85">
        <v>330</v>
      </c>
      <c r="AM8" s="85"/>
      <c r="AN8" s="85"/>
      <c r="AO8" s="85"/>
      <c r="AP8" s="105">
        <f>AL8+AI8</f>
        <v>1175</v>
      </c>
      <c r="AQ8" s="85">
        <v>85</v>
      </c>
      <c r="AR8" s="91">
        <v>467836</v>
      </c>
      <c r="AS8" s="85">
        <v>2131</v>
      </c>
      <c r="AT8" s="85"/>
      <c r="AU8" s="105">
        <f>AR8+AQ8+AS8</f>
        <v>470052</v>
      </c>
      <c r="AV8" s="85"/>
      <c r="AW8" s="85"/>
      <c r="AX8" s="85"/>
      <c r="AY8" s="85"/>
      <c r="AZ8" s="85">
        <v>167</v>
      </c>
      <c r="BA8" s="85"/>
      <c r="BB8" s="85">
        <v>81</v>
      </c>
      <c r="BC8" s="85"/>
      <c r="BD8" s="85"/>
      <c r="BE8" s="85"/>
      <c r="BF8" s="85"/>
      <c r="BG8" s="85"/>
      <c r="BH8" s="85">
        <v>0</v>
      </c>
      <c r="BI8" s="85"/>
      <c r="BJ8" s="85">
        <v>4559</v>
      </c>
      <c r="BK8" s="85"/>
      <c r="BL8" s="104">
        <f>BJ8+BH8+BB8+AZ8</f>
        <v>4807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253</v>
      </c>
      <c r="CD8" s="85"/>
      <c r="CE8" s="85">
        <v>90</v>
      </c>
      <c r="CF8" s="85"/>
      <c r="CG8" s="85"/>
      <c r="CH8" s="85"/>
      <c r="CI8" s="85"/>
      <c r="CJ8" s="90">
        <f>CC8+CE8</f>
        <v>343</v>
      </c>
      <c r="CK8" s="85">
        <v>38</v>
      </c>
      <c r="CL8" s="85">
        <v>11</v>
      </c>
      <c r="CM8" s="91">
        <f>CK8+CL8</f>
        <v>49</v>
      </c>
      <c r="CN8" s="85"/>
      <c r="CO8" s="85"/>
      <c r="CP8" s="85"/>
      <c r="CQ8" s="85">
        <v>183</v>
      </c>
      <c r="CR8" s="85">
        <v>28</v>
      </c>
      <c r="CS8" s="85">
        <v>290</v>
      </c>
      <c r="CT8" s="85"/>
      <c r="CU8" s="85"/>
      <c r="CV8" s="85">
        <v>3644</v>
      </c>
      <c r="CW8" s="85"/>
      <c r="CX8" s="85"/>
      <c r="CY8" s="85"/>
      <c r="CZ8" s="85"/>
      <c r="DA8" s="85"/>
      <c r="DB8" s="85"/>
      <c r="DC8" s="90">
        <f>CV8+CS8+CR8+CQ8+CP8+CO8+CN8</f>
        <v>4145</v>
      </c>
      <c r="DD8" s="85"/>
      <c r="DE8" s="85"/>
      <c r="DF8" s="85">
        <v>2</v>
      </c>
      <c r="DG8" s="85"/>
      <c r="DH8" s="85"/>
      <c r="DI8" s="85"/>
      <c r="DJ8" s="85"/>
      <c r="DK8" s="85"/>
      <c r="DL8" s="93">
        <f>DF8</f>
        <v>2</v>
      </c>
      <c r="DM8" s="85"/>
      <c r="DN8" s="85"/>
      <c r="DO8" s="85">
        <v>97</v>
      </c>
      <c r="DP8" s="85"/>
      <c r="DQ8" s="85"/>
      <c r="DR8" s="85"/>
      <c r="DS8" s="85"/>
      <c r="DT8" s="106">
        <f>DO8</f>
        <v>97</v>
      </c>
      <c r="DU8" s="85">
        <v>277</v>
      </c>
      <c r="DV8" s="85">
        <v>43</v>
      </c>
      <c r="DW8" s="85">
        <v>328</v>
      </c>
      <c r="DX8" s="85"/>
      <c r="DY8" s="85">
        <v>19</v>
      </c>
      <c r="DZ8" s="90">
        <f>DY8+DW8+DV8+DU8</f>
        <v>667</v>
      </c>
      <c r="EA8" s="94">
        <f>DZ8+DT8+DL8+DC8+CJ8+BL8+AU8+AP8+AE8+W8+CM8</f>
        <v>506689</v>
      </c>
    </row>
    <row r="9" spans="1:132" s="25" customFormat="1" ht="24" customHeight="1">
      <c r="A9" s="9"/>
      <c r="B9" s="12" t="s">
        <v>199</v>
      </c>
      <c r="C9" s="10">
        <v>180</v>
      </c>
      <c r="D9" s="10">
        <v>94</v>
      </c>
      <c r="E9" s="10">
        <v>32</v>
      </c>
      <c r="F9" s="85">
        <v>4</v>
      </c>
      <c r="G9" s="10">
        <v>0</v>
      </c>
      <c r="H9" s="85">
        <v>0</v>
      </c>
      <c r="I9" s="85">
        <v>0</v>
      </c>
      <c r="J9" s="10">
        <v>38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85">
        <v>155</v>
      </c>
      <c r="Q9" s="10">
        <v>5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C9+D9+E9+G9+J9+Q9+U9</f>
        <v>349</v>
      </c>
      <c r="X9" s="10">
        <v>6720</v>
      </c>
      <c r="Y9" s="10">
        <v>11913</v>
      </c>
      <c r="Z9" s="10">
        <v>5428</v>
      </c>
      <c r="AA9" s="10">
        <v>1226</v>
      </c>
      <c r="AB9" s="10">
        <v>1021</v>
      </c>
      <c r="AC9" s="18">
        <v>14058</v>
      </c>
      <c r="AD9" s="10">
        <v>100</v>
      </c>
      <c r="AE9" s="18">
        <f>AD9+AB9+AA9+Z9+Y9+X9</f>
        <v>26408</v>
      </c>
      <c r="AF9" s="90">
        <v>447</v>
      </c>
      <c r="AG9" s="85"/>
      <c r="AH9" s="85">
        <v>11</v>
      </c>
      <c r="AI9" s="10">
        <v>936</v>
      </c>
      <c r="AJ9" s="85"/>
      <c r="AK9" s="85"/>
      <c r="AL9" s="10">
        <v>276</v>
      </c>
      <c r="AM9" s="85">
        <v>110</v>
      </c>
      <c r="AN9" s="85">
        <v>0</v>
      </c>
      <c r="AO9" s="85">
        <v>12</v>
      </c>
      <c r="AP9" s="20">
        <f>AL9+AI9</f>
        <v>1212</v>
      </c>
      <c r="AQ9" s="10">
        <v>84</v>
      </c>
      <c r="AR9" s="13">
        <v>400607</v>
      </c>
      <c r="AS9" s="10">
        <v>7472</v>
      </c>
      <c r="AT9" s="85">
        <v>98</v>
      </c>
      <c r="AU9" s="20">
        <f>AR9+AQ9+AS9</f>
        <v>408163</v>
      </c>
      <c r="AV9" s="85">
        <v>280</v>
      </c>
      <c r="AW9" s="85">
        <v>28</v>
      </c>
      <c r="AX9" s="85">
        <v>325</v>
      </c>
      <c r="AY9" s="85">
        <v>207</v>
      </c>
      <c r="AZ9" s="10">
        <v>171</v>
      </c>
      <c r="BA9" s="94">
        <v>426574</v>
      </c>
      <c r="BB9" s="10"/>
      <c r="BC9" s="13"/>
      <c r="BD9" s="14"/>
      <c r="BE9" s="13"/>
      <c r="BF9" s="14"/>
      <c r="BG9" s="14"/>
      <c r="BH9" s="10">
        <v>0</v>
      </c>
      <c r="BI9" s="14"/>
      <c r="BJ9" s="10">
        <v>13884</v>
      </c>
      <c r="BK9" s="14"/>
      <c r="BL9" s="18">
        <f>BJ9+BH9+BB9+AZ9</f>
        <v>14055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374</v>
      </c>
      <c r="CD9" s="17"/>
      <c r="CE9" s="10">
        <v>90</v>
      </c>
      <c r="CF9" s="17"/>
      <c r="CG9" s="17"/>
      <c r="CH9" s="17"/>
      <c r="CI9" s="17"/>
      <c r="CJ9" s="21">
        <f>CC9+CE9</f>
        <v>464</v>
      </c>
      <c r="CK9" s="10">
        <v>55</v>
      </c>
      <c r="CL9" s="10">
        <v>11</v>
      </c>
      <c r="CM9" s="13">
        <f>CK9+CL9</f>
        <v>66</v>
      </c>
      <c r="CN9" s="10"/>
      <c r="CO9" s="10"/>
      <c r="CP9" s="10"/>
      <c r="CQ9" s="10">
        <v>108</v>
      </c>
      <c r="CR9" s="10">
        <v>8</v>
      </c>
      <c r="CS9" s="10">
        <v>374</v>
      </c>
      <c r="CT9" s="17"/>
      <c r="CU9" s="17"/>
      <c r="CV9" s="10">
        <v>3492</v>
      </c>
      <c r="CW9" s="17"/>
      <c r="CX9" s="17"/>
      <c r="CY9" s="17"/>
      <c r="CZ9" s="17"/>
      <c r="DA9" s="17"/>
      <c r="DB9" s="13"/>
      <c r="DC9" s="21">
        <f>CV9+CS9+CR9+CQ9+CP9+CO9+CN9</f>
        <v>3982</v>
      </c>
      <c r="DD9" s="14"/>
      <c r="DE9" s="14"/>
      <c r="DF9" s="10"/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97</v>
      </c>
      <c r="DP9" s="13"/>
      <c r="DQ9" s="14"/>
      <c r="DR9" s="14"/>
      <c r="DS9" s="13"/>
      <c r="DT9" s="95">
        <f>DO9</f>
        <v>97</v>
      </c>
      <c r="DU9" s="10">
        <v>277</v>
      </c>
      <c r="DV9" s="10">
        <v>42</v>
      </c>
      <c r="DW9" s="10">
        <v>328</v>
      </c>
      <c r="DX9" s="13"/>
      <c r="DY9" s="10">
        <v>19</v>
      </c>
      <c r="DZ9" s="21">
        <f>DY9+DW9+DV9+DU9</f>
        <v>666</v>
      </c>
      <c r="EA9" s="24">
        <f>DZ9+DT9+DL9+DC9+CJ9+BL9+AU9+AP9+AE9+W9+CM9</f>
        <v>455462</v>
      </c>
    </row>
    <row r="10" spans="1:132" s="41" customFormat="1" ht="28.5" customHeight="1">
      <c r="A10" s="775" t="s">
        <v>114</v>
      </c>
      <c r="B10" s="775"/>
      <c r="C10" s="30">
        <f t="shared" ref="C10:BN10" si="2">SUM(C11,C29,C50,C59,C69,C78)</f>
        <v>125</v>
      </c>
      <c r="D10" s="30">
        <f t="shared" si="2"/>
        <v>0</v>
      </c>
      <c r="E10" s="30">
        <f t="shared" si="2"/>
        <v>10</v>
      </c>
      <c r="F10" s="30">
        <f t="shared" si="2"/>
        <v>0</v>
      </c>
      <c r="G10" s="30">
        <f t="shared" si="2"/>
        <v>0</v>
      </c>
      <c r="H10" s="30">
        <f t="shared" si="2"/>
        <v>140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275</v>
      </c>
      <c r="X10" s="32">
        <f t="shared" si="2"/>
        <v>6141.3</v>
      </c>
      <c r="Y10" s="33">
        <f t="shared" si="2"/>
        <v>11245.6</v>
      </c>
      <c r="Z10" s="33">
        <f t="shared" si="2"/>
        <v>5218.68</v>
      </c>
      <c r="AA10" s="30">
        <f t="shared" si="2"/>
        <v>1230.75</v>
      </c>
      <c r="AB10" s="30">
        <f t="shared" si="2"/>
        <v>1140.3499999999999</v>
      </c>
      <c r="AC10" s="30">
        <f t="shared" si="2"/>
        <v>0</v>
      </c>
      <c r="AD10" s="30">
        <f t="shared" si="2"/>
        <v>100</v>
      </c>
      <c r="AE10" s="31">
        <f t="shared" si="2"/>
        <v>25076.68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845</v>
      </c>
      <c r="AJ10" s="30">
        <f t="shared" si="2"/>
        <v>0</v>
      </c>
      <c r="AK10" s="30">
        <f t="shared" si="2"/>
        <v>0</v>
      </c>
      <c r="AL10" s="30">
        <f t="shared" si="2"/>
        <v>330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1175</v>
      </c>
      <c r="AQ10" s="30">
        <f t="shared" si="2"/>
        <v>85.25</v>
      </c>
      <c r="AR10" s="30">
        <f t="shared" si="2"/>
        <v>467835.55</v>
      </c>
      <c r="AS10" s="30">
        <f t="shared" si="2"/>
        <v>2131</v>
      </c>
      <c r="AT10" s="30">
        <f t="shared" si="2"/>
        <v>0</v>
      </c>
      <c r="AU10" s="30">
        <f t="shared" si="2"/>
        <v>470051.8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167</v>
      </c>
      <c r="BA10" s="30">
        <f t="shared" si="2"/>
        <v>0</v>
      </c>
      <c r="BB10" s="36">
        <f t="shared" si="2"/>
        <v>80.8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4559</v>
      </c>
      <c r="BK10" s="30">
        <f t="shared" si="2"/>
        <v>0</v>
      </c>
      <c r="BL10" s="30">
        <f t="shared" si="2"/>
        <v>4806.8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252.9</v>
      </c>
      <c r="CD10" s="30">
        <f t="shared" si="3"/>
        <v>0</v>
      </c>
      <c r="CE10" s="30">
        <f t="shared" si="3"/>
        <v>90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342.9</v>
      </c>
      <c r="CK10" s="30">
        <f t="shared" si="3"/>
        <v>38</v>
      </c>
      <c r="CL10" s="30">
        <f t="shared" si="3"/>
        <v>11</v>
      </c>
      <c r="CM10" s="30">
        <f>SUM(CM11,CM29,CM50,CM59,CM69,CM78)</f>
        <v>49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182.75</v>
      </c>
      <c r="CR10" s="30">
        <f t="shared" si="3"/>
        <v>28</v>
      </c>
      <c r="CS10" s="30">
        <f t="shared" si="3"/>
        <v>289.5</v>
      </c>
      <c r="CT10" s="30">
        <f t="shared" si="3"/>
        <v>0</v>
      </c>
      <c r="CU10" s="30">
        <f t="shared" si="3"/>
        <v>0</v>
      </c>
      <c r="CV10" s="30">
        <f t="shared" si="3"/>
        <v>3644.1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4144.3500000000004</v>
      </c>
      <c r="DD10" s="30">
        <f t="shared" si="3"/>
        <v>0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2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42.5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666.6</v>
      </c>
      <c r="EA10" s="39">
        <f>SUM(DZ10,DT10,DL10,DC10,CM10,CJ10,CA10,BL10,AU10,AP10,AE10,W10)</f>
        <v>506687.13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125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125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16</v>
      </c>
      <c r="AT11" s="44">
        <f t="shared" si="5"/>
        <v>0</v>
      </c>
      <c r="AU11" s="43">
        <f t="shared" si="5"/>
        <v>16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13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100</v>
      </c>
      <c r="CD11" s="47">
        <f t="shared" si="6"/>
        <v>0</v>
      </c>
      <c r="CE11" s="46">
        <f t="shared" si="6"/>
        <v>90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190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344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125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125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97">
        <v>7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7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7">
        <v>95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227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7">
        <v>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5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5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97">
        <v>16</v>
      </c>
      <c r="AT17" s="53">
        <v>0</v>
      </c>
      <c r="AU17" s="56">
        <f t="shared" si="11"/>
        <v>16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97">
        <v>6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6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22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97">
        <v>90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90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90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105</v>
      </c>
      <c r="BA29" s="43">
        <f t="shared" si="24"/>
        <v>0</v>
      </c>
      <c r="BB29" s="43">
        <f t="shared" si="24"/>
        <v>80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4500</v>
      </c>
      <c r="BK29" s="44">
        <f t="shared" si="24"/>
        <v>0</v>
      </c>
      <c r="BL29" s="43">
        <f t="shared" si="24"/>
        <v>4685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4694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1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4500</v>
      </c>
      <c r="BK34" s="53">
        <v>0</v>
      </c>
      <c r="BL34" s="56">
        <f t="shared" si="16"/>
        <v>4500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4500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97">
        <v>80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80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80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1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97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501</v>
      </c>
      <c r="Y50" s="46">
        <f t="shared" si="30"/>
        <v>23</v>
      </c>
      <c r="Z50" s="46">
        <f t="shared" si="30"/>
        <v>27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677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101">
        <v>501</v>
      </c>
      <c r="Y51" s="97">
        <v>23</v>
      </c>
      <c r="Z51" s="97">
        <v>27</v>
      </c>
      <c r="AA51" s="97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606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97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839.45</v>
      </c>
      <c r="Y59" s="46">
        <f t="shared" ref="Y59:CJ59" si="38">SUM(Y60:Y68)</f>
        <v>907.95</v>
      </c>
      <c r="Z59" s="46">
        <f t="shared" si="38"/>
        <v>811.59999999999991</v>
      </c>
      <c r="AA59" s="46">
        <f t="shared" si="38"/>
        <v>796.25</v>
      </c>
      <c r="AB59" s="46">
        <f t="shared" si="38"/>
        <v>1094.5999999999999</v>
      </c>
      <c r="AC59" s="47">
        <f t="shared" si="38"/>
        <v>0</v>
      </c>
      <c r="AD59" s="46">
        <f t="shared" si="38"/>
        <v>0</v>
      </c>
      <c r="AE59" s="46">
        <f t="shared" si="38"/>
        <v>4449.8500000000004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146</v>
      </c>
      <c r="AS59" s="44">
        <f t="shared" si="38"/>
        <v>0</v>
      </c>
      <c r="AT59" s="44">
        <f t="shared" si="38"/>
        <v>0</v>
      </c>
      <c r="AU59" s="43">
        <f t="shared" si="38"/>
        <v>218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37</v>
      </c>
      <c r="BA59" s="43">
        <f t="shared" si="38"/>
        <v>0</v>
      </c>
      <c r="BB59" s="43">
        <f t="shared" si="38"/>
        <v>0.8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37.800000000000004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38</v>
      </c>
      <c r="CL59" s="44">
        <f t="shared" ref="CL59:CM59" si="39">SUM(CL60:CL68)</f>
        <v>11</v>
      </c>
      <c r="CM59" s="44">
        <f t="shared" si="39"/>
        <v>49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182.75</v>
      </c>
      <c r="CR59" s="43">
        <f t="shared" si="40"/>
        <v>14</v>
      </c>
      <c r="CS59" s="44">
        <f t="shared" si="40"/>
        <v>120</v>
      </c>
      <c r="CT59" s="44">
        <f t="shared" si="40"/>
        <v>0</v>
      </c>
      <c r="CU59" s="44">
        <f t="shared" si="40"/>
        <v>0</v>
      </c>
      <c r="CV59" s="43">
        <f t="shared" si="40"/>
        <v>2748.1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3064.85</v>
      </c>
      <c r="DD59" s="67">
        <f t="shared" si="40"/>
        <v>0</v>
      </c>
      <c r="DE59" s="67">
        <f t="shared" si="40"/>
        <v>0</v>
      </c>
      <c r="DF59" s="43">
        <f t="shared" si="40"/>
        <v>2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2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8703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101">
        <v>16.7</v>
      </c>
      <c r="Y60" s="97">
        <v>3.5</v>
      </c>
      <c r="Z60" s="97">
        <v>43.4</v>
      </c>
      <c r="AA60" s="97">
        <v>6.6</v>
      </c>
      <c r="AB60" s="97">
        <v>66.599999999999994</v>
      </c>
      <c r="AC60" s="53">
        <v>0</v>
      </c>
      <c r="AD60" s="53">
        <v>0</v>
      </c>
      <c r="AE60" s="68">
        <f t="shared" si="35"/>
        <v>136.79999999999998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97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97">
        <v>6.4</v>
      </c>
      <c r="BA60" s="53">
        <v>0</v>
      </c>
      <c r="BB60" s="97">
        <v>0.8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7.2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97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97">
        <v>78</v>
      </c>
      <c r="CR60" s="53">
        <v>0</v>
      </c>
      <c r="CS60" s="53">
        <v>0</v>
      </c>
      <c r="CT60" s="53">
        <v>0</v>
      </c>
      <c r="CU60" s="53">
        <v>0</v>
      </c>
      <c r="CV60" s="97">
        <v>2129.1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2207.1</v>
      </c>
      <c r="DD60" s="53">
        <v>0</v>
      </c>
      <c r="DE60" s="53">
        <v>0</v>
      </c>
      <c r="DF60" s="53">
        <v>2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2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97">
        <v>21.5</v>
      </c>
      <c r="DW60" s="97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3306.6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101">
        <v>281</v>
      </c>
      <c r="Y61" s="97">
        <v>133</v>
      </c>
      <c r="Z61" s="97">
        <v>409</v>
      </c>
      <c r="AA61" s="97">
        <v>219</v>
      </c>
      <c r="AB61" s="97">
        <v>1026</v>
      </c>
      <c r="AC61" s="53">
        <v>0</v>
      </c>
      <c r="AD61" s="53">
        <v>0</v>
      </c>
      <c r="AE61" s="68">
        <f t="shared" si="35"/>
        <v>2068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2068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101">
        <v>455.25</v>
      </c>
      <c r="Y62" s="97">
        <v>496.25</v>
      </c>
      <c r="Z62" s="97">
        <v>106.4</v>
      </c>
      <c r="AA62" s="97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1136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97">
        <v>30.6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30.6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98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1177.5999999999999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1">
        <v>72</v>
      </c>
      <c r="Y63" s="97">
        <v>248</v>
      </c>
      <c r="Z63" s="97">
        <v>229.5</v>
      </c>
      <c r="AA63" s="97">
        <v>486.5</v>
      </c>
      <c r="AB63" s="97">
        <v>2</v>
      </c>
      <c r="AC63" s="53">
        <v>0</v>
      </c>
      <c r="AD63" s="53">
        <v>0</v>
      </c>
      <c r="AE63" s="68">
        <f>SUM(X63:AD63)</f>
        <v>1038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7">
        <v>146</v>
      </c>
      <c r="AS63" s="53">
        <v>0</v>
      </c>
      <c r="AT63" s="53">
        <v>0</v>
      </c>
      <c r="AU63" s="56">
        <f t="shared" si="42"/>
        <v>146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97">
        <v>38</v>
      </c>
      <c r="CL63" s="59">
        <v>0</v>
      </c>
      <c r="CM63" s="59">
        <f>SUM(CK63:CL63)</f>
        <v>38</v>
      </c>
      <c r="CN63" s="53">
        <v>0</v>
      </c>
      <c r="CO63" s="53">
        <v>0</v>
      </c>
      <c r="CP63" s="53">
        <v>0</v>
      </c>
      <c r="CQ63" s="97">
        <v>96</v>
      </c>
      <c r="CR63" s="53">
        <v>14</v>
      </c>
      <c r="CS63" s="97">
        <v>120</v>
      </c>
      <c r="CT63" s="53">
        <v>0</v>
      </c>
      <c r="CU63" s="53">
        <v>0</v>
      </c>
      <c r="CV63" s="97">
        <v>619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849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2071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97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97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99">
        <v>8.75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8.75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8.75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1">
        <v>14.5</v>
      </c>
      <c r="Y67" s="97">
        <v>27.2</v>
      </c>
      <c r="Z67" s="97">
        <v>23.3</v>
      </c>
      <c r="AA67" s="97">
        <v>6.05</v>
      </c>
      <c r="AB67" s="53">
        <v>0</v>
      </c>
      <c r="AC67" s="53">
        <v>0</v>
      </c>
      <c r="AD67" s="53">
        <v>0</v>
      </c>
      <c r="AE67" s="68">
        <f t="shared" si="35"/>
        <v>71.05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71.05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140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140</v>
      </c>
      <c r="X69" s="46">
        <f>SUM(X70:X77)</f>
        <v>3991.25</v>
      </c>
      <c r="Y69" s="46">
        <f t="shared" ref="Y69:CJ69" si="44">SUM(Y70:Y77)</f>
        <v>8850.5</v>
      </c>
      <c r="Z69" s="46">
        <f t="shared" si="44"/>
        <v>2564.5300000000002</v>
      </c>
      <c r="AA69" s="46">
        <f t="shared" si="44"/>
        <v>34.5</v>
      </c>
      <c r="AB69" s="46">
        <f t="shared" si="44"/>
        <v>42</v>
      </c>
      <c r="AC69" s="47">
        <f t="shared" si="44"/>
        <v>0</v>
      </c>
      <c r="AD69" s="46">
        <f t="shared" si="44"/>
        <v>0</v>
      </c>
      <c r="AE69" s="46">
        <f t="shared" si="44"/>
        <v>15482.78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21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21</v>
      </c>
      <c r="EA69" s="49">
        <f t="shared" si="9"/>
        <v>15643.78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101">
        <v>5</v>
      </c>
      <c r="Y70" s="97">
        <v>5</v>
      </c>
      <c r="Z70" s="53">
        <v>0</v>
      </c>
      <c r="AA70" s="97">
        <v>7</v>
      </c>
      <c r="AB70" s="97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140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140</v>
      </c>
      <c r="X71" s="55">
        <v>0</v>
      </c>
      <c r="Y71" s="53">
        <v>0</v>
      </c>
      <c r="Z71" s="97">
        <v>15</v>
      </c>
      <c r="AA71" s="53">
        <v>0</v>
      </c>
      <c r="AB71" s="97">
        <v>3</v>
      </c>
      <c r="AC71" s="53">
        <v>0</v>
      </c>
      <c r="AD71" s="53">
        <v>0</v>
      </c>
      <c r="AE71" s="68">
        <f t="shared" si="35"/>
        <v>18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158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101">
        <v>3361</v>
      </c>
      <c r="Y72" s="102">
        <v>8646</v>
      </c>
      <c r="Z72" s="97">
        <v>2261</v>
      </c>
      <c r="AA72" s="99">
        <v>3</v>
      </c>
      <c r="AB72" s="97">
        <v>6</v>
      </c>
      <c r="AC72" s="53">
        <v>0</v>
      </c>
      <c r="AD72" s="53">
        <v>0</v>
      </c>
      <c r="AE72" s="68">
        <f t="shared" si="35"/>
        <v>14277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14277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1">
        <v>203</v>
      </c>
      <c r="Y73" s="97">
        <v>137</v>
      </c>
      <c r="Z73" s="97">
        <v>7</v>
      </c>
      <c r="AA73" s="53">
        <v>0</v>
      </c>
      <c r="AB73" s="97">
        <v>1</v>
      </c>
      <c r="AC73" s="53">
        <v>0</v>
      </c>
      <c r="AD73" s="53">
        <v>0</v>
      </c>
      <c r="AE73" s="68">
        <f t="shared" si="35"/>
        <v>348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348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97">
        <v>17</v>
      </c>
      <c r="AC74" s="53">
        <v>0</v>
      </c>
      <c r="AD74" s="53">
        <v>0</v>
      </c>
      <c r="AE74" s="68">
        <f t="shared" si="35"/>
        <v>17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17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1">
        <v>44.25</v>
      </c>
      <c r="Y75" s="97">
        <v>62.5</v>
      </c>
      <c r="Z75" s="97">
        <v>134.53</v>
      </c>
      <c r="AA75" s="97">
        <v>24.5</v>
      </c>
      <c r="AB75" s="53">
        <v>0</v>
      </c>
      <c r="AC75" s="53">
        <v>0</v>
      </c>
      <c r="AD75" s="53">
        <v>0</v>
      </c>
      <c r="AE75" s="68">
        <f t="shared" si="35"/>
        <v>265.77999999999997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265.77999999999997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1">
        <v>378</v>
      </c>
      <c r="Y76" s="53">
        <v>0</v>
      </c>
      <c r="Z76" s="97">
        <v>147</v>
      </c>
      <c r="AA76" s="53">
        <v>0</v>
      </c>
      <c r="AB76" s="97">
        <v>8</v>
      </c>
      <c r="AC76" s="53">
        <v>0</v>
      </c>
      <c r="AD76" s="53">
        <v>0</v>
      </c>
      <c r="AE76" s="68">
        <f t="shared" si="35"/>
        <v>533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97">
        <v>21</v>
      </c>
      <c r="DW76" s="53">
        <v>0</v>
      </c>
      <c r="DX76" s="53">
        <v>0</v>
      </c>
      <c r="DY76" s="53">
        <v>0</v>
      </c>
      <c r="DZ76" s="56">
        <f t="shared" si="22"/>
        <v>21</v>
      </c>
      <c r="EA76" s="60">
        <f t="shared" si="48"/>
        <v>554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10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10</v>
      </c>
      <c r="X78" s="46">
        <f>SUM(X79:X92)</f>
        <v>800.6</v>
      </c>
      <c r="Y78" s="46">
        <f t="shared" ref="Y78:AO78" si="58">SUM(Y79:Y92)</f>
        <v>1464.15</v>
      </c>
      <c r="Z78" s="46">
        <f t="shared" si="58"/>
        <v>1815.55</v>
      </c>
      <c r="AA78" s="46">
        <f t="shared" si="58"/>
        <v>345</v>
      </c>
      <c r="AB78" s="46">
        <f t="shared" si="58"/>
        <v>3.75</v>
      </c>
      <c r="AC78" s="47">
        <f t="shared" si="58"/>
        <v>0</v>
      </c>
      <c r="AD78" s="46">
        <f t="shared" si="58"/>
        <v>100</v>
      </c>
      <c r="AE78" s="46">
        <f t="shared" si="58"/>
        <v>4529.05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845</v>
      </c>
      <c r="AJ78" s="47">
        <f t="shared" si="58"/>
        <v>0</v>
      </c>
      <c r="AK78" s="47">
        <f t="shared" si="58"/>
        <v>0</v>
      </c>
      <c r="AL78" s="46">
        <f t="shared" si="58"/>
        <v>330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1175</v>
      </c>
      <c r="AQ78" s="43">
        <f t="shared" ref="AQ78:CI78" si="59">SUM(AQ79:AQ92)</f>
        <v>13.25</v>
      </c>
      <c r="AR78" s="43">
        <f t="shared" si="59"/>
        <v>467689.55</v>
      </c>
      <c r="AS78" s="44">
        <f t="shared" si="59"/>
        <v>2115</v>
      </c>
      <c r="AT78" s="44">
        <f t="shared" si="59"/>
        <v>0</v>
      </c>
      <c r="AU78" s="43">
        <f t="shared" si="59"/>
        <v>469817.8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14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14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14</v>
      </c>
      <c r="CS78" s="44">
        <f t="shared" si="61"/>
        <v>169.5</v>
      </c>
      <c r="CT78" s="44">
        <f t="shared" si="61"/>
        <v>0</v>
      </c>
      <c r="CU78" s="44">
        <f t="shared" si="61"/>
        <v>0</v>
      </c>
      <c r="CV78" s="43">
        <f t="shared" si="61"/>
        <v>896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1079.5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476625.35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97">
        <v>3</v>
      </c>
      <c r="Z79" s="97">
        <v>0</v>
      </c>
      <c r="AA79" s="63">
        <v>0</v>
      </c>
      <c r="AB79" s="97">
        <v>0.25</v>
      </c>
      <c r="AC79" s="53">
        <v>0</v>
      </c>
      <c r="AD79" s="53">
        <v>0</v>
      </c>
      <c r="AE79" s="68">
        <f t="shared" si="35"/>
        <v>3.25</v>
      </c>
      <c r="AF79" s="55">
        <v>0</v>
      </c>
      <c r="AG79" s="53">
        <v>0</v>
      </c>
      <c r="AH79" s="53">
        <v>0</v>
      </c>
      <c r="AI79" s="97">
        <v>5.75</v>
      </c>
      <c r="AJ79" s="53">
        <v>0</v>
      </c>
      <c r="AK79" s="53">
        <v>0</v>
      </c>
      <c r="AL79" s="97">
        <v>116</v>
      </c>
      <c r="AM79" s="53">
        <v>0</v>
      </c>
      <c r="AN79" s="53">
        <v>0</v>
      </c>
      <c r="AO79" s="53">
        <v>0</v>
      </c>
      <c r="AP79" s="56">
        <f t="shared" si="49"/>
        <v>121.75</v>
      </c>
      <c r="AQ79" s="97">
        <v>8</v>
      </c>
      <c r="AR79" s="97">
        <v>0</v>
      </c>
      <c r="AS79" s="53">
        <v>0</v>
      </c>
      <c r="AT79" s="53">
        <v>0</v>
      </c>
      <c r="AU79" s="56">
        <f t="shared" ref="AU79:AU92" si="62">SUBTOTAL(9,AQ79:AT79)</f>
        <v>8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97">
        <v>1.5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1.5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134.5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7">
        <v>409</v>
      </c>
      <c r="Z80" s="97">
        <v>468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877</v>
      </c>
      <c r="AF80" s="55">
        <v>0</v>
      </c>
      <c r="AG80" s="53">
        <v>0</v>
      </c>
      <c r="AH80" s="53">
        <v>0</v>
      </c>
      <c r="AI80" s="97">
        <v>517</v>
      </c>
      <c r="AJ80" s="53">
        <v>0</v>
      </c>
      <c r="AK80" s="53">
        <v>0</v>
      </c>
      <c r="AL80" s="97">
        <v>54</v>
      </c>
      <c r="AM80" s="53">
        <v>0</v>
      </c>
      <c r="AN80" s="53">
        <v>0</v>
      </c>
      <c r="AO80" s="53">
        <v>0</v>
      </c>
      <c r="AP80" s="56">
        <f t="shared" si="49"/>
        <v>571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97">
        <v>140</v>
      </c>
      <c r="CT80" s="53">
        <v>0</v>
      </c>
      <c r="CU80" s="53">
        <v>0</v>
      </c>
      <c r="CV80" s="97">
        <v>758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898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2346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97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7">
        <v>54325</v>
      </c>
      <c r="AS81" s="53">
        <v>0</v>
      </c>
      <c r="AT81" s="53">
        <v>0</v>
      </c>
      <c r="AU81" s="56">
        <f t="shared" si="62"/>
        <v>54325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54325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101">
        <v>48</v>
      </c>
      <c r="Y82" s="97">
        <v>31</v>
      </c>
      <c r="Z82" s="97">
        <v>52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131</v>
      </c>
      <c r="AF82" s="55">
        <v>0</v>
      </c>
      <c r="AG82" s="53">
        <v>0</v>
      </c>
      <c r="AH82" s="53">
        <v>0</v>
      </c>
      <c r="AI82" s="97">
        <v>29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29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97">
        <v>74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74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234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1">
        <v>162</v>
      </c>
      <c r="Y83" s="53">
        <v>0</v>
      </c>
      <c r="Z83" s="97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97">
        <v>353248</v>
      </c>
      <c r="AS83" s="53">
        <v>0</v>
      </c>
      <c r="AT83" s="53">
        <v>0</v>
      </c>
      <c r="AU83" s="58">
        <f t="shared" si="62"/>
        <v>353248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353410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97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0</v>
      </c>
      <c r="AS84" s="97">
        <v>560</v>
      </c>
      <c r="AT84" s="53">
        <v>0</v>
      </c>
      <c r="AU84" s="58">
        <f t="shared" si="62"/>
        <v>560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560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97">
        <v>0.25</v>
      </c>
      <c r="Z85" s="97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0.25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0.25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97">
        <v>3</v>
      </c>
      <c r="Z86" s="97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7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1222.5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101">
        <v>101.1</v>
      </c>
      <c r="Y87" s="97">
        <v>201.4</v>
      </c>
      <c r="Z87" s="97">
        <v>13.05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315.55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7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320.55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97">
        <v>2</v>
      </c>
      <c r="Z88" s="97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7">
        <v>31929.200000000001</v>
      </c>
      <c r="AS88" s="97">
        <v>1200</v>
      </c>
      <c r="AT88" s="53">
        <v>0</v>
      </c>
      <c r="AU88" s="56">
        <f t="shared" si="62"/>
        <v>33129.199999999997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97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40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33171.199999999997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97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0</v>
      </c>
      <c r="AS89" s="53">
        <v>0</v>
      </c>
      <c r="AT89" s="53">
        <v>0</v>
      </c>
      <c r="AU89" s="56">
        <f t="shared" si="62"/>
        <v>0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97">
        <v>19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19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19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10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10</v>
      </c>
      <c r="X90" s="101">
        <v>150.5</v>
      </c>
      <c r="Y90" s="97">
        <v>70.5</v>
      </c>
      <c r="Z90" s="97">
        <v>13.5</v>
      </c>
      <c r="AA90" s="97">
        <v>3</v>
      </c>
      <c r="AB90" s="97">
        <v>3.5</v>
      </c>
      <c r="AC90" s="53">
        <v>0</v>
      </c>
      <c r="AD90" s="53">
        <v>0</v>
      </c>
      <c r="AE90" s="68">
        <f t="shared" si="35"/>
        <v>241</v>
      </c>
      <c r="AF90" s="55">
        <v>0</v>
      </c>
      <c r="AG90" s="53">
        <v>0</v>
      </c>
      <c r="AH90" s="53">
        <v>0</v>
      </c>
      <c r="AI90" s="97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97">
        <v>0.25</v>
      </c>
      <c r="AR90" s="97">
        <v>3394</v>
      </c>
      <c r="AS90" s="97">
        <v>355</v>
      </c>
      <c r="AT90" s="53">
        <v>0</v>
      </c>
      <c r="AU90" s="56">
        <f t="shared" si="62"/>
        <v>3749.25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97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97">
        <v>29.5</v>
      </c>
      <c r="CT90" s="53">
        <v>0</v>
      </c>
      <c r="CU90" s="53">
        <v>0</v>
      </c>
      <c r="CV90" s="97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4037.5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101">
        <v>40</v>
      </c>
      <c r="Y91" s="97">
        <v>136</v>
      </c>
      <c r="Z91" s="97">
        <v>236</v>
      </c>
      <c r="AA91" s="97">
        <v>0</v>
      </c>
      <c r="AB91" s="53">
        <v>0</v>
      </c>
      <c r="AC91" s="53">
        <v>0</v>
      </c>
      <c r="AD91" s="53">
        <v>0</v>
      </c>
      <c r="AE91" s="68">
        <f t="shared" si="35"/>
        <v>412</v>
      </c>
      <c r="AF91" s="55">
        <v>0</v>
      </c>
      <c r="AG91" s="53">
        <v>0</v>
      </c>
      <c r="AH91" s="53">
        <v>0</v>
      </c>
      <c r="AI91" s="97">
        <v>293</v>
      </c>
      <c r="AJ91" s="53">
        <v>0</v>
      </c>
      <c r="AK91" s="53">
        <v>0</v>
      </c>
      <c r="AL91" s="97">
        <v>150</v>
      </c>
      <c r="AM91" s="53">
        <v>0</v>
      </c>
      <c r="AN91" s="53">
        <v>0</v>
      </c>
      <c r="AO91" s="53">
        <v>0</v>
      </c>
      <c r="AP91" s="56">
        <f t="shared" si="49"/>
        <v>443</v>
      </c>
      <c r="AQ91" s="53">
        <v>0</v>
      </c>
      <c r="AR91" s="97">
        <v>23194.85</v>
      </c>
      <c r="AS91" s="53">
        <v>0</v>
      </c>
      <c r="AT91" s="53">
        <v>0</v>
      </c>
      <c r="AU91" s="56">
        <f t="shared" si="62"/>
        <v>23194.85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7">
        <v>10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10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24059.85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1">
        <v>299</v>
      </c>
      <c r="Y92" s="97">
        <v>608</v>
      </c>
      <c r="Z92" s="97">
        <v>1032</v>
      </c>
      <c r="AA92" s="97">
        <v>342</v>
      </c>
      <c r="AB92" s="53">
        <v>0</v>
      </c>
      <c r="AC92" s="53">
        <v>0</v>
      </c>
      <c r="AD92" s="97">
        <v>100</v>
      </c>
      <c r="AE92" s="68">
        <f t="shared" si="35"/>
        <v>2381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97">
        <v>10</v>
      </c>
      <c r="AM92" s="53">
        <v>0</v>
      </c>
      <c r="AN92" s="53">
        <v>0</v>
      </c>
      <c r="AO92" s="53">
        <v>0</v>
      </c>
      <c r="AP92" s="56">
        <f t="shared" si="49"/>
        <v>10</v>
      </c>
      <c r="AQ92" s="53">
        <v>0</v>
      </c>
      <c r="AR92" s="97">
        <v>380</v>
      </c>
      <c r="AS92" s="53">
        <v>0</v>
      </c>
      <c r="AT92" s="53">
        <v>0</v>
      </c>
      <c r="AU92" s="56">
        <f t="shared" si="62"/>
        <v>380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14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14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2785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3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 filterMode="1"/>
  <dimension ref="A1:EB152"/>
  <sheetViews>
    <sheetView zoomScale="70" zoomScaleNormal="70" zoomScaleSheetLayoutView="70" workbookViewId="0">
      <pane xSplit="2" ySplit="6" topLeftCell="D7" activePane="bottomRight" state="frozen"/>
      <selection pane="topRight" activeCell="C1" sqref="C1"/>
      <selection pane="bottomLeft" activeCell="A7" sqref="A7"/>
      <selection pane="bottomRight" activeCell="D15" sqref="D15"/>
    </sheetView>
  </sheetViews>
  <sheetFormatPr defaultColWidth="9" defaultRowHeight="21"/>
  <cols>
    <col min="1" max="1" width="6.42578125" style="78" customWidth="1"/>
    <col min="2" max="2" width="29" style="78" customWidth="1"/>
    <col min="3" max="3" width="7.85546875" style="78" hidden="1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hidden="1" customWidth="1"/>
    <col min="8" max="8" width="8.42578125" style="78" customWidth="1"/>
    <col min="9" max="9" width="17.140625" style="78" hidden="1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16.85546875" style="78" hidden="1" customWidth="1"/>
    <col min="14" max="14" width="7.42578125" style="78" hidden="1" customWidth="1"/>
    <col min="15" max="15" width="7.7109375" style="78" hidden="1" customWidth="1"/>
    <col min="16" max="16" width="8.28515625" style="78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hidden="1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3" width="8.42578125" style="78" hidden="1" customWidth="1"/>
    <col min="54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60" width="8.42578125" style="78" hidden="1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7" width="8.42578125" style="78" hidden="1" customWidth="1"/>
    <col min="68" max="68" width="0.140625" style="78" hidden="1" customWidth="1"/>
    <col min="69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26.25">
      <c r="A1" s="787" t="s">
        <v>0</v>
      </c>
      <c r="B1" s="787"/>
      <c r="C1" s="787"/>
      <c r="D1" s="787"/>
      <c r="E1" s="787"/>
      <c r="F1" s="787"/>
      <c r="G1" s="787"/>
      <c r="H1" s="787"/>
      <c r="I1" s="787"/>
      <c r="J1" s="787"/>
      <c r="K1" s="787"/>
      <c r="L1" s="787"/>
      <c r="M1" s="787"/>
      <c r="N1" s="787"/>
      <c r="O1" s="787"/>
      <c r="P1" s="787"/>
      <c r="Q1" s="787"/>
      <c r="R1" s="787"/>
      <c r="S1" s="787"/>
      <c r="T1" s="787"/>
      <c r="U1" s="787"/>
      <c r="V1" s="787"/>
      <c r="W1" s="787"/>
      <c r="X1" s="787"/>
      <c r="Y1" s="787"/>
      <c r="Z1" s="787"/>
      <c r="AA1" s="787"/>
      <c r="AB1" s="787"/>
      <c r="AC1" s="787"/>
      <c r="AD1" s="787"/>
      <c r="AE1" s="787"/>
      <c r="AF1" s="787"/>
      <c r="AG1" s="787"/>
      <c r="AH1" s="787"/>
      <c r="AI1" s="787"/>
      <c r="AJ1" s="787"/>
      <c r="AK1" s="787"/>
      <c r="AL1" s="787"/>
      <c r="AM1" s="787"/>
      <c r="AN1" s="787"/>
      <c r="AO1" s="787"/>
      <c r="AP1" s="787"/>
      <c r="AQ1" s="787"/>
      <c r="AR1" s="787"/>
      <c r="AS1" s="787"/>
      <c r="AT1" s="787"/>
      <c r="AU1" s="787"/>
      <c r="AV1" s="787"/>
      <c r="AW1" s="787"/>
      <c r="AX1" s="787"/>
      <c r="AY1" s="787"/>
      <c r="AZ1" s="787"/>
      <c r="BA1" s="787"/>
      <c r="BB1" s="787"/>
      <c r="BC1" s="787"/>
      <c r="BD1" s="787"/>
      <c r="BE1" s="787"/>
      <c r="BF1" s="787"/>
      <c r="BG1" s="787"/>
      <c r="BH1" s="787"/>
      <c r="BI1" s="787"/>
      <c r="BJ1" s="787"/>
      <c r="BK1" s="787"/>
      <c r="BL1" s="787"/>
      <c r="BM1" s="787"/>
      <c r="BN1" s="787"/>
      <c r="BO1" s="787"/>
      <c r="BP1" s="787"/>
      <c r="BQ1" s="787"/>
      <c r="BR1" s="787"/>
      <c r="BS1" s="787"/>
      <c r="BT1" s="787"/>
      <c r="BU1" s="787"/>
      <c r="BV1" s="787"/>
      <c r="BW1" s="787"/>
      <c r="BX1" s="787"/>
      <c r="BY1" s="787"/>
      <c r="BZ1" s="787"/>
      <c r="CA1" s="787"/>
      <c r="CB1" s="787"/>
      <c r="CC1" s="787"/>
      <c r="CD1" s="787"/>
      <c r="CE1" s="787"/>
      <c r="CF1" s="787"/>
      <c r="CG1" s="787"/>
      <c r="CH1" s="787"/>
      <c r="CI1" s="787"/>
      <c r="CJ1" s="787"/>
      <c r="CK1" s="787"/>
      <c r="CL1" s="787"/>
      <c r="CM1" s="787"/>
      <c r="CN1" s="787"/>
      <c r="CO1" s="787"/>
      <c r="CP1" s="787"/>
      <c r="CQ1" s="787"/>
      <c r="CR1" s="787"/>
      <c r="CS1" s="787"/>
      <c r="CT1" s="787"/>
      <c r="CU1" s="787"/>
      <c r="CV1" s="787"/>
      <c r="CW1" s="787"/>
      <c r="CX1" s="787"/>
      <c r="CY1" s="787"/>
      <c r="CZ1" s="787"/>
      <c r="DA1" s="787"/>
      <c r="DB1" s="787"/>
      <c r="DC1" s="787"/>
      <c r="DD1" s="787"/>
      <c r="DE1" s="787"/>
      <c r="DF1" s="787"/>
      <c r="DG1" s="787"/>
      <c r="DH1" s="787"/>
      <c r="DI1" s="787"/>
      <c r="DJ1" s="787"/>
      <c r="DK1" s="787"/>
      <c r="DL1" s="787"/>
      <c r="DM1" s="787"/>
      <c r="DN1" s="787"/>
      <c r="DO1" s="787"/>
      <c r="DP1" s="787"/>
      <c r="DQ1" s="787"/>
      <c r="DR1" s="787"/>
      <c r="DS1" s="787"/>
      <c r="DT1" s="787"/>
      <c r="DU1" s="787"/>
      <c r="DV1" s="787"/>
      <c r="DW1" s="787"/>
      <c r="DX1" s="787"/>
      <c r="DY1" s="787"/>
      <c r="DZ1" s="787"/>
      <c r="EA1" s="787"/>
    </row>
    <row r="2" spans="1:132" ht="26.25">
      <c r="A2" s="787" t="s">
        <v>203</v>
      </c>
      <c r="B2" s="787"/>
      <c r="C2" s="787"/>
      <c r="D2" s="787"/>
      <c r="E2" s="787"/>
      <c r="F2" s="787"/>
      <c r="G2" s="787"/>
      <c r="H2" s="787"/>
      <c r="I2" s="787"/>
      <c r="J2" s="787"/>
      <c r="K2" s="787"/>
      <c r="L2" s="787"/>
      <c r="M2" s="787"/>
      <c r="N2" s="787"/>
      <c r="O2" s="787"/>
      <c r="P2" s="787"/>
      <c r="Q2" s="787"/>
      <c r="R2" s="787"/>
      <c r="S2" s="787"/>
      <c r="T2" s="787"/>
      <c r="U2" s="787"/>
      <c r="V2" s="787"/>
      <c r="W2" s="787"/>
      <c r="X2" s="787"/>
      <c r="Y2" s="787"/>
      <c r="Z2" s="787"/>
      <c r="AA2" s="787"/>
      <c r="AB2" s="787"/>
      <c r="AC2" s="787"/>
      <c r="AD2" s="787"/>
      <c r="AE2" s="787"/>
      <c r="AF2" s="787"/>
      <c r="AG2" s="787"/>
      <c r="AH2" s="787"/>
      <c r="AI2" s="787"/>
      <c r="AJ2" s="787"/>
      <c r="AK2" s="787"/>
      <c r="AL2" s="787"/>
      <c r="AM2" s="787"/>
      <c r="AN2" s="787"/>
      <c r="AO2" s="787"/>
      <c r="AP2" s="787"/>
      <c r="AQ2" s="787"/>
      <c r="AR2" s="787"/>
      <c r="AS2" s="787"/>
      <c r="AT2" s="787"/>
      <c r="AU2" s="787"/>
      <c r="AV2" s="787"/>
      <c r="AW2" s="787"/>
      <c r="AX2" s="787"/>
      <c r="AY2" s="787"/>
      <c r="AZ2" s="787"/>
      <c r="BA2" s="787"/>
      <c r="BB2" s="787"/>
      <c r="BC2" s="787"/>
      <c r="BD2" s="787"/>
      <c r="BE2" s="787"/>
      <c r="BF2" s="787"/>
      <c r="BG2" s="787"/>
      <c r="BH2" s="787"/>
      <c r="BI2" s="787"/>
      <c r="BJ2" s="787"/>
      <c r="BK2" s="787"/>
      <c r="BL2" s="787"/>
      <c r="BM2" s="787"/>
      <c r="BN2" s="787"/>
      <c r="BO2" s="787"/>
      <c r="BP2" s="787"/>
      <c r="BQ2" s="787"/>
      <c r="BR2" s="787"/>
      <c r="BS2" s="787"/>
      <c r="BT2" s="787"/>
      <c r="BU2" s="787"/>
      <c r="BV2" s="787"/>
      <c r="BW2" s="787"/>
      <c r="BX2" s="787"/>
      <c r="BY2" s="787"/>
      <c r="BZ2" s="787"/>
      <c r="CA2" s="787"/>
      <c r="CB2" s="787"/>
      <c r="CC2" s="787"/>
      <c r="CD2" s="787"/>
      <c r="CE2" s="787"/>
      <c r="CF2" s="787"/>
      <c r="CG2" s="787"/>
      <c r="CH2" s="787"/>
      <c r="CI2" s="787"/>
      <c r="CJ2" s="787"/>
      <c r="CK2" s="787"/>
      <c r="CL2" s="787"/>
      <c r="CM2" s="787"/>
      <c r="CN2" s="787"/>
      <c r="CO2" s="787"/>
      <c r="CP2" s="787"/>
      <c r="CQ2" s="787"/>
      <c r="CR2" s="787"/>
      <c r="CS2" s="787"/>
      <c r="CT2" s="787"/>
      <c r="CU2" s="787"/>
      <c r="CV2" s="787"/>
      <c r="CW2" s="787"/>
      <c r="CX2" s="787"/>
      <c r="CY2" s="787"/>
      <c r="CZ2" s="787"/>
      <c r="DA2" s="787"/>
      <c r="DB2" s="787"/>
      <c r="DC2" s="787"/>
      <c r="DD2" s="787"/>
      <c r="DE2" s="787"/>
      <c r="DF2" s="787"/>
      <c r="DG2" s="787"/>
      <c r="DH2" s="787"/>
      <c r="DI2" s="787"/>
      <c r="DJ2" s="787"/>
      <c r="DK2" s="787"/>
      <c r="DL2" s="787"/>
      <c r="DM2" s="787"/>
      <c r="DN2" s="787"/>
      <c r="DO2" s="787"/>
      <c r="DP2" s="787"/>
      <c r="DQ2" s="787"/>
      <c r="DR2" s="787"/>
      <c r="DS2" s="787"/>
      <c r="DT2" s="787"/>
      <c r="DU2" s="787"/>
      <c r="DV2" s="787"/>
      <c r="DW2" s="787"/>
      <c r="DX2" s="787"/>
      <c r="DY2" s="787"/>
      <c r="DZ2" s="787"/>
      <c r="EA2" s="787"/>
    </row>
    <row r="3" spans="1:132" s="788" customFormat="1" ht="21.2" customHeight="1">
      <c r="A3" s="788" t="s">
        <v>2</v>
      </c>
    </row>
    <row r="4" spans="1:132" ht="21.2" customHeight="1">
      <c r="A4" s="779" t="s">
        <v>3</v>
      </c>
      <c r="B4" s="779" t="s">
        <v>4</v>
      </c>
      <c r="C4" s="776" t="s">
        <v>5</v>
      </c>
      <c r="D4" s="777"/>
      <c r="E4" s="777"/>
      <c r="F4" s="777"/>
      <c r="G4" s="777"/>
      <c r="H4" s="777"/>
      <c r="I4" s="777"/>
      <c r="J4" s="777"/>
      <c r="K4" s="777"/>
      <c r="L4" s="777"/>
      <c r="M4" s="777"/>
      <c r="N4" s="777"/>
      <c r="O4" s="777"/>
      <c r="P4" s="777"/>
      <c r="Q4" s="777"/>
      <c r="R4" s="777"/>
      <c r="S4" s="777"/>
      <c r="T4" s="777"/>
      <c r="U4" s="777"/>
      <c r="V4" s="777"/>
      <c r="W4" s="783"/>
      <c r="X4" s="782" t="s">
        <v>6</v>
      </c>
      <c r="Y4" s="789"/>
      <c r="Z4" s="789"/>
      <c r="AA4" s="789"/>
      <c r="AB4" s="789"/>
      <c r="AC4" s="789"/>
      <c r="AD4" s="789"/>
      <c r="AE4" s="790"/>
      <c r="AF4" s="781" t="s">
        <v>7</v>
      </c>
      <c r="AG4" s="781"/>
      <c r="AH4" s="781"/>
      <c r="AI4" s="781"/>
      <c r="AJ4" s="781"/>
      <c r="AK4" s="781"/>
      <c r="AL4" s="781"/>
      <c r="AM4" s="781"/>
      <c r="AN4" s="781"/>
      <c r="AO4" s="781"/>
      <c r="AP4" s="781"/>
      <c r="AQ4" s="780" t="s">
        <v>8</v>
      </c>
      <c r="AR4" s="781"/>
      <c r="AS4" s="781"/>
      <c r="AT4" s="781"/>
      <c r="AU4" s="782"/>
      <c r="AV4" s="776" t="s">
        <v>9</v>
      </c>
      <c r="AW4" s="777"/>
      <c r="AX4" s="777"/>
      <c r="AY4" s="778"/>
      <c r="AZ4" s="779" t="s">
        <v>10</v>
      </c>
      <c r="BA4" s="779"/>
      <c r="BB4" s="779"/>
      <c r="BC4" s="779"/>
      <c r="BD4" s="779"/>
      <c r="BE4" s="779"/>
      <c r="BF4" s="779"/>
      <c r="BG4" s="779"/>
      <c r="BH4" s="779"/>
      <c r="BI4" s="779"/>
      <c r="BJ4" s="779"/>
      <c r="BK4" s="779"/>
      <c r="BL4" s="779"/>
      <c r="BM4" s="776" t="s">
        <v>11</v>
      </c>
      <c r="BN4" s="777"/>
      <c r="BO4" s="777"/>
      <c r="BP4" s="777"/>
      <c r="BQ4" s="777"/>
      <c r="BR4" s="777"/>
      <c r="BS4" s="777"/>
      <c r="BT4" s="777"/>
      <c r="BU4" s="777"/>
      <c r="BV4" s="777"/>
      <c r="BW4" s="777"/>
      <c r="BX4" s="777"/>
      <c r="BY4" s="777"/>
      <c r="BZ4" s="777"/>
      <c r="CA4" s="778"/>
      <c r="CB4" s="776" t="s">
        <v>12</v>
      </c>
      <c r="CC4" s="777"/>
      <c r="CD4" s="777"/>
      <c r="CE4" s="777"/>
      <c r="CF4" s="777"/>
      <c r="CG4" s="777"/>
      <c r="CH4" s="777"/>
      <c r="CI4" s="777"/>
      <c r="CJ4" s="778"/>
      <c r="CK4" s="789" t="s">
        <v>13</v>
      </c>
      <c r="CL4" s="789"/>
      <c r="CM4" s="789"/>
      <c r="CN4" s="780" t="s">
        <v>14</v>
      </c>
      <c r="CO4" s="781"/>
      <c r="CP4" s="781"/>
      <c r="CQ4" s="781"/>
      <c r="CR4" s="781"/>
      <c r="CS4" s="781"/>
      <c r="CT4" s="781"/>
      <c r="CU4" s="781"/>
      <c r="CV4" s="781"/>
      <c r="CW4" s="781"/>
      <c r="CX4" s="781"/>
      <c r="CY4" s="781"/>
      <c r="CZ4" s="781"/>
      <c r="DA4" s="781"/>
      <c r="DB4" s="781"/>
      <c r="DC4" s="782"/>
      <c r="DD4" s="776" t="s">
        <v>15</v>
      </c>
      <c r="DE4" s="777"/>
      <c r="DF4" s="777"/>
      <c r="DG4" s="777"/>
      <c r="DH4" s="777"/>
      <c r="DI4" s="777"/>
      <c r="DJ4" s="777"/>
      <c r="DK4" s="777"/>
      <c r="DL4" s="778"/>
      <c r="DM4" s="776" t="s">
        <v>16</v>
      </c>
      <c r="DN4" s="777"/>
      <c r="DO4" s="777"/>
      <c r="DP4" s="777"/>
      <c r="DQ4" s="777"/>
      <c r="DR4" s="777"/>
      <c r="DS4" s="777"/>
      <c r="DT4" s="778"/>
      <c r="DU4" s="776" t="s">
        <v>17</v>
      </c>
      <c r="DV4" s="777"/>
      <c r="DW4" s="777"/>
      <c r="DX4" s="777"/>
      <c r="DY4" s="777"/>
      <c r="DZ4" s="778" t="s">
        <v>17</v>
      </c>
      <c r="EA4" s="785" t="s">
        <v>18</v>
      </c>
      <c r="EB4" s="2">
        <f>+DT10+DL10+DC10+CM10+CJ10+CA10+BL10+AU10+AP10+AE10+W10+DZ10</f>
        <v>831723.28</v>
      </c>
    </row>
    <row r="5" spans="1:132">
      <c r="A5" s="779"/>
      <c r="B5" s="779"/>
      <c r="C5" s="776" t="s">
        <v>19</v>
      </c>
      <c r="D5" s="777"/>
      <c r="E5" s="777"/>
      <c r="F5" s="777"/>
      <c r="G5" s="777"/>
      <c r="H5" s="777"/>
      <c r="I5" s="777"/>
      <c r="J5" s="777"/>
      <c r="K5" s="777"/>
      <c r="L5" s="777"/>
      <c r="M5" s="777"/>
      <c r="N5" s="777"/>
      <c r="O5" s="777"/>
      <c r="P5" s="777"/>
      <c r="Q5" s="777"/>
      <c r="R5" s="777"/>
      <c r="S5" s="777"/>
      <c r="T5" s="777"/>
      <c r="U5" s="777"/>
      <c r="V5" s="777"/>
      <c r="W5" s="783"/>
      <c r="X5" s="778" t="s">
        <v>19</v>
      </c>
      <c r="Y5" s="779"/>
      <c r="Z5" s="779"/>
      <c r="AA5" s="779"/>
      <c r="AB5" s="779"/>
      <c r="AC5" s="779"/>
      <c r="AD5" s="779"/>
      <c r="AE5" s="784"/>
      <c r="AF5" s="777" t="s">
        <v>19</v>
      </c>
      <c r="AG5" s="777"/>
      <c r="AH5" s="777"/>
      <c r="AI5" s="777"/>
      <c r="AJ5" s="777"/>
      <c r="AK5" s="777"/>
      <c r="AL5" s="777"/>
      <c r="AM5" s="777"/>
      <c r="AN5" s="777"/>
      <c r="AO5" s="777"/>
      <c r="AP5" s="777"/>
      <c r="AQ5" s="776" t="s">
        <v>19</v>
      </c>
      <c r="AR5" s="777"/>
      <c r="AS5" s="777"/>
      <c r="AT5" s="777"/>
      <c r="AU5" s="778"/>
      <c r="AV5" s="776" t="s">
        <v>19</v>
      </c>
      <c r="AW5" s="777"/>
      <c r="AX5" s="777"/>
      <c r="AY5" s="778"/>
      <c r="AZ5" s="779" t="s">
        <v>19</v>
      </c>
      <c r="BA5" s="779"/>
      <c r="BB5" s="779"/>
      <c r="BC5" s="779"/>
      <c r="BD5" s="779"/>
      <c r="BE5" s="779"/>
      <c r="BF5" s="779"/>
      <c r="BG5" s="779"/>
      <c r="BH5" s="779"/>
      <c r="BI5" s="779"/>
      <c r="BJ5" s="779"/>
      <c r="BK5" s="779"/>
      <c r="BL5" s="779"/>
      <c r="BM5" s="776" t="s">
        <v>19</v>
      </c>
      <c r="BN5" s="777"/>
      <c r="BO5" s="777"/>
      <c r="BP5" s="777"/>
      <c r="BQ5" s="777"/>
      <c r="BR5" s="777"/>
      <c r="BS5" s="777"/>
      <c r="BT5" s="777"/>
      <c r="BU5" s="777"/>
      <c r="BV5" s="777"/>
      <c r="BW5" s="777"/>
      <c r="BX5" s="777"/>
      <c r="BY5" s="777"/>
      <c r="BZ5" s="777"/>
      <c r="CA5" s="778"/>
      <c r="CB5" s="776" t="s">
        <v>19</v>
      </c>
      <c r="CC5" s="777"/>
      <c r="CD5" s="777"/>
      <c r="CE5" s="777"/>
      <c r="CF5" s="777"/>
      <c r="CG5" s="777"/>
      <c r="CH5" s="777"/>
      <c r="CI5" s="777"/>
      <c r="CJ5" s="778"/>
      <c r="CK5" s="779" t="s">
        <v>19</v>
      </c>
      <c r="CL5" s="779"/>
      <c r="CM5" s="779"/>
      <c r="CN5" s="780" t="s">
        <v>19</v>
      </c>
      <c r="CO5" s="781"/>
      <c r="CP5" s="781"/>
      <c r="CQ5" s="781"/>
      <c r="CR5" s="781"/>
      <c r="CS5" s="781"/>
      <c r="CT5" s="781"/>
      <c r="CU5" s="781"/>
      <c r="CV5" s="781"/>
      <c r="CW5" s="781"/>
      <c r="CX5" s="781"/>
      <c r="CY5" s="781"/>
      <c r="CZ5" s="781"/>
      <c r="DA5" s="781"/>
      <c r="DB5" s="781"/>
      <c r="DC5" s="782"/>
      <c r="DD5" s="776" t="s">
        <v>19</v>
      </c>
      <c r="DE5" s="777"/>
      <c r="DF5" s="777"/>
      <c r="DG5" s="777"/>
      <c r="DH5" s="777"/>
      <c r="DI5" s="777"/>
      <c r="DJ5" s="777"/>
      <c r="DK5" s="777"/>
      <c r="DL5" s="778"/>
      <c r="DM5" s="776" t="s">
        <v>19</v>
      </c>
      <c r="DN5" s="777"/>
      <c r="DO5" s="777"/>
      <c r="DP5" s="777"/>
      <c r="DQ5" s="777"/>
      <c r="DR5" s="777"/>
      <c r="DS5" s="777"/>
      <c r="DT5" s="778"/>
      <c r="DU5" s="776" t="s">
        <v>19</v>
      </c>
      <c r="DV5" s="777"/>
      <c r="DW5" s="777"/>
      <c r="DX5" s="777"/>
      <c r="DY5" s="777"/>
      <c r="DZ5" s="778"/>
      <c r="EA5" s="786"/>
    </row>
    <row r="6" spans="1:132" ht="96.75" customHeight="1">
      <c r="A6" s="779"/>
      <c r="B6" s="779"/>
      <c r="C6" s="96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8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8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0</v>
      </c>
      <c r="D7" s="10">
        <f t="shared" ref="D7:BO7" si="0">D8-D9</f>
        <v>15</v>
      </c>
      <c r="E7" s="10">
        <f t="shared" si="0"/>
        <v>-7</v>
      </c>
      <c r="F7" s="10">
        <f t="shared" si="0"/>
        <v>-4</v>
      </c>
      <c r="G7" s="10">
        <f t="shared" si="0"/>
        <v>0</v>
      </c>
      <c r="H7" s="10">
        <f t="shared" si="0"/>
        <v>-55</v>
      </c>
      <c r="I7" s="10">
        <f t="shared" si="0"/>
        <v>0</v>
      </c>
      <c r="J7" s="10">
        <f t="shared" si="0"/>
        <v>0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13</v>
      </c>
      <c r="Q7" s="10">
        <f t="shared" si="0"/>
        <v>8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-151</v>
      </c>
      <c r="X7" s="10">
        <f t="shared" si="0"/>
        <v>656</v>
      </c>
      <c r="Y7" s="10">
        <f t="shared" si="0"/>
        <v>-426</v>
      </c>
      <c r="Z7" s="10">
        <f t="shared" si="0"/>
        <v>-11</v>
      </c>
      <c r="AA7" s="10">
        <f t="shared" si="0"/>
        <v>16</v>
      </c>
      <c r="AB7" s="10">
        <f t="shared" si="0"/>
        <v>-15</v>
      </c>
      <c r="AC7" s="10">
        <f t="shared" si="0"/>
        <v>-14058</v>
      </c>
      <c r="AD7" s="10">
        <f t="shared" si="0"/>
        <v>0</v>
      </c>
      <c r="AE7" s="10">
        <f t="shared" si="0"/>
        <v>220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-501</v>
      </c>
      <c r="AJ7" s="10">
        <f t="shared" si="0"/>
        <v>0</v>
      </c>
      <c r="AK7" s="10">
        <f t="shared" si="0"/>
        <v>0</v>
      </c>
      <c r="AL7" s="10">
        <f t="shared" si="0"/>
        <v>-164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-665</v>
      </c>
      <c r="AQ7" s="10">
        <f t="shared" si="0"/>
        <v>10</v>
      </c>
      <c r="AR7" s="13">
        <f t="shared" si="0"/>
        <v>327306</v>
      </c>
      <c r="AS7" s="10">
        <f t="shared" si="0"/>
        <v>1016</v>
      </c>
      <c r="AT7" s="10">
        <f t="shared" si="0"/>
        <v>-98</v>
      </c>
      <c r="AU7" s="13">
        <f t="shared" si="0"/>
        <v>328332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-7</v>
      </c>
      <c r="BA7" s="10">
        <f t="shared" si="0"/>
        <v>-426574</v>
      </c>
      <c r="BB7" s="10">
        <f t="shared" si="0"/>
        <v>-80</v>
      </c>
      <c r="BC7" s="10">
        <f t="shared" si="0"/>
        <v>0</v>
      </c>
      <c r="BD7" s="10">
        <f t="shared" si="0"/>
        <v>0</v>
      </c>
      <c r="BE7" s="10">
        <f t="shared" si="0"/>
        <v>40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-2500</v>
      </c>
      <c r="BK7" s="10">
        <f t="shared" si="0"/>
        <v>0</v>
      </c>
      <c r="BL7" s="10">
        <f t="shared" si="0"/>
        <v>-2547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188</v>
      </c>
      <c r="CD7" s="10">
        <f t="shared" si="1"/>
        <v>0</v>
      </c>
      <c r="CE7" s="10">
        <f t="shared" si="1"/>
        <v>-90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98</v>
      </c>
      <c r="CK7" s="10">
        <f t="shared" si="1"/>
        <v>-4</v>
      </c>
      <c r="CL7" s="10">
        <f t="shared" si="1"/>
        <v>0</v>
      </c>
      <c r="CM7" s="10">
        <f t="shared" si="1"/>
        <v>-4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-9</v>
      </c>
      <c r="CR7" s="10">
        <f t="shared" si="1"/>
        <v>-16</v>
      </c>
      <c r="CS7" s="10">
        <f t="shared" si="1"/>
        <v>-205</v>
      </c>
      <c r="CT7" s="10">
        <f t="shared" si="1"/>
        <v>0</v>
      </c>
      <c r="CU7" s="10">
        <f t="shared" si="1"/>
        <v>0</v>
      </c>
      <c r="CV7" s="10">
        <f t="shared" si="1"/>
        <v>-16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-246</v>
      </c>
      <c r="DD7" s="10">
        <f t="shared" si="1"/>
        <v>0</v>
      </c>
      <c r="DE7" s="10">
        <f t="shared" si="1"/>
        <v>0</v>
      </c>
      <c r="DF7" s="10">
        <f t="shared" si="1"/>
        <v>-2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0</v>
      </c>
      <c r="DV7" s="10">
        <f t="shared" si="1"/>
        <v>1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1</v>
      </c>
      <c r="EA7" s="10">
        <f>EA8-EA9</f>
        <v>325036</v>
      </c>
    </row>
    <row r="8" spans="1:132" s="88" customFormat="1" ht="24" customHeight="1">
      <c r="A8" s="84"/>
      <c r="B8" s="103" t="s">
        <v>202</v>
      </c>
      <c r="C8" s="85">
        <v>125</v>
      </c>
      <c r="D8" s="85">
        <v>15</v>
      </c>
      <c r="E8" s="85">
        <v>3</v>
      </c>
      <c r="F8" s="85"/>
      <c r="G8" s="10">
        <v>0</v>
      </c>
      <c r="H8" s="85">
        <v>85</v>
      </c>
      <c r="I8" s="85"/>
      <c r="J8" s="85">
        <v>0</v>
      </c>
      <c r="K8" s="85"/>
      <c r="L8" s="85"/>
      <c r="M8" s="85"/>
      <c r="N8" s="85"/>
      <c r="O8" s="85"/>
      <c r="P8" s="85">
        <v>13</v>
      </c>
      <c r="Q8" s="85">
        <v>8</v>
      </c>
      <c r="R8" s="85"/>
      <c r="S8" s="85"/>
      <c r="T8" s="85"/>
      <c r="U8" s="10">
        <v>0</v>
      </c>
      <c r="V8" s="85"/>
      <c r="W8" s="86">
        <f>D8+E8+H8+P8+Q8+U8</f>
        <v>124</v>
      </c>
      <c r="X8" s="85">
        <v>6797</v>
      </c>
      <c r="Y8" s="85">
        <v>10820</v>
      </c>
      <c r="Z8" s="85">
        <v>5208</v>
      </c>
      <c r="AA8" s="85">
        <v>1247</v>
      </c>
      <c r="AB8" s="85">
        <v>1125</v>
      </c>
      <c r="AC8" s="85"/>
      <c r="AD8" s="85">
        <v>100</v>
      </c>
      <c r="AE8" s="104">
        <f>AD8+AB8+AA8+Z8+Y8+X8</f>
        <v>25297</v>
      </c>
      <c r="AF8" s="87"/>
      <c r="AG8" s="85"/>
      <c r="AH8" s="85"/>
      <c r="AI8" s="85">
        <v>344</v>
      </c>
      <c r="AJ8" s="85"/>
      <c r="AK8" s="85"/>
      <c r="AL8" s="85">
        <v>166</v>
      </c>
      <c r="AM8" s="85"/>
      <c r="AN8" s="85"/>
      <c r="AO8" s="85"/>
      <c r="AP8" s="105">
        <f>AL8+AI8</f>
        <v>510</v>
      </c>
      <c r="AQ8" s="85">
        <v>95</v>
      </c>
      <c r="AR8" s="91">
        <v>795142</v>
      </c>
      <c r="AS8" s="85">
        <v>3147</v>
      </c>
      <c r="AT8" s="85"/>
      <c r="AU8" s="105">
        <f>AR8+AQ8+AS8</f>
        <v>798384</v>
      </c>
      <c r="AV8" s="85"/>
      <c r="AW8" s="85"/>
      <c r="AX8" s="85"/>
      <c r="AY8" s="85"/>
      <c r="AZ8" s="85">
        <v>160</v>
      </c>
      <c r="BA8" s="85"/>
      <c r="BB8" s="85">
        <v>1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4">
        <f>BJ8+BH8+BB8+AZ8+BE8</f>
        <v>2260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441</v>
      </c>
      <c r="CD8" s="85"/>
      <c r="CE8" s="85">
        <v>0</v>
      </c>
      <c r="CF8" s="85"/>
      <c r="CG8" s="85"/>
      <c r="CH8" s="85"/>
      <c r="CI8" s="85"/>
      <c r="CJ8" s="90">
        <f>CC8+CE8</f>
        <v>441</v>
      </c>
      <c r="CK8" s="85">
        <v>34</v>
      </c>
      <c r="CL8" s="85">
        <v>11</v>
      </c>
      <c r="CM8" s="105">
        <f>CK8+CL8</f>
        <v>45</v>
      </c>
      <c r="CN8" s="85"/>
      <c r="CO8" s="85"/>
      <c r="CP8" s="85"/>
      <c r="CQ8" s="85">
        <v>174</v>
      </c>
      <c r="CR8" s="85">
        <v>12</v>
      </c>
      <c r="CS8" s="85">
        <v>85</v>
      </c>
      <c r="CT8" s="85"/>
      <c r="CU8" s="85"/>
      <c r="CV8" s="85">
        <v>3628</v>
      </c>
      <c r="CW8" s="85"/>
      <c r="CX8" s="85"/>
      <c r="CY8" s="85"/>
      <c r="CZ8" s="85"/>
      <c r="DA8" s="85"/>
      <c r="DB8" s="85"/>
      <c r="DC8" s="90">
        <f>CV8+CS8+CR8+CQ8+CP8+CO8+CN8</f>
        <v>3899</v>
      </c>
      <c r="DD8" s="85"/>
      <c r="DE8" s="85"/>
      <c r="DF8" s="85">
        <v>0</v>
      </c>
      <c r="DG8" s="85"/>
      <c r="DH8" s="85"/>
      <c r="DI8" s="85"/>
      <c r="DJ8" s="85"/>
      <c r="DK8" s="85"/>
      <c r="DL8" s="93">
        <f>DF8</f>
        <v>0</v>
      </c>
      <c r="DM8" s="85"/>
      <c r="DN8" s="85"/>
      <c r="DO8" s="85">
        <v>97</v>
      </c>
      <c r="DP8" s="85"/>
      <c r="DQ8" s="85"/>
      <c r="DR8" s="85"/>
      <c r="DS8" s="85"/>
      <c r="DT8" s="106">
        <f>DO8</f>
        <v>97</v>
      </c>
      <c r="DU8" s="85">
        <v>277</v>
      </c>
      <c r="DV8" s="85">
        <v>44</v>
      </c>
      <c r="DW8" s="85">
        <v>328</v>
      </c>
      <c r="DX8" s="85"/>
      <c r="DY8" s="85">
        <v>19</v>
      </c>
      <c r="DZ8" s="90">
        <f>DY8+DW8+DV8+DU8</f>
        <v>668</v>
      </c>
      <c r="EA8" s="94">
        <f>DZ8+DT8+DL8+DC8+CJ8+BL8+AU8+AP8+AE8+W8+CM8</f>
        <v>831725</v>
      </c>
    </row>
    <row r="9" spans="1:132" s="25" customFormat="1" ht="24" customHeight="1">
      <c r="A9" s="9"/>
      <c r="B9" s="12" t="s">
        <v>201</v>
      </c>
      <c r="C9" s="10">
        <v>125</v>
      </c>
      <c r="D9" s="10">
        <v>0</v>
      </c>
      <c r="E9" s="10">
        <v>10</v>
      </c>
      <c r="F9" s="85">
        <v>4</v>
      </c>
      <c r="G9" s="10">
        <v>0</v>
      </c>
      <c r="H9" s="10">
        <v>140</v>
      </c>
      <c r="I9" s="85">
        <v>0</v>
      </c>
      <c r="J9" s="10">
        <v>0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10">
        <v>0</v>
      </c>
      <c r="Q9" s="10">
        <v>0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C9+D9+E9+H9+G9+J9+Q9+U9</f>
        <v>275</v>
      </c>
      <c r="X9" s="10">
        <v>6141</v>
      </c>
      <c r="Y9" s="10">
        <v>11246</v>
      </c>
      <c r="Z9" s="10">
        <v>5219</v>
      </c>
      <c r="AA9" s="10">
        <v>1231</v>
      </c>
      <c r="AB9" s="10">
        <v>1140</v>
      </c>
      <c r="AC9" s="18">
        <v>14058</v>
      </c>
      <c r="AD9" s="10">
        <v>100</v>
      </c>
      <c r="AE9" s="18">
        <f>AD9+AB9+AA9+Z9+Y9+X9</f>
        <v>25077</v>
      </c>
      <c r="AF9" s="90">
        <v>447</v>
      </c>
      <c r="AG9" s="85"/>
      <c r="AH9" s="85">
        <v>11</v>
      </c>
      <c r="AI9" s="10">
        <v>845</v>
      </c>
      <c r="AJ9" s="85"/>
      <c r="AK9" s="85"/>
      <c r="AL9" s="10">
        <v>330</v>
      </c>
      <c r="AM9" s="85">
        <v>110</v>
      </c>
      <c r="AN9" s="85">
        <v>0</v>
      </c>
      <c r="AO9" s="85">
        <v>12</v>
      </c>
      <c r="AP9" s="20">
        <f>AL9+AI9</f>
        <v>1175</v>
      </c>
      <c r="AQ9" s="10">
        <v>85</v>
      </c>
      <c r="AR9" s="13">
        <v>467836</v>
      </c>
      <c r="AS9" s="10">
        <v>2131</v>
      </c>
      <c r="AT9" s="85">
        <v>98</v>
      </c>
      <c r="AU9" s="20">
        <f>AR9+AQ9+AS9</f>
        <v>470052</v>
      </c>
      <c r="AV9" s="85">
        <v>280</v>
      </c>
      <c r="AW9" s="85">
        <v>28</v>
      </c>
      <c r="AX9" s="85">
        <v>325</v>
      </c>
      <c r="AY9" s="85">
        <v>207</v>
      </c>
      <c r="AZ9" s="10">
        <v>167</v>
      </c>
      <c r="BA9" s="94">
        <v>426574</v>
      </c>
      <c r="BB9" s="10">
        <v>81</v>
      </c>
      <c r="BC9" s="13"/>
      <c r="BD9" s="14"/>
      <c r="BE9" s="13">
        <v>0</v>
      </c>
      <c r="BF9" s="14"/>
      <c r="BG9" s="14"/>
      <c r="BH9" s="10">
        <v>0</v>
      </c>
      <c r="BI9" s="14"/>
      <c r="BJ9" s="10">
        <v>4559</v>
      </c>
      <c r="BK9" s="14"/>
      <c r="BL9" s="18">
        <f>BJ9+BH9+BB9+AZ9</f>
        <v>4807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253</v>
      </c>
      <c r="CD9" s="17"/>
      <c r="CE9" s="10">
        <v>90</v>
      </c>
      <c r="CF9" s="17"/>
      <c r="CG9" s="17"/>
      <c r="CH9" s="17"/>
      <c r="CI9" s="17"/>
      <c r="CJ9" s="21">
        <f>CC9+CE9</f>
        <v>343</v>
      </c>
      <c r="CK9" s="10">
        <v>38</v>
      </c>
      <c r="CL9" s="10">
        <v>11</v>
      </c>
      <c r="CM9" s="20">
        <f>CK9+CL9</f>
        <v>49</v>
      </c>
      <c r="CN9" s="10"/>
      <c r="CO9" s="10"/>
      <c r="CP9" s="10"/>
      <c r="CQ9" s="10">
        <v>183</v>
      </c>
      <c r="CR9" s="10">
        <v>28</v>
      </c>
      <c r="CS9" s="10">
        <v>290</v>
      </c>
      <c r="CT9" s="17"/>
      <c r="CU9" s="17"/>
      <c r="CV9" s="10">
        <v>3644</v>
      </c>
      <c r="CW9" s="17"/>
      <c r="CX9" s="17"/>
      <c r="CY9" s="17"/>
      <c r="CZ9" s="17"/>
      <c r="DA9" s="17"/>
      <c r="DB9" s="13"/>
      <c r="DC9" s="21">
        <f>CV9+CS9+CR9+CQ9+CP9+CO9+CN9</f>
        <v>4145</v>
      </c>
      <c r="DD9" s="14"/>
      <c r="DE9" s="14"/>
      <c r="DF9" s="10">
        <v>2</v>
      </c>
      <c r="DG9" s="14"/>
      <c r="DH9" s="14"/>
      <c r="DI9" s="14"/>
      <c r="DJ9" s="14"/>
      <c r="DK9" s="13"/>
      <c r="DL9" s="23">
        <f>DF9</f>
        <v>2</v>
      </c>
      <c r="DM9" s="14"/>
      <c r="DN9" s="14"/>
      <c r="DO9" s="10">
        <v>97</v>
      </c>
      <c r="DP9" s="13"/>
      <c r="DQ9" s="14"/>
      <c r="DR9" s="14"/>
      <c r="DS9" s="13"/>
      <c r="DT9" s="95">
        <f>DO9</f>
        <v>97</v>
      </c>
      <c r="DU9" s="10">
        <v>277</v>
      </c>
      <c r="DV9" s="10">
        <v>43</v>
      </c>
      <c r="DW9" s="10">
        <v>328</v>
      </c>
      <c r="DX9" s="13"/>
      <c r="DY9" s="10">
        <v>19</v>
      </c>
      <c r="DZ9" s="21">
        <f>DY9+DW9+DV9+DU9</f>
        <v>667</v>
      </c>
      <c r="EA9" s="24">
        <f>DZ9+DT9+DL9+DC9+CJ9+BL9+AU9+AP9+AE9+W9+CM9</f>
        <v>506689</v>
      </c>
    </row>
    <row r="10" spans="1:132" s="41" customFormat="1" ht="28.5" customHeight="1">
      <c r="A10" s="775" t="s">
        <v>114</v>
      </c>
      <c r="B10" s="775"/>
      <c r="C10" s="30">
        <f t="shared" ref="C10:BN10" si="2">SUM(C11,C29,C50,C59,C69,C78)</f>
        <v>0</v>
      </c>
      <c r="D10" s="30">
        <f t="shared" si="2"/>
        <v>15</v>
      </c>
      <c r="E10" s="30">
        <f t="shared" si="2"/>
        <v>3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13</v>
      </c>
      <c r="Q10" s="30">
        <f t="shared" si="2"/>
        <v>8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124</v>
      </c>
      <c r="X10" s="32">
        <f t="shared" si="2"/>
        <v>6796.5499999999993</v>
      </c>
      <c r="Y10" s="33">
        <f t="shared" si="2"/>
        <v>10819.8</v>
      </c>
      <c r="Z10" s="33">
        <f t="shared" si="2"/>
        <v>5207.7300000000005</v>
      </c>
      <c r="AA10" s="30">
        <f t="shared" si="2"/>
        <v>1247.25</v>
      </c>
      <c r="AB10" s="30">
        <f t="shared" si="2"/>
        <v>1125.0999999999999</v>
      </c>
      <c r="AC10" s="30">
        <f t="shared" si="2"/>
        <v>0</v>
      </c>
      <c r="AD10" s="30">
        <f t="shared" si="2"/>
        <v>100</v>
      </c>
      <c r="AE10" s="31">
        <f t="shared" si="2"/>
        <v>25296.43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344.25</v>
      </c>
      <c r="AJ10" s="30">
        <f t="shared" si="2"/>
        <v>0</v>
      </c>
      <c r="AK10" s="30">
        <f t="shared" si="2"/>
        <v>0</v>
      </c>
      <c r="AL10" s="30">
        <f t="shared" si="2"/>
        <v>166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510.25</v>
      </c>
      <c r="AQ10" s="30">
        <f t="shared" si="2"/>
        <v>95.25</v>
      </c>
      <c r="AR10" s="30">
        <f t="shared" si="2"/>
        <v>795142</v>
      </c>
      <c r="AS10" s="30">
        <f t="shared" si="2"/>
        <v>3147</v>
      </c>
      <c r="AT10" s="30">
        <f t="shared" si="2"/>
        <v>0</v>
      </c>
      <c r="AU10" s="30">
        <f t="shared" si="2"/>
        <v>798384.25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159.9</v>
      </c>
      <c r="BA10" s="30">
        <f t="shared" si="2"/>
        <v>0</v>
      </c>
      <c r="BB10" s="36">
        <f t="shared" si="2"/>
        <v>0.8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 t="shared" si="2"/>
        <v>2259.6999999999998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440.9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440.9</v>
      </c>
      <c r="CK10" s="30">
        <f t="shared" si="3"/>
        <v>34</v>
      </c>
      <c r="CL10" s="30">
        <f t="shared" si="3"/>
        <v>11</v>
      </c>
      <c r="CM10" s="30">
        <f>SUM(CM11,CM29,CM50,CM59,CM69,CM78)</f>
        <v>45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174</v>
      </c>
      <c r="CR10" s="30">
        <f t="shared" si="3"/>
        <v>12</v>
      </c>
      <c r="CS10" s="30">
        <f t="shared" si="3"/>
        <v>84.5</v>
      </c>
      <c r="CT10" s="30">
        <f t="shared" si="3"/>
        <v>0</v>
      </c>
      <c r="CU10" s="30">
        <f t="shared" si="3"/>
        <v>0</v>
      </c>
      <c r="CV10" s="30">
        <f t="shared" si="3"/>
        <v>3627.65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3898.15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43.5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667.6</v>
      </c>
      <c r="EA10" s="39">
        <f>SUM(DZ10,DT10,DL10,DC10,CM10,CJ10,CA10,BL10,AU10,AP10,AE10,W10)</f>
        <v>831723.28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8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8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298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298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311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260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260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265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8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8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8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38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38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38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10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10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1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1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108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2108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2119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2000</v>
      </c>
      <c r="BK34" s="53">
        <v>0</v>
      </c>
      <c r="BL34" s="56">
        <f t="shared" si="16"/>
        <v>2000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2000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1</v>
      </c>
      <c r="AF47" s="55">
        <v>0</v>
      </c>
      <c r="AG47" s="53">
        <v>0</v>
      </c>
      <c r="AH47" s="53">
        <v>0</v>
      </c>
      <c r="AI47" s="53">
        <v>1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1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3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3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5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502</v>
      </c>
      <c r="Y50" s="46">
        <f t="shared" si="30"/>
        <v>22</v>
      </c>
      <c r="Z50" s="46">
        <f t="shared" si="30"/>
        <v>26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676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502</v>
      </c>
      <c r="Y51" s="53">
        <v>22</v>
      </c>
      <c r="Z51" s="53">
        <v>26</v>
      </c>
      <c r="AA51" s="53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842.2</v>
      </c>
      <c r="Y59" s="46">
        <f t="shared" ref="Y59:CJ59" si="38">SUM(Y60:Y68)</f>
        <v>905</v>
      </c>
      <c r="Z59" s="46">
        <f t="shared" si="38"/>
        <v>787.45</v>
      </c>
      <c r="AA59" s="46">
        <f t="shared" si="38"/>
        <v>792.75</v>
      </c>
      <c r="AB59" s="46">
        <f t="shared" si="38"/>
        <v>1092.5999999999999</v>
      </c>
      <c r="AC59" s="47">
        <f t="shared" si="38"/>
        <v>0</v>
      </c>
      <c r="AD59" s="46">
        <f t="shared" si="38"/>
        <v>0</v>
      </c>
      <c r="AE59" s="46">
        <f t="shared" si="38"/>
        <v>4420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754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34.9</v>
      </c>
      <c r="BA59" s="43">
        <f t="shared" si="38"/>
        <v>0</v>
      </c>
      <c r="BB59" s="43">
        <f t="shared" si="38"/>
        <v>0.8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75.7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34</v>
      </c>
      <c r="CL59" s="44">
        <f t="shared" ref="CL59:CM59" si="39">SUM(CL60:CL68)</f>
        <v>11</v>
      </c>
      <c r="CM59" s="44">
        <f t="shared" si="39"/>
        <v>45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174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2715.15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2889.15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9065.35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5.5</v>
      </c>
      <c r="Z60" s="53">
        <v>43.4</v>
      </c>
      <c r="AA60" s="53">
        <v>6.6</v>
      </c>
      <c r="AB60" s="53">
        <v>66.599999999999994</v>
      </c>
      <c r="AC60" s="53">
        <v>0</v>
      </c>
      <c r="AD60" s="53">
        <v>0</v>
      </c>
      <c r="AE60" s="68">
        <f t="shared" si="35"/>
        <v>138.79999999999998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75</v>
      </c>
      <c r="AS60" s="53">
        <v>0</v>
      </c>
      <c r="AT60" s="53">
        <v>0</v>
      </c>
      <c r="AU60" s="56">
        <f t="shared" ref="AU60:AU68" si="42">SUBTOTAL(9,AQ60:AT60)</f>
        <v>147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4.2</v>
      </c>
      <c r="BA60" s="53">
        <v>0</v>
      </c>
      <c r="BB60" s="53">
        <v>0.8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5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78</v>
      </c>
      <c r="CR60" s="53">
        <v>0</v>
      </c>
      <c r="CS60" s="53">
        <v>0</v>
      </c>
      <c r="CT60" s="53">
        <v>0</v>
      </c>
      <c r="CU60" s="53">
        <v>0</v>
      </c>
      <c r="CV60" s="53">
        <v>2107.15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2185.15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53">
        <v>21.5</v>
      </c>
      <c r="DW60" s="53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3357.4500000000003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281</v>
      </c>
      <c r="Y61" s="53">
        <v>133</v>
      </c>
      <c r="Z61" s="53">
        <v>389</v>
      </c>
      <c r="AA61" s="53">
        <v>219</v>
      </c>
      <c r="AB61" s="53">
        <v>1026</v>
      </c>
      <c r="AC61" s="53">
        <v>0</v>
      </c>
      <c r="AD61" s="53">
        <v>0</v>
      </c>
      <c r="AE61" s="68">
        <f t="shared" si="35"/>
        <v>2048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2048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458.25</v>
      </c>
      <c r="Y62" s="53">
        <v>494.25</v>
      </c>
      <c r="Z62" s="53">
        <v>105.45</v>
      </c>
      <c r="AA62" s="53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1136.05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30.7</v>
      </c>
      <c r="BA62" s="53">
        <v>0</v>
      </c>
      <c r="BB62" s="53">
        <v>0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70.7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1217.75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71</v>
      </c>
      <c r="Y63" s="53">
        <v>244</v>
      </c>
      <c r="Z63" s="53">
        <v>224.5</v>
      </c>
      <c r="AA63" s="53">
        <v>483.5</v>
      </c>
      <c r="AB63" s="53">
        <v>0</v>
      </c>
      <c r="AC63" s="53">
        <v>0</v>
      </c>
      <c r="AD63" s="53">
        <v>0</v>
      </c>
      <c r="AE63" s="68">
        <f>SUM(X63:AD63)</f>
        <v>1023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34</v>
      </c>
      <c r="CL63" s="59">
        <v>0</v>
      </c>
      <c r="CM63" s="53">
        <f>SUM(CK63:CL63)</f>
        <v>34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608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704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2368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15.25</v>
      </c>
      <c r="Y67" s="53">
        <v>28.25</v>
      </c>
      <c r="Z67" s="53">
        <v>25.1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74.149999999999991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74.149999999999991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3988.25</v>
      </c>
      <c r="Y69" s="46">
        <f t="shared" ref="Y69:CJ69" si="44">SUM(Y70:Y77)</f>
        <v>8840.5</v>
      </c>
      <c r="Z69" s="46">
        <f t="shared" si="44"/>
        <v>2549.7800000000002</v>
      </c>
      <c r="AA69" s="46">
        <f t="shared" si="44"/>
        <v>34.5</v>
      </c>
      <c r="AB69" s="46">
        <f t="shared" si="44"/>
        <v>28</v>
      </c>
      <c r="AC69" s="47">
        <f t="shared" si="44"/>
        <v>0</v>
      </c>
      <c r="AD69" s="46">
        <f t="shared" si="44"/>
        <v>0</v>
      </c>
      <c r="AE69" s="46">
        <f t="shared" si="44"/>
        <v>15441.03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22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22</v>
      </c>
      <c r="EA69" s="49">
        <f t="shared" si="9"/>
        <v>15548.03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15</v>
      </c>
      <c r="AA71" s="53">
        <v>0</v>
      </c>
      <c r="AB71" s="53">
        <v>3</v>
      </c>
      <c r="AC71" s="53">
        <v>0</v>
      </c>
      <c r="AD71" s="53">
        <v>0</v>
      </c>
      <c r="AE71" s="68">
        <f t="shared" si="35"/>
        <v>18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103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3355</v>
      </c>
      <c r="Y72" s="70">
        <v>8636</v>
      </c>
      <c r="Z72" s="53">
        <v>2246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14247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14247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200</v>
      </c>
      <c r="Y73" s="53">
        <v>137</v>
      </c>
      <c r="Z73" s="53">
        <v>7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345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345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44.25</v>
      </c>
      <c r="Y75" s="53">
        <v>62.5</v>
      </c>
      <c r="Z75" s="53">
        <v>134.78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266.02999999999997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266.02999999999997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384</v>
      </c>
      <c r="Y76" s="53">
        <v>0</v>
      </c>
      <c r="Z76" s="53">
        <v>147</v>
      </c>
      <c r="AA76" s="53">
        <v>0</v>
      </c>
      <c r="AB76" s="53">
        <v>10</v>
      </c>
      <c r="AC76" s="53">
        <v>0</v>
      </c>
      <c r="AD76" s="53">
        <v>0</v>
      </c>
      <c r="AE76" s="68">
        <f t="shared" si="35"/>
        <v>541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22</v>
      </c>
      <c r="DW76" s="53">
        <v>0</v>
      </c>
      <c r="DX76" s="53">
        <v>0</v>
      </c>
      <c r="DY76" s="53">
        <v>0</v>
      </c>
      <c r="DZ76" s="56">
        <f t="shared" si="22"/>
        <v>22</v>
      </c>
      <c r="EA76" s="60">
        <f t="shared" si="48"/>
        <v>563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15</v>
      </c>
      <c r="E78" s="43">
        <f t="shared" si="57"/>
        <v>3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13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31</v>
      </c>
      <c r="X78" s="46">
        <f>SUM(X79:X92)</f>
        <v>1454.1</v>
      </c>
      <c r="Y78" s="46">
        <f t="shared" ref="Y78:AO78" si="58">SUM(Y79:Y92)</f>
        <v>1052.3</v>
      </c>
      <c r="Z78" s="46">
        <f t="shared" si="58"/>
        <v>1844.5</v>
      </c>
      <c r="AA78" s="46">
        <f t="shared" si="58"/>
        <v>365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4820.3999999999996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343.25</v>
      </c>
      <c r="AJ78" s="47">
        <f t="shared" si="58"/>
        <v>0</v>
      </c>
      <c r="AK78" s="47">
        <f t="shared" si="58"/>
        <v>0</v>
      </c>
      <c r="AL78" s="46">
        <f t="shared" si="58"/>
        <v>166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509.25</v>
      </c>
      <c r="AQ78" s="43">
        <f t="shared" ref="AQ78:CI78" si="59">SUM(AQ79:AQ92)</f>
        <v>23.25</v>
      </c>
      <c r="AR78" s="43">
        <f t="shared" si="59"/>
        <v>794460</v>
      </c>
      <c r="AS78" s="44">
        <f t="shared" si="59"/>
        <v>3147</v>
      </c>
      <c r="AT78" s="44">
        <f t="shared" si="59"/>
        <v>0</v>
      </c>
      <c r="AU78" s="43">
        <f t="shared" si="59"/>
        <v>797630.25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4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4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12</v>
      </c>
      <c r="CS78" s="44">
        <f t="shared" si="61"/>
        <v>84.5</v>
      </c>
      <c r="CT78" s="44">
        <f t="shared" si="61"/>
        <v>0</v>
      </c>
      <c r="CU78" s="44">
        <f t="shared" si="61"/>
        <v>0</v>
      </c>
      <c r="CV78" s="43">
        <f t="shared" si="61"/>
        <v>912.5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1009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804003.9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4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4</v>
      </c>
      <c r="AF79" s="55">
        <v>0</v>
      </c>
      <c r="AG79" s="53">
        <v>0</v>
      </c>
      <c r="AH79" s="53">
        <v>0</v>
      </c>
      <c r="AI79" s="53">
        <v>7</v>
      </c>
      <c r="AJ79" s="53">
        <v>0</v>
      </c>
      <c r="AK79" s="53">
        <v>0</v>
      </c>
      <c r="AL79" s="53">
        <v>16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53">
        <v>8</v>
      </c>
      <c r="AR79" s="53">
        <v>2710</v>
      </c>
      <c r="AS79" s="53">
        <v>2</v>
      </c>
      <c r="AT79" s="53">
        <v>0</v>
      </c>
      <c r="AU79" s="56">
        <f t="shared" ref="AU79:AU92" si="62">SUBTOTAL(9,AQ79:AT79)</f>
        <v>2720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2747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46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46</v>
      </c>
      <c r="AQ80" s="53">
        <v>0</v>
      </c>
      <c r="AR80" s="53">
        <v>0</v>
      </c>
      <c r="AS80" s="53">
        <v>50</v>
      </c>
      <c r="AT80" s="53">
        <v>0</v>
      </c>
      <c r="AU80" s="56">
        <f t="shared" si="62"/>
        <v>50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758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758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854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3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3</v>
      </c>
      <c r="X82" s="55">
        <v>48</v>
      </c>
      <c r="Y82" s="53">
        <v>28</v>
      </c>
      <c r="Z82" s="53">
        <v>49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125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1710</v>
      </c>
      <c r="AS82" s="53">
        <v>0</v>
      </c>
      <c r="AT82" s="53">
        <v>0</v>
      </c>
      <c r="AU82" s="56">
        <f t="shared" si="62"/>
        <v>1710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32</v>
      </c>
      <c r="CT82" s="53">
        <v>0</v>
      </c>
      <c r="CU82" s="53">
        <v>0</v>
      </c>
      <c r="CV82" s="53">
        <v>81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113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1951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555306</v>
      </c>
      <c r="AS83" s="53">
        <v>0</v>
      </c>
      <c r="AT83" s="53">
        <v>0</v>
      </c>
      <c r="AU83" s="58">
        <f t="shared" si="62"/>
        <v>555306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555468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5248</v>
      </c>
      <c r="AS84" s="53">
        <v>1200</v>
      </c>
      <c r="AT84" s="53">
        <v>0</v>
      </c>
      <c r="AU84" s="58">
        <f t="shared" si="62"/>
        <v>6448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6448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36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6015</v>
      </c>
      <c r="AS85" s="53">
        <v>0</v>
      </c>
      <c r="AT85" s="53">
        <v>0</v>
      </c>
      <c r="AU85" s="56">
        <f t="shared" si="62"/>
        <v>6015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6051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3</v>
      </c>
      <c r="Z86" s="53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4879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100.6</v>
      </c>
      <c r="Y87" s="53">
        <v>199.3</v>
      </c>
      <c r="Z87" s="53">
        <v>13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312.89999999999998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317.89999999999998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34136</v>
      </c>
      <c r="AS88" s="53">
        <v>1200</v>
      </c>
      <c r="AT88" s="53">
        <v>0</v>
      </c>
      <c r="AU88" s="56">
        <f t="shared" si="62"/>
        <v>35336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69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69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35407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15</v>
      </c>
      <c r="E90" s="53">
        <v>3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10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28</v>
      </c>
      <c r="X90" s="55">
        <v>25.5</v>
      </c>
      <c r="Y90" s="53">
        <v>25</v>
      </c>
      <c r="Z90" s="53">
        <v>14.5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72.5</v>
      </c>
      <c r="AF90" s="55">
        <v>0</v>
      </c>
      <c r="AG90" s="53">
        <v>0</v>
      </c>
      <c r="AH90" s="53">
        <v>0</v>
      </c>
      <c r="AI90" s="53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53">
        <v>8.25</v>
      </c>
      <c r="AR90" s="53">
        <v>3375</v>
      </c>
      <c r="AS90" s="53">
        <v>355</v>
      </c>
      <c r="AT90" s="53">
        <v>0</v>
      </c>
      <c r="AU90" s="56">
        <f t="shared" si="62"/>
        <v>3738.25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29.5</v>
      </c>
      <c r="CT90" s="53">
        <v>0</v>
      </c>
      <c r="CU90" s="53">
        <v>0</v>
      </c>
      <c r="CV90" s="53">
        <v>0.5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30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3873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436</v>
      </c>
      <c r="AF91" s="55">
        <v>0</v>
      </c>
      <c r="AG91" s="53">
        <v>0</v>
      </c>
      <c r="AH91" s="53">
        <v>0</v>
      </c>
      <c r="AI91" s="53">
        <v>290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440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0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51644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1064</v>
      </c>
      <c r="Y92" s="53">
        <v>618</v>
      </c>
      <c r="Z92" s="53">
        <v>1522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3666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2</v>
      </c>
      <c r="AR92" s="53">
        <v>600</v>
      </c>
      <c r="AS92" s="53">
        <v>0</v>
      </c>
      <c r="AT92" s="53">
        <v>0</v>
      </c>
      <c r="AU92" s="56">
        <f t="shared" si="62"/>
        <v>602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12</v>
      </c>
      <c r="CS92" s="53">
        <v>23</v>
      </c>
      <c r="CT92" s="53">
        <v>0</v>
      </c>
      <c r="CU92" s="53">
        <v>0</v>
      </c>
      <c r="CV92" s="53">
        <v>4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39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4307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4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honeticPr fontId="24" type="noConversion"/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 filterMode="1"/>
  <dimension ref="A1:EB152"/>
  <sheetViews>
    <sheetView zoomScale="70" zoomScaleNormal="70" zoomScaleSheetLayoutView="70" workbookViewId="0">
      <pane xSplit="2" ySplit="6" topLeftCell="AR7" activePane="bottomRight" state="frozen"/>
      <selection pane="topRight" activeCell="C1" sqref="C1"/>
      <selection pane="bottomLeft" activeCell="A7" sqref="A7"/>
      <selection pane="bottomRight" activeCell="AR10" sqref="AR10"/>
    </sheetView>
  </sheetViews>
  <sheetFormatPr defaultColWidth="9" defaultRowHeight="21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hidden="1" customWidth="1"/>
    <col min="8" max="8" width="8.42578125" style="78" customWidth="1"/>
    <col min="9" max="9" width="17.140625" style="78" hidden="1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16.85546875" style="78" hidden="1" customWidth="1"/>
    <col min="14" max="14" width="7.42578125" style="78" hidden="1" customWidth="1"/>
    <col min="15" max="15" width="7.7109375" style="78" hidden="1" customWidth="1"/>
    <col min="16" max="16" width="8.28515625" style="78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hidden="1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3" width="8.42578125" style="78" hidden="1" customWidth="1"/>
    <col min="54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60" width="8.42578125" style="78" hidden="1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7" width="8.42578125" style="78" hidden="1" customWidth="1"/>
    <col min="68" max="68" width="0.140625" style="78" hidden="1" customWidth="1"/>
    <col min="69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26.25">
      <c r="A1" s="787" t="s">
        <v>0</v>
      </c>
      <c r="B1" s="787"/>
      <c r="C1" s="787"/>
      <c r="D1" s="787"/>
      <c r="E1" s="787"/>
      <c r="F1" s="787"/>
      <c r="G1" s="787"/>
      <c r="H1" s="787"/>
      <c r="I1" s="787"/>
      <c r="J1" s="787"/>
      <c r="K1" s="787"/>
      <c r="L1" s="787"/>
      <c r="M1" s="787"/>
      <c r="N1" s="787"/>
      <c r="O1" s="787"/>
      <c r="P1" s="787"/>
      <c r="Q1" s="787"/>
      <c r="R1" s="787"/>
      <c r="S1" s="787"/>
      <c r="T1" s="787"/>
      <c r="U1" s="787"/>
      <c r="V1" s="787"/>
      <c r="W1" s="787"/>
      <c r="X1" s="787"/>
      <c r="Y1" s="787"/>
      <c r="Z1" s="787"/>
      <c r="AA1" s="787"/>
      <c r="AB1" s="787"/>
      <c r="AC1" s="787"/>
      <c r="AD1" s="787"/>
      <c r="AE1" s="787"/>
      <c r="AF1" s="787"/>
      <c r="AG1" s="787"/>
      <c r="AH1" s="787"/>
      <c r="AI1" s="787"/>
      <c r="AJ1" s="787"/>
      <c r="AK1" s="787"/>
      <c r="AL1" s="787"/>
      <c r="AM1" s="787"/>
      <c r="AN1" s="787"/>
      <c r="AO1" s="787"/>
      <c r="AP1" s="787"/>
      <c r="AQ1" s="787"/>
      <c r="AR1" s="787"/>
      <c r="AS1" s="787"/>
      <c r="AT1" s="787"/>
      <c r="AU1" s="787"/>
      <c r="AV1" s="787"/>
      <c r="AW1" s="787"/>
      <c r="AX1" s="787"/>
      <c r="AY1" s="787"/>
      <c r="AZ1" s="787"/>
      <c r="BA1" s="787"/>
      <c r="BB1" s="787"/>
      <c r="BC1" s="787"/>
      <c r="BD1" s="787"/>
      <c r="BE1" s="787"/>
      <c r="BF1" s="787"/>
      <c r="BG1" s="787"/>
      <c r="BH1" s="787"/>
      <c r="BI1" s="787"/>
      <c r="BJ1" s="787"/>
      <c r="BK1" s="787"/>
      <c r="BL1" s="787"/>
      <c r="BM1" s="787"/>
      <c r="BN1" s="787"/>
      <c r="BO1" s="787"/>
      <c r="BP1" s="787"/>
      <c r="BQ1" s="787"/>
      <c r="BR1" s="787"/>
      <c r="BS1" s="787"/>
      <c r="BT1" s="787"/>
      <c r="BU1" s="787"/>
      <c r="BV1" s="787"/>
      <c r="BW1" s="787"/>
      <c r="BX1" s="787"/>
      <c r="BY1" s="787"/>
      <c r="BZ1" s="787"/>
      <c r="CA1" s="787"/>
      <c r="CB1" s="787"/>
      <c r="CC1" s="787"/>
      <c r="CD1" s="787"/>
      <c r="CE1" s="787"/>
      <c r="CF1" s="787"/>
      <c r="CG1" s="787"/>
      <c r="CH1" s="787"/>
      <c r="CI1" s="787"/>
      <c r="CJ1" s="787"/>
      <c r="CK1" s="787"/>
      <c r="CL1" s="787"/>
      <c r="CM1" s="787"/>
      <c r="CN1" s="787"/>
      <c r="CO1" s="787"/>
      <c r="CP1" s="787"/>
      <c r="CQ1" s="787"/>
      <c r="CR1" s="787"/>
      <c r="CS1" s="787"/>
      <c r="CT1" s="787"/>
      <c r="CU1" s="787"/>
      <c r="CV1" s="787"/>
      <c r="CW1" s="787"/>
      <c r="CX1" s="787"/>
      <c r="CY1" s="787"/>
      <c r="CZ1" s="787"/>
      <c r="DA1" s="787"/>
      <c r="DB1" s="787"/>
      <c r="DC1" s="787"/>
      <c r="DD1" s="787"/>
      <c r="DE1" s="787"/>
      <c r="DF1" s="787"/>
      <c r="DG1" s="787"/>
      <c r="DH1" s="787"/>
      <c r="DI1" s="787"/>
      <c r="DJ1" s="787"/>
      <c r="DK1" s="787"/>
      <c r="DL1" s="787"/>
      <c r="DM1" s="787"/>
      <c r="DN1" s="787"/>
      <c r="DO1" s="787"/>
      <c r="DP1" s="787"/>
      <c r="DQ1" s="787"/>
      <c r="DR1" s="787"/>
      <c r="DS1" s="787"/>
      <c r="DT1" s="787"/>
      <c r="DU1" s="787"/>
      <c r="DV1" s="787"/>
      <c r="DW1" s="787"/>
      <c r="DX1" s="787"/>
      <c r="DY1" s="787"/>
      <c r="DZ1" s="787"/>
      <c r="EA1" s="787"/>
    </row>
    <row r="2" spans="1:132" ht="26.25">
      <c r="A2" s="787" t="s">
        <v>205</v>
      </c>
      <c r="B2" s="787"/>
      <c r="C2" s="787"/>
      <c r="D2" s="787"/>
      <c r="E2" s="787"/>
      <c r="F2" s="787"/>
      <c r="G2" s="787"/>
      <c r="H2" s="787"/>
      <c r="I2" s="787"/>
      <c r="J2" s="787"/>
      <c r="K2" s="787"/>
      <c r="L2" s="787"/>
      <c r="M2" s="787"/>
      <c r="N2" s="787"/>
      <c r="O2" s="787"/>
      <c r="P2" s="787"/>
      <c r="Q2" s="787"/>
      <c r="R2" s="787"/>
      <c r="S2" s="787"/>
      <c r="T2" s="787"/>
      <c r="U2" s="787"/>
      <c r="V2" s="787"/>
      <c r="W2" s="787"/>
      <c r="X2" s="787"/>
      <c r="Y2" s="787"/>
      <c r="Z2" s="787"/>
      <c r="AA2" s="787"/>
      <c r="AB2" s="787"/>
      <c r="AC2" s="787"/>
      <c r="AD2" s="787"/>
      <c r="AE2" s="787"/>
      <c r="AF2" s="787"/>
      <c r="AG2" s="787"/>
      <c r="AH2" s="787"/>
      <c r="AI2" s="787"/>
      <c r="AJ2" s="787"/>
      <c r="AK2" s="787"/>
      <c r="AL2" s="787"/>
      <c r="AM2" s="787"/>
      <c r="AN2" s="787"/>
      <c r="AO2" s="787"/>
      <c r="AP2" s="787"/>
      <c r="AQ2" s="787"/>
      <c r="AR2" s="787"/>
      <c r="AS2" s="787"/>
      <c r="AT2" s="787"/>
      <c r="AU2" s="787"/>
      <c r="AV2" s="787"/>
      <c r="AW2" s="787"/>
      <c r="AX2" s="787"/>
      <c r="AY2" s="787"/>
      <c r="AZ2" s="787"/>
      <c r="BA2" s="787"/>
      <c r="BB2" s="787"/>
      <c r="BC2" s="787"/>
      <c r="BD2" s="787"/>
      <c r="BE2" s="787"/>
      <c r="BF2" s="787"/>
      <c r="BG2" s="787"/>
      <c r="BH2" s="787"/>
      <c r="BI2" s="787"/>
      <c r="BJ2" s="787"/>
      <c r="BK2" s="787"/>
      <c r="BL2" s="787"/>
      <c r="BM2" s="787"/>
      <c r="BN2" s="787"/>
      <c r="BO2" s="787"/>
      <c r="BP2" s="787"/>
      <c r="BQ2" s="787"/>
      <c r="BR2" s="787"/>
      <c r="BS2" s="787"/>
      <c r="BT2" s="787"/>
      <c r="BU2" s="787"/>
      <c r="BV2" s="787"/>
      <c r="BW2" s="787"/>
      <c r="BX2" s="787"/>
      <c r="BY2" s="787"/>
      <c r="BZ2" s="787"/>
      <c r="CA2" s="787"/>
      <c r="CB2" s="787"/>
      <c r="CC2" s="787"/>
      <c r="CD2" s="787"/>
      <c r="CE2" s="787"/>
      <c r="CF2" s="787"/>
      <c r="CG2" s="787"/>
      <c r="CH2" s="787"/>
      <c r="CI2" s="787"/>
      <c r="CJ2" s="787"/>
      <c r="CK2" s="787"/>
      <c r="CL2" s="787"/>
      <c r="CM2" s="787"/>
      <c r="CN2" s="787"/>
      <c r="CO2" s="787"/>
      <c r="CP2" s="787"/>
      <c r="CQ2" s="787"/>
      <c r="CR2" s="787"/>
      <c r="CS2" s="787"/>
      <c r="CT2" s="787"/>
      <c r="CU2" s="787"/>
      <c r="CV2" s="787"/>
      <c r="CW2" s="787"/>
      <c r="CX2" s="787"/>
      <c r="CY2" s="787"/>
      <c r="CZ2" s="787"/>
      <c r="DA2" s="787"/>
      <c r="DB2" s="787"/>
      <c r="DC2" s="787"/>
      <c r="DD2" s="787"/>
      <c r="DE2" s="787"/>
      <c r="DF2" s="787"/>
      <c r="DG2" s="787"/>
      <c r="DH2" s="787"/>
      <c r="DI2" s="787"/>
      <c r="DJ2" s="787"/>
      <c r="DK2" s="787"/>
      <c r="DL2" s="787"/>
      <c r="DM2" s="787"/>
      <c r="DN2" s="787"/>
      <c r="DO2" s="787"/>
      <c r="DP2" s="787"/>
      <c r="DQ2" s="787"/>
      <c r="DR2" s="787"/>
      <c r="DS2" s="787"/>
      <c r="DT2" s="787"/>
      <c r="DU2" s="787"/>
      <c r="DV2" s="787"/>
      <c r="DW2" s="787"/>
      <c r="DX2" s="787"/>
      <c r="DY2" s="787"/>
      <c r="DZ2" s="787"/>
      <c r="EA2" s="787"/>
    </row>
    <row r="3" spans="1:132" s="788" customFormat="1" ht="21.2" customHeight="1">
      <c r="A3" s="788" t="s">
        <v>2</v>
      </c>
    </row>
    <row r="4" spans="1:132" ht="21.2" customHeight="1">
      <c r="A4" s="779" t="s">
        <v>3</v>
      </c>
      <c r="B4" s="779" t="s">
        <v>4</v>
      </c>
      <c r="C4" s="776" t="s">
        <v>5</v>
      </c>
      <c r="D4" s="777"/>
      <c r="E4" s="777"/>
      <c r="F4" s="777"/>
      <c r="G4" s="777"/>
      <c r="H4" s="777"/>
      <c r="I4" s="777"/>
      <c r="J4" s="777"/>
      <c r="K4" s="777"/>
      <c r="L4" s="777"/>
      <c r="M4" s="777"/>
      <c r="N4" s="777"/>
      <c r="O4" s="777"/>
      <c r="P4" s="777"/>
      <c r="Q4" s="777"/>
      <c r="R4" s="777"/>
      <c r="S4" s="777"/>
      <c r="T4" s="777"/>
      <c r="U4" s="777"/>
      <c r="V4" s="777"/>
      <c r="W4" s="783"/>
      <c r="X4" s="782" t="s">
        <v>6</v>
      </c>
      <c r="Y4" s="789"/>
      <c r="Z4" s="789"/>
      <c r="AA4" s="789"/>
      <c r="AB4" s="789"/>
      <c r="AC4" s="789"/>
      <c r="AD4" s="789"/>
      <c r="AE4" s="790"/>
      <c r="AF4" s="781" t="s">
        <v>7</v>
      </c>
      <c r="AG4" s="781"/>
      <c r="AH4" s="781"/>
      <c r="AI4" s="781"/>
      <c r="AJ4" s="781"/>
      <c r="AK4" s="781"/>
      <c r="AL4" s="781"/>
      <c r="AM4" s="781"/>
      <c r="AN4" s="781"/>
      <c r="AO4" s="781"/>
      <c r="AP4" s="781"/>
      <c r="AQ4" s="780" t="s">
        <v>8</v>
      </c>
      <c r="AR4" s="781"/>
      <c r="AS4" s="781"/>
      <c r="AT4" s="781"/>
      <c r="AU4" s="782"/>
      <c r="AV4" s="776" t="s">
        <v>9</v>
      </c>
      <c r="AW4" s="777"/>
      <c r="AX4" s="777"/>
      <c r="AY4" s="778"/>
      <c r="AZ4" s="779" t="s">
        <v>10</v>
      </c>
      <c r="BA4" s="779"/>
      <c r="BB4" s="779"/>
      <c r="BC4" s="779"/>
      <c r="BD4" s="779"/>
      <c r="BE4" s="779"/>
      <c r="BF4" s="779"/>
      <c r="BG4" s="779"/>
      <c r="BH4" s="779"/>
      <c r="BI4" s="779"/>
      <c r="BJ4" s="779"/>
      <c r="BK4" s="779"/>
      <c r="BL4" s="779"/>
      <c r="BM4" s="776" t="s">
        <v>11</v>
      </c>
      <c r="BN4" s="777"/>
      <c r="BO4" s="777"/>
      <c r="BP4" s="777"/>
      <c r="BQ4" s="777"/>
      <c r="BR4" s="777"/>
      <c r="BS4" s="777"/>
      <c r="BT4" s="777"/>
      <c r="BU4" s="777"/>
      <c r="BV4" s="777"/>
      <c r="BW4" s="777"/>
      <c r="BX4" s="777"/>
      <c r="BY4" s="777"/>
      <c r="BZ4" s="777"/>
      <c r="CA4" s="778"/>
      <c r="CB4" s="776" t="s">
        <v>12</v>
      </c>
      <c r="CC4" s="777"/>
      <c r="CD4" s="777"/>
      <c r="CE4" s="777"/>
      <c r="CF4" s="777"/>
      <c r="CG4" s="777"/>
      <c r="CH4" s="777"/>
      <c r="CI4" s="777"/>
      <c r="CJ4" s="778"/>
      <c r="CK4" s="789" t="s">
        <v>13</v>
      </c>
      <c r="CL4" s="789"/>
      <c r="CM4" s="789"/>
      <c r="CN4" s="780" t="s">
        <v>14</v>
      </c>
      <c r="CO4" s="781"/>
      <c r="CP4" s="781"/>
      <c r="CQ4" s="781"/>
      <c r="CR4" s="781"/>
      <c r="CS4" s="781"/>
      <c r="CT4" s="781"/>
      <c r="CU4" s="781"/>
      <c r="CV4" s="781"/>
      <c r="CW4" s="781"/>
      <c r="CX4" s="781"/>
      <c r="CY4" s="781"/>
      <c r="CZ4" s="781"/>
      <c r="DA4" s="781"/>
      <c r="DB4" s="781"/>
      <c r="DC4" s="782"/>
      <c r="DD4" s="776" t="s">
        <v>15</v>
      </c>
      <c r="DE4" s="777"/>
      <c r="DF4" s="777"/>
      <c r="DG4" s="777"/>
      <c r="DH4" s="777"/>
      <c r="DI4" s="777"/>
      <c r="DJ4" s="777"/>
      <c r="DK4" s="777"/>
      <c r="DL4" s="778"/>
      <c r="DM4" s="776" t="s">
        <v>16</v>
      </c>
      <c r="DN4" s="777"/>
      <c r="DO4" s="777"/>
      <c r="DP4" s="777"/>
      <c r="DQ4" s="777"/>
      <c r="DR4" s="777"/>
      <c r="DS4" s="777"/>
      <c r="DT4" s="778"/>
      <c r="DU4" s="776" t="s">
        <v>17</v>
      </c>
      <c r="DV4" s="777"/>
      <c r="DW4" s="777"/>
      <c r="DX4" s="777"/>
      <c r="DY4" s="777"/>
      <c r="DZ4" s="778" t="s">
        <v>17</v>
      </c>
      <c r="EA4" s="785" t="s">
        <v>18</v>
      </c>
      <c r="EB4" s="2">
        <f>+DT10+DL10+DC10+CM10+CJ10+CA10+BL10+AU10+AP10+AE10+W10+DZ10</f>
        <v>843361.06</v>
      </c>
    </row>
    <row r="5" spans="1:132">
      <c r="A5" s="779"/>
      <c r="B5" s="779"/>
      <c r="C5" s="776" t="s">
        <v>19</v>
      </c>
      <c r="D5" s="777"/>
      <c r="E5" s="777"/>
      <c r="F5" s="777"/>
      <c r="G5" s="777"/>
      <c r="H5" s="777"/>
      <c r="I5" s="777"/>
      <c r="J5" s="777"/>
      <c r="K5" s="777"/>
      <c r="L5" s="777"/>
      <c r="M5" s="777"/>
      <c r="N5" s="777"/>
      <c r="O5" s="777"/>
      <c r="P5" s="777"/>
      <c r="Q5" s="777"/>
      <c r="R5" s="777"/>
      <c r="S5" s="777"/>
      <c r="T5" s="777"/>
      <c r="U5" s="777"/>
      <c r="V5" s="777"/>
      <c r="W5" s="783"/>
      <c r="X5" s="778" t="s">
        <v>19</v>
      </c>
      <c r="Y5" s="779"/>
      <c r="Z5" s="779"/>
      <c r="AA5" s="779"/>
      <c r="AB5" s="779"/>
      <c r="AC5" s="779"/>
      <c r="AD5" s="779"/>
      <c r="AE5" s="784"/>
      <c r="AF5" s="777" t="s">
        <v>19</v>
      </c>
      <c r="AG5" s="777"/>
      <c r="AH5" s="777"/>
      <c r="AI5" s="777"/>
      <c r="AJ5" s="777"/>
      <c r="AK5" s="777"/>
      <c r="AL5" s="777"/>
      <c r="AM5" s="777"/>
      <c r="AN5" s="777"/>
      <c r="AO5" s="777"/>
      <c r="AP5" s="777"/>
      <c r="AQ5" s="776" t="s">
        <v>19</v>
      </c>
      <c r="AR5" s="777"/>
      <c r="AS5" s="777"/>
      <c r="AT5" s="777"/>
      <c r="AU5" s="778"/>
      <c r="AV5" s="776" t="s">
        <v>19</v>
      </c>
      <c r="AW5" s="777"/>
      <c r="AX5" s="777"/>
      <c r="AY5" s="778"/>
      <c r="AZ5" s="779" t="s">
        <v>19</v>
      </c>
      <c r="BA5" s="779"/>
      <c r="BB5" s="779"/>
      <c r="BC5" s="779"/>
      <c r="BD5" s="779"/>
      <c r="BE5" s="779"/>
      <c r="BF5" s="779"/>
      <c r="BG5" s="779"/>
      <c r="BH5" s="779"/>
      <c r="BI5" s="779"/>
      <c r="BJ5" s="779"/>
      <c r="BK5" s="779"/>
      <c r="BL5" s="779"/>
      <c r="BM5" s="776" t="s">
        <v>19</v>
      </c>
      <c r="BN5" s="777"/>
      <c r="BO5" s="777"/>
      <c r="BP5" s="777"/>
      <c r="BQ5" s="777"/>
      <c r="BR5" s="777"/>
      <c r="BS5" s="777"/>
      <c r="BT5" s="777"/>
      <c r="BU5" s="777"/>
      <c r="BV5" s="777"/>
      <c r="BW5" s="777"/>
      <c r="BX5" s="777"/>
      <c r="BY5" s="777"/>
      <c r="BZ5" s="777"/>
      <c r="CA5" s="778"/>
      <c r="CB5" s="776" t="s">
        <v>19</v>
      </c>
      <c r="CC5" s="777"/>
      <c r="CD5" s="777"/>
      <c r="CE5" s="777"/>
      <c r="CF5" s="777"/>
      <c r="CG5" s="777"/>
      <c r="CH5" s="777"/>
      <c r="CI5" s="777"/>
      <c r="CJ5" s="778"/>
      <c r="CK5" s="779" t="s">
        <v>19</v>
      </c>
      <c r="CL5" s="779"/>
      <c r="CM5" s="779"/>
      <c r="CN5" s="780" t="s">
        <v>19</v>
      </c>
      <c r="CO5" s="781"/>
      <c r="CP5" s="781"/>
      <c r="CQ5" s="781"/>
      <c r="CR5" s="781"/>
      <c r="CS5" s="781"/>
      <c r="CT5" s="781"/>
      <c r="CU5" s="781"/>
      <c r="CV5" s="781"/>
      <c r="CW5" s="781"/>
      <c r="CX5" s="781"/>
      <c r="CY5" s="781"/>
      <c r="CZ5" s="781"/>
      <c r="DA5" s="781"/>
      <c r="DB5" s="781"/>
      <c r="DC5" s="782"/>
      <c r="DD5" s="776" t="s">
        <v>19</v>
      </c>
      <c r="DE5" s="777"/>
      <c r="DF5" s="777"/>
      <c r="DG5" s="777"/>
      <c r="DH5" s="777"/>
      <c r="DI5" s="777"/>
      <c r="DJ5" s="777"/>
      <c r="DK5" s="777"/>
      <c r="DL5" s="778"/>
      <c r="DM5" s="776" t="s">
        <v>19</v>
      </c>
      <c r="DN5" s="777"/>
      <c r="DO5" s="777"/>
      <c r="DP5" s="777"/>
      <c r="DQ5" s="777"/>
      <c r="DR5" s="777"/>
      <c r="DS5" s="777"/>
      <c r="DT5" s="778"/>
      <c r="DU5" s="776" t="s">
        <v>19</v>
      </c>
      <c r="DV5" s="777"/>
      <c r="DW5" s="777"/>
      <c r="DX5" s="777"/>
      <c r="DY5" s="777"/>
      <c r="DZ5" s="778"/>
      <c r="EA5" s="786"/>
    </row>
    <row r="6" spans="1:132" ht="96.75" customHeight="1">
      <c r="A6" s="779"/>
      <c r="B6" s="779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8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8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125</v>
      </c>
      <c r="D7" s="10">
        <f t="shared" ref="D7:BO7" si="0">D8-D9</f>
        <v>5</v>
      </c>
      <c r="E7" s="10">
        <f t="shared" si="0"/>
        <v>-3</v>
      </c>
      <c r="F7" s="10">
        <f t="shared" si="0"/>
        <v>-4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-13</v>
      </c>
      <c r="Q7" s="10">
        <f t="shared" si="0"/>
        <v>-4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110</v>
      </c>
      <c r="X7" s="10">
        <f t="shared" si="0"/>
        <v>-756</v>
      </c>
      <c r="Y7" s="10">
        <f t="shared" si="0"/>
        <v>874</v>
      </c>
      <c r="Z7" s="10">
        <f t="shared" si="0"/>
        <v>92</v>
      </c>
      <c r="AA7" s="10">
        <f t="shared" si="0"/>
        <v>-12</v>
      </c>
      <c r="AB7" s="10">
        <f t="shared" si="0"/>
        <v>6</v>
      </c>
      <c r="AC7" s="10">
        <f t="shared" si="0"/>
        <v>-14058</v>
      </c>
      <c r="AD7" s="10">
        <f t="shared" si="0"/>
        <v>0</v>
      </c>
      <c r="AE7" s="10">
        <f t="shared" si="0"/>
        <v>204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3758</v>
      </c>
      <c r="AJ7" s="10">
        <f t="shared" si="0"/>
        <v>0</v>
      </c>
      <c r="AK7" s="10">
        <f t="shared" si="0"/>
        <v>0</v>
      </c>
      <c r="AL7" s="10">
        <f t="shared" si="0"/>
        <v>0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3758</v>
      </c>
      <c r="AQ7" s="10">
        <f t="shared" si="0"/>
        <v>-74</v>
      </c>
      <c r="AR7" s="13">
        <f t="shared" si="0"/>
        <v>0</v>
      </c>
      <c r="AS7" s="10">
        <f t="shared" si="0"/>
        <v>7188</v>
      </c>
      <c r="AT7" s="10">
        <f t="shared" si="0"/>
        <v>-98</v>
      </c>
      <c r="AU7" s="13">
        <f t="shared" si="0"/>
        <v>7114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33</v>
      </c>
      <c r="BA7" s="10">
        <f t="shared" si="0"/>
        <v>-426574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33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928</v>
      </c>
      <c r="CD7" s="10">
        <f t="shared" si="1"/>
        <v>0</v>
      </c>
      <c r="CE7" s="10">
        <f t="shared" si="1"/>
        <v>101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1029</v>
      </c>
      <c r="CK7" s="10">
        <f t="shared" si="1"/>
        <v>13</v>
      </c>
      <c r="CL7" s="10">
        <f t="shared" si="1"/>
        <v>0</v>
      </c>
      <c r="CM7" s="10">
        <f t="shared" si="1"/>
        <v>13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400</v>
      </c>
      <c r="CR7" s="10">
        <f t="shared" si="1"/>
        <v>-12</v>
      </c>
      <c r="CS7" s="10">
        <f t="shared" si="1"/>
        <v>-32</v>
      </c>
      <c r="CT7" s="10">
        <f t="shared" si="1"/>
        <v>0</v>
      </c>
      <c r="CU7" s="10">
        <f t="shared" si="1"/>
        <v>0</v>
      </c>
      <c r="CV7" s="10">
        <f t="shared" si="1"/>
        <v>-1001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-645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9</v>
      </c>
      <c r="DV7" s="10">
        <f t="shared" si="1"/>
        <v>-3</v>
      </c>
      <c r="DW7" s="10">
        <f t="shared" si="1"/>
        <v>9</v>
      </c>
      <c r="DX7" s="10">
        <f t="shared" si="1"/>
        <v>0</v>
      </c>
      <c r="DY7" s="10">
        <f t="shared" si="1"/>
        <v>5</v>
      </c>
      <c r="DZ7" s="10">
        <f>DZ8-DZ9</f>
        <v>20</v>
      </c>
      <c r="EA7" s="10">
        <f>EA8-EA9</f>
        <v>11636</v>
      </c>
    </row>
    <row r="8" spans="1:132" s="88" customFormat="1" ht="24" customHeight="1">
      <c r="A8" s="84"/>
      <c r="B8" s="103" t="s">
        <v>204</v>
      </c>
      <c r="C8" s="85">
        <v>125</v>
      </c>
      <c r="D8" s="85">
        <v>20</v>
      </c>
      <c r="E8" s="85">
        <v>0</v>
      </c>
      <c r="F8" s="85"/>
      <c r="G8" s="10">
        <v>0</v>
      </c>
      <c r="H8" s="85">
        <v>85</v>
      </c>
      <c r="I8" s="85"/>
      <c r="J8" s="85">
        <v>0</v>
      </c>
      <c r="K8" s="85"/>
      <c r="L8" s="85"/>
      <c r="M8" s="85"/>
      <c r="N8" s="85"/>
      <c r="O8" s="85"/>
      <c r="P8" s="85">
        <v>0</v>
      </c>
      <c r="Q8" s="85">
        <v>4</v>
      </c>
      <c r="R8" s="85"/>
      <c r="S8" s="85"/>
      <c r="T8" s="85"/>
      <c r="U8" s="10">
        <v>0</v>
      </c>
      <c r="V8" s="85"/>
      <c r="W8" s="86">
        <f>C8+D8+E8+H8+P8+Q8+U8</f>
        <v>234</v>
      </c>
      <c r="X8" s="85">
        <v>6041</v>
      </c>
      <c r="Y8" s="85">
        <v>11694</v>
      </c>
      <c r="Z8" s="85">
        <v>5300</v>
      </c>
      <c r="AA8" s="85">
        <v>1235</v>
      </c>
      <c r="AB8" s="85">
        <v>1131</v>
      </c>
      <c r="AC8" s="85"/>
      <c r="AD8" s="85">
        <v>100</v>
      </c>
      <c r="AE8" s="104">
        <f>AD8+AB8+AA8+Z8+Y8+X8</f>
        <v>25501</v>
      </c>
      <c r="AF8" s="87"/>
      <c r="AG8" s="85"/>
      <c r="AH8" s="85"/>
      <c r="AI8" s="85">
        <v>4102</v>
      </c>
      <c r="AJ8" s="85"/>
      <c r="AK8" s="85"/>
      <c r="AL8" s="85">
        <v>166</v>
      </c>
      <c r="AM8" s="85"/>
      <c r="AN8" s="85"/>
      <c r="AO8" s="85"/>
      <c r="AP8" s="105">
        <f>AL8+AI8</f>
        <v>4268</v>
      </c>
      <c r="AQ8" s="85">
        <v>21</v>
      </c>
      <c r="AR8" s="91">
        <v>795142</v>
      </c>
      <c r="AS8" s="85">
        <v>10335</v>
      </c>
      <c r="AT8" s="85"/>
      <c r="AU8" s="105">
        <f>AR8+AQ8+AS8</f>
        <v>805498</v>
      </c>
      <c r="AV8" s="85"/>
      <c r="AW8" s="85"/>
      <c r="AX8" s="85"/>
      <c r="AY8" s="85"/>
      <c r="AZ8" s="85">
        <v>193</v>
      </c>
      <c r="BA8" s="85"/>
      <c r="BB8" s="85">
        <v>1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4">
        <f>BJ8+BH8+BB8+AZ8+BE8</f>
        <v>2293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1369</v>
      </c>
      <c r="CD8" s="85"/>
      <c r="CE8" s="85">
        <v>101</v>
      </c>
      <c r="CF8" s="85"/>
      <c r="CG8" s="85"/>
      <c r="CH8" s="85"/>
      <c r="CI8" s="85"/>
      <c r="CJ8" s="90">
        <f>CC8+CE8</f>
        <v>1470</v>
      </c>
      <c r="CK8" s="85">
        <v>47</v>
      </c>
      <c r="CL8" s="85">
        <v>11</v>
      </c>
      <c r="CM8" s="105">
        <f>CK8+CL8</f>
        <v>58</v>
      </c>
      <c r="CN8" s="85"/>
      <c r="CO8" s="85"/>
      <c r="CP8" s="85"/>
      <c r="CQ8" s="85">
        <v>574</v>
      </c>
      <c r="CR8" s="85">
        <v>0</v>
      </c>
      <c r="CS8" s="85">
        <v>53</v>
      </c>
      <c r="CT8" s="85"/>
      <c r="CU8" s="85"/>
      <c r="CV8" s="85">
        <v>2627</v>
      </c>
      <c r="CW8" s="85"/>
      <c r="CX8" s="85"/>
      <c r="CY8" s="85"/>
      <c r="CZ8" s="85"/>
      <c r="DA8" s="85"/>
      <c r="DB8" s="85"/>
      <c r="DC8" s="90">
        <f>CV8+CS8+CR8+CQ8+CP8+CO8+CN8</f>
        <v>3254</v>
      </c>
      <c r="DD8" s="85"/>
      <c r="DE8" s="85"/>
      <c r="DF8" s="85">
        <v>0</v>
      </c>
      <c r="DG8" s="85"/>
      <c r="DH8" s="85"/>
      <c r="DI8" s="85"/>
      <c r="DJ8" s="85"/>
      <c r="DK8" s="85"/>
      <c r="DL8" s="93">
        <f>DF8</f>
        <v>0</v>
      </c>
      <c r="DM8" s="85"/>
      <c r="DN8" s="85"/>
      <c r="DO8" s="85">
        <v>97</v>
      </c>
      <c r="DP8" s="85"/>
      <c r="DQ8" s="85"/>
      <c r="DR8" s="85"/>
      <c r="DS8" s="85"/>
      <c r="DT8" s="106">
        <f>DO8</f>
        <v>97</v>
      </c>
      <c r="DU8" s="85">
        <v>286</v>
      </c>
      <c r="DV8" s="85">
        <v>41</v>
      </c>
      <c r="DW8" s="85">
        <v>337</v>
      </c>
      <c r="DX8" s="85"/>
      <c r="DY8" s="85">
        <v>24</v>
      </c>
      <c r="DZ8" s="90">
        <f>DY8+DW8+DV8+DU8</f>
        <v>688</v>
      </c>
      <c r="EA8" s="94">
        <f>DZ8+DT8+DL8+DC8+CJ8+BL8+AU8+AP8+AE8+W8+CM8</f>
        <v>843361</v>
      </c>
    </row>
    <row r="9" spans="1:132" s="25" customFormat="1" ht="24" customHeight="1">
      <c r="A9" s="9"/>
      <c r="B9" s="12" t="s">
        <v>202</v>
      </c>
      <c r="C9" s="10">
        <v>0</v>
      </c>
      <c r="D9" s="10">
        <v>15</v>
      </c>
      <c r="E9" s="10">
        <v>3</v>
      </c>
      <c r="F9" s="85">
        <v>4</v>
      </c>
      <c r="G9" s="10">
        <v>0</v>
      </c>
      <c r="H9" s="10">
        <v>85</v>
      </c>
      <c r="I9" s="85">
        <v>0</v>
      </c>
      <c r="J9" s="10">
        <v>0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10">
        <v>13</v>
      </c>
      <c r="Q9" s="10">
        <v>8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D9+E9+H9+P9+Q9+U9</f>
        <v>124</v>
      </c>
      <c r="X9" s="13">
        <v>6797</v>
      </c>
      <c r="Y9" s="13">
        <v>10820</v>
      </c>
      <c r="Z9" s="13">
        <v>5208</v>
      </c>
      <c r="AA9" s="13">
        <v>1247</v>
      </c>
      <c r="AB9" s="13">
        <v>1125</v>
      </c>
      <c r="AC9" s="18">
        <v>14058</v>
      </c>
      <c r="AD9" s="13">
        <v>100</v>
      </c>
      <c r="AE9" s="18">
        <f>AD9+AB9+AA9+Z9+Y9+X9</f>
        <v>25297</v>
      </c>
      <c r="AF9" s="90">
        <v>447</v>
      </c>
      <c r="AG9" s="85"/>
      <c r="AH9" s="85">
        <v>11</v>
      </c>
      <c r="AI9" s="10">
        <v>344</v>
      </c>
      <c r="AJ9" s="85"/>
      <c r="AK9" s="85"/>
      <c r="AL9" s="10">
        <v>166</v>
      </c>
      <c r="AM9" s="85">
        <v>110</v>
      </c>
      <c r="AN9" s="85">
        <v>0</v>
      </c>
      <c r="AO9" s="85">
        <v>12</v>
      </c>
      <c r="AP9" s="20">
        <f>AL9+AI9</f>
        <v>510</v>
      </c>
      <c r="AQ9" s="10">
        <v>95</v>
      </c>
      <c r="AR9" s="13">
        <v>795142</v>
      </c>
      <c r="AS9" s="10">
        <v>3147</v>
      </c>
      <c r="AT9" s="85">
        <v>98</v>
      </c>
      <c r="AU9" s="20">
        <f>AR9+AQ9+AS9</f>
        <v>798384</v>
      </c>
      <c r="AV9" s="85">
        <v>280</v>
      </c>
      <c r="AW9" s="85">
        <v>28</v>
      </c>
      <c r="AX9" s="85">
        <v>325</v>
      </c>
      <c r="AY9" s="85">
        <v>207</v>
      </c>
      <c r="AZ9" s="10">
        <v>160</v>
      </c>
      <c r="BA9" s="94">
        <v>426574</v>
      </c>
      <c r="BB9" s="10">
        <v>1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BJ9+BH9+BB9+AZ9+BE9</f>
        <v>2260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441</v>
      </c>
      <c r="CD9" s="17"/>
      <c r="CE9" s="10">
        <v>0</v>
      </c>
      <c r="CF9" s="17"/>
      <c r="CG9" s="17"/>
      <c r="CH9" s="17"/>
      <c r="CI9" s="17"/>
      <c r="CJ9" s="21">
        <f>CC9+CE9</f>
        <v>441</v>
      </c>
      <c r="CK9" s="10">
        <v>34</v>
      </c>
      <c r="CL9" s="10">
        <v>11</v>
      </c>
      <c r="CM9" s="20">
        <f>CK9+CL9</f>
        <v>45</v>
      </c>
      <c r="CN9" s="10"/>
      <c r="CO9" s="10"/>
      <c r="CP9" s="10"/>
      <c r="CQ9" s="10">
        <v>174</v>
      </c>
      <c r="CR9" s="10">
        <v>12</v>
      </c>
      <c r="CS9" s="10">
        <v>85</v>
      </c>
      <c r="CT9" s="17"/>
      <c r="CU9" s="17"/>
      <c r="CV9" s="10">
        <v>3628</v>
      </c>
      <c r="CW9" s="17"/>
      <c r="CX9" s="17"/>
      <c r="CY9" s="17"/>
      <c r="CZ9" s="17"/>
      <c r="DA9" s="17"/>
      <c r="DB9" s="13"/>
      <c r="DC9" s="21">
        <f>CV9+CS9+CR9+CQ9+CP9+CO9+CN9</f>
        <v>3899</v>
      </c>
      <c r="DD9" s="14"/>
      <c r="DE9" s="14"/>
      <c r="DF9" s="10">
        <v>0</v>
      </c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97</v>
      </c>
      <c r="DP9" s="13"/>
      <c r="DQ9" s="14"/>
      <c r="DR9" s="14"/>
      <c r="DS9" s="13"/>
      <c r="DT9" s="95">
        <f>DO9</f>
        <v>97</v>
      </c>
      <c r="DU9" s="10">
        <v>277</v>
      </c>
      <c r="DV9" s="10">
        <v>44</v>
      </c>
      <c r="DW9" s="10">
        <v>328</v>
      </c>
      <c r="DX9" s="13"/>
      <c r="DY9" s="10">
        <v>19</v>
      </c>
      <c r="DZ9" s="21">
        <f>DY9+DW9+DV9+DU9</f>
        <v>668</v>
      </c>
      <c r="EA9" s="24">
        <f>DZ9+DT9+DL9+DC9+CJ9+BL9+AU9+AP9+AE9+W9+CM9</f>
        <v>831725</v>
      </c>
    </row>
    <row r="10" spans="1:132" s="41" customFormat="1" ht="28.5" customHeight="1">
      <c r="A10" s="775" t="s">
        <v>114</v>
      </c>
      <c r="B10" s="775"/>
      <c r="C10" s="30">
        <f t="shared" ref="C10:BN10" si="2">SUM(C11,C29,C50,C59,C69,C78)</f>
        <v>125</v>
      </c>
      <c r="D10" s="30">
        <f t="shared" si="2"/>
        <v>20</v>
      </c>
      <c r="E10" s="30">
        <f t="shared" si="2"/>
        <v>0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4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234</v>
      </c>
      <c r="X10" s="32">
        <f t="shared" si="2"/>
        <v>6041.38</v>
      </c>
      <c r="Y10" s="33">
        <f t="shared" si="2"/>
        <v>11693.949999999999</v>
      </c>
      <c r="Z10" s="33">
        <f t="shared" si="2"/>
        <v>5300.4800000000005</v>
      </c>
      <c r="AA10" s="30">
        <f t="shared" si="2"/>
        <v>1234.75</v>
      </c>
      <c r="AB10" s="30">
        <f t="shared" si="2"/>
        <v>1131.0999999999999</v>
      </c>
      <c r="AC10" s="30">
        <f t="shared" si="2"/>
        <v>0</v>
      </c>
      <c r="AD10" s="30">
        <f t="shared" si="2"/>
        <v>100</v>
      </c>
      <c r="AE10" s="31">
        <f t="shared" si="2"/>
        <v>25501.659999999996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4102</v>
      </c>
      <c r="AJ10" s="30">
        <f t="shared" si="2"/>
        <v>0</v>
      </c>
      <c r="AK10" s="30">
        <f t="shared" si="2"/>
        <v>0</v>
      </c>
      <c r="AL10" s="30">
        <f t="shared" si="2"/>
        <v>166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4268</v>
      </c>
      <c r="AQ10" s="30">
        <f t="shared" si="2"/>
        <v>21.25</v>
      </c>
      <c r="AR10" s="30">
        <f t="shared" si="2"/>
        <v>795142</v>
      </c>
      <c r="AS10" s="30">
        <f t="shared" si="2"/>
        <v>10335</v>
      </c>
      <c r="AT10" s="30">
        <f t="shared" si="2"/>
        <v>0</v>
      </c>
      <c r="AU10" s="30">
        <f t="shared" si="2"/>
        <v>805498.25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193.3</v>
      </c>
      <c r="BA10" s="30">
        <f t="shared" si="2"/>
        <v>0</v>
      </c>
      <c r="BB10" s="36">
        <f t="shared" si="2"/>
        <v>0.4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 t="shared" si="2"/>
        <v>2292.6999999999998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1368.9</v>
      </c>
      <c r="CD10" s="30">
        <f t="shared" si="3"/>
        <v>0</v>
      </c>
      <c r="CE10" s="30">
        <f t="shared" si="3"/>
        <v>101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1469.9</v>
      </c>
      <c r="CK10" s="30">
        <f t="shared" si="3"/>
        <v>47</v>
      </c>
      <c r="CL10" s="30">
        <f t="shared" si="3"/>
        <v>11</v>
      </c>
      <c r="CM10" s="30">
        <f>SUM(CM11,CM29,CM50,CM59,CM69,CM78)</f>
        <v>58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574</v>
      </c>
      <c r="CR10" s="30">
        <f t="shared" si="3"/>
        <v>0</v>
      </c>
      <c r="CS10" s="30">
        <f t="shared" si="3"/>
        <v>52.5</v>
      </c>
      <c r="CT10" s="30">
        <f t="shared" si="3"/>
        <v>0</v>
      </c>
      <c r="CU10" s="30">
        <f t="shared" si="3"/>
        <v>0</v>
      </c>
      <c r="CV10" s="30">
        <f t="shared" si="3"/>
        <v>2627.15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3253.65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286</v>
      </c>
      <c r="DV10" s="30">
        <f t="shared" si="3"/>
        <v>40.700000000000003</v>
      </c>
      <c r="DW10" s="30">
        <f t="shared" si="3"/>
        <v>337</v>
      </c>
      <c r="DX10" s="30">
        <f t="shared" si="3"/>
        <v>0</v>
      </c>
      <c r="DY10" s="30">
        <f t="shared" si="3"/>
        <v>24.2</v>
      </c>
      <c r="DZ10" s="38">
        <f t="shared" si="3"/>
        <v>687.90000000000009</v>
      </c>
      <c r="EA10" s="39">
        <f>SUM(DZ10,DT10,DL10,DC10,CM10,CJ10,CA10,BL10,AU10,AP10,AE10,W10)</f>
        <v>843361.06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125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4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129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13</v>
      </c>
      <c r="AT11" s="44">
        <f t="shared" si="5"/>
        <v>0</v>
      </c>
      <c r="AU11" s="43">
        <f t="shared" si="5"/>
        <v>13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13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1210</v>
      </c>
      <c r="CD11" s="47">
        <f t="shared" si="6"/>
        <v>0</v>
      </c>
      <c r="CE11" s="46">
        <f t="shared" si="6"/>
        <v>101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1311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1466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120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225</v>
      </c>
    </row>
    <row r="16" spans="1:132" s="62" customFormat="1">
      <c r="A16" s="51"/>
      <c r="B16" s="61" t="s">
        <v>120</v>
      </c>
      <c r="C16" s="53">
        <v>5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5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19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19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34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8</v>
      </c>
      <c r="AT17" s="53">
        <v>0</v>
      </c>
      <c r="AU17" s="56">
        <f t="shared" si="11"/>
        <v>8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3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3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11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4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101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101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105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105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2105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2114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2000</v>
      </c>
      <c r="BK34" s="53">
        <v>0</v>
      </c>
      <c r="BL34" s="56">
        <f t="shared" si="16"/>
        <v>2000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2000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496</v>
      </c>
      <c r="Y50" s="46">
        <f t="shared" si="30"/>
        <v>17</v>
      </c>
      <c r="Z50" s="46">
        <f t="shared" si="30"/>
        <v>22</v>
      </c>
      <c r="AA50" s="46">
        <f t="shared" si="30"/>
        <v>53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588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659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496</v>
      </c>
      <c r="Y51" s="53">
        <v>17</v>
      </c>
      <c r="Z51" s="53">
        <v>22</v>
      </c>
      <c r="AA51" s="53">
        <v>53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588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588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844.05</v>
      </c>
      <c r="Y59" s="46">
        <f t="shared" ref="Y59:CJ59" si="38">SUM(Y60:Y68)</f>
        <v>890.55</v>
      </c>
      <c r="Z59" s="46">
        <f t="shared" si="38"/>
        <v>782.80000000000007</v>
      </c>
      <c r="AA59" s="46">
        <f t="shared" si="38"/>
        <v>787.75</v>
      </c>
      <c r="AB59" s="46">
        <f t="shared" si="38"/>
        <v>1092.5999999999999</v>
      </c>
      <c r="AC59" s="47">
        <f t="shared" si="38"/>
        <v>0</v>
      </c>
      <c r="AD59" s="46">
        <f t="shared" si="38"/>
        <v>0</v>
      </c>
      <c r="AE59" s="46">
        <f t="shared" si="38"/>
        <v>4397.75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0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682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63.300000000000004</v>
      </c>
      <c r="BA59" s="43">
        <f t="shared" si="38"/>
        <v>0</v>
      </c>
      <c r="BB59" s="43">
        <f t="shared" si="38"/>
        <v>0.4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103.69999999999999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148.9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148.9</v>
      </c>
      <c r="CK59" s="44">
        <f>SUM(CK60:CK68)</f>
        <v>47</v>
      </c>
      <c r="CL59" s="44">
        <f t="shared" ref="CL59:CM59" si="39">SUM(CL60:CL68)</f>
        <v>11</v>
      </c>
      <c r="CM59" s="44">
        <f t="shared" si="39"/>
        <v>58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174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1644.65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1818.65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286</v>
      </c>
      <c r="DV59" s="43">
        <f t="shared" si="40"/>
        <v>16.7</v>
      </c>
      <c r="DW59" s="43">
        <f t="shared" si="40"/>
        <v>337</v>
      </c>
      <c r="DX59" s="44">
        <f t="shared" si="40"/>
        <v>0</v>
      </c>
      <c r="DY59" s="43">
        <f t="shared" si="40"/>
        <v>24.2</v>
      </c>
      <c r="DZ59" s="43">
        <f t="shared" si="40"/>
        <v>663.90000000000009</v>
      </c>
      <c r="EA59" s="49">
        <f t="shared" si="9"/>
        <v>7969.9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</v>
      </c>
      <c r="Y60" s="53">
        <v>5.8</v>
      </c>
      <c r="Z60" s="53">
        <v>43.5</v>
      </c>
      <c r="AA60" s="53">
        <v>6.6</v>
      </c>
      <c r="AB60" s="53">
        <v>66.599999999999994</v>
      </c>
      <c r="AC60" s="53">
        <v>0</v>
      </c>
      <c r="AD60" s="53">
        <v>0</v>
      </c>
      <c r="AE60" s="68">
        <f t="shared" si="35"/>
        <v>139.79999999999998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0</v>
      </c>
      <c r="AR60" s="97">
        <v>75</v>
      </c>
      <c r="AS60" s="53">
        <v>0</v>
      </c>
      <c r="AT60" s="53">
        <v>0</v>
      </c>
      <c r="AU60" s="56">
        <f t="shared" ref="AU60:AU68" si="42">SUBTOTAL(9,AQ60:AT60)</f>
        <v>75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2.7</v>
      </c>
      <c r="BA60" s="53">
        <v>0</v>
      </c>
      <c r="BB60" s="53">
        <v>0.4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3.1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148.9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148.9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78</v>
      </c>
      <c r="CR60" s="53">
        <v>0</v>
      </c>
      <c r="CS60" s="53">
        <v>0</v>
      </c>
      <c r="CT60" s="53">
        <v>0</v>
      </c>
      <c r="CU60" s="53">
        <v>0</v>
      </c>
      <c r="CV60" s="53">
        <v>1049.6500000000001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1127.6500000000001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286</v>
      </c>
      <c r="DV60" s="53">
        <v>16.7</v>
      </c>
      <c r="DW60" s="53">
        <v>337</v>
      </c>
      <c r="DX60" s="53">
        <v>0</v>
      </c>
      <c r="DY60" s="53">
        <v>24.2</v>
      </c>
      <c r="DZ60" s="56">
        <f t="shared" si="22"/>
        <v>663.90000000000009</v>
      </c>
      <c r="EA60" s="60">
        <f t="shared" si="9"/>
        <v>2255.3500000000004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281</v>
      </c>
      <c r="Y61" s="53">
        <v>133</v>
      </c>
      <c r="Z61" s="53">
        <v>389</v>
      </c>
      <c r="AA61" s="53">
        <v>219</v>
      </c>
      <c r="AB61" s="53">
        <v>1026</v>
      </c>
      <c r="AC61" s="53">
        <v>0</v>
      </c>
      <c r="AD61" s="53">
        <v>0</v>
      </c>
      <c r="AE61" s="68">
        <f t="shared" si="35"/>
        <v>2048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2048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458.25</v>
      </c>
      <c r="Y62" s="53">
        <v>485.25</v>
      </c>
      <c r="Z62" s="53">
        <v>105.45</v>
      </c>
      <c r="AA62" s="53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1127.05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60.6</v>
      </c>
      <c r="BA62" s="53">
        <v>0</v>
      </c>
      <c r="BB62" s="53">
        <v>0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1238.6499999999999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71</v>
      </c>
      <c r="Y63" s="53">
        <v>239</v>
      </c>
      <c r="Z63" s="53">
        <v>220.5</v>
      </c>
      <c r="AA63" s="53">
        <v>478.5</v>
      </c>
      <c r="AB63" s="53">
        <v>0</v>
      </c>
      <c r="AC63" s="53">
        <v>0</v>
      </c>
      <c r="AD63" s="53">
        <v>0</v>
      </c>
      <c r="AE63" s="68">
        <f>SUM(X63:AD63)</f>
        <v>1009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7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47</v>
      </c>
      <c r="CL63" s="59">
        <v>0</v>
      </c>
      <c r="CM63" s="53">
        <f>SUM(CK63:CL63)</f>
        <v>47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595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691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2354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16.5</v>
      </c>
      <c r="Y67" s="53">
        <v>27.5</v>
      </c>
      <c r="Z67" s="53">
        <v>24.35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73.899999999999991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73.899999999999991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4022.28</v>
      </c>
      <c r="Y69" s="46">
        <f t="shared" ref="Y69:CJ69" si="44">SUM(Y70:Y77)</f>
        <v>8936</v>
      </c>
      <c r="Z69" s="46">
        <f t="shared" si="44"/>
        <v>2575.7800000000002</v>
      </c>
      <c r="AA69" s="46">
        <f t="shared" si="44"/>
        <v>45</v>
      </c>
      <c r="AB69" s="46">
        <f t="shared" si="44"/>
        <v>34</v>
      </c>
      <c r="AC69" s="47">
        <f t="shared" si="44"/>
        <v>0</v>
      </c>
      <c r="AD69" s="46">
        <f t="shared" si="44"/>
        <v>0</v>
      </c>
      <c r="AE69" s="46">
        <f t="shared" si="44"/>
        <v>15613.06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15722.06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0</v>
      </c>
      <c r="AA71" s="53">
        <v>0</v>
      </c>
      <c r="AB71" s="53">
        <v>3</v>
      </c>
      <c r="AC71" s="53">
        <v>0</v>
      </c>
      <c r="AD71" s="53">
        <v>0</v>
      </c>
      <c r="AE71" s="68">
        <f t="shared" si="35"/>
        <v>3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88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3382</v>
      </c>
      <c r="Y72" s="70">
        <v>8721</v>
      </c>
      <c r="Z72" s="53">
        <v>2273</v>
      </c>
      <c r="AA72" s="63">
        <v>3</v>
      </c>
      <c r="AB72" s="53">
        <v>10</v>
      </c>
      <c r="AC72" s="53">
        <v>0</v>
      </c>
      <c r="AD72" s="53">
        <v>0</v>
      </c>
      <c r="AE72" s="68">
        <f t="shared" si="35"/>
        <v>14389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14389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202</v>
      </c>
      <c r="Y73" s="53">
        <v>146</v>
      </c>
      <c r="Z73" s="53">
        <v>18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366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366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1</v>
      </c>
      <c r="AB74" s="53">
        <v>0</v>
      </c>
      <c r="AC74" s="53">
        <v>0</v>
      </c>
      <c r="AD74" s="53">
        <v>0</v>
      </c>
      <c r="AE74" s="68">
        <f t="shared" si="35"/>
        <v>1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1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44.28</v>
      </c>
      <c r="Y75" s="53">
        <v>63</v>
      </c>
      <c r="Z75" s="53">
        <v>134.78</v>
      </c>
      <c r="AA75" s="53">
        <v>25</v>
      </c>
      <c r="AB75" s="53">
        <v>0</v>
      </c>
      <c r="AC75" s="53">
        <v>0</v>
      </c>
      <c r="AD75" s="53">
        <v>0</v>
      </c>
      <c r="AE75" s="68">
        <f t="shared" si="35"/>
        <v>267.06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267.06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389</v>
      </c>
      <c r="Y76" s="53">
        <v>1</v>
      </c>
      <c r="Z76" s="53">
        <v>150</v>
      </c>
      <c r="AA76" s="53">
        <v>9</v>
      </c>
      <c r="AB76" s="53">
        <v>14</v>
      </c>
      <c r="AC76" s="53">
        <v>0</v>
      </c>
      <c r="AD76" s="53">
        <v>0</v>
      </c>
      <c r="AE76" s="68">
        <f t="shared" si="35"/>
        <v>563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587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20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20</v>
      </c>
      <c r="X78" s="46">
        <f>SUM(X79:X92)</f>
        <v>670.05</v>
      </c>
      <c r="Y78" s="46">
        <f t="shared" ref="Y78:AO78" si="58">SUM(Y79:Y92)</f>
        <v>1850.4</v>
      </c>
      <c r="Z78" s="46">
        <f t="shared" si="58"/>
        <v>1919.9</v>
      </c>
      <c r="AA78" s="46">
        <f t="shared" si="58"/>
        <v>349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4893.8500000000004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4102</v>
      </c>
      <c r="AJ78" s="47">
        <f t="shared" si="58"/>
        <v>0</v>
      </c>
      <c r="AK78" s="47">
        <f t="shared" si="58"/>
        <v>0</v>
      </c>
      <c r="AL78" s="46">
        <f t="shared" si="58"/>
        <v>166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4268</v>
      </c>
      <c r="AQ78" s="43">
        <f t="shared" ref="AQ78:CI78" si="59">SUM(AQ79:AQ92)</f>
        <v>21.25</v>
      </c>
      <c r="AR78" s="43">
        <f t="shared" si="59"/>
        <v>794460</v>
      </c>
      <c r="AS78" s="44">
        <f t="shared" si="59"/>
        <v>10322</v>
      </c>
      <c r="AT78" s="44">
        <f t="shared" si="59"/>
        <v>0</v>
      </c>
      <c r="AU78" s="43">
        <f t="shared" si="59"/>
        <v>804803.25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10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10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400</v>
      </c>
      <c r="CR78" s="43">
        <f t="shared" si="61"/>
        <v>0</v>
      </c>
      <c r="CS78" s="44">
        <f t="shared" si="61"/>
        <v>52.5</v>
      </c>
      <c r="CT78" s="44">
        <f t="shared" si="61"/>
        <v>0</v>
      </c>
      <c r="CU78" s="44">
        <f t="shared" si="61"/>
        <v>0</v>
      </c>
      <c r="CV78" s="43">
        <f t="shared" si="61"/>
        <v>982.5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1435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815430.1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5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5</v>
      </c>
      <c r="AF79" s="55">
        <v>0</v>
      </c>
      <c r="AG79" s="53">
        <v>0</v>
      </c>
      <c r="AH79" s="53">
        <v>0</v>
      </c>
      <c r="AI79" s="53">
        <v>7</v>
      </c>
      <c r="AJ79" s="53">
        <v>0</v>
      </c>
      <c r="AK79" s="53">
        <v>0</v>
      </c>
      <c r="AL79" s="53">
        <v>16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53">
        <v>8</v>
      </c>
      <c r="AR79" s="97">
        <v>2710</v>
      </c>
      <c r="AS79" s="53">
        <v>4</v>
      </c>
      <c r="AT79" s="53">
        <v>0</v>
      </c>
      <c r="AU79" s="56">
        <f t="shared" ref="AU79:AU92" si="62">SUBTOTAL(9,AQ79:AT79)</f>
        <v>2722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2750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374</v>
      </c>
      <c r="Z80" s="53">
        <v>446.5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820.5</v>
      </c>
      <c r="AF80" s="55">
        <v>0</v>
      </c>
      <c r="AG80" s="53">
        <v>0</v>
      </c>
      <c r="AH80" s="53">
        <v>0</v>
      </c>
      <c r="AI80" s="53">
        <v>585.5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585.5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400</v>
      </c>
      <c r="CR80" s="53">
        <v>0</v>
      </c>
      <c r="CS80" s="53">
        <v>0</v>
      </c>
      <c r="CT80" s="53">
        <v>0</v>
      </c>
      <c r="CU80" s="53">
        <v>0</v>
      </c>
      <c r="CV80" s="53">
        <v>942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1342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2748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7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41</v>
      </c>
      <c r="Y82" s="53">
        <v>28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69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7">
        <v>1710</v>
      </c>
      <c r="AS82" s="53">
        <v>250</v>
      </c>
      <c r="AT82" s="53">
        <v>0</v>
      </c>
      <c r="AU82" s="56">
        <f t="shared" si="62"/>
        <v>1960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2029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105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105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97">
        <v>555306</v>
      </c>
      <c r="AS83" s="53">
        <v>0</v>
      </c>
      <c r="AT83" s="53">
        <v>0</v>
      </c>
      <c r="AU83" s="58">
        <f t="shared" si="62"/>
        <v>555306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555411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7">
        <v>5248</v>
      </c>
      <c r="AS84" s="53">
        <v>0</v>
      </c>
      <c r="AT84" s="53">
        <v>0</v>
      </c>
      <c r="AU84" s="58">
        <f t="shared" si="62"/>
        <v>5248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5248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7">
        <v>6015</v>
      </c>
      <c r="AS85" s="53">
        <v>0</v>
      </c>
      <c r="AT85" s="53">
        <v>0</v>
      </c>
      <c r="AU85" s="56">
        <f t="shared" si="62"/>
        <v>6015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6055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3</v>
      </c>
      <c r="Z86" s="53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7">
        <v>4875</v>
      </c>
      <c r="AS86" s="53">
        <v>1713</v>
      </c>
      <c r="AT86" s="53">
        <v>0</v>
      </c>
      <c r="AU86" s="56">
        <f t="shared" si="62"/>
        <v>6588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6592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100.05</v>
      </c>
      <c r="Y87" s="53">
        <v>196.9</v>
      </c>
      <c r="Z87" s="53">
        <v>13.9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310.84999999999997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313.84999999999997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7">
        <v>34136</v>
      </c>
      <c r="AS88" s="53">
        <v>0</v>
      </c>
      <c r="AT88" s="53">
        <v>0</v>
      </c>
      <c r="AU88" s="56">
        <f t="shared" si="62"/>
        <v>34136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40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34179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7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20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20</v>
      </c>
      <c r="X90" s="55">
        <v>59</v>
      </c>
      <c r="Y90" s="53">
        <v>71.5</v>
      </c>
      <c r="Z90" s="53">
        <v>11.5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149.5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8.25</v>
      </c>
      <c r="AR90" s="97">
        <v>3375</v>
      </c>
      <c r="AS90" s="53">
        <v>380</v>
      </c>
      <c r="AT90" s="53">
        <v>0</v>
      </c>
      <c r="AU90" s="56">
        <f t="shared" si="62"/>
        <v>3763.25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32.5</v>
      </c>
      <c r="CT90" s="53">
        <v>0</v>
      </c>
      <c r="CU90" s="53">
        <v>0</v>
      </c>
      <c r="CV90" s="53">
        <v>0.5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3969.75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234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434</v>
      </c>
      <c r="AF91" s="55">
        <v>0</v>
      </c>
      <c r="AG91" s="53">
        <v>0</v>
      </c>
      <c r="AH91" s="53">
        <v>0</v>
      </c>
      <c r="AI91" s="53">
        <v>418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568</v>
      </c>
      <c r="AQ91" s="53">
        <v>0</v>
      </c>
      <c r="AR91" s="97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6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6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51776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311</v>
      </c>
      <c r="Y92" s="53">
        <v>997</v>
      </c>
      <c r="Z92" s="53">
        <v>1203</v>
      </c>
      <c r="AA92" s="53">
        <v>342</v>
      </c>
      <c r="AB92" s="53">
        <v>0</v>
      </c>
      <c r="AC92" s="53">
        <v>0</v>
      </c>
      <c r="AD92" s="53">
        <v>100</v>
      </c>
      <c r="AE92" s="68">
        <f t="shared" si="35"/>
        <v>2953</v>
      </c>
      <c r="AF92" s="55">
        <v>0</v>
      </c>
      <c r="AG92" s="53">
        <v>0</v>
      </c>
      <c r="AH92" s="53">
        <v>0</v>
      </c>
      <c r="AI92" s="53">
        <v>3091.5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3091.5</v>
      </c>
      <c r="AQ92" s="53">
        <v>2</v>
      </c>
      <c r="AR92" s="97">
        <v>600</v>
      </c>
      <c r="AS92" s="53">
        <v>7635</v>
      </c>
      <c r="AT92" s="53">
        <v>0</v>
      </c>
      <c r="AU92" s="56">
        <f t="shared" si="62"/>
        <v>8237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14301.5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5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 filterMode="1"/>
  <dimension ref="A1:EB152"/>
  <sheetViews>
    <sheetView zoomScale="70" zoomScaleNormal="70" zoomScaleSheetLayoutView="70" workbookViewId="0">
      <pane xSplit="2" ySplit="6" topLeftCell="AQ7" activePane="bottomRight" state="frozen"/>
      <selection pane="topRight" activeCell="C1" sqref="C1"/>
      <selection pane="bottomLeft" activeCell="A7" sqref="A7"/>
      <selection pane="bottomRight" activeCell="AQ16" sqref="AQ16"/>
    </sheetView>
  </sheetViews>
  <sheetFormatPr defaultColWidth="9" defaultRowHeight="21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hidden="1" customWidth="1"/>
    <col min="8" max="8" width="8.42578125" style="78" customWidth="1"/>
    <col min="9" max="9" width="17.140625" style="78" hidden="1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16.85546875" style="78" hidden="1" customWidth="1"/>
    <col min="14" max="14" width="7.42578125" style="78" hidden="1" customWidth="1"/>
    <col min="15" max="15" width="7.7109375" style="78" hidden="1" customWidth="1"/>
    <col min="16" max="16" width="8.28515625" style="78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hidden="1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60" width="8.42578125" style="78" hidden="1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5" width="8.42578125" style="78" customWidth="1"/>
    <col min="96" max="96" width="8.42578125" style="78" hidden="1" customWidth="1"/>
    <col min="97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3" width="8.42578125" style="78" hidden="1" customWidth="1"/>
    <col min="114" max="115" width="8.28515625" style="78" hidden="1" customWidth="1"/>
    <col min="116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26.25">
      <c r="A1" s="787" t="s">
        <v>0</v>
      </c>
      <c r="B1" s="787"/>
      <c r="C1" s="787"/>
      <c r="D1" s="787"/>
      <c r="E1" s="787"/>
      <c r="F1" s="787"/>
      <c r="G1" s="787"/>
      <c r="H1" s="787"/>
      <c r="I1" s="787"/>
      <c r="J1" s="787"/>
      <c r="K1" s="787"/>
      <c r="L1" s="787"/>
      <c r="M1" s="787"/>
      <c r="N1" s="787"/>
      <c r="O1" s="787"/>
      <c r="P1" s="787"/>
      <c r="Q1" s="787"/>
      <c r="R1" s="787"/>
      <c r="S1" s="787"/>
      <c r="T1" s="787"/>
      <c r="U1" s="787"/>
      <c r="V1" s="787"/>
      <c r="W1" s="787"/>
      <c r="X1" s="787"/>
      <c r="Y1" s="787"/>
      <c r="Z1" s="787"/>
      <c r="AA1" s="787"/>
      <c r="AB1" s="787"/>
      <c r="AC1" s="787"/>
      <c r="AD1" s="787"/>
      <c r="AE1" s="787"/>
      <c r="AF1" s="787"/>
      <c r="AG1" s="787"/>
      <c r="AH1" s="787"/>
      <c r="AI1" s="787"/>
      <c r="AJ1" s="787"/>
      <c r="AK1" s="787"/>
      <c r="AL1" s="787"/>
      <c r="AM1" s="787"/>
      <c r="AN1" s="787"/>
      <c r="AO1" s="787"/>
      <c r="AP1" s="787"/>
      <c r="AQ1" s="787"/>
      <c r="AR1" s="787"/>
      <c r="AS1" s="787"/>
      <c r="AT1" s="787"/>
      <c r="AU1" s="787"/>
      <c r="AV1" s="787"/>
      <c r="AW1" s="787"/>
      <c r="AX1" s="787"/>
      <c r="AY1" s="787"/>
      <c r="AZ1" s="787"/>
      <c r="BA1" s="787"/>
      <c r="BB1" s="787"/>
      <c r="BC1" s="787"/>
      <c r="BD1" s="787"/>
      <c r="BE1" s="787"/>
      <c r="BF1" s="787"/>
      <c r="BG1" s="787"/>
      <c r="BH1" s="787"/>
      <c r="BI1" s="787"/>
      <c r="BJ1" s="787"/>
      <c r="BK1" s="787"/>
      <c r="BL1" s="787"/>
      <c r="BM1" s="787"/>
      <c r="BN1" s="787"/>
      <c r="BO1" s="787"/>
      <c r="BP1" s="787"/>
      <c r="BQ1" s="787"/>
      <c r="BR1" s="787"/>
      <c r="BS1" s="787"/>
      <c r="BT1" s="787"/>
      <c r="BU1" s="787"/>
      <c r="BV1" s="787"/>
      <c r="BW1" s="787"/>
      <c r="BX1" s="787"/>
      <c r="BY1" s="787"/>
      <c r="BZ1" s="787"/>
      <c r="CA1" s="787"/>
      <c r="CB1" s="787"/>
      <c r="CC1" s="787"/>
      <c r="CD1" s="787"/>
      <c r="CE1" s="787"/>
      <c r="CF1" s="787"/>
      <c r="CG1" s="787"/>
      <c r="CH1" s="787"/>
      <c r="CI1" s="787"/>
      <c r="CJ1" s="787"/>
      <c r="CK1" s="787"/>
      <c r="CL1" s="787"/>
      <c r="CM1" s="787"/>
      <c r="CN1" s="787"/>
      <c r="CO1" s="787"/>
      <c r="CP1" s="787"/>
      <c r="CQ1" s="787"/>
      <c r="CR1" s="787"/>
      <c r="CS1" s="787"/>
      <c r="CT1" s="787"/>
      <c r="CU1" s="787"/>
      <c r="CV1" s="787"/>
      <c r="CW1" s="787"/>
      <c r="CX1" s="787"/>
      <c r="CY1" s="787"/>
      <c r="CZ1" s="787"/>
      <c r="DA1" s="787"/>
      <c r="DB1" s="787"/>
      <c r="DC1" s="787"/>
      <c r="DD1" s="787"/>
      <c r="DE1" s="787"/>
      <c r="DF1" s="787"/>
      <c r="DG1" s="787"/>
      <c r="DH1" s="787"/>
      <c r="DI1" s="787"/>
      <c r="DJ1" s="787"/>
      <c r="DK1" s="787"/>
      <c r="DL1" s="787"/>
      <c r="DM1" s="787"/>
      <c r="DN1" s="787"/>
      <c r="DO1" s="787"/>
      <c r="DP1" s="787"/>
      <c r="DQ1" s="787"/>
      <c r="DR1" s="787"/>
      <c r="DS1" s="787"/>
      <c r="DT1" s="787"/>
      <c r="DU1" s="787"/>
      <c r="DV1" s="787"/>
      <c r="DW1" s="787"/>
      <c r="DX1" s="787"/>
      <c r="DY1" s="787"/>
      <c r="DZ1" s="787"/>
      <c r="EA1" s="787"/>
    </row>
    <row r="2" spans="1:132" ht="26.25">
      <c r="A2" s="787" t="s">
        <v>206</v>
      </c>
      <c r="B2" s="787"/>
      <c r="C2" s="787"/>
      <c r="D2" s="787"/>
      <c r="E2" s="787"/>
      <c r="F2" s="787"/>
      <c r="G2" s="787"/>
      <c r="H2" s="787"/>
      <c r="I2" s="787"/>
      <c r="J2" s="787"/>
      <c r="K2" s="787"/>
      <c r="L2" s="787"/>
      <c r="M2" s="787"/>
      <c r="N2" s="787"/>
      <c r="O2" s="787"/>
      <c r="P2" s="787"/>
      <c r="Q2" s="787"/>
      <c r="R2" s="787"/>
      <c r="S2" s="787"/>
      <c r="T2" s="787"/>
      <c r="U2" s="787"/>
      <c r="V2" s="787"/>
      <c r="W2" s="787"/>
      <c r="X2" s="787"/>
      <c r="Y2" s="787"/>
      <c r="Z2" s="787"/>
      <c r="AA2" s="787"/>
      <c r="AB2" s="787"/>
      <c r="AC2" s="787"/>
      <c r="AD2" s="787"/>
      <c r="AE2" s="787"/>
      <c r="AF2" s="787"/>
      <c r="AG2" s="787"/>
      <c r="AH2" s="787"/>
      <c r="AI2" s="787"/>
      <c r="AJ2" s="787"/>
      <c r="AK2" s="787"/>
      <c r="AL2" s="787"/>
      <c r="AM2" s="787"/>
      <c r="AN2" s="787"/>
      <c r="AO2" s="787"/>
      <c r="AP2" s="787"/>
      <c r="AQ2" s="787"/>
      <c r="AR2" s="787"/>
      <c r="AS2" s="787"/>
      <c r="AT2" s="787"/>
      <c r="AU2" s="787"/>
      <c r="AV2" s="787"/>
      <c r="AW2" s="787"/>
      <c r="AX2" s="787"/>
      <c r="AY2" s="787"/>
      <c r="AZ2" s="787"/>
      <c r="BA2" s="787"/>
      <c r="BB2" s="787"/>
      <c r="BC2" s="787"/>
      <c r="BD2" s="787"/>
      <c r="BE2" s="787"/>
      <c r="BF2" s="787"/>
      <c r="BG2" s="787"/>
      <c r="BH2" s="787"/>
      <c r="BI2" s="787"/>
      <c r="BJ2" s="787"/>
      <c r="BK2" s="787"/>
      <c r="BL2" s="787"/>
      <c r="BM2" s="787"/>
      <c r="BN2" s="787"/>
      <c r="BO2" s="787"/>
      <c r="BP2" s="787"/>
      <c r="BQ2" s="787"/>
      <c r="BR2" s="787"/>
      <c r="BS2" s="787"/>
      <c r="BT2" s="787"/>
      <c r="BU2" s="787"/>
      <c r="BV2" s="787"/>
      <c r="BW2" s="787"/>
      <c r="BX2" s="787"/>
      <c r="BY2" s="787"/>
      <c r="BZ2" s="787"/>
      <c r="CA2" s="787"/>
      <c r="CB2" s="787"/>
      <c r="CC2" s="787"/>
      <c r="CD2" s="787"/>
      <c r="CE2" s="787"/>
      <c r="CF2" s="787"/>
      <c r="CG2" s="787"/>
      <c r="CH2" s="787"/>
      <c r="CI2" s="787"/>
      <c r="CJ2" s="787"/>
      <c r="CK2" s="787"/>
      <c r="CL2" s="787"/>
      <c r="CM2" s="787"/>
      <c r="CN2" s="787"/>
      <c r="CO2" s="787"/>
      <c r="CP2" s="787"/>
      <c r="CQ2" s="787"/>
      <c r="CR2" s="787"/>
      <c r="CS2" s="787"/>
      <c r="CT2" s="787"/>
      <c r="CU2" s="787"/>
      <c r="CV2" s="787"/>
      <c r="CW2" s="787"/>
      <c r="CX2" s="787"/>
      <c r="CY2" s="787"/>
      <c r="CZ2" s="787"/>
      <c r="DA2" s="787"/>
      <c r="DB2" s="787"/>
      <c r="DC2" s="787"/>
      <c r="DD2" s="787"/>
      <c r="DE2" s="787"/>
      <c r="DF2" s="787"/>
      <c r="DG2" s="787"/>
      <c r="DH2" s="787"/>
      <c r="DI2" s="787"/>
      <c r="DJ2" s="787"/>
      <c r="DK2" s="787"/>
      <c r="DL2" s="787"/>
      <c r="DM2" s="787"/>
      <c r="DN2" s="787"/>
      <c r="DO2" s="787"/>
      <c r="DP2" s="787"/>
      <c r="DQ2" s="787"/>
      <c r="DR2" s="787"/>
      <c r="DS2" s="787"/>
      <c r="DT2" s="787"/>
      <c r="DU2" s="787"/>
      <c r="DV2" s="787"/>
      <c r="DW2" s="787"/>
      <c r="DX2" s="787"/>
      <c r="DY2" s="787"/>
      <c r="DZ2" s="787"/>
      <c r="EA2" s="787"/>
    </row>
    <row r="3" spans="1:132" s="788" customFormat="1" ht="21.2" customHeight="1">
      <c r="A3" s="788" t="s">
        <v>2</v>
      </c>
    </row>
    <row r="4" spans="1:132" ht="21.2" customHeight="1">
      <c r="A4" s="779" t="s">
        <v>3</v>
      </c>
      <c r="B4" s="779" t="s">
        <v>4</v>
      </c>
      <c r="C4" s="776" t="s">
        <v>5</v>
      </c>
      <c r="D4" s="777"/>
      <c r="E4" s="777"/>
      <c r="F4" s="777"/>
      <c r="G4" s="777"/>
      <c r="H4" s="777"/>
      <c r="I4" s="777"/>
      <c r="J4" s="777"/>
      <c r="K4" s="777"/>
      <c r="L4" s="777"/>
      <c r="M4" s="777"/>
      <c r="N4" s="777"/>
      <c r="O4" s="777"/>
      <c r="P4" s="777"/>
      <c r="Q4" s="777"/>
      <c r="R4" s="777"/>
      <c r="S4" s="777"/>
      <c r="T4" s="777"/>
      <c r="U4" s="777"/>
      <c r="V4" s="777"/>
      <c r="W4" s="783"/>
      <c r="X4" s="782" t="s">
        <v>6</v>
      </c>
      <c r="Y4" s="789"/>
      <c r="Z4" s="789"/>
      <c r="AA4" s="789"/>
      <c r="AB4" s="789"/>
      <c r="AC4" s="789"/>
      <c r="AD4" s="789"/>
      <c r="AE4" s="790"/>
      <c r="AF4" s="781" t="s">
        <v>7</v>
      </c>
      <c r="AG4" s="781"/>
      <c r="AH4" s="781"/>
      <c r="AI4" s="781"/>
      <c r="AJ4" s="781"/>
      <c r="AK4" s="781"/>
      <c r="AL4" s="781"/>
      <c r="AM4" s="781"/>
      <c r="AN4" s="781"/>
      <c r="AO4" s="781"/>
      <c r="AP4" s="781"/>
      <c r="AQ4" s="780" t="s">
        <v>8</v>
      </c>
      <c r="AR4" s="781"/>
      <c r="AS4" s="781"/>
      <c r="AT4" s="781"/>
      <c r="AU4" s="782"/>
      <c r="AV4" s="776" t="s">
        <v>9</v>
      </c>
      <c r="AW4" s="777"/>
      <c r="AX4" s="777"/>
      <c r="AY4" s="778"/>
      <c r="AZ4" s="779" t="s">
        <v>10</v>
      </c>
      <c r="BA4" s="779"/>
      <c r="BB4" s="779"/>
      <c r="BC4" s="779"/>
      <c r="BD4" s="779"/>
      <c r="BE4" s="779"/>
      <c r="BF4" s="779"/>
      <c r="BG4" s="779"/>
      <c r="BH4" s="779"/>
      <c r="BI4" s="779"/>
      <c r="BJ4" s="779"/>
      <c r="BK4" s="779"/>
      <c r="BL4" s="779"/>
      <c r="BM4" s="776" t="s">
        <v>11</v>
      </c>
      <c r="BN4" s="777"/>
      <c r="BO4" s="777"/>
      <c r="BP4" s="777"/>
      <c r="BQ4" s="777"/>
      <c r="BR4" s="777"/>
      <c r="BS4" s="777"/>
      <c r="BT4" s="777"/>
      <c r="BU4" s="777"/>
      <c r="BV4" s="777"/>
      <c r="BW4" s="777"/>
      <c r="BX4" s="777"/>
      <c r="BY4" s="777"/>
      <c r="BZ4" s="777"/>
      <c r="CA4" s="778"/>
      <c r="CB4" s="776" t="s">
        <v>12</v>
      </c>
      <c r="CC4" s="777"/>
      <c r="CD4" s="777"/>
      <c r="CE4" s="777"/>
      <c r="CF4" s="777"/>
      <c r="CG4" s="777"/>
      <c r="CH4" s="777"/>
      <c r="CI4" s="777"/>
      <c r="CJ4" s="778"/>
      <c r="CK4" s="789" t="s">
        <v>13</v>
      </c>
      <c r="CL4" s="789"/>
      <c r="CM4" s="789"/>
      <c r="CN4" s="780" t="s">
        <v>14</v>
      </c>
      <c r="CO4" s="781"/>
      <c r="CP4" s="781"/>
      <c r="CQ4" s="781"/>
      <c r="CR4" s="781"/>
      <c r="CS4" s="781"/>
      <c r="CT4" s="781"/>
      <c r="CU4" s="781"/>
      <c r="CV4" s="781"/>
      <c r="CW4" s="781"/>
      <c r="CX4" s="781"/>
      <c r="CY4" s="781"/>
      <c r="CZ4" s="781"/>
      <c r="DA4" s="781"/>
      <c r="DB4" s="781"/>
      <c r="DC4" s="782"/>
      <c r="DD4" s="776" t="s">
        <v>15</v>
      </c>
      <c r="DE4" s="777"/>
      <c r="DF4" s="777"/>
      <c r="DG4" s="777"/>
      <c r="DH4" s="777"/>
      <c r="DI4" s="777"/>
      <c r="DJ4" s="777"/>
      <c r="DK4" s="777"/>
      <c r="DL4" s="778"/>
      <c r="DM4" s="776" t="s">
        <v>16</v>
      </c>
      <c r="DN4" s="777"/>
      <c r="DO4" s="777"/>
      <c r="DP4" s="777"/>
      <c r="DQ4" s="777"/>
      <c r="DR4" s="777"/>
      <c r="DS4" s="777"/>
      <c r="DT4" s="778"/>
      <c r="DU4" s="776" t="s">
        <v>17</v>
      </c>
      <c r="DV4" s="777"/>
      <c r="DW4" s="777"/>
      <c r="DX4" s="777"/>
      <c r="DY4" s="777"/>
      <c r="DZ4" s="778" t="s">
        <v>17</v>
      </c>
      <c r="EA4" s="785" t="s">
        <v>18</v>
      </c>
      <c r="EB4" s="2">
        <f>+DT10+DL10+DC10+CM10+CJ10+CA10+BL10+AU10+AP10+AE10+W10+DZ10</f>
        <v>839695.93</v>
      </c>
    </row>
    <row r="5" spans="1:132">
      <c r="A5" s="779"/>
      <c r="B5" s="779"/>
      <c r="C5" s="776" t="s">
        <v>19</v>
      </c>
      <c r="D5" s="777"/>
      <c r="E5" s="777"/>
      <c r="F5" s="777"/>
      <c r="G5" s="777"/>
      <c r="H5" s="777"/>
      <c r="I5" s="777"/>
      <c r="J5" s="777"/>
      <c r="K5" s="777"/>
      <c r="L5" s="777"/>
      <c r="M5" s="777"/>
      <c r="N5" s="777"/>
      <c r="O5" s="777"/>
      <c r="P5" s="777"/>
      <c r="Q5" s="777"/>
      <c r="R5" s="777"/>
      <c r="S5" s="777"/>
      <c r="T5" s="777"/>
      <c r="U5" s="777"/>
      <c r="V5" s="777"/>
      <c r="W5" s="783"/>
      <c r="X5" s="778" t="s">
        <v>19</v>
      </c>
      <c r="Y5" s="779"/>
      <c r="Z5" s="779"/>
      <c r="AA5" s="779"/>
      <c r="AB5" s="779"/>
      <c r="AC5" s="779"/>
      <c r="AD5" s="779"/>
      <c r="AE5" s="784"/>
      <c r="AF5" s="777" t="s">
        <v>19</v>
      </c>
      <c r="AG5" s="777"/>
      <c r="AH5" s="777"/>
      <c r="AI5" s="777"/>
      <c r="AJ5" s="777"/>
      <c r="AK5" s="777"/>
      <c r="AL5" s="777"/>
      <c r="AM5" s="777"/>
      <c r="AN5" s="777"/>
      <c r="AO5" s="777"/>
      <c r="AP5" s="777"/>
      <c r="AQ5" s="776" t="s">
        <v>19</v>
      </c>
      <c r="AR5" s="777"/>
      <c r="AS5" s="777"/>
      <c r="AT5" s="777"/>
      <c r="AU5" s="778"/>
      <c r="AV5" s="776" t="s">
        <v>19</v>
      </c>
      <c r="AW5" s="777"/>
      <c r="AX5" s="777"/>
      <c r="AY5" s="778"/>
      <c r="AZ5" s="779" t="s">
        <v>19</v>
      </c>
      <c r="BA5" s="779"/>
      <c r="BB5" s="779"/>
      <c r="BC5" s="779"/>
      <c r="BD5" s="779"/>
      <c r="BE5" s="779"/>
      <c r="BF5" s="779"/>
      <c r="BG5" s="779"/>
      <c r="BH5" s="779"/>
      <c r="BI5" s="779"/>
      <c r="BJ5" s="779"/>
      <c r="BK5" s="779"/>
      <c r="BL5" s="779"/>
      <c r="BM5" s="776" t="s">
        <v>19</v>
      </c>
      <c r="BN5" s="777"/>
      <c r="BO5" s="777"/>
      <c r="BP5" s="777"/>
      <c r="BQ5" s="777"/>
      <c r="BR5" s="777"/>
      <c r="BS5" s="777"/>
      <c r="BT5" s="777"/>
      <c r="BU5" s="777"/>
      <c r="BV5" s="777"/>
      <c r="BW5" s="777"/>
      <c r="BX5" s="777"/>
      <c r="BY5" s="777"/>
      <c r="BZ5" s="777"/>
      <c r="CA5" s="778"/>
      <c r="CB5" s="776" t="s">
        <v>19</v>
      </c>
      <c r="CC5" s="777"/>
      <c r="CD5" s="777"/>
      <c r="CE5" s="777"/>
      <c r="CF5" s="777"/>
      <c r="CG5" s="777"/>
      <c r="CH5" s="777"/>
      <c r="CI5" s="777"/>
      <c r="CJ5" s="778"/>
      <c r="CK5" s="779" t="s">
        <v>19</v>
      </c>
      <c r="CL5" s="779"/>
      <c r="CM5" s="779"/>
      <c r="CN5" s="780" t="s">
        <v>19</v>
      </c>
      <c r="CO5" s="781"/>
      <c r="CP5" s="781"/>
      <c r="CQ5" s="781"/>
      <c r="CR5" s="781"/>
      <c r="CS5" s="781"/>
      <c r="CT5" s="781"/>
      <c r="CU5" s="781"/>
      <c r="CV5" s="781"/>
      <c r="CW5" s="781"/>
      <c r="CX5" s="781"/>
      <c r="CY5" s="781"/>
      <c r="CZ5" s="781"/>
      <c r="DA5" s="781"/>
      <c r="DB5" s="781"/>
      <c r="DC5" s="782"/>
      <c r="DD5" s="776" t="s">
        <v>19</v>
      </c>
      <c r="DE5" s="777"/>
      <c r="DF5" s="777"/>
      <c r="DG5" s="777"/>
      <c r="DH5" s="777"/>
      <c r="DI5" s="777"/>
      <c r="DJ5" s="777"/>
      <c r="DK5" s="777"/>
      <c r="DL5" s="778"/>
      <c r="DM5" s="776" t="s">
        <v>19</v>
      </c>
      <c r="DN5" s="777"/>
      <c r="DO5" s="777"/>
      <c r="DP5" s="777"/>
      <c r="DQ5" s="777"/>
      <c r="DR5" s="777"/>
      <c r="DS5" s="777"/>
      <c r="DT5" s="778"/>
      <c r="DU5" s="776" t="s">
        <v>19</v>
      </c>
      <c r="DV5" s="777"/>
      <c r="DW5" s="777"/>
      <c r="DX5" s="777"/>
      <c r="DY5" s="777"/>
      <c r="DZ5" s="778"/>
      <c r="EA5" s="786"/>
    </row>
    <row r="6" spans="1:132" ht="96.75" customHeight="1">
      <c r="A6" s="779"/>
      <c r="B6" s="779"/>
      <c r="C6" s="96" t="s">
        <v>20</v>
      </c>
      <c r="D6" s="96" t="s">
        <v>21</v>
      </c>
      <c r="E6" s="96" t="s">
        <v>22</v>
      </c>
      <c r="F6" s="3" t="s">
        <v>23</v>
      </c>
      <c r="G6" s="3" t="s">
        <v>24</v>
      </c>
      <c r="H6" s="96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96" t="s">
        <v>33</v>
      </c>
      <c r="Q6" s="96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100" t="s">
        <v>41</v>
      </c>
      <c r="Y6" s="96" t="s">
        <v>42</v>
      </c>
      <c r="Z6" s="96" t="s">
        <v>43</v>
      </c>
      <c r="AA6" s="109" t="s">
        <v>44</v>
      </c>
      <c r="AB6" s="96" t="s">
        <v>45</v>
      </c>
      <c r="AC6" s="3" t="s">
        <v>46</v>
      </c>
      <c r="AD6" s="96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6" t="s">
        <v>43</v>
      </c>
      <c r="AJ6" s="3" t="s">
        <v>50</v>
      </c>
      <c r="AK6" s="3" t="s">
        <v>51</v>
      </c>
      <c r="AL6" s="96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6" t="s">
        <v>56</v>
      </c>
      <c r="AR6" s="96" t="s">
        <v>57</v>
      </c>
      <c r="AS6" s="96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6" t="s">
        <v>62</v>
      </c>
      <c r="BA6" s="96" t="s">
        <v>63</v>
      </c>
      <c r="BB6" s="96" t="s">
        <v>64</v>
      </c>
      <c r="BC6" s="3" t="s">
        <v>65</v>
      </c>
      <c r="BD6" s="3" t="s">
        <v>66</v>
      </c>
      <c r="BE6" s="96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96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6" t="s">
        <v>85</v>
      </c>
      <c r="CD6" s="3" t="s">
        <v>86</v>
      </c>
      <c r="CE6" s="96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6" t="s">
        <v>89</v>
      </c>
      <c r="CL6" s="96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9" t="s">
        <v>25</v>
      </c>
      <c r="CR6" s="3" t="s">
        <v>78</v>
      </c>
      <c r="CS6" s="96" t="s">
        <v>92</v>
      </c>
      <c r="CT6" s="3" t="s">
        <v>93</v>
      </c>
      <c r="CU6" s="3" t="s">
        <v>94</v>
      </c>
      <c r="CV6" s="96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6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6" t="s">
        <v>110</v>
      </c>
      <c r="DV6" s="96" t="s">
        <v>78</v>
      </c>
      <c r="DW6" s="96" t="s">
        <v>104</v>
      </c>
      <c r="DX6" s="3" t="s">
        <v>67</v>
      </c>
      <c r="DY6" s="96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695</v>
      </c>
      <c r="D7" s="10">
        <f t="shared" ref="D7:BO7" si="0">D8-D9</f>
        <v>5</v>
      </c>
      <c r="E7" s="10">
        <f t="shared" si="0"/>
        <v>800</v>
      </c>
      <c r="F7" s="10">
        <f t="shared" si="0"/>
        <v>0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15</v>
      </c>
      <c r="Q7" s="10">
        <f t="shared" si="0"/>
        <v>426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1941</v>
      </c>
      <c r="X7" s="10">
        <f t="shared" si="0"/>
        <v>-352</v>
      </c>
      <c r="Y7" s="10">
        <f t="shared" si="0"/>
        <v>-2017</v>
      </c>
      <c r="Z7" s="10">
        <f t="shared" si="0"/>
        <v>-604</v>
      </c>
      <c r="AA7" s="10">
        <f t="shared" si="0"/>
        <v>1</v>
      </c>
      <c r="AB7" s="10">
        <f t="shared" si="0"/>
        <v>-69</v>
      </c>
      <c r="AC7" s="10">
        <f t="shared" si="0"/>
        <v>0</v>
      </c>
      <c r="AD7" s="10">
        <f t="shared" si="0"/>
        <v>0</v>
      </c>
      <c r="AE7" s="10">
        <f t="shared" si="0"/>
        <v>-3041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-3089</v>
      </c>
      <c r="AJ7" s="10">
        <f t="shared" si="0"/>
        <v>0</v>
      </c>
      <c r="AK7" s="10">
        <f t="shared" si="0"/>
        <v>0</v>
      </c>
      <c r="AL7" s="10">
        <f t="shared" si="0"/>
        <v>90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-2999</v>
      </c>
      <c r="AQ7" s="10">
        <f t="shared" si="0"/>
        <v>64</v>
      </c>
      <c r="AR7" s="13">
        <f t="shared" si="0"/>
        <v>0</v>
      </c>
      <c r="AS7" s="10">
        <f t="shared" si="0"/>
        <v>391</v>
      </c>
      <c r="AT7" s="10">
        <f t="shared" si="0"/>
        <v>0</v>
      </c>
      <c r="AU7" s="13">
        <f t="shared" si="0"/>
        <v>455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-4</v>
      </c>
      <c r="BA7" s="10">
        <f t="shared" si="0"/>
        <v>73</v>
      </c>
      <c r="BB7" s="10">
        <f t="shared" si="0"/>
        <v>73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142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-52</v>
      </c>
      <c r="CD7" s="10">
        <f t="shared" si="1"/>
        <v>0</v>
      </c>
      <c r="CE7" s="10">
        <f t="shared" si="1"/>
        <v>-101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-153</v>
      </c>
      <c r="CK7" s="10">
        <f t="shared" si="1"/>
        <v>15</v>
      </c>
      <c r="CL7" s="10">
        <f t="shared" si="1"/>
        <v>0</v>
      </c>
      <c r="CM7" s="10">
        <f t="shared" si="1"/>
        <v>15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-4</v>
      </c>
      <c r="CR7" s="10">
        <f t="shared" si="1"/>
        <v>0</v>
      </c>
      <c r="CS7" s="10">
        <f t="shared" si="1"/>
        <v>204</v>
      </c>
      <c r="CT7" s="10">
        <f t="shared" si="1"/>
        <v>0</v>
      </c>
      <c r="CU7" s="10">
        <f t="shared" si="1"/>
        <v>0</v>
      </c>
      <c r="CV7" s="10">
        <f t="shared" si="1"/>
        <v>-261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-61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16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16</v>
      </c>
      <c r="DU7" s="10">
        <f t="shared" si="1"/>
        <v>0</v>
      </c>
      <c r="DV7" s="10">
        <f t="shared" si="1"/>
        <v>17</v>
      </c>
      <c r="DW7" s="10">
        <f t="shared" si="1"/>
        <v>1</v>
      </c>
      <c r="DX7" s="10">
        <f t="shared" si="1"/>
        <v>0</v>
      </c>
      <c r="DY7" s="10">
        <f t="shared" si="1"/>
        <v>2</v>
      </c>
      <c r="DZ7" s="10">
        <f>DZ8-DZ9</f>
        <v>20</v>
      </c>
      <c r="EA7" s="10">
        <f>EA8-EA9</f>
        <v>-3665</v>
      </c>
    </row>
    <row r="8" spans="1:132" s="88" customFormat="1" ht="24" customHeight="1">
      <c r="A8" s="84"/>
      <c r="B8" s="103" t="s">
        <v>207</v>
      </c>
      <c r="C8" s="85">
        <v>820</v>
      </c>
      <c r="D8" s="85">
        <v>25</v>
      </c>
      <c r="E8" s="85">
        <v>800</v>
      </c>
      <c r="F8" s="85">
        <v>0</v>
      </c>
      <c r="G8" s="10">
        <v>0</v>
      </c>
      <c r="H8" s="85">
        <v>85</v>
      </c>
      <c r="I8" s="85">
        <v>0</v>
      </c>
      <c r="J8" s="85">
        <v>0</v>
      </c>
      <c r="K8" s="85"/>
      <c r="L8" s="85"/>
      <c r="M8" s="85"/>
      <c r="N8" s="85"/>
      <c r="O8" s="85"/>
      <c r="P8" s="85">
        <v>15</v>
      </c>
      <c r="Q8" s="85">
        <v>430</v>
      </c>
      <c r="R8" s="85"/>
      <c r="S8" s="85"/>
      <c r="T8" s="85"/>
      <c r="U8" s="10">
        <v>0</v>
      </c>
      <c r="V8" s="85"/>
      <c r="W8" s="86">
        <f>SUBTOTAL(9,C8:V8)</f>
        <v>2175</v>
      </c>
      <c r="X8" s="85">
        <v>5689</v>
      </c>
      <c r="Y8" s="85">
        <v>9677</v>
      </c>
      <c r="Z8" s="85">
        <v>4696</v>
      </c>
      <c r="AA8" s="85">
        <v>1236</v>
      </c>
      <c r="AB8" s="85">
        <v>1062</v>
      </c>
      <c r="AC8" s="85"/>
      <c r="AD8" s="85">
        <v>100</v>
      </c>
      <c r="AE8" s="104">
        <f>SUBTOTAL(9,X8:AD8)</f>
        <v>22460</v>
      </c>
      <c r="AF8" s="87"/>
      <c r="AG8" s="85"/>
      <c r="AH8" s="85"/>
      <c r="AI8" s="85">
        <v>1013</v>
      </c>
      <c r="AJ8" s="85"/>
      <c r="AK8" s="85"/>
      <c r="AL8" s="85">
        <v>256</v>
      </c>
      <c r="AM8" s="85"/>
      <c r="AN8" s="85"/>
      <c r="AO8" s="85"/>
      <c r="AP8" s="105">
        <f>SUBTOTAL(9,AF8:AO8)</f>
        <v>1269</v>
      </c>
      <c r="AQ8" s="85">
        <v>85</v>
      </c>
      <c r="AR8" s="91">
        <v>795142</v>
      </c>
      <c r="AS8" s="85">
        <v>10726</v>
      </c>
      <c r="AT8" s="85"/>
      <c r="AU8" s="105">
        <f>SUBTOTAL(9,AQ8:AT8)</f>
        <v>805953</v>
      </c>
      <c r="AV8" s="85"/>
      <c r="AW8" s="85"/>
      <c r="AX8" s="85"/>
      <c r="AY8" s="85">
        <f>SUBTOTAL(9,AV8:AX8)</f>
        <v>0</v>
      </c>
      <c r="AZ8" s="85">
        <v>189</v>
      </c>
      <c r="BA8" s="85">
        <v>73</v>
      </c>
      <c r="BB8" s="85">
        <v>74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4">
        <f>SUBTOTAL(9,AZ8:BK8)</f>
        <v>2435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85">
        <v>1317</v>
      </c>
      <c r="CD8" s="85"/>
      <c r="CE8" s="85">
        <v>0</v>
      </c>
      <c r="CF8" s="85"/>
      <c r="CG8" s="85"/>
      <c r="CH8" s="85"/>
      <c r="CI8" s="85"/>
      <c r="CJ8" s="90">
        <f>SUBTOTAL(9,CB8:CI8)</f>
        <v>1317</v>
      </c>
      <c r="CK8" s="85">
        <v>62</v>
      </c>
      <c r="CL8" s="85">
        <v>11</v>
      </c>
      <c r="CM8" s="105">
        <f>CK8+CL8</f>
        <v>73</v>
      </c>
      <c r="CN8" s="85"/>
      <c r="CO8" s="85"/>
      <c r="CP8" s="85"/>
      <c r="CQ8" s="85">
        <v>570</v>
      </c>
      <c r="CR8" s="85">
        <v>0</v>
      </c>
      <c r="CS8" s="85">
        <v>257</v>
      </c>
      <c r="CT8" s="85"/>
      <c r="CU8" s="85"/>
      <c r="CV8" s="85">
        <v>2366</v>
      </c>
      <c r="CW8" s="85"/>
      <c r="CX8" s="85"/>
      <c r="CY8" s="85"/>
      <c r="CZ8" s="85"/>
      <c r="DA8" s="85"/>
      <c r="DB8" s="85"/>
      <c r="DC8" s="90">
        <f>SUBTOTAL(9,CN8:DB8)</f>
        <v>3193</v>
      </c>
      <c r="DD8" s="85"/>
      <c r="DE8" s="85"/>
      <c r="DF8" s="85">
        <v>0</v>
      </c>
      <c r="DG8" s="85"/>
      <c r="DH8" s="85"/>
      <c r="DI8" s="85"/>
      <c r="DJ8" s="85"/>
      <c r="DK8" s="85"/>
      <c r="DL8" s="93">
        <f>SUBTOTAL(9,DD8:DK8)</f>
        <v>0</v>
      </c>
      <c r="DM8" s="85"/>
      <c r="DN8" s="85"/>
      <c r="DO8" s="85">
        <v>113</v>
      </c>
      <c r="DP8" s="85"/>
      <c r="DQ8" s="85"/>
      <c r="DR8" s="85"/>
      <c r="DS8" s="85"/>
      <c r="DT8" s="106">
        <f>SUBTOTAL(9,DM8:DS8)</f>
        <v>113</v>
      </c>
      <c r="DU8" s="85">
        <v>286</v>
      </c>
      <c r="DV8" s="85">
        <v>58</v>
      </c>
      <c r="DW8" s="85">
        <v>338</v>
      </c>
      <c r="DX8" s="85"/>
      <c r="DY8" s="85">
        <v>26</v>
      </c>
      <c r="DZ8" s="90">
        <f>SUBTOTAL(9,DU8:DY8)</f>
        <v>708</v>
      </c>
      <c r="EA8" s="94">
        <f>W8+AE8+AP8+AU8+AY8+BL8+CA8+CJ8+CM8+DC8+DL8+DT8+DZ8</f>
        <v>839696</v>
      </c>
    </row>
    <row r="9" spans="1:132" s="25" customFormat="1" ht="24" customHeight="1">
      <c r="A9" s="9"/>
      <c r="B9" s="12" t="s">
        <v>204</v>
      </c>
      <c r="C9" s="10">
        <v>125</v>
      </c>
      <c r="D9" s="10">
        <v>20</v>
      </c>
      <c r="E9" s="10">
        <v>0</v>
      </c>
      <c r="F9" s="85">
        <v>0</v>
      </c>
      <c r="G9" s="10">
        <v>0</v>
      </c>
      <c r="H9" s="10">
        <v>85</v>
      </c>
      <c r="I9" s="85">
        <v>0</v>
      </c>
      <c r="J9" s="10">
        <v>0</v>
      </c>
      <c r="K9" s="85">
        <v>0</v>
      </c>
      <c r="L9" s="85">
        <v>0</v>
      </c>
      <c r="M9" s="85">
        <v>0</v>
      </c>
      <c r="N9" s="85">
        <v>0</v>
      </c>
      <c r="O9" s="85">
        <v>0</v>
      </c>
      <c r="P9" s="10">
        <v>0</v>
      </c>
      <c r="Q9" s="10">
        <v>4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234</v>
      </c>
      <c r="X9" s="10">
        <v>6041</v>
      </c>
      <c r="Y9" s="10">
        <v>11694</v>
      </c>
      <c r="Z9" s="10">
        <v>5300</v>
      </c>
      <c r="AA9" s="10">
        <v>1235</v>
      </c>
      <c r="AB9" s="10">
        <v>1131</v>
      </c>
      <c r="AC9" s="18">
        <v>0</v>
      </c>
      <c r="AD9" s="10">
        <v>100</v>
      </c>
      <c r="AE9" s="18">
        <f>SUBTOTAL(9,X9:AD9)</f>
        <v>25501</v>
      </c>
      <c r="AF9" s="90">
        <v>0</v>
      </c>
      <c r="AG9" s="85"/>
      <c r="AH9" s="85">
        <v>0</v>
      </c>
      <c r="AI9" s="10">
        <v>4102</v>
      </c>
      <c r="AJ9" s="85"/>
      <c r="AK9" s="85"/>
      <c r="AL9" s="10">
        <v>166</v>
      </c>
      <c r="AM9" s="85">
        <v>0</v>
      </c>
      <c r="AN9" s="85">
        <v>0</v>
      </c>
      <c r="AO9" s="85">
        <v>0</v>
      </c>
      <c r="AP9" s="20">
        <f>SUBTOTAL(9,AF9:AO9)</f>
        <v>4268</v>
      </c>
      <c r="AQ9" s="10">
        <v>21</v>
      </c>
      <c r="AR9" s="13">
        <v>795142</v>
      </c>
      <c r="AS9" s="10">
        <v>10335</v>
      </c>
      <c r="AT9" s="85">
        <v>0</v>
      </c>
      <c r="AU9" s="20">
        <f>SUBTOTAL(9,AQ9:AT9)</f>
        <v>805498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193</v>
      </c>
      <c r="BA9" s="94">
        <v>0</v>
      </c>
      <c r="BB9" s="10">
        <v>1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SUBTOTAL(9,AZ9:BK9)</f>
        <v>2293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1369</v>
      </c>
      <c r="CD9" s="17"/>
      <c r="CE9" s="10">
        <v>101</v>
      </c>
      <c r="CF9" s="17"/>
      <c r="CG9" s="17"/>
      <c r="CH9" s="17"/>
      <c r="CI9" s="17"/>
      <c r="CJ9" s="21">
        <f>SUBTOTAL(9,CB9:CI9)</f>
        <v>1470</v>
      </c>
      <c r="CK9" s="10">
        <v>47</v>
      </c>
      <c r="CL9" s="10">
        <v>11</v>
      </c>
      <c r="CM9" s="20">
        <f>CK9+CL9</f>
        <v>58</v>
      </c>
      <c r="CN9" s="10"/>
      <c r="CO9" s="10"/>
      <c r="CP9" s="10"/>
      <c r="CQ9" s="10">
        <v>574</v>
      </c>
      <c r="CR9" s="10">
        <v>0</v>
      </c>
      <c r="CS9" s="10">
        <v>53</v>
      </c>
      <c r="CT9" s="17"/>
      <c r="CU9" s="17"/>
      <c r="CV9" s="10">
        <v>2627</v>
      </c>
      <c r="CW9" s="17"/>
      <c r="CX9" s="17"/>
      <c r="CY9" s="17"/>
      <c r="CZ9" s="17"/>
      <c r="DA9" s="17"/>
      <c r="DB9" s="13"/>
      <c r="DC9" s="21">
        <f>SUBTOTAL(9,CN9:DB9)</f>
        <v>3254</v>
      </c>
      <c r="DD9" s="14"/>
      <c r="DE9" s="14"/>
      <c r="DF9" s="10">
        <v>0</v>
      </c>
      <c r="DG9" s="14"/>
      <c r="DH9" s="14"/>
      <c r="DI9" s="14"/>
      <c r="DJ9" s="14"/>
      <c r="DK9" s="13"/>
      <c r="DL9" s="23">
        <f>SUBTOTAL(9,DD9:DK9)</f>
        <v>0</v>
      </c>
      <c r="DM9" s="14"/>
      <c r="DN9" s="14"/>
      <c r="DO9" s="10">
        <v>97</v>
      </c>
      <c r="DP9" s="13"/>
      <c r="DQ9" s="14"/>
      <c r="DR9" s="14"/>
      <c r="DS9" s="13"/>
      <c r="DT9" s="95">
        <f>SUBTOTAL(9,DM9:DS9)</f>
        <v>97</v>
      </c>
      <c r="DU9" s="10">
        <v>286</v>
      </c>
      <c r="DV9" s="10">
        <v>41</v>
      </c>
      <c r="DW9" s="10">
        <v>337</v>
      </c>
      <c r="DX9" s="13"/>
      <c r="DY9" s="10">
        <v>24</v>
      </c>
      <c r="DZ9" s="21">
        <f>SUBTOTAL(9,DU9:DY9)</f>
        <v>688</v>
      </c>
      <c r="EA9" s="24">
        <f>W9+AE9+AP9+AU9+AY9+BL9+CA9+CJ9+CM9+DC9+DL9+DT9+DZ9</f>
        <v>843361</v>
      </c>
    </row>
    <row r="10" spans="1:132" s="41" customFormat="1" ht="28.5" customHeight="1">
      <c r="A10" s="775" t="s">
        <v>114</v>
      </c>
      <c r="B10" s="775"/>
      <c r="C10" s="30">
        <f t="shared" ref="C10:BN10" si="2">SUM(C11,C29,C50,C59,C69,C78)</f>
        <v>820</v>
      </c>
      <c r="D10" s="30">
        <f t="shared" si="2"/>
        <v>25</v>
      </c>
      <c r="E10" s="30">
        <f t="shared" si="2"/>
        <v>800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15</v>
      </c>
      <c r="Q10" s="30">
        <f t="shared" si="2"/>
        <v>430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2175</v>
      </c>
      <c r="X10" s="32">
        <f t="shared" si="2"/>
        <v>5688.78</v>
      </c>
      <c r="Y10" s="33">
        <f t="shared" si="2"/>
        <v>9677</v>
      </c>
      <c r="Z10" s="33">
        <f t="shared" si="2"/>
        <v>4695.7000000000007</v>
      </c>
      <c r="AA10" s="30">
        <f t="shared" si="2"/>
        <v>1236.05</v>
      </c>
      <c r="AB10" s="30">
        <f t="shared" si="2"/>
        <v>1061.7</v>
      </c>
      <c r="AC10" s="30">
        <f t="shared" si="2"/>
        <v>0</v>
      </c>
      <c r="AD10" s="30">
        <f t="shared" si="2"/>
        <v>100</v>
      </c>
      <c r="AE10" s="31">
        <f t="shared" si="2"/>
        <v>22459.23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1013.25</v>
      </c>
      <c r="AJ10" s="30">
        <f t="shared" si="2"/>
        <v>0</v>
      </c>
      <c r="AK10" s="30">
        <f t="shared" si="2"/>
        <v>0</v>
      </c>
      <c r="AL10" s="30">
        <f t="shared" si="2"/>
        <v>256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1269.25</v>
      </c>
      <c r="AQ10" s="30">
        <f t="shared" si="2"/>
        <v>85.25</v>
      </c>
      <c r="AR10" s="30">
        <f t="shared" si="2"/>
        <v>795142</v>
      </c>
      <c r="AS10" s="30">
        <f t="shared" si="2"/>
        <v>10726</v>
      </c>
      <c r="AT10" s="30">
        <f t="shared" si="2"/>
        <v>0</v>
      </c>
      <c r="AU10" s="30">
        <f t="shared" si="2"/>
        <v>805953.25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188.6</v>
      </c>
      <c r="BA10" s="30">
        <f t="shared" si="2"/>
        <v>73</v>
      </c>
      <c r="BB10" s="36">
        <f t="shared" si="2"/>
        <v>74.400000000000006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>SUM(BL11,BL29,BL50,BL59,BL69,BL78)</f>
        <v>2435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1317.15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1317.15</v>
      </c>
      <c r="CK10" s="30">
        <f t="shared" si="3"/>
        <v>62</v>
      </c>
      <c r="CL10" s="30">
        <f t="shared" si="3"/>
        <v>11</v>
      </c>
      <c r="CM10" s="30">
        <f>SUM(CM11,CM29,CM50,CM59,CM69,CM78)</f>
        <v>73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570</v>
      </c>
      <c r="CR10" s="30">
        <f t="shared" si="3"/>
        <v>0</v>
      </c>
      <c r="CS10" s="30">
        <f t="shared" si="3"/>
        <v>257</v>
      </c>
      <c r="CT10" s="30">
        <f t="shared" si="3"/>
        <v>0</v>
      </c>
      <c r="CU10" s="30">
        <f t="shared" si="3"/>
        <v>0</v>
      </c>
      <c r="CV10" s="30">
        <f t="shared" si="3"/>
        <v>2366.25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3193.25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286</v>
      </c>
      <c r="DV10" s="30">
        <f t="shared" si="3"/>
        <v>57.5</v>
      </c>
      <c r="DW10" s="30">
        <f t="shared" si="3"/>
        <v>338.25</v>
      </c>
      <c r="DX10" s="30">
        <f t="shared" si="3"/>
        <v>0</v>
      </c>
      <c r="DY10" s="30">
        <f t="shared" si="3"/>
        <v>26.05</v>
      </c>
      <c r="DZ10" s="38">
        <f t="shared" si="3"/>
        <v>707.8</v>
      </c>
      <c r="EA10" s="39">
        <f>SUM(DZ10,DT10,DL10,DC10,CM10,CJ10,CA10,BL10,AU10,AP10,AE10,W10)</f>
        <v>839695.92999999993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130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1200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1200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1347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97">
        <v>120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97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7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97">
        <v>10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7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7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7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31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97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8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8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115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2259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2267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1">
        <v>2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2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97">
        <v>70</v>
      </c>
      <c r="BB34" s="97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9">
        <v>2000</v>
      </c>
      <c r="BK34" s="53">
        <v>0</v>
      </c>
      <c r="BL34" s="56">
        <f t="shared" si="16"/>
        <v>2144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1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97">
        <v>115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115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115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490</v>
      </c>
      <c r="Y50" s="46">
        <f t="shared" si="30"/>
        <v>17</v>
      </c>
      <c r="Z50" s="46">
        <f t="shared" si="30"/>
        <v>19</v>
      </c>
      <c r="AA50" s="46">
        <f t="shared" si="30"/>
        <v>50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576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59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635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101">
        <v>490</v>
      </c>
      <c r="Y51" s="97">
        <v>17</v>
      </c>
      <c r="Z51" s="97">
        <v>19</v>
      </c>
      <c r="AA51" s="97">
        <v>50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576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576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97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700</v>
      </c>
      <c r="D59" s="43">
        <f t="shared" ref="D59:W59" si="37">SUM(D60:D68)</f>
        <v>0</v>
      </c>
      <c r="E59" s="43">
        <f t="shared" si="37"/>
        <v>800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420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1920</v>
      </c>
      <c r="X59" s="46">
        <f>SUM(X60:X68)</f>
        <v>857.05</v>
      </c>
      <c r="Y59" s="46">
        <f t="shared" ref="Y59:CJ59" si="38">SUM(Y60:Y68)</f>
        <v>852.55</v>
      </c>
      <c r="Z59" s="46">
        <f t="shared" si="38"/>
        <v>652</v>
      </c>
      <c r="AA59" s="46">
        <f t="shared" si="38"/>
        <v>773.94999999999993</v>
      </c>
      <c r="AB59" s="46">
        <f t="shared" si="38"/>
        <v>1027.2</v>
      </c>
      <c r="AC59" s="47">
        <f t="shared" si="38"/>
        <v>0</v>
      </c>
      <c r="AD59" s="46">
        <f t="shared" si="38"/>
        <v>0</v>
      </c>
      <c r="AE59" s="46">
        <f t="shared" si="38"/>
        <v>4162.75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2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2</v>
      </c>
      <c r="AQ59" s="43">
        <f t="shared" si="38"/>
        <v>3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685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63.6</v>
      </c>
      <c r="BA59" s="43">
        <f t="shared" si="38"/>
        <v>3</v>
      </c>
      <c r="BB59" s="43">
        <f t="shared" si="38"/>
        <v>0.4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107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107.15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107.15</v>
      </c>
      <c r="CK59" s="44">
        <f>SUM(CK60:CK68)</f>
        <v>62</v>
      </c>
      <c r="CL59" s="44">
        <f t="shared" ref="CL59:CM59" si="39">SUM(CL60:CL68)</f>
        <v>11</v>
      </c>
      <c r="CM59" s="44">
        <f t="shared" si="39"/>
        <v>73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170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1648.75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1818.75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286</v>
      </c>
      <c r="DV59" s="43">
        <f t="shared" si="40"/>
        <v>33.5</v>
      </c>
      <c r="DW59" s="43">
        <f t="shared" si="40"/>
        <v>338.25</v>
      </c>
      <c r="DX59" s="44">
        <f t="shared" si="40"/>
        <v>0</v>
      </c>
      <c r="DY59" s="43">
        <f t="shared" si="40"/>
        <v>26.05</v>
      </c>
      <c r="DZ59" s="43">
        <f t="shared" si="40"/>
        <v>683.8</v>
      </c>
      <c r="EA59" s="49">
        <f t="shared" si="9"/>
        <v>9672.4499999999989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101">
        <v>19.3</v>
      </c>
      <c r="Y60" s="97">
        <v>3.8</v>
      </c>
      <c r="Z60" s="97">
        <v>43.7</v>
      </c>
      <c r="AA60" s="53">
        <v>2.8</v>
      </c>
      <c r="AB60" s="97">
        <v>66.2</v>
      </c>
      <c r="AC60" s="53">
        <v>0</v>
      </c>
      <c r="AD60" s="53">
        <v>0</v>
      </c>
      <c r="AE60" s="68">
        <f t="shared" si="35"/>
        <v>135.80000000000001</v>
      </c>
      <c r="AF60" s="55">
        <v>0</v>
      </c>
      <c r="AG60" s="53">
        <v>0</v>
      </c>
      <c r="AH60" s="53">
        <v>0</v>
      </c>
      <c r="AI60" s="97">
        <v>2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2</v>
      </c>
      <c r="AQ60" s="97">
        <v>3</v>
      </c>
      <c r="AR60" s="97">
        <v>75</v>
      </c>
      <c r="AS60" s="53">
        <v>0</v>
      </c>
      <c r="AT60" s="53">
        <v>0</v>
      </c>
      <c r="AU60" s="56">
        <f t="shared" ref="AU60:AU68" si="42">SUBTOTAL(9,AQ60:AT60)</f>
        <v>78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97">
        <v>3</v>
      </c>
      <c r="BA60" s="53">
        <v>0</v>
      </c>
      <c r="BB60" s="97">
        <v>0.4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3.4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97">
        <v>107.15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107.15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97">
        <v>74</v>
      </c>
      <c r="CR60" s="53">
        <v>0</v>
      </c>
      <c r="CS60" s="53">
        <v>0</v>
      </c>
      <c r="CT60" s="53">
        <v>0</v>
      </c>
      <c r="CU60" s="53">
        <v>0</v>
      </c>
      <c r="CV60" s="97">
        <v>1065.75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1139.75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97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97">
        <v>286</v>
      </c>
      <c r="DV60" s="97">
        <v>33.5</v>
      </c>
      <c r="DW60" s="97">
        <v>338.25</v>
      </c>
      <c r="DX60" s="53">
        <v>0</v>
      </c>
      <c r="DY60" s="97">
        <v>26.05</v>
      </c>
      <c r="DZ60" s="56">
        <f t="shared" si="22"/>
        <v>683.8</v>
      </c>
      <c r="EA60" s="60">
        <f t="shared" si="9"/>
        <v>2262.9</v>
      </c>
    </row>
    <row r="61" spans="1:131" s="62" customFormat="1">
      <c r="A61" s="51"/>
      <c r="B61" s="61" t="s">
        <v>165</v>
      </c>
      <c r="C61" s="97">
        <v>700</v>
      </c>
      <c r="D61" s="53">
        <v>0</v>
      </c>
      <c r="E61" s="97">
        <v>800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97">
        <v>420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1920</v>
      </c>
      <c r="X61" s="101">
        <v>281</v>
      </c>
      <c r="Y61" s="97">
        <v>107</v>
      </c>
      <c r="Z61" s="97">
        <v>265</v>
      </c>
      <c r="AA61" s="53">
        <v>219</v>
      </c>
      <c r="AB61" s="97">
        <v>960</v>
      </c>
      <c r="AC61" s="53">
        <v>0</v>
      </c>
      <c r="AD61" s="53">
        <v>0</v>
      </c>
      <c r="AE61" s="68">
        <f t="shared" si="35"/>
        <v>1832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3752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101">
        <v>476.25</v>
      </c>
      <c r="Y62" s="97">
        <v>480.25</v>
      </c>
      <c r="Z62" s="97">
        <v>103.45</v>
      </c>
      <c r="AA62" s="53">
        <v>72.099999999999994</v>
      </c>
      <c r="AB62" s="97">
        <v>1</v>
      </c>
      <c r="AC62" s="53">
        <v>0</v>
      </c>
      <c r="AD62" s="53">
        <v>0</v>
      </c>
      <c r="AE62" s="68">
        <f t="shared" si="35"/>
        <v>1133.05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97">
        <v>60.6</v>
      </c>
      <c r="BA62" s="97">
        <v>3</v>
      </c>
      <c r="BB62" s="53">
        <v>0</v>
      </c>
      <c r="BC62" s="53">
        <v>0</v>
      </c>
      <c r="BD62" s="53">
        <v>0</v>
      </c>
      <c r="BE62" s="97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103.6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97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1247.6499999999999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1">
        <v>70</v>
      </c>
      <c r="Y63" s="97">
        <v>239</v>
      </c>
      <c r="Z63" s="97">
        <v>216.5</v>
      </c>
      <c r="AA63" s="53">
        <v>474.5</v>
      </c>
      <c r="AB63" s="53">
        <v>0</v>
      </c>
      <c r="AC63" s="53">
        <v>0</v>
      </c>
      <c r="AD63" s="53">
        <v>0</v>
      </c>
      <c r="AE63" s="68">
        <f>SUM(X63:AD63)</f>
        <v>1000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7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97">
        <v>62</v>
      </c>
      <c r="CL63" s="59">
        <v>0</v>
      </c>
      <c r="CM63" s="53">
        <f>SUM(CK63:CL63)</f>
        <v>62</v>
      </c>
      <c r="CN63" s="53">
        <v>0</v>
      </c>
      <c r="CO63" s="53">
        <v>0</v>
      </c>
      <c r="CP63" s="53">
        <v>0</v>
      </c>
      <c r="CQ63" s="97">
        <v>96</v>
      </c>
      <c r="CR63" s="53">
        <v>0</v>
      </c>
      <c r="CS63" s="53">
        <v>0</v>
      </c>
      <c r="CT63" s="53">
        <v>0</v>
      </c>
      <c r="CU63" s="53">
        <v>0</v>
      </c>
      <c r="CV63" s="97">
        <v>583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679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2348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1">
        <v>10.5</v>
      </c>
      <c r="Y67" s="97">
        <v>22.5</v>
      </c>
      <c r="Z67" s="97">
        <v>23.35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61.9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61.9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2930.68</v>
      </c>
      <c r="Y69" s="46">
        <f t="shared" ref="Y69:CJ69" si="44">SUM(Y70:Y77)</f>
        <v>6275.8</v>
      </c>
      <c r="Z69" s="46">
        <f t="shared" si="44"/>
        <v>1811.3</v>
      </c>
      <c r="AA69" s="46">
        <f t="shared" si="44"/>
        <v>41.1</v>
      </c>
      <c r="AB69" s="46">
        <f t="shared" si="44"/>
        <v>30</v>
      </c>
      <c r="AC69" s="47">
        <f t="shared" si="44"/>
        <v>0</v>
      </c>
      <c r="AD69" s="46">
        <f t="shared" si="44"/>
        <v>0</v>
      </c>
      <c r="AE69" s="46">
        <f t="shared" si="44"/>
        <v>11088.88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11197.88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101">
        <v>5</v>
      </c>
      <c r="Y70" s="97">
        <v>5</v>
      </c>
      <c r="Z70" s="53">
        <v>0</v>
      </c>
      <c r="AA70" s="97">
        <v>7</v>
      </c>
      <c r="AB70" s="97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97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85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101">
        <v>2290</v>
      </c>
      <c r="Y72" s="102">
        <v>6067</v>
      </c>
      <c r="Z72" s="97">
        <v>1502</v>
      </c>
      <c r="AA72" s="53">
        <v>0</v>
      </c>
      <c r="AB72" s="97">
        <v>9</v>
      </c>
      <c r="AC72" s="53">
        <v>0</v>
      </c>
      <c r="AD72" s="53">
        <v>0</v>
      </c>
      <c r="AE72" s="68">
        <f t="shared" si="35"/>
        <v>9868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9868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1">
        <v>201</v>
      </c>
      <c r="Y73" s="97">
        <v>142</v>
      </c>
      <c r="Z73" s="97">
        <v>13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356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356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1">
        <v>43.68</v>
      </c>
      <c r="Y75" s="97">
        <v>60.8</v>
      </c>
      <c r="Z75" s="97">
        <v>144.30000000000001</v>
      </c>
      <c r="AA75" s="53">
        <v>25.1</v>
      </c>
      <c r="AB75" s="53">
        <v>0</v>
      </c>
      <c r="AC75" s="53">
        <v>0</v>
      </c>
      <c r="AD75" s="53">
        <v>0</v>
      </c>
      <c r="AE75" s="68">
        <f t="shared" si="35"/>
        <v>273.88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273.88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1">
        <v>391</v>
      </c>
      <c r="Y76" s="97">
        <v>1</v>
      </c>
      <c r="Z76" s="97">
        <v>152</v>
      </c>
      <c r="AA76" s="53">
        <v>9</v>
      </c>
      <c r="AB76" s="97">
        <v>14</v>
      </c>
      <c r="AC76" s="53">
        <v>0</v>
      </c>
      <c r="AD76" s="53">
        <v>0</v>
      </c>
      <c r="AE76" s="68">
        <f t="shared" si="35"/>
        <v>567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97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591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25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15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40</v>
      </c>
      <c r="X78" s="46">
        <f>SUM(X79:X92)</f>
        <v>1403.05</v>
      </c>
      <c r="Y78" s="46">
        <f t="shared" ref="Y78:AO78" si="58">SUM(Y79:Y92)</f>
        <v>2531.65</v>
      </c>
      <c r="Z78" s="46">
        <f t="shared" si="58"/>
        <v>2213.4</v>
      </c>
      <c r="AA78" s="46">
        <f t="shared" si="58"/>
        <v>369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6621.6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1011.25</v>
      </c>
      <c r="AJ78" s="47">
        <f t="shared" si="58"/>
        <v>0</v>
      </c>
      <c r="AK78" s="47">
        <f t="shared" si="58"/>
        <v>0</v>
      </c>
      <c r="AL78" s="46">
        <f t="shared" si="58"/>
        <v>256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1267.25</v>
      </c>
      <c r="AQ78" s="43">
        <f t="shared" ref="AQ78:CI78" si="59">SUM(AQ79:AQ92)</f>
        <v>82.25</v>
      </c>
      <c r="AR78" s="43">
        <f t="shared" si="59"/>
        <v>794460</v>
      </c>
      <c r="AS78" s="44">
        <f t="shared" si="59"/>
        <v>10721</v>
      </c>
      <c r="AT78" s="44">
        <f t="shared" si="59"/>
        <v>0</v>
      </c>
      <c r="AU78" s="43">
        <f t="shared" si="59"/>
        <v>805263.25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10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10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400</v>
      </c>
      <c r="CR78" s="43">
        <f t="shared" si="61"/>
        <v>0</v>
      </c>
      <c r="CS78" s="44">
        <f t="shared" si="61"/>
        <v>257</v>
      </c>
      <c r="CT78" s="44">
        <f t="shared" si="61"/>
        <v>0</v>
      </c>
      <c r="CU78" s="44">
        <f t="shared" si="61"/>
        <v>0</v>
      </c>
      <c r="CV78" s="43">
        <f t="shared" si="61"/>
        <v>717.5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1374.5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814576.6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4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4</v>
      </c>
      <c r="AF79" s="55">
        <v>0</v>
      </c>
      <c r="AG79" s="53">
        <v>0</v>
      </c>
      <c r="AH79" s="53">
        <v>0</v>
      </c>
      <c r="AI79" s="97">
        <v>9</v>
      </c>
      <c r="AJ79" s="53">
        <v>0</v>
      </c>
      <c r="AK79" s="53">
        <v>0</v>
      </c>
      <c r="AL79" s="97">
        <v>14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97">
        <v>8</v>
      </c>
      <c r="AR79" s="97">
        <v>2710</v>
      </c>
      <c r="AS79" s="97">
        <v>4</v>
      </c>
      <c r="AT79" s="53">
        <v>0</v>
      </c>
      <c r="AU79" s="56">
        <f t="shared" ref="AU79:AU92" si="62">SUBTOTAL(9,AQ79:AT79)</f>
        <v>2722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2749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7">
        <v>376.75</v>
      </c>
      <c r="Z80" s="53">
        <v>435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811.75</v>
      </c>
      <c r="AF80" s="55">
        <v>0</v>
      </c>
      <c r="AG80" s="53">
        <v>0</v>
      </c>
      <c r="AH80" s="53">
        <v>0</v>
      </c>
      <c r="AI80" s="97">
        <v>587</v>
      </c>
      <c r="AJ80" s="53">
        <v>0</v>
      </c>
      <c r="AK80" s="53">
        <v>0</v>
      </c>
      <c r="AL80" s="97">
        <v>92</v>
      </c>
      <c r="AM80" s="53">
        <v>0</v>
      </c>
      <c r="AN80" s="53">
        <v>0</v>
      </c>
      <c r="AO80" s="53">
        <v>0</v>
      </c>
      <c r="AP80" s="56">
        <f t="shared" si="49"/>
        <v>679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97">
        <v>400</v>
      </c>
      <c r="CR80" s="53">
        <v>0</v>
      </c>
      <c r="CS80" s="97">
        <v>180</v>
      </c>
      <c r="CT80" s="53">
        <v>0</v>
      </c>
      <c r="CU80" s="53">
        <v>0</v>
      </c>
      <c r="CV80" s="97">
        <v>648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1228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2718.75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7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7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101">
        <v>41</v>
      </c>
      <c r="Y82" s="97">
        <v>28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69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7">
        <v>1710</v>
      </c>
      <c r="AS82" s="53">
        <v>0</v>
      </c>
      <c r="AT82" s="53">
        <v>0</v>
      </c>
      <c r="AU82" s="56">
        <f t="shared" si="62"/>
        <v>1710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1779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1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97">
        <v>61</v>
      </c>
      <c r="AR83" s="97">
        <v>555306</v>
      </c>
      <c r="AS83" s="53">
        <v>0</v>
      </c>
      <c r="AT83" s="53">
        <v>0</v>
      </c>
      <c r="AU83" s="58">
        <f t="shared" si="62"/>
        <v>555367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555457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7">
        <v>5248</v>
      </c>
      <c r="AS84" s="53">
        <v>0</v>
      </c>
      <c r="AT84" s="53">
        <v>0</v>
      </c>
      <c r="AU84" s="58">
        <f t="shared" si="62"/>
        <v>5248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5248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101">
        <v>14</v>
      </c>
      <c r="Y85" s="97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7">
        <v>6015</v>
      </c>
      <c r="AS85" s="97">
        <v>4835</v>
      </c>
      <c r="AT85" s="53">
        <v>0</v>
      </c>
      <c r="AU85" s="56">
        <f t="shared" si="62"/>
        <v>10850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10890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97">
        <v>5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5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7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4880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101">
        <v>99.55</v>
      </c>
      <c r="Y87" s="97">
        <v>190.4</v>
      </c>
      <c r="Z87" s="53">
        <v>13.9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303.84999999999997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7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306.84999999999997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97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7">
        <v>34136</v>
      </c>
      <c r="AS88" s="53">
        <v>0</v>
      </c>
      <c r="AT88" s="53">
        <v>0</v>
      </c>
      <c r="AU88" s="56">
        <f t="shared" si="62"/>
        <v>34136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97">
        <v>54</v>
      </c>
      <c r="CT88" s="53">
        <v>0</v>
      </c>
      <c r="CU88" s="53">
        <v>0</v>
      </c>
      <c r="CV88" s="97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94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34233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7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97">
        <v>25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97">
        <v>15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40</v>
      </c>
      <c r="X90" s="101">
        <v>59.5</v>
      </c>
      <c r="Y90" s="97">
        <v>41.5</v>
      </c>
      <c r="Z90" s="53">
        <v>13.5</v>
      </c>
      <c r="AA90" s="53">
        <v>3</v>
      </c>
      <c r="AB90" s="97">
        <v>4.5</v>
      </c>
      <c r="AC90" s="53">
        <v>0</v>
      </c>
      <c r="AD90" s="53">
        <v>0</v>
      </c>
      <c r="AE90" s="68">
        <f t="shared" si="35"/>
        <v>122</v>
      </c>
      <c r="AF90" s="55">
        <v>0</v>
      </c>
      <c r="AG90" s="53">
        <v>0</v>
      </c>
      <c r="AH90" s="53">
        <v>0</v>
      </c>
      <c r="AI90" s="97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97">
        <v>8.25</v>
      </c>
      <c r="AR90" s="97">
        <v>3375</v>
      </c>
      <c r="AS90" s="97">
        <v>177</v>
      </c>
      <c r="AT90" s="53">
        <v>0</v>
      </c>
      <c r="AU90" s="56">
        <f t="shared" si="62"/>
        <v>3560.25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97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97">
        <v>3</v>
      </c>
      <c r="CT90" s="53">
        <v>0</v>
      </c>
      <c r="CU90" s="53">
        <v>0</v>
      </c>
      <c r="CV90" s="97">
        <v>29.5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32.5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3759.25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101">
        <v>40</v>
      </c>
      <c r="Y91" s="97">
        <v>162</v>
      </c>
      <c r="Z91" s="53">
        <v>215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417</v>
      </c>
      <c r="AF91" s="55">
        <v>0</v>
      </c>
      <c r="AG91" s="53">
        <v>0</v>
      </c>
      <c r="AH91" s="53">
        <v>0</v>
      </c>
      <c r="AI91" s="97">
        <v>413</v>
      </c>
      <c r="AJ91" s="53">
        <v>0</v>
      </c>
      <c r="AK91" s="53">
        <v>0</v>
      </c>
      <c r="AL91" s="97">
        <v>150</v>
      </c>
      <c r="AM91" s="53">
        <v>0</v>
      </c>
      <c r="AN91" s="53">
        <v>0</v>
      </c>
      <c r="AO91" s="53">
        <v>0</v>
      </c>
      <c r="AP91" s="56">
        <f t="shared" si="49"/>
        <v>563</v>
      </c>
      <c r="AQ91" s="53">
        <v>0</v>
      </c>
      <c r="AR91" s="97">
        <v>50428</v>
      </c>
      <c r="AS91" s="97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7">
        <v>6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6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51754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1">
        <v>1059</v>
      </c>
      <c r="Y92" s="97">
        <v>1708</v>
      </c>
      <c r="Z92" s="53">
        <v>1527</v>
      </c>
      <c r="AA92" s="53">
        <v>362</v>
      </c>
      <c r="AB92" s="53">
        <v>0</v>
      </c>
      <c r="AC92" s="53">
        <v>0</v>
      </c>
      <c r="AD92" s="97">
        <v>100</v>
      </c>
      <c r="AE92" s="68">
        <f t="shared" si="35"/>
        <v>4756</v>
      </c>
      <c r="AF92" s="55">
        <v>0</v>
      </c>
      <c r="AG92" s="53">
        <v>0</v>
      </c>
      <c r="AH92" s="53">
        <v>0</v>
      </c>
      <c r="AI92" s="97">
        <v>1.75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1.75</v>
      </c>
      <c r="AQ92" s="97">
        <v>2</v>
      </c>
      <c r="AR92" s="97">
        <v>600</v>
      </c>
      <c r="AS92" s="97">
        <v>5365</v>
      </c>
      <c r="AT92" s="53">
        <v>0</v>
      </c>
      <c r="AU92" s="56">
        <f t="shared" si="62"/>
        <v>5967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97">
        <v>20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10744.75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6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 filterMode="1"/>
  <dimension ref="A1:EB152"/>
  <sheetViews>
    <sheetView zoomScale="70" zoomScaleNormal="70" zoomScaleSheetLayoutView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E86" sqref="E86"/>
    </sheetView>
  </sheetViews>
  <sheetFormatPr defaultColWidth="9" defaultRowHeight="21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hidden="1" customWidth="1"/>
    <col min="8" max="8" width="8.42578125" style="78" customWidth="1"/>
    <col min="9" max="9" width="17.140625" style="78" hidden="1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8.140625" style="78" customWidth="1"/>
    <col min="14" max="14" width="7.42578125" style="78" hidden="1" customWidth="1"/>
    <col min="15" max="15" width="7.7109375" style="78" hidden="1" customWidth="1"/>
    <col min="16" max="16" width="8.28515625" style="78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hidden="1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60" width="8.42578125" style="78" hidden="1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hidden="1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5" width="8.42578125" style="78" customWidth="1"/>
    <col min="96" max="96" width="8.42578125" style="78" hidden="1" customWidth="1"/>
    <col min="97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26.25">
      <c r="A1" s="787" t="s">
        <v>0</v>
      </c>
      <c r="B1" s="787"/>
      <c r="C1" s="787"/>
      <c r="D1" s="787"/>
      <c r="E1" s="787"/>
      <c r="F1" s="787"/>
      <c r="G1" s="787"/>
      <c r="H1" s="787"/>
      <c r="I1" s="787"/>
      <c r="J1" s="787"/>
      <c r="K1" s="787"/>
      <c r="L1" s="787"/>
      <c r="M1" s="787"/>
      <c r="N1" s="787"/>
      <c r="O1" s="787"/>
      <c r="P1" s="787"/>
      <c r="Q1" s="787"/>
      <c r="R1" s="787"/>
      <c r="S1" s="787"/>
      <c r="T1" s="787"/>
      <c r="U1" s="787"/>
      <c r="V1" s="787"/>
      <c r="W1" s="787"/>
      <c r="X1" s="787"/>
      <c r="Y1" s="787"/>
      <c r="Z1" s="787"/>
      <c r="AA1" s="787"/>
      <c r="AB1" s="787"/>
      <c r="AC1" s="787"/>
      <c r="AD1" s="787"/>
      <c r="AE1" s="787"/>
      <c r="AF1" s="787"/>
      <c r="AG1" s="787"/>
      <c r="AH1" s="787"/>
      <c r="AI1" s="787"/>
      <c r="AJ1" s="787"/>
      <c r="AK1" s="787"/>
      <c r="AL1" s="787"/>
      <c r="AM1" s="787"/>
      <c r="AN1" s="787"/>
      <c r="AO1" s="787"/>
      <c r="AP1" s="787"/>
      <c r="AQ1" s="787"/>
      <c r="AR1" s="787"/>
      <c r="AS1" s="787"/>
      <c r="AT1" s="787"/>
      <c r="AU1" s="787"/>
      <c r="AV1" s="787"/>
      <c r="AW1" s="787"/>
      <c r="AX1" s="787"/>
      <c r="AY1" s="787"/>
      <c r="AZ1" s="787"/>
      <c r="BA1" s="787"/>
      <c r="BB1" s="787"/>
      <c r="BC1" s="787"/>
      <c r="BD1" s="787"/>
      <c r="BE1" s="787"/>
      <c r="BF1" s="787"/>
      <c r="BG1" s="787"/>
      <c r="BH1" s="787"/>
      <c r="BI1" s="787"/>
      <c r="BJ1" s="787"/>
      <c r="BK1" s="787"/>
      <c r="BL1" s="787"/>
      <c r="BM1" s="787"/>
      <c r="BN1" s="787"/>
      <c r="BO1" s="787"/>
      <c r="BP1" s="787"/>
      <c r="BQ1" s="787"/>
      <c r="BR1" s="787"/>
      <c r="BS1" s="787"/>
      <c r="BT1" s="787"/>
      <c r="BU1" s="787"/>
      <c r="BV1" s="787"/>
      <c r="BW1" s="787"/>
      <c r="BX1" s="787"/>
      <c r="BY1" s="787"/>
      <c r="BZ1" s="787"/>
      <c r="CA1" s="787"/>
      <c r="CB1" s="787"/>
      <c r="CC1" s="787"/>
      <c r="CD1" s="787"/>
      <c r="CE1" s="787"/>
      <c r="CF1" s="787"/>
      <c r="CG1" s="787"/>
      <c r="CH1" s="787"/>
      <c r="CI1" s="787"/>
      <c r="CJ1" s="787"/>
      <c r="CK1" s="787"/>
      <c r="CL1" s="787"/>
      <c r="CM1" s="787"/>
      <c r="CN1" s="787"/>
      <c r="CO1" s="787"/>
      <c r="CP1" s="787"/>
      <c r="CQ1" s="787"/>
      <c r="CR1" s="787"/>
      <c r="CS1" s="787"/>
      <c r="CT1" s="787"/>
      <c r="CU1" s="787"/>
      <c r="CV1" s="787"/>
      <c r="CW1" s="787"/>
      <c r="CX1" s="787"/>
      <c r="CY1" s="787"/>
      <c r="CZ1" s="787"/>
      <c r="DA1" s="787"/>
      <c r="DB1" s="787"/>
      <c r="DC1" s="787"/>
      <c r="DD1" s="787"/>
      <c r="DE1" s="787"/>
      <c r="DF1" s="787"/>
      <c r="DG1" s="787"/>
      <c r="DH1" s="787"/>
      <c r="DI1" s="787"/>
      <c r="DJ1" s="787"/>
      <c r="DK1" s="787"/>
      <c r="DL1" s="787"/>
      <c r="DM1" s="787"/>
      <c r="DN1" s="787"/>
      <c r="DO1" s="787"/>
      <c r="DP1" s="787"/>
      <c r="DQ1" s="787"/>
      <c r="DR1" s="787"/>
      <c r="DS1" s="787"/>
      <c r="DT1" s="787"/>
      <c r="DU1" s="787"/>
      <c r="DV1" s="787"/>
      <c r="DW1" s="787"/>
      <c r="DX1" s="787"/>
      <c r="DY1" s="787"/>
      <c r="DZ1" s="787"/>
      <c r="EA1" s="787"/>
    </row>
    <row r="2" spans="1:132" ht="26.25">
      <c r="A2" s="787" t="s">
        <v>208</v>
      </c>
      <c r="B2" s="787"/>
      <c r="C2" s="787"/>
      <c r="D2" s="787"/>
      <c r="E2" s="787"/>
      <c r="F2" s="787"/>
      <c r="G2" s="787"/>
      <c r="H2" s="787"/>
      <c r="I2" s="787"/>
      <c r="J2" s="787"/>
      <c r="K2" s="787"/>
      <c r="L2" s="787"/>
      <c r="M2" s="787"/>
      <c r="N2" s="787"/>
      <c r="O2" s="787"/>
      <c r="P2" s="787"/>
      <c r="Q2" s="787"/>
      <c r="R2" s="787"/>
      <c r="S2" s="787"/>
      <c r="T2" s="787"/>
      <c r="U2" s="787"/>
      <c r="V2" s="787"/>
      <c r="W2" s="787"/>
      <c r="X2" s="787"/>
      <c r="Y2" s="787"/>
      <c r="Z2" s="787"/>
      <c r="AA2" s="787"/>
      <c r="AB2" s="787"/>
      <c r="AC2" s="787"/>
      <c r="AD2" s="787"/>
      <c r="AE2" s="787"/>
      <c r="AF2" s="787"/>
      <c r="AG2" s="787"/>
      <c r="AH2" s="787"/>
      <c r="AI2" s="787"/>
      <c r="AJ2" s="787"/>
      <c r="AK2" s="787"/>
      <c r="AL2" s="787"/>
      <c r="AM2" s="787"/>
      <c r="AN2" s="787"/>
      <c r="AO2" s="787"/>
      <c r="AP2" s="787"/>
      <c r="AQ2" s="787"/>
      <c r="AR2" s="787"/>
      <c r="AS2" s="787"/>
      <c r="AT2" s="787"/>
      <c r="AU2" s="787"/>
      <c r="AV2" s="787"/>
      <c r="AW2" s="787"/>
      <c r="AX2" s="787"/>
      <c r="AY2" s="787"/>
      <c r="AZ2" s="787"/>
      <c r="BA2" s="787"/>
      <c r="BB2" s="787"/>
      <c r="BC2" s="787"/>
      <c r="BD2" s="787"/>
      <c r="BE2" s="787"/>
      <c r="BF2" s="787"/>
      <c r="BG2" s="787"/>
      <c r="BH2" s="787"/>
      <c r="BI2" s="787"/>
      <c r="BJ2" s="787"/>
      <c r="BK2" s="787"/>
      <c r="BL2" s="787"/>
      <c r="BM2" s="787"/>
      <c r="BN2" s="787"/>
      <c r="BO2" s="787"/>
      <c r="BP2" s="787"/>
      <c r="BQ2" s="787"/>
      <c r="BR2" s="787"/>
      <c r="BS2" s="787"/>
      <c r="BT2" s="787"/>
      <c r="BU2" s="787"/>
      <c r="BV2" s="787"/>
      <c r="BW2" s="787"/>
      <c r="BX2" s="787"/>
      <c r="BY2" s="787"/>
      <c r="BZ2" s="787"/>
      <c r="CA2" s="787"/>
      <c r="CB2" s="787"/>
      <c r="CC2" s="787"/>
      <c r="CD2" s="787"/>
      <c r="CE2" s="787"/>
      <c r="CF2" s="787"/>
      <c r="CG2" s="787"/>
      <c r="CH2" s="787"/>
      <c r="CI2" s="787"/>
      <c r="CJ2" s="787"/>
      <c r="CK2" s="787"/>
      <c r="CL2" s="787"/>
      <c r="CM2" s="787"/>
      <c r="CN2" s="787"/>
      <c r="CO2" s="787"/>
      <c r="CP2" s="787"/>
      <c r="CQ2" s="787"/>
      <c r="CR2" s="787"/>
      <c r="CS2" s="787"/>
      <c r="CT2" s="787"/>
      <c r="CU2" s="787"/>
      <c r="CV2" s="787"/>
      <c r="CW2" s="787"/>
      <c r="CX2" s="787"/>
      <c r="CY2" s="787"/>
      <c r="CZ2" s="787"/>
      <c r="DA2" s="787"/>
      <c r="DB2" s="787"/>
      <c r="DC2" s="787"/>
      <c r="DD2" s="787"/>
      <c r="DE2" s="787"/>
      <c r="DF2" s="787"/>
      <c r="DG2" s="787"/>
      <c r="DH2" s="787"/>
      <c r="DI2" s="787"/>
      <c r="DJ2" s="787"/>
      <c r="DK2" s="787"/>
      <c r="DL2" s="787"/>
      <c r="DM2" s="787"/>
      <c r="DN2" s="787"/>
      <c r="DO2" s="787"/>
      <c r="DP2" s="787"/>
      <c r="DQ2" s="787"/>
      <c r="DR2" s="787"/>
      <c r="DS2" s="787"/>
      <c r="DT2" s="787"/>
      <c r="DU2" s="787"/>
      <c r="DV2" s="787"/>
      <c r="DW2" s="787"/>
      <c r="DX2" s="787"/>
      <c r="DY2" s="787"/>
      <c r="DZ2" s="787"/>
      <c r="EA2" s="787"/>
    </row>
    <row r="3" spans="1:132" s="788" customFormat="1" ht="21.2" customHeight="1">
      <c r="A3" s="788" t="s">
        <v>2</v>
      </c>
    </row>
    <row r="4" spans="1:132" ht="21.2" customHeight="1">
      <c r="A4" s="779" t="s">
        <v>3</v>
      </c>
      <c r="B4" s="779" t="s">
        <v>4</v>
      </c>
      <c r="C4" s="776" t="s">
        <v>5</v>
      </c>
      <c r="D4" s="777"/>
      <c r="E4" s="777"/>
      <c r="F4" s="777"/>
      <c r="G4" s="777"/>
      <c r="H4" s="777"/>
      <c r="I4" s="777"/>
      <c r="J4" s="777"/>
      <c r="K4" s="777"/>
      <c r="L4" s="777"/>
      <c r="M4" s="777"/>
      <c r="N4" s="777"/>
      <c r="O4" s="777"/>
      <c r="P4" s="777"/>
      <c r="Q4" s="777"/>
      <c r="R4" s="777"/>
      <c r="S4" s="777"/>
      <c r="T4" s="777"/>
      <c r="U4" s="777"/>
      <c r="V4" s="777"/>
      <c r="W4" s="783"/>
      <c r="X4" s="782" t="s">
        <v>6</v>
      </c>
      <c r="Y4" s="789"/>
      <c r="Z4" s="789"/>
      <c r="AA4" s="789"/>
      <c r="AB4" s="789"/>
      <c r="AC4" s="789"/>
      <c r="AD4" s="789"/>
      <c r="AE4" s="790"/>
      <c r="AF4" s="781" t="s">
        <v>7</v>
      </c>
      <c r="AG4" s="781"/>
      <c r="AH4" s="781"/>
      <c r="AI4" s="781"/>
      <c r="AJ4" s="781"/>
      <c r="AK4" s="781"/>
      <c r="AL4" s="781"/>
      <c r="AM4" s="781"/>
      <c r="AN4" s="781"/>
      <c r="AO4" s="781"/>
      <c r="AP4" s="781"/>
      <c r="AQ4" s="780" t="s">
        <v>8</v>
      </c>
      <c r="AR4" s="781"/>
      <c r="AS4" s="781"/>
      <c r="AT4" s="781"/>
      <c r="AU4" s="782"/>
      <c r="AV4" s="776" t="s">
        <v>9</v>
      </c>
      <c r="AW4" s="777"/>
      <c r="AX4" s="777"/>
      <c r="AY4" s="778"/>
      <c r="AZ4" s="779" t="s">
        <v>10</v>
      </c>
      <c r="BA4" s="779"/>
      <c r="BB4" s="779"/>
      <c r="BC4" s="779"/>
      <c r="BD4" s="779"/>
      <c r="BE4" s="779"/>
      <c r="BF4" s="779"/>
      <c r="BG4" s="779"/>
      <c r="BH4" s="779"/>
      <c r="BI4" s="779"/>
      <c r="BJ4" s="779"/>
      <c r="BK4" s="779"/>
      <c r="BL4" s="779"/>
      <c r="BM4" s="776" t="s">
        <v>11</v>
      </c>
      <c r="BN4" s="777"/>
      <c r="BO4" s="777"/>
      <c r="BP4" s="777"/>
      <c r="BQ4" s="777"/>
      <c r="BR4" s="777"/>
      <c r="BS4" s="777"/>
      <c r="BT4" s="777"/>
      <c r="BU4" s="777"/>
      <c r="BV4" s="777"/>
      <c r="BW4" s="777"/>
      <c r="BX4" s="777"/>
      <c r="BY4" s="777"/>
      <c r="BZ4" s="777"/>
      <c r="CA4" s="778"/>
      <c r="CB4" s="776" t="s">
        <v>12</v>
      </c>
      <c r="CC4" s="777"/>
      <c r="CD4" s="777"/>
      <c r="CE4" s="777"/>
      <c r="CF4" s="777"/>
      <c r="CG4" s="777"/>
      <c r="CH4" s="777"/>
      <c r="CI4" s="777"/>
      <c r="CJ4" s="778"/>
      <c r="CK4" s="789" t="s">
        <v>13</v>
      </c>
      <c r="CL4" s="789"/>
      <c r="CM4" s="789"/>
      <c r="CN4" s="780" t="s">
        <v>14</v>
      </c>
      <c r="CO4" s="781"/>
      <c r="CP4" s="781"/>
      <c r="CQ4" s="781"/>
      <c r="CR4" s="781"/>
      <c r="CS4" s="781"/>
      <c r="CT4" s="781"/>
      <c r="CU4" s="781"/>
      <c r="CV4" s="781"/>
      <c r="CW4" s="781"/>
      <c r="CX4" s="781"/>
      <c r="CY4" s="781"/>
      <c r="CZ4" s="781"/>
      <c r="DA4" s="781"/>
      <c r="DB4" s="781"/>
      <c r="DC4" s="782"/>
      <c r="DD4" s="776" t="s">
        <v>15</v>
      </c>
      <c r="DE4" s="777"/>
      <c r="DF4" s="777"/>
      <c r="DG4" s="777"/>
      <c r="DH4" s="777"/>
      <c r="DI4" s="777"/>
      <c r="DJ4" s="777"/>
      <c r="DK4" s="777"/>
      <c r="DL4" s="778"/>
      <c r="DM4" s="776" t="s">
        <v>16</v>
      </c>
      <c r="DN4" s="777"/>
      <c r="DO4" s="777"/>
      <c r="DP4" s="777"/>
      <c r="DQ4" s="777"/>
      <c r="DR4" s="777"/>
      <c r="DS4" s="777"/>
      <c r="DT4" s="778"/>
      <c r="DU4" s="776" t="s">
        <v>17</v>
      </c>
      <c r="DV4" s="777"/>
      <c r="DW4" s="777"/>
      <c r="DX4" s="777"/>
      <c r="DY4" s="777"/>
      <c r="DZ4" s="778" t="s">
        <v>17</v>
      </c>
      <c r="EA4" s="785" t="s">
        <v>18</v>
      </c>
      <c r="EB4" s="2">
        <f>+DT10+DL10+DC10+CM10+CJ10+CA10+BL10+AU10+AP10+AE10+W10+DZ10</f>
        <v>1050134.28</v>
      </c>
    </row>
    <row r="5" spans="1:132">
      <c r="A5" s="779"/>
      <c r="B5" s="779"/>
      <c r="C5" s="776" t="s">
        <v>19</v>
      </c>
      <c r="D5" s="777"/>
      <c r="E5" s="777"/>
      <c r="F5" s="777"/>
      <c r="G5" s="777"/>
      <c r="H5" s="777"/>
      <c r="I5" s="777"/>
      <c r="J5" s="777"/>
      <c r="K5" s="777"/>
      <c r="L5" s="777"/>
      <c r="M5" s="777"/>
      <c r="N5" s="777"/>
      <c r="O5" s="777"/>
      <c r="P5" s="777"/>
      <c r="Q5" s="777"/>
      <c r="R5" s="777"/>
      <c r="S5" s="777"/>
      <c r="T5" s="777"/>
      <c r="U5" s="777"/>
      <c r="V5" s="777"/>
      <c r="W5" s="783"/>
      <c r="X5" s="778" t="s">
        <v>19</v>
      </c>
      <c r="Y5" s="779"/>
      <c r="Z5" s="779"/>
      <c r="AA5" s="779"/>
      <c r="AB5" s="779"/>
      <c r="AC5" s="779"/>
      <c r="AD5" s="779"/>
      <c r="AE5" s="784"/>
      <c r="AF5" s="777" t="s">
        <v>19</v>
      </c>
      <c r="AG5" s="777"/>
      <c r="AH5" s="777"/>
      <c r="AI5" s="777"/>
      <c r="AJ5" s="777"/>
      <c r="AK5" s="777"/>
      <c r="AL5" s="777"/>
      <c r="AM5" s="777"/>
      <c r="AN5" s="777"/>
      <c r="AO5" s="777"/>
      <c r="AP5" s="777"/>
      <c r="AQ5" s="776" t="s">
        <v>19</v>
      </c>
      <c r="AR5" s="777"/>
      <c r="AS5" s="777"/>
      <c r="AT5" s="777"/>
      <c r="AU5" s="778"/>
      <c r="AV5" s="776" t="s">
        <v>19</v>
      </c>
      <c r="AW5" s="777"/>
      <c r="AX5" s="777"/>
      <c r="AY5" s="778"/>
      <c r="AZ5" s="779" t="s">
        <v>19</v>
      </c>
      <c r="BA5" s="779"/>
      <c r="BB5" s="779"/>
      <c r="BC5" s="779"/>
      <c r="BD5" s="779"/>
      <c r="BE5" s="779"/>
      <c r="BF5" s="779"/>
      <c r="BG5" s="779"/>
      <c r="BH5" s="779"/>
      <c r="BI5" s="779"/>
      <c r="BJ5" s="779"/>
      <c r="BK5" s="779"/>
      <c r="BL5" s="779"/>
      <c r="BM5" s="776" t="s">
        <v>19</v>
      </c>
      <c r="BN5" s="777"/>
      <c r="BO5" s="777"/>
      <c r="BP5" s="777"/>
      <c r="BQ5" s="777"/>
      <c r="BR5" s="777"/>
      <c r="BS5" s="777"/>
      <c r="BT5" s="777"/>
      <c r="BU5" s="777"/>
      <c r="BV5" s="777"/>
      <c r="BW5" s="777"/>
      <c r="BX5" s="777"/>
      <c r="BY5" s="777"/>
      <c r="BZ5" s="777"/>
      <c r="CA5" s="778"/>
      <c r="CB5" s="776" t="s">
        <v>19</v>
      </c>
      <c r="CC5" s="777"/>
      <c r="CD5" s="777"/>
      <c r="CE5" s="777"/>
      <c r="CF5" s="777"/>
      <c r="CG5" s="777"/>
      <c r="CH5" s="777"/>
      <c r="CI5" s="777"/>
      <c r="CJ5" s="778"/>
      <c r="CK5" s="779" t="s">
        <v>19</v>
      </c>
      <c r="CL5" s="779"/>
      <c r="CM5" s="779"/>
      <c r="CN5" s="780" t="s">
        <v>19</v>
      </c>
      <c r="CO5" s="781"/>
      <c r="CP5" s="781"/>
      <c r="CQ5" s="781"/>
      <c r="CR5" s="781"/>
      <c r="CS5" s="781"/>
      <c r="CT5" s="781"/>
      <c r="CU5" s="781"/>
      <c r="CV5" s="781"/>
      <c r="CW5" s="781"/>
      <c r="CX5" s="781"/>
      <c r="CY5" s="781"/>
      <c r="CZ5" s="781"/>
      <c r="DA5" s="781"/>
      <c r="DB5" s="781"/>
      <c r="DC5" s="782"/>
      <c r="DD5" s="776" t="s">
        <v>19</v>
      </c>
      <c r="DE5" s="777"/>
      <c r="DF5" s="777"/>
      <c r="DG5" s="777"/>
      <c r="DH5" s="777"/>
      <c r="DI5" s="777"/>
      <c r="DJ5" s="777"/>
      <c r="DK5" s="777"/>
      <c r="DL5" s="778"/>
      <c r="DM5" s="776" t="s">
        <v>19</v>
      </c>
      <c r="DN5" s="777"/>
      <c r="DO5" s="777"/>
      <c r="DP5" s="777"/>
      <c r="DQ5" s="777"/>
      <c r="DR5" s="777"/>
      <c r="DS5" s="777"/>
      <c r="DT5" s="778"/>
      <c r="DU5" s="776" t="s">
        <v>19</v>
      </c>
      <c r="DV5" s="777"/>
      <c r="DW5" s="777"/>
      <c r="DX5" s="777"/>
      <c r="DY5" s="777"/>
      <c r="DZ5" s="778"/>
      <c r="EA5" s="786"/>
    </row>
    <row r="6" spans="1:132" ht="96.75" customHeight="1">
      <c r="A6" s="779"/>
      <c r="B6" s="779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8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8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-698</v>
      </c>
      <c r="D7" s="10">
        <f t="shared" ref="D7:BO7" si="0">D8-D9</f>
        <v>35</v>
      </c>
      <c r="E7" s="10">
        <f t="shared" si="0"/>
        <v>-790</v>
      </c>
      <c r="F7" s="10">
        <f t="shared" si="0"/>
        <v>0</v>
      </c>
      <c r="G7" s="10">
        <f t="shared" si="0"/>
        <v>0</v>
      </c>
      <c r="H7" s="10">
        <f t="shared" si="0"/>
        <v>-85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25</v>
      </c>
      <c r="N7" s="10">
        <f t="shared" si="0"/>
        <v>0</v>
      </c>
      <c r="O7" s="10">
        <f t="shared" si="0"/>
        <v>0</v>
      </c>
      <c r="P7" s="10">
        <f t="shared" si="0"/>
        <v>-15</v>
      </c>
      <c r="Q7" s="10">
        <f t="shared" si="0"/>
        <v>110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-1418</v>
      </c>
      <c r="X7" s="10">
        <f t="shared" si="0"/>
        <v>378</v>
      </c>
      <c r="Y7" s="10">
        <f t="shared" si="0"/>
        <v>86</v>
      </c>
      <c r="Z7" s="10">
        <f t="shared" si="0"/>
        <v>1436</v>
      </c>
      <c r="AA7" s="10">
        <f t="shared" si="0"/>
        <v>27</v>
      </c>
      <c r="AB7" s="10">
        <f t="shared" si="0"/>
        <v>-497</v>
      </c>
      <c r="AC7" s="10">
        <f t="shared" si="0"/>
        <v>0</v>
      </c>
      <c r="AD7" s="10">
        <f t="shared" si="0"/>
        <v>0</v>
      </c>
      <c r="AE7" s="10">
        <f t="shared" si="0"/>
        <v>1430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-162</v>
      </c>
      <c r="AJ7" s="10">
        <f t="shared" si="0"/>
        <v>0</v>
      </c>
      <c r="AK7" s="10">
        <f t="shared" si="0"/>
        <v>0</v>
      </c>
      <c r="AL7" s="10">
        <f t="shared" si="0"/>
        <v>-216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-378</v>
      </c>
      <c r="AQ7" s="10">
        <f t="shared" si="0"/>
        <v>-10</v>
      </c>
      <c r="AR7" s="13">
        <f t="shared" si="0"/>
        <v>206743</v>
      </c>
      <c r="AS7" s="10">
        <f t="shared" si="0"/>
        <v>5691</v>
      </c>
      <c r="AT7" s="10">
        <f t="shared" si="0"/>
        <v>0</v>
      </c>
      <c r="AU7" s="13">
        <f t="shared" si="0"/>
        <v>212424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0</v>
      </c>
      <c r="BA7" s="10">
        <f t="shared" si="0"/>
        <v>0</v>
      </c>
      <c r="BB7" s="10">
        <f t="shared" si="0"/>
        <v>13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-1031</v>
      </c>
      <c r="BK7" s="10">
        <f t="shared" si="0"/>
        <v>0</v>
      </c>
      <c r="BL7" s="10">
        <f t="shared" si="0"/>
        <v>-1018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23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23</v>
      </c>
      <c r="CK7" s="10">
        <f t="shared" si="1"/>
        <v>1</v>
      </c>
      <c r="CL7" s="10">
        <f t="shared" si="1"/>
        <v>0</v>
      </c>
      <c r="CM7" s="10">
        <f t="shared" si="1"/>
        <v>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-35</v>
      </c>
      <c r="CR7" s="10">
        <f t="shared" si="1"/>
        <v>0</v>
      </c>
      <c r="CS7" s="10">
        <f t="shared" si="1"/>
        <v>18</v>
      </c>
      <c r="CT7" s="10">
        <f t="shared" si="1"/>
        <v>0</v>
      </c>
      <c r="CU7" s="10">
        <f t="shared" si="1"/>
        <v>0</v>
      </c>
      <c r="CV7" s="10">
        <f t="shared" si="1"/>
        <v>-611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-628</v>
      </c>
      <c r="DD7" s="10">
        <f t="shared" si="1"/>
        <v>4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6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3</v>
      </c>
      <c r="DV7" s="10">
        <f t="shared" si="1"/>
        <v>3</v>
      </c>
      <c r="DW7" s="10">
        <f t="shared" si="1"/>
        <v>-11</v>
      </c>
      <c r="DX7" s="10">
        <f t="shared" si="1"/>
        <v>0</v>
      </c>
      <c r="DY7" s="10">
        <f t="shared" si="1"/>
        <v>2</v>
      </c>
      <c r="DZ7" s="10">
        <f>DZ8-DZ9</f>
        <v>-3</v>
      </c>
      <c r="EA7" s="10">
        <f>EA8-EA9</f>
        <v>210439</v>
      </c>
    </row>
    <row r="8" spans="1:132" s="11" customFormat="1" ht="24" customHeight="1">
      <c r="A8" s="9"/>
      <c r="B8" s="12" t="s">
        <v>209</v>
      </c>
      <c r="C8" s="10">
        <v>122</v>
      </c>
      <c r="D8" s="10">
        <v>60</v>
      </c>
      <c r="E8" s="10">
        <v>10</v>
      </c>
      <c r="F8" s="85">
        <v>0</v>
      </c>
      <c r="G8" s="10">
        <v>0</v>
      </c>
      <c r="H8" s="10">
        <v>0</v>
      </c>
      <c r="I8" s="85">
        <v>0</v>
      </c>
      <c r="J8" s="85">
        <v>0</v>
      </c>
      <c r="K8" s="85"/>
      <c r="L8" s="85"/>
      <c r="M8" s="10">
        <v>25</v>
      </c>
      <c r="N8" s="85"/>
      <c r="O8" s="85"/>
      <c r="P8" s="10">
        <v>0</v>
      </c>
      <c r="Q8" s="10">
        <v>540</v>
      </c>
      <c r="R8" s="85"/>
      <c r="S8" s="85"/>
      <c r="T8" s="85"/>
      <c r="U8" s="10">
        <v>0</v>
      </c>
      <c r="V8" s="85"/>
      <c r="W8" s="16">
        <f>SUBTOTAL(9,C8:V8)</f>
        <v>757</v>
      </c>
      <c r="X8" s="10">
        <v>6067</v>
      </c>
      <c r="Y8" s="10">
        <v>9763</v>
      </c>
      <c r="Z8" s="10">
        <v>6132</v>
      </c>
      <c r="AA8" s="10">
        <v>1263</v>
      </c>
      <c r="AB8" s="10">
        <v>565</v>
      </c>
      <c r="AC8" s="85"/>
      <c r="AD8" s="10">
        <v>100</v>
      </c>
      <c r="AE8" s="18">
        <f>SUBTOTAL(9,X8:AD8)</f>
        <v>23890</v>
      </c>
      <c r="AF8" s="87"/>
      <c r="AG8" s="85"/>
      <c r="AH8" s="85"/>
      <c r="AI8" s="10">
        <v>851</v>
      </c>
      <c r="AJ8" s="85"/>
      <c r="AK8" s="85"/>
      <c r="AL8" s="10">
        <v>40</v>
      </c>
      <c r="AM8" s="85"/>
      <c r="AN8" s="85"/>
      <c r="AO8" s="85"/>
      <c r="AP8" s="20">
        <f>SUBTOTAL(9,AF8:AO8)</f>
        <v>891</v>
      </c>
      <c r="AQ8" s="10">
        <v>75</v>
      </c>
      <c r="AR8" s="13">
        <v>1001885</v>
      </c>
      <c r="AS8" s="13">
        <v>16417</v>
      </c>
      <c r="AT8" s="85"/>
      <c r="AU8" s="20">
        <f>SUBTOTAL(9,AQ8:AT8)</f>
        <v>1018377</v>
      </c>
      <c r="AV8" s="85"/>
      <c r="AW8" s="85"/>
      <c r="AX8" s="85"/>
      <c r="AY8" s="85">
        <f>SUBTOTAL(9,AV8:AX8)</f>
        <v>0</v>
      </c>
      <c r="AZ8" s="10">
        <v>189</v>
      </c>
      <c r="BA8" s="10">
        <v>73</v>
      </c>
      <c r="BB8" s="10">
        <v>87</v>
      </c>
      <c r="BC8" s="85"/>
      <c r="BD8" s="85"/>
      <c r="BE8" s="10">
        <v>40</v>
      </c>
      <c r="BF8" s="85"/>
      <c r="BG8" s="85"/>
      <c r="BH8" s="85">
        <v>0</v>
      </c>
      <c r="BI8" s="85"/>
      <c r="BJ8" s="10">
        <v>1028</v>
      </c>
      <c r="BK8" s="85"/>
      <c r="BL8" s="18">
        <f>SUBTOTAL(9,AZ8:BK8)</f>
        <v>1417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1340</v>
      </c>
      <c r="CD8" s="85"/>
      <c r="CE8" s="10">
        <v>0</v>
      </c>
      <c r="CF8" s="85"/>
      <c r="CG8" s="85"/>
      <c r="CH8" s="85"/>
      <c r="CI8" s="85"/>
      <c r="CJ8" s="21">
        <f>SUBTOTAL(9,CB8:CI8)</f>
        <v>1340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535</v>
      </c>
      <c r="CR8" s="85">
        <v>0</v>
      </c>
      <c r="CS8" s="10">
        <v>275</v>
      </c>
      <c r="CT8" s="85"/>
      <c r="CU8" s="85"/>
      <c r="CV8" s="10">
        <v>1755</v>
      </c>
      <c r="CW8" s="85"/>
      <c r="CX8" s="85"/>
      <c r="CY8" s="85"/>
      <c r="CZ8" s="85"/>
      <c r="DA8" s="85"/>
      <c r="DB8" s="85"/>
      <c r="DC8" s="21">
        <f>SUBTOTAL(9,CN8:DB8)</f>
        <v>2565</v>
      </c>
      <c r="DD8" s="10">
        <v>4</v>
      </c>
      <c r="DE8" s="85"/>
      <c r="DF8" s="10">
        <v>2</v>
      </c>
      <c r="DG8" s="85"/>
      <c r="DH8" s="85"/>
      <c r="DI8" s="85"/>
      <c r="DJ8" s="85"/>
      <c r="DK8" s="85"/>
      <c r="DL8" s="23">
        <f>SUBTOTAL(9,DD8:DK8)</f>
        <v>6</v>
      </c>
      <c r="DM8" s="85"/>
      <c r="DN8" s="85"/>
      <c r="DO8" s="10">
        <v>113</v>
      </c>
      <c r="DP8" s="85"/>
      <c r="DQ8" s="85"/>
      <c r="DR8" s="85"/>
      <c r="DS8" s="85"/>
      <c r="DT8" s="95">
        <f>SUBTOTAL(9,DM8:DS8)</f>
        <v>113</v>
      </c>
      <c r="DU8" s="10">
        <v>289</v>
      </c>
      <c r="DV8" s="10">
        <v>61</v>
      </c>
      <c r="DW8" s="10">
        <v>327</v>
      </c>
      <c r="DX8" s="85"/>
      <c r="DY8" s="10">
        <v>28</v>
      </c>
      <c r="DZ8" s="21">
        <f>SUBTOTAL(9,DU8:DY8)</f>
        <v>705</v>
      </c>
      <c r="EA8" s="24">
        <f>W8+AE8+AP8+AU8+AY8+BL8+CA8+CJ8+CM8+DC8+DL8+DT8+DZ8</f>
        <v>1050135</v>
      </c>
    </row>
    <row r="9" spans="1:132" s="25" customFormat="1" ht="24" customHeight="1">
      <c r="A9" s="9"/>
      <c r="B9" s="12" t="s">
        <v>207</v>
      </c>
      <c r="C9" s="10">
        <v>820</v>
      </c>
      <c r="D9" s="10">
        <v>25</v>
      </c>
      <c r="E9" s="10">
        <v>800</v>
      </c>
      <c r="F9" s="85">
        <v>0</v>
      </c>
      <c r="G9" s="10">
        <v>0</v>
      </c>
      <c r="H9" s="10">
        <v>85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15</v>
      </c>
      <c r="Q9" s="10">
        <v>430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2175</v>
      </c>
      <c r="X9" s="10">
        <v>5689</v>
      </c>
      <c r="Y9" s="10">
        <v>9677</v>
      </c>
      <c r="Z9" s="10">
        <v>4696</v>
      </c>
      <c r="AA9" s="10">
        <v>1236</v>
      </c>
      <c r="AB9" s="10">
        <v>1062</v>
      </c>
      <c r="AC9" s="18">
        <v>0</v>
      </c>
      <c r="AD9" s="10">
        <v>100</v>
      </c>
      <c r="AE9" s="18">
        <f>SUBTOTAL(9,X9:AD9)</f>
        <v>22460</v>
      </c>
      <c r="AF9" s="90">
        <v>0</v>
      </c>
      <c r="AG9" s="85"/>
      <c r="AH9" s="85">
        <v>0</v>
      </c>
      <c r="AI9" s="10">
        <v>1013</v>
      </c>
      <c r="AJ9" s="85"/>
      <c r="AK9" s="85"/>
      <c r="AL9" s="10">
        <v>256</v>
      </c>
      <c r="AM9" s="85">
        <v>0</v>
      </c>
      <c r="AN9" s="85">
        <v>0</v>
      </c>
      <c r="AO9" s="85">
        <v>0</v>
      </c>
      <c r="AP9" s="20">
        <f>SUBTOTAL(9,AF9:AO9)</f>
        <v>1269</v>
      </c>
      <c r="AQ9" s="10">
        <v>85</v>
      </c>
      <c r="AR9" s="13">
        <v>795142</v>
      </c>
      <c r="AS9" s="13">
        <v>10726</v>
      </c>
      <c r="AT9" s="85">
        <v>0</v>
      </c>
      <c r="AU9" s="20">
        <f>SUBTOTAL(9,AQ9:AT9)</f>
        <v>805953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189</v>
      </c>
      <c r="BA9" s="10">
        <v>73</v>
      </c>
      <c r="BB9" s="10">
        <v>74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SUBTOTAL(9,AZ9:BK9)</f>
        <v>2435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1317</v>
      </c>
      <c r="CD9" s="17"/>
      <c r="CE9" s="10">
        <v>0</v>
      </c>
      <c r="CF9" s="17"/>
      <c r="CG9" s="17"/>
      <c r="CH9" s="17"/>
      <c r="CI9" s="17"/>
      <c r="CJ9" s="21">
        <f>SUBTOTAL(9,CB9:CI9)</f>
        <v>1317</v>
      </c>
      <c r="CK9" s="10">
        <v>62</v>
      </c>
      <c r="CL9" s="10">
        <v>11</v>
      </c>
      <c r="CM9" s="20">
        <f>CK9+CL9</f>
        <v>73</v>
      </c>
      <c r="CN9" s="10"/>
      <c r="CO9" s="10"/>
      <c r="CP9" s="10"/>
      <c r="CQ9" s="10">
        <v>570</v>
      </c>
      <c r="CR9" s="10">
        <v>0</v>
      </c>
      <c r="CS9" s="10">
        <v>257</v>
      </c>
      <c r="CT9" s="17"/>
      <c r="CU9" s="17"/>
      <c r="CV9" s="10">
        <v>2366</v>
      </c>
      <c r="CW9" s="17"/>
      <c r="CX9" s="17"/>
      <c r="CY9" s="17"/>
      <c r="CZ9" s="17"/>
      <c r="DA9" s="17"/>
      <c r="DB9" s="13"/>
      <c r="DC9" s="21">
        <f>SUBTOTAL(9,CN9:DB9)</f>
        <v>3193</v>
      </c>
      <c r="DD9" s="15">
        <v>0</v>
      </c>
      <c r="DE9" s="14"/>
      <c r="DF9" s="10">
        <v>0</v>
      </c>
      <c r="DG9" s="14"/>
      <c r="DH9" s="14"/>
      <c r="DI9" s="14"/>
      <c r="DJ9" s="14"/>
      <c r="DK9" s="13"/>
      <c r="DL9" s="23">
        <f>SUBTOTAL(9,DD9:DK9)</f>
        <v>0</v>
      </c>
      <c r="DM9" s="14"/>
      <c r="DN9" s="14"/>
      <c r="DO9" s="10">
        <v>113</v>
      </c>
      <c r="DP9" s="13"/>
      <c r="DQ9" s="14"/>
      <c r="DR9" s="14"/>
      <c r="DS9" s="13"/>
      <c r="DT9" s="95">
        <f>SUBTOTAL(9,DM9:DS9)</f>
        <v>113</v>
      </c>
      <c r="DU9" s="10">
        <v>286</v>
      </c>
      <c r="DV9" s="10">
        <v>58</v>
      </c>
      <c r="DW9" s="10">
        <v>338</v>
      </c>
      <c r="DX9" s="13"/>
      <c r="DY9" s="10">
        <v>26</v>
      </c>
      <c r="DZ9" s="21">
        <f>SUBTOTAL(9,DU9:DY9)</f>
        <v>708</v>
      </c>
      <c r="EA9" s="24">
        <f>W9+AE9+AP9+AU9+AY9+BL9+CA9+CJ9+CM9+DC9+DL9+DT9+DZ9</f>
        <v>839696</v>
      </c>
    </row>
    <row r="10" spans="1:132" s="41" customFormat="1" ht="28.5" customHeight="1">
      <c r="A10" s="775" t="s">
        <v>114</v>
      </c>
      <c r="B10" s="775"/>
      <c r="C10" s="30">
        <f t="shared" ref="C10:BN10" si="2">SUM(C11,C29,C50,C59,C69,C78)</f>
        <v>122</v>
      </c>
      <c r="D10" s="30">
        <f t="shared" si="2"/>
        <v>60</v>
      </c>
      <c r="E10" s="30">
        <f t="shared" si="2"/>
        <v>10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25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540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757</v>
      </c>
      <c r="X10" s="32">
        <f t="shared" si="2"/>
        <v>6067.28</v>
      </c>
      <c r="Y10" s="33">
        <f t="shared" si="2"/>
        <v>9762.65</v>
      </c>
      <c r="Z10" s="33">
        <f t="shared" si="2"/>
        <v>6131.75</v>
      </c>
      <c r="AA10" s="30">
        <f t="shared" si="2"/>
        <v>1263.3999999999999</v>
      </c>
      <c r="AB10" s="30">
        <f t="shared" si="2"/>
        <v>564.54999999999995</v>
      </c>
      <c r="AC10" s="30">
        <f t="shared" si="2"/>
        <v>0</v>
      </c>
      <c r="AD10" s="30">
        <f t="shared" si="2"/>
        <v>100</v>
      </c>
      <c r="AE10" s="31">
        <f t="shared" si="2"/>
        <v>23889.63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850.75</v>
      </c>
      <c r="AJ10" s="30">
        <f t="shared" si="2"/>
        <v>0</v>
      </c>
      <c r="AK10" s="30">
        <f t="shared" si="2"/>
        <v>0</v>
      </c>
      <c r="AL10" s="30">
        <f t="shared" si="2"/>
        <v>39.5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890.25</v>
      </c>
      <c r="AQ10" s="30">
        <f t="shared" si="2"/>
        <v>75.25</v>
      </c>
      <c r="AR10" s="30">
        <f t="shared" si="2"/>
        <v>1001885</v>
      </c>
      <c r="AS10" s="30">
        <f t="shared" si="2"/>
        <v>16417</v>
      </c>
      <c r="AT10" s="30">
        <f t="shared" si="2"/>
        <v>0</v>
      </c>
      <c r="AU10" s="30">
        <f t="shared" si="2"/>
        <v>1018377.25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189.1</v>
      </c>
      <c r="BA10" s="30">
        <f t="shared" si="2"/>
        <v>73</v>
      </c>
      <c r="BB10" s="36">
        <f t="shared" si="2"/>
        <v>86.5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1028</v>
      </c>
      <c r="BK10" s="30">
        <f t="shared" si="2"/>
        <v>0</v>
      </c>
      <c r="BL10" s="30">
        <f>SUM(BL11,BL29,BL50,BL59,BL69,BL78)</f>
        <v>1416.6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1340.35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1340.35</v>
      </c>
      <c r="CK10" s="30">
        <f t="shared" si="3"/>
        <v>63</v>
      </c>
      <c r="CL10" s="30">
        <f t="shared" si="3"/>
        <v>11</v>
      </c>
      <c r="CM10" s="30">
        <f>SUM(CM11,CM29,CM50,CM59,CM69,CM78)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535</v>
      </c>
      <c r="CR10" s="30">
        <f t="shared" si="3"/>
        <v>0</v>
      </c>
      <c r="CS10" s="30">
        <f t="shared" si="3"/>
        <v>275</v>
      </c>
      <c r="CT10" s="30">
        <f t="shared" si="3"/>
        <v>0</v>
      </c>
      <c r="CU10" s="30">
        <f t="shared" si="3"/>
        <v>0</v>
      </c>
      <c r="CV10" s="30">
        <f t="shared" si="3"/>
        <v>1755.2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2565.1999999999998</v>
      </c>
      <c r="DD10" s="30">
        <f t="shared" si="3"/>
        <v>4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6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289</v>
      </c>
      <c r="DV10" s="30">
        <f t="shared" si="3"/>
        <v>61.25</v>
      </c>
      <c r="DW10" s="30">
        <f t="shared" si="3"/>
        <v>327</v>
      </c>
      <c r="DX10" s="30">
        <f t="shared" si="3"/>
        <v>0</v>
      </c>
      <c r="DY10" s="30">
        <f t="shared" si="3"/>
        <v>27.75</v>
      </c>
      <c r="DZ10" s="38">
        <f t="shared" si="3"/>
        <v>705</v>
      </c>
      <c r="EA10" s="39">
        <f>SUM(DZ10,DT10,DL10,DC10,CM10,CJ10,CA10,BL10,AU10,AP10,AE10,W10)</f>
        <v>1050134.28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20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25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1224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1224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1296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5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5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5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105</v>
      </c>
    </row>
    <row r="16" spans="1:132" s="62" customFormat="1">
      <c r="A16" s="51"/>
      <c r="B16" s="61" t="s">
        <v>120</v>
      </c>
      <c r="C16" s="53">
        <v>15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10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25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24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24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61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25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25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25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9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9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9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6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6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115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1000</v>
      </c>
      <c r="BK29" s="44">
        <f t="shared" si="24"/>
        <v>0</v>
      </c>
      <c r="BL29" s="43">
        <f t="shared" si="24"/>
        <v>1259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1265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70</v>
      </c>
      <c r="BB34" s="53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115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115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115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50</v>
      </c>
      <c r="D50" s="43">
        <f t="shared" si="30"/>
        <v>30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110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190</v>
      </c>
      <c r="X50" s="46">
        <f t="shared" si="30"/>
        <v>500</v>
      </c>
      <c r="Y50" s="46">
        <f t="shared" si="30"/>
        <v>32</v>
      </c>
      <c r="Z50" s="46">
        <f t="shared" si="30"/>
        <v>22</v>
      </c>
      <c r="AA50" s="46">
        <f t="shared" si="30"/>
        <v>66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620.5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838.5</v>
      </c>
    </row>
    <row r="51" spans="1:131" ht="21.2" customHeight="1">
      <c r="A51" s="51"/>
      <c r="B51" s="61" t="s">
        <v>155</v>
      </c>
      <c r="C51" s="53">
        <v>0</v>
      </c>
      <c r="D51" s="53">
        <v>30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30</v>
      </c>
      <c r="X51" s="55">
        <v>500</v>
      </c>
      <c r="Y51" s="53">
        <v>32</v>
      </c>
      <c r="Z51" s="53">
        <v>22</v>
      </c>
      <c r="AA51" s="53">
        <v>66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620.5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650.5</v>
      </c>
    </row>
    <row r="52" spans="1:131" s="62" customFormat="1">
      <c r="A52" s="51"/>
      <c r="B52" s="61" t="s">
        <v>156</v>
      </c>
      <c r="C52" s="53">
        <v>50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110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160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160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52</v>
      </c>
      <c r="D59" s="43">
        <f t="shared" ref="D59:W59" si="37">SUM(D60:D68)</f>
        <v>0</v>
      </c>
      <c r="E59" s="43">
        <f t="shared" si="37"/>
        <v>10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420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482</v>
      </c>
      <c r="X59" s="46">
        <f>SUM(X60:X68)</f>
        <v>775.9</v>
      </c>
      <c r="Y59" s="46">
        <f t="shared" ref="Y59:CJ59" si="38">SUM(Y60:Y68)</f>
        <v>847.3</v>
      </c>
      <c r="Z59" s="46">
        <f t="shared" si="38"/>
        <v>614.1</v>
      </c>
      <c r="AA59" s="46">
        <f t="shared" si="38"/>
        <v>766.09999999999991</v>
      </c>
      <c r="AB59" s="46">
        <f t="shared" si="38"/>
        <v>490.3</v>
      </c>
      <c r="AC59" s="47">
        <f t="shared" si="38"/>
        <v>0</v>
      </c>
      <c r="AD59" s="46">
        <f t="shared" si="38"/>
        <v>0</v>
      </c>
      <c r="AE59" s="46">
        <f t="shared" si="38"/>
        <v>3493.7000000000003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9</v>
      </c>
      <c r="AT59" s="44">
        <f t="shared" si="38"/>
        <v>0</v>
      </c>
      <c r="AU59" s="43">
        <f t="shared" si="38"/>
        <v>4331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64.099999999999994</v>
      </c>
      <c r="BA59" s="43">
        <f t="shared" si="38"/>
        <v>3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119.6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107.35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107.35</v>
      </c>
      <c r="CK59" s="44">
        <f>SUM(CK60:CK68)</f>
        <v>63</v>
      </c>
      <c r="CL59" s="44">
        <f t="shared" ref="CL59:CM59" si="39">SUM(CL60:CL68)</f>
        <v>11</v>
      </c>
      <c r="CM59" s="44">
        <f t="shared" si="39"/>
        <v>74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445</v>
      </c>
      <c r="CR59" s="43">
        <f t="shared" si="40"/>
        <v>0</v>
      </c>
      <c r="CS59" s="44">
        <f t="shared" si="40"/>
        <v>133</v>
      </c>
      <c r="CT59" s="44">
        <f t="shared" si="40"/>
        <v>0</v>
      </c>
      <c r="CU59" s="44">
        <f t="shared" si="40"/>
        <v>0</v>
      </c>
      <c r="CV59" s="43">
        <f t="shared" si="40"/>
        <v>1563.2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2141.1999999999998</v>
      </c>
      <c r="DD59" s="67">
        <f t="shared" si="40"/>
        <v>2</v>
      </c>
      <c r="DE59" s="67">
        <f t="shared" si="40"/>
        <v>0</v>
      </c>
      <c r="DF59" s="43">
        <f t="shared" si="40"/>
        <v>2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4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289</v>
      </c>
      <c r="DV59" s="43">
        <f t="shared" si="40"/>
        <v>37.25</v>
      </c>
      <c r="DW59" s="43">
        <f t="shared" si="40"/>
        <v>327</v>
      </c>
      <c r="DX59" s="44">
        <f t="shared" si="40"/>
        <v>0</v>
      </c>
      <c r="DY59" s="43">
        <f t="shared" si="40"/>
        <v>27.75</v>
      </c>
      <c r="DZ59" s="43">
        <f t="shared" si="40"/>
        <v>681</v>
      </c>
      <c r="EA59" s="49">
        <f t="shared" si="9"/>
        <v>11546.85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19.399999999999999</v>
      </c>
      <c r="Y60" s="53">
        <v>3.8</v>
      </c>
      <c r="Z60" s="53">
        <v>4</v>
      </c>
      <c r="AA60" s="53">
        <v>3</v>
      </c>
      <c r="AB60" s="53">
        <v>66.3</v>
      </c>
      <c r="AC60" s="53">
        <v>0</v>
      </c>
      <c r="AD60" s="53">
        <v>0</v>
      </c>
      <c r="AE60" s="68">
        <f t="shared" si="35"/>
        <v>96.5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8.5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107.35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107.35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349</v>
      </c>
      <c r="CR60" s="53">
        <v>0</v>
      </c>
      <c r="CS60" s="53">
        <v>133</v>
      </c>
      <c r="CT60" s="53">
        <v>0</v>
      </c>
      <c r="CU60" s="53">
        <v>0</v>
      </c>
      <c r="CV60" s="53">
        <v>986.2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1468.2</v>
      </c>
      <c r="DD60" s="53">
        <v>2</v>
      </c>
      <c r="DE60" s="53">
        <v>0</v>
      </c>
      <c r="DF60" s="53">
        <v>2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4</v>
      </c>
      <c r="DM60" s="53">
        <v>0</v>
      </c>
      <c r="DN60" s="53">
        <v>0</v>
      </c>
      <c r="DO60" s="53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53">
        <v>289</v>
      </c>
      <c r="DV60" s="53">
        <v>37.25</v>
      </c>
      <c r="DW60" s="53">
        <v>327</v>
      </c>
      <c r="DX60" s="53">
        <v>0</v>
      </c>
      <c r="DY60" s="53">
        <v>27.75</v>
      </c>
      <c r="DZ60" s="56">
        <f t="shared" si="22"/>
        <v>681</v>
      </c>
      <c r="EA60" s="60">
        <f t="shared" si="9"/>
        <v>3480.05</v>
      </c>
    </row>
    <row r="61" spans="1:131" s="62" customFormat="1">
      <c r="A61" s="51"/>
      <c r="B61" s="61" t="s">
        <v>165</v>
      </c>
      <c r="C61" s="53">
        <v>52</v>
      </c>
      <c r="D61" s="53">
        <v>0</v>
      </c>
      <c r="E61" s="53">
        <v>10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420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482</v>
      </c>
      <c r="X61" s="55">
        <v>201</v>
      </c>
      <c r="Y61" s="53">
        <v>107</v>
      </c>
      <c r="Z61" s="53">
        <v>265</v>
      </c>
      <c r="AA61" s="53">
        <v>219</v>
      </c>
      <c r="AB61" s="53">
        <v>421</v>
      </c>
      <c r="AC61" s="53">
        <v>0</v>
      </c>
      <c r="AD61" s="53">
        <v>0</v>
      </c>
      <c r="AE61" s="68">
        <f t="shared" si="35"/>
        <v>1213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1695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480.25</v>
      </c>
      <c r="Z62" s="53">
        <v>102.5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55.6</v>
      </c>
      <c r="BA62" s="53">
        <v>3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110.6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1251.6499999999999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233</v>
      </c>
      <c r="Z63" s="53">
        <v>215.5</v>
      </c>
      <c r="AA63" s="53">
        <v>469.5</v>
      </c>
      <c r="AB63" s="53">
        <v>2</v>
      </c>
      <c r="AC63" s="53">
        <v>0</v>
      </c>
      <c r="AD63" s="53">
        <v>0</v>
      </c>
      <c r="AE63" s="68">
        <f>SUM(X63:AD63)</f>
        <v>989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63</v>
      </c>
      <c r="CL63" s="59">
        <v>0</v>
      </c>
      <c r="CM63" s="53">
        <f>SUM(CK63:CL63)</f>
        <v>63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573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669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5042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6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6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9</v>
      </c>
      <c r="AT66" s="53">
        <v>0</v>
      </c>
      <c r="AU66" s="56">
        <f t="shared" si="42"/>
        <v>9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4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4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19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9.25</v>
      </c>
      <c r="Y67" s="53">
        <v>23.25</v>
      </c>
      <c r="Z67" s="53">
        <v>21.1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59.15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59.15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3399.83</v>
      </c>
      <c r="Y69" s="46">
        <f t="shared" ref="Y69:CJ69" si="44">SUM(Y70:Y77)</f>
        <v>6675.25</v>
      </c>
      <c r="Z69" s="46">
        <f t="shared" si="44"/>
        <v>1937.35</v>
      </c>
      <c r="AA69" s="46">
        <f t="shared" si="44"/>
        <v>60.3</v>
      </c>
      <c r="AB69" s="46">
        <f t="shared" si="44"/>
        <v>69.25</v>
      </c>
      <c r="AC69" s="47">
        <f t="shared" si="44"/>
        <v>0</v>
      </c>
      <c r="AD69" s="46">
        <f t="shared" si="44"/>
        <v>0</v>
      </c>
      <c r="AE69" s="46">
        <f t="shared" si="44"/>
        <v>12141.98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2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2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12167.98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36</v>
      </c>
      <c r="AC71" s="53">
        <v>0</v>
      </c>
      <c r="AD71" s="53">
        <v>0</v>
      </c>
      <c r="AE71" s="68">
        <f t="shared" si="35"/>
        <v>36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36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2767</v>
      </c>
      <c r="Y72" s="70">
        <v>6473</v>
      </c>
      <c r="Z72" s="53">
        <v>1628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10888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10888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189</v>
      </c>
      <c r="Y73" s="53">
        <v>134</v>
      </c>
      <c r="Z73" s="53">
        <v>6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329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2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2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2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43.83</v>
      </c>
      <c r="Y75" s="53">
        <v>62.25</v>
      </c>
      <c r="Z75" s="53">
        <v>146.35</v>
      </c>
      <c r="AA75" s="53">
        <v>35.299999999999997</v>
      </c>
      <c r="AB75" s="53">
        <v>0.25</v>
      </c>
      <c r="AC75" s="53">
        <v>0</v>
      </c>
      <c r="AD75" s="53">
        <v>0</v>
      </c>
      <c r="AE75" s="68">
        <f t="shared" si="35"/>
        <v>287.98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287.98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395</v>
      </c>
      <c r="Y76" s="53">
        <v>1</v>
      </c>
      <c r="Z76" s="53">
        <v>157</v>
      </c>
      <c r="AA76" s="53">
        <v>9</v>
      </c>
      <c r="AB76" s="53">
        <v>15</v>
      </c>
      <c r="AC76" s="53">
        <v>0</v>
      </c>
      <c r="AD76" s="53">
        <v>0</v>
      </c>
      <c r="AE76" s="68">
        <f t="shared" si="35"/>
        <v>577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601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30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30</v>
      </c>
      <c r="X78" s="46">
        <f>SUM(X79:X92)</f>
        <v>1385.55</v>
      </c>
      <c r="Y78" s="46">
        <f t="shared" ref="Y78:AO78" si="58">SUM(Y79:Y92)</f>
        <v>2208.1</v>
      </c>
      <c r="Z78" s="46">
        <f t="shared" si="58"/>
        <v>3558.3</v>
      </c>
      <c r="AA78" s="46">
        <f t="shared" si="58"/>
        <v>369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7625.45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850.75</v>
      </c>
      <c r="AJ78" s="47">
        <f t="shared" si="58"/>
        <v>0</v>
      </c>
      <c r="AK78" s="47">
        <f t="shared" si="58"/>
        <v>0</v>
      </c>
      <c r="AL78" s="46">
        <f t="shared" si="58"/>
        <v>39.5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890.25</v>
      </c>
      <c r="AQ78" s="43">
        <f t="shared" ref="AQ78:CI78" si="59">SUM(AQ79:AQ92)</f>
        <v>72.25</v>
      </c>
      <c r="AR78" s="43">
        <f t="shared" si="59"/>
        <v>997566</v>
      </c>
      <c r="AS78" s="44">
        <f t="shared" si="59"/>
        <v>16403</v>
      </c>
      <c r="AT78" s="44">
        <f t="shared" si="59"/>
        <v>0</v>
      </c>
      <c r="AU78" s="43">
        <f t="shared" si="59"/>
        <v>1014041.25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9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9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90</v>
      </c>
      <c r="CR78" s="43">
        <f t="shared" si="61"/>
        <v>0</v>
      </c>
      <c r="CS78" s="44">
        <f t="shared" si="61"/>
        <v>142</v>
      </c>
      <c r="CT78" s="44">
        <f t="shared" si="61"/>
        <v>0</v>
      </c>
      <c r="CU78" s="44">
        <f t="shared" si="61"/>
        <v>0</v>
      </c>
      <c r="CV78" s="43">
        <f t="shared" si="61"/>
        <v>192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424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1023019.95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7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7</v>
      </c>
      <c r="AF79" s="55">
        <v>0</v>
      </c>
      <c r="AG79" s="53">
        <v>0</v>
      </c>
      <c r="AH79" s="53">
        <v>0</v>
      </c>
      <c r="AI79" s="53">
        <v>1</v>
      </c>
      <c r="AJ79" s="53">
        <v>0</v>
      </c>
      <c r="AK79" s="53">
        <v>0</v>
      </c>
      <c r="AL79" s="53">
        <v>38.5</v>
      </c>
      <c r="AM79" s="53">
        <v>0</v>
      </c>
      <c r="AN79" s="53">
        <v>0</v>
      </c>
      <c r="AO79" s="53">
        <v>0</v>
      </c>
      <c r="AP79" s="56">
        <f t="shared" si="49"/>
        <v>39.5</v>
      </c>
      <c r="AQ79" s="53">
        <v>8</v>
      </c>
      <c r="AR79" s="53">
        <v>0</v>
      </c>
      <c r="AS79" s="53">
        <v>4</v>
      </c>
      <c r="AT79" s="53">
        <v>0</v>
      </c>
      <c r="AU79" s="56">
        <f t="shared" ref="AU79:AU92" si="62">SUBTOTAL(9,AQ79:AT79)</f>
        <v>12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58.5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298</v>
      </c>
      <c r="Z80" s="53">
        <v>326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624</v>
      </c>
      <c r="AF80" s="55">
        <v>0</v>
      </c>
      <c r="AG80" s="53">
        <v>0</v>
      </c>
      <c r="AH80" s="53">
        <v>0</v>
      </c>
      <c r="AI80" s="53">
        <v>382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382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114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114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1120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132553</v>
      </c>
      <c r="AS81" s="53">
        <v>0</v>
      </c>
      <c r="AT81" s="53">
        <v>0</v>
      </c>
      <c r="AU81" s="56">
        <f t="shared" si="62"/>
        <v>132553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132553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26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62</v>
      </c>
      <c r="AF82" s="55">
        <v>0</v>
      </c>
      <c r="AG82" s="53">
        <v>0</v>
      </c>
      <c r="AH82" s="53">
        <v>0</v>
      </c>
      <c r="AI82" s="53">
        <v>66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66</v>
      </c>
      <c r="AQ82" s="53">
        <v>0</v>
      </c>
      <c r="AR82" s="53">
        <v>1519</v>
      </c>
      <c r="AS82" s="53">
        <v>242</v>
      </c>
      <c r="AT82" s="53">
        <v>0</v>
      </c>
      <c r="AU82" s="56">
        <f t="shared" si="62"/>
        <v>1761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1889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7645</v>
      </c>
      <c r="AS84" s="53">
        <v>10300</v>
      </c>
      <c r="AT84" s="53">
        <v>0</v>
      </c>
      <c r="AU84" s="58">
        <f t="shared" si="62"/>
        <v>17945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17945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0</v>
      </c>
      <c r="AT85" s="53">
        <v>0</v>
      </c>
      <c r="AU85" s="56">
        <f t="shared" si="62"/>
        <v>6465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6505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10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4885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92.05</v>
      </c>
      <c r="Y87" s="53">
        <v>166.1</v>
      </c>
      <c r="Z87" s="53">
        <v>11.8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269.95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272.95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34809</v>
      </c>
      <c r="AS88" s="53">
        <v>0</v>
      </c>
      <c r="AT88" s="53">
        <v>0</v>
      </c>
      <c r="AU88" s="56">
        <f t="shared" si="62"/>
        <v>34809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92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132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34944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30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30</v>
      </c>
      <c r="X90" s="55">
        <v>54.5</v>
      </c>
      <c r="Y90" s="53">
        <v>67</v>
      </c>
      <c r="Z90" s="53">
        <v>13.5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142.5</v>
      </c>
      <c r="AF90" s="55">
        <v>0</v>
      </c>
      <c r="AG90" s="53">
        <v>0</v>
      </c>
      <c r="AH90" s="53">
        <v>0</v>
      </c>
      <c r="AI90" s="53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53">
        <v>0.25</v>
      </c>
      <c r="AR90" s="53">
        <v>4325</v>
      </c>
      <c r="AS90" s="53">
        <v>147</v>
      </c>
      <c r="AT90" s="53">
        <v>0</v>
      </c>
      <c r="AU90" s="56">
        <f t="shared" si="62"/>
        <v>4472.25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4652.25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140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435</v>
      </c>
      <c r="AF91" s="55">
        <v>0</v>
      </c>
      <c r="AG91" s="53">
        <v>0</v>
      </c>
      <c r="AH91" s="53">
        <v>0</v>
      </c>
      <c r="AI91" s="53">
        <v>326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326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5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5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51534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1059</v>
      </c>
      <c r="Y92" s="53">
        <v>1481</v>
      </c>
      <c r="Z92" s="53">
        <v>2940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5942</v>
      </c>
      <c r="AF92" s="55">
        <v>0</v>
      </c>
      <c r="AG92" s="53">
        <v>0</v>
      </c>
      <c r="AH92" s="53">
        <v>0</v>
      </c>
      <c r="AI92" s="53">
        <v>75.25</v>
      </c>
      <c r="AJ92" s="53">
        <v>0</v>
      </c>
      <c r="AK92" s="53">
        <v>0</v>
      </c>
      <c r="AL92" s="53">
        <v>1</v>
      </c>
      <c r="AM92" s="53">
        <v>0</v>
      </c>
      <c r="AN92" s="53">
        <v>0</v>
      </c>
      <c r="AO92" s="53">
        <v>0</v>
      </c>
      <c r="AP92" s="56">
        <f t="shared" si="49"/>
        <v>76.25</v>
      </c>
      <c r="AQ92" s="53">
        <v>0</v>
      </c>
      <c r="AR92" s="53">
        <v>600</v>
      </c>
      <c r="AS92" s="53">
        <v>5370</v>
      </c>
      <c r="AT92" s="53">
        <v>0</v>
      </c>
      <c r="AU92" s="56">
        <f t="shared" si="62"/>
        <v>5970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90</v>
      </c>
      <c r="CR92" s="53">
        <v>0</v>
      </c>
      <c r="CS92" s="53">
        <v>47</v>
      </c>
      <c r="CT92" s="53">
        <v>0</v>
      </c>
      <c r="CU92" s="53">
        <v>0</v>
      </c>
      <c r="CV92" s="53">
        <v>38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175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12163.25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7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honeticPr fontId="24" type="noConversion"/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 filterMode="1"/>
  <dimension ref="A1:EB152"/>
  <sheetViews>
    <sheetView zoomScale="70" zoomScaleNormal="70" zoomScaleSheetLayoutView="70" workbookViewId="0">
      <pane xSplit="2" ySplit="6" topLeftCell="DU87" activePane="bottomRight" state="frozen"/>
      <selection pane="topRight" activeCell="C1" sqref="C1"/>
      <selection pane="bottomLeft" activeCell="A7" sqref="A7"/>
      <selection pane="bottomRight" activeCell="EG89" sqref="EG89"/>
    </sheetView>
  </sheetViews>
  <sheetFormatPr defaultColWidth="9" defaultRowHeight="21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hidden="1" customWidth="1"/>
    <col min="8" max="8" width="8.42578125" style="78" hidden="1" customWidth="1"/>
    <col min="9" max="9" width="17.140625" style="78" hidden="1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8.140625" style="78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hidden="1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5" width="8.42578125" style="78" customWidth="1"/>
    <col min="96" max="96" width="8.42578125" style="78" hidden="1" customWidth="1"/>
    <col min="97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26.25">
      <c r="A1" s="787" t="s">
        <v>0</v>
      </c>
      <c r="B1" s="787"/>
      <c r="C1" s="787"/>
      <c r="D1" s="787"/>
      <c r="E1" s="787"/>
      <c r="F1" s="787"/>
      <c r="G1" s="787"/>
      <c r="H1" s="787"/>
      <c r="I1" s="787"/>
      <c r="J1" s="787"/>
      <c r="K1" s="787"/>
      <c r="L1" s="787"/>
      <c r="M1" s="787"/>
      <c r="N1" s="787"/>
      <c r="O1" s="787"/>
      <c r="P1" s="787"/>
      <c r="Q1" s="787"/>
      <c r="R1" s="787"/>
      <c r="S1" s="787"/>
      <c r="T1" s="787"/>
      <c r="U1" s="787"/>
      <c r="V1" s="787"/>
      <c r="W1" s="787"/>
      <c r="X1" s="787"/>
      <c r="Y1" s="787"/>
      <c r="Z1" s="787"/>
      <c r="AA1" s="787"/>
      <c r="AB1" s="787"/>
      <c r="AC1" s="787"/>
      <c r="AD1" s="787"/>
      <c r="AE1" s="787"/>
      <c r="AF1" s="787"/>
      <c r="AG1" s="787"/>
      <c r="AH1" s="787"/>
      <c r="AI1" s="787"/>
      <c r="AJ1" s="787"/>
      <c r="AK1" s="787"/>
      <c r="AL1" s="787"/>
      <c r="AM1" s="787"/>
      <c r="AN1" s="787"/>
      <c r="AO1" s="787"/>
      <c r="AP1" s="787"/>
      <c r="AQ1" s="787"/>
      <c r="AR1" s="787"/>
      <c r="AS1" s="787"/>
      <c r="AT1" s="787"/>
      <c r="AU1" s="787"/>
      <c r="AV1" s="787"/>
      <c r="AW1" s="787"/>
      <c r="AX1" s="787"/>
      <c r="AY1" s="787"/>
      <c r="AZ1" s="787"/>
      <c r="BA1" s="787"/>
      <c r="BB1" s="787"/>
      <c r="BC1" s="787"/>
      <c r="BD1" s="787"/>
      <c r="BE1" s="787"/>
      <c r="BF1" s="787"/>
      <c r="BG1" s="787"/>
      <c r="BH1" s="787"/>
      <c r="BI1" s="787"/>
      <c r="BJ1" s="787"/>
      <c r="BK1" s="787"/>
      <c r="BL1" s="787"/>
      <c r="BM1" s="787"/>
      <c r="BN1" s="787"/>
      <c r="BO1" s="787"/>
      <c r="BP1" s="787"/>
      <c r="BQ1" s="787"/>
      <c r="BR1" s="787"/>
      <c r="BS1" s="787"/>
      <c r="BT1" s="787"/>
      <c r="BU1" s="787"/>
      <c r="BV1" s="787"/>
      <c r="BW1" s="787"/>
      <c r="BX1" s="787"/>
      <c r="BY1" s="787"/>
      <c r="BZ1" s="787"/>
      <c r="CA1" s="787"/>
      <c r="CB1" s="787"/>
      <c r="CC1" s="787"/>
      <c r="CD1" s="787"/>
      <c r="CE1" s="787"/>
      <c r="CF1" s="787"/>
      <c r="CG1" s="787"/>
      <c r="CH1" s="787"/>
      <c r="CI1" s="787"/>
      <c r="CJ1" s="787"/>
      <c r="CK1" s="787"/>
      <c r="CL1" s="787"/>
      <c r="CM1" s="787"/>
      <c r="CN1" s="787"/>
      <c r="CO1" s="787"/>
      <c r="CP1" s="787"/>
      <c r="CQ1" s="787"/>
      <c r="CR1" s="787"/>
      <c r="CS1" s="787"/>
      <c r="CT1" s="787"/>
      <c r="CU1" s="787"/>
      <c r="CV1" s="787"/>
      <c r="CW1" s="787"/>
      <c r="CX1" s="787"/>
      <c r="CY1" s="787"/>
      <c r="CZ1" s="787"/>
      <c r="DA1" s="787"/>
      <c r="DB1" s="787"/>
      <c r="DC1" s="787"/>
      <c r="DD1" s="787"/>
      <c r="DE1" s="787"/>
      <c r="DF1" s="787"/>
      <c r="DG1" s="787"/>
      <c r="DH1" s="787"/>
      <c r="DI1" s="787"/>
      <c r="DJ1" s="787"/>
      <c r="DK1" s="787"/>
      <c r="DL1" s="787"/>
      <c r="DM1" s="787"/>
      <c r="DN1" s="787"/>
      <c r="DO1" s="787"/>
      <c r="DP1" s="787"/>
      <c r="DQ1" s="787"/>
      <c r="DR1" s="787"/>
      <c r="DS1" s="787"/>
      <c r="DT1" s="787"/>
      <c r="DU1" s="787"/>
      <c r="DV1" s="787"/>
      <c r="DW1" s="787"/>
      <c r="DX1" s="787"/>
      <c r="DY1" s="787"/>
      <c r="DZ1" s="787"/>
      <c r="EA1" s="787"/>
    </row>
    <row r="2" spans="1:132" ht="26.25">
      <c r="A2" s="787" t="s">
        <v>211</v>
      </c>
      <c r="B2" s="787"/>
      <c r="C2" s="787"/>
      <c r="D2" s="787"/>
      <c r="E2" s="787"/>
      <c r="F2" s="787"/>
      <c r="G2" s="787"/>
      <c r="H2" s="787"/>
      <c r="I2" s="787"/>
      <c r="J2" s="787"/>
      <c r="K2" s="787"/>
      <c r="L2" s="787"/>
      <c r="M2" s="787"/>
      <c r="N2" s="787"/>
      <c r="O2" s="787"/>
      <c r="P2" s="787"/>
      <c r="Q2" s="787"/>
      <c r="R2" s="787"/>
      <c r="S2" s="787"/>
      <c r="T2" s="787"/>
      <c r="U2" s="787"/>
      <c r="V2" s="787"/>
      <c r="W2" s="787"/>
      <c r="X2" s="787"/>
      <c r="Y2" s="787"/>
      <c r="Z2" s="787"/>
      <c r="AA2" s="787"/>
      <c r="AB2" s="787"/>
      <c r="AC2" s="787"/>
      <c r="AD2" s="787"/>
      <c r="AE2" s="787"/>
      <c r="AF2" s="787"/>
      <c r="AG2" s="787"/>
      <c r="AH2" s="787"/>
      <c r="AI2" s="787"/>
      <c r="AJ2" s="787"/>
      <c r="AK2" s="787"/>
      <c r="AL2" s="787"/>
      <c r="AM2" s="787"/>
      <c r="AN2" s="787"/>
      <c r="AO2" s="787"/>
      <c r="AP2" s="787"/>
      <c r="AQ2" s="787"/>
      <c r="AR2" s="787"/>
      <c r="AS2" s="787"/>
      <c r="AT2" s="787"/>
      <c r="AU2" s="787"/>
      <c r="AV2" s="787"/>
      <c r="AW2" s="787"/>
      <c r="AX2" s="787"/>
      <c r="AY2" s="787"/>
      <c r="AZ2" s="787"/>
      <c r="BA2" s="787"/>
      <c r="BB2" s="787"/>
      <c r="BC2" s="787"/>
      <c r="BD2" s="787"/>
      <c r="BE2" s="787"/>
      <c r="BF2" s="787"/>
      <c r="BG2" s="787"/>
      <c r="BH2" s="787"/>
      <c r="BI2" s="787"/>
      <c r="BJ2" s="787"/>
      <c r="BK2" s="787"/>
      <c r="BL2" s="787"/>
      <c r="BM2" s="787"/>
      <c r="BN2" s="787"/>
      <c r="BO2" s="787"/>
      <c r="BP2" s="787"/>
      <c r="BQ2" s="787"/>
      <c r="BR2" s="787"/>
      <c r="BS2" s="787"/>
      <c r="BT2" s="787"/>
      <c r="BU2" s="787"/>
      <c r="BV2" s="787"/>
      <c r="BW2" s="787"/>
      <c r="BX2" s="787"/>
      <c r="BY2" s="787"/>
      <c r="BZ2" s="787"/>
      <c r="CA2" s="787"/>
      <c r="CB2" s="787"/>
      <c r="CC2" s="787"/>
      <c r="CD2" s="787"/>
      <c r="CE2" s="787"/>
      <c r="CF2" s="787"/>
      <c r="CG2" s="787"/>
      <c r="CH2" s="787"/>
      <c r="CI2" s="787"/>
      <c r="CJ2" s="787"/>
      <c r="CK2" s="787"/>
      <c r="CL2" s="787"/>
      <c r="CM2" s="787"/>
      <c r="CN2" s="787"/>
      <c r="CO2" s="787"/>
      <c r="CP2" s="787"/>
      <c r="CQ2" s="787"/>
      <c r="CR2" s="787"/>
      <c r="CS2" s="787"/>
      <c r="CT2" s="787"/>
      <c r="CU2" s="787"/>
      <c r="CV2" s="787"/>
      <c r="CW2" s="787"/>
      <c r="CX2" s="787"/>
      <c r="CY2" s="787"/>
      <c r="CZ2" s="787"/>
      <c r="DA2" s="787"/>
      <c r="DB2" s="787"/>
      <c r="DC2" s="787"/>
      <c r="DD2" s="787"/>
      <c r="DE2" s="787"/>
      <c r="DF2" s="787"/>
      <c r="DG2" s="787"/>
      <c r="DH2" s="787"/>
      <c r="DI2" s="787"/>
      <c r="DJ2" s="787"/>
      <c r="DK2" s="787"/>
      <c r="DL2" s="787"/>
      <c r="DM2" s="787"/>
      <c r="DN2" s="787"/>
      <c r="DO2" s="787"/>
      <c r="DP2" s="787"/>
      <c r="DQ2" s="787"/>
      <c r="DR2" s="787"/>
      <c r="DS2" s="787"/>
      <c r="DT2" s="787"/>
      <c r="DU2" s="787"/>
      <c r="DV2" s="787"/>
      <c r="DW2" s="787"/>
      <c r="DX2" s="787"/>
      <c r="DY2" s="787"/>
      <c r="DZ2" s="787"/>
      <c r="EA2" s="787"/>
    </row>
    <row r="3" spans="1:132" s="788" customFormat="1" ht="21.2" customHeight="1">
      <c r="A3" s="788" t="s">
        <v>2</v>
      </c>
    </row>
    <row r="4" spans="1:132" ht="21.2" customHeight="1">
      <c r="A4" s="779" t="s">
        <v>3</v>
      </c>
      <c r="B4" s="779" t="s">
        <v>4</v>
      </c>
      <c r="C4" s="776" t="s">
        <v>5</v>
      </c>
      <c r="D4" s="777"/>
      <c r="E4" s="777"/>
      <c r="F4" s="777"/>
      <c r="G4" s="777"/>
      <c r="H4" s="777"/>
      <c r="I4" s="777"/>
      <c r="J4" s="777"/>
      <c r="K4" s="777"/>
      <c r="L4" s="777"/>
      <c r="M4" s="777"/>
      <c r="N4" s="777"/>
      <c r="O4" s="777"/>
      <c r="P4" s="777"/>
      <c r="Q4" s="777"/>
      <c r="R4" s="777"/>
      <c r="S4" s="777"/>
      <c r="T4" s="777"/>
      <c r="U4" s="777"/>
      <c r="V4" s="777"/>
      <c r="W4" s="783"/>
      <c r="X4" s="782" t="s">
        <v>6</v>
      </c>
      <c r="Y4" s="789"/>
      <c r="Z4" s="789"/>
      <c r="AA4" s="789"/>
      <c r="AB4" s="789"/>
      <c r="AC4" s="789"/>
      <c r="AD4" s="789"/>
      <c r="AE4" s="790"/>
      <c r="AF4" s="781" t="s">
        <v>7</v>
      </c>
      <c r="AG4" s="781"/>
      <c r="AH4" s="781"/>
      <c r="AI4" s="781"/>
      <c r="AJ4" s="781"/>
      <c r="AK4" s="781"/>
      <c r="AL4" s="781"/>
      <c r="AM4" s="781"/>
      <c r="AN4" s="781"/>
      <c r="AO4" s="781"/>
      <c r="AP4" s="781"/>
      <c r="AQ4" s="780" t="s">
        <v>8</v>
      </c>
      <c r="AR4" s="781"/>
      <c r="AS4" s="781"/>
      <c r="AT4" s="781"/>
      <c r="AU4" s="782"/>
      <c r="AV4" s="776" t="s">
        <v>9</v>
      </c>
      <c r="AW4" s="777"/>
      <c r="AX4" s="777"/>
      <c r="AY4" s="778"/>
      <c r="AZ4" s="779" t="s">
        <v>10</v>
      </c>
      <c r="BA4" s="779"/>
      <c r="BB4" s="779"/>
      <c r="BC4" s="779"/>
      <c r="BD4" s="779"/>
      <c r="BE4" s="779"/>
      <c r="BF4" s="779"/>
      <c r="BG4" s="779"/>
      <c r="BH4" s="779"/>
      <c r="BI4" s="779"/>
      <c r="BJ4" s="779"/>
      <c r="BK4" s="779"/>
      <c r="BL4" s="779"/>
      <c r="BM4" s="776" t="s">
        <v>11</v>
      </c>
      <c r="BN4" s="777"/>
      <c r="BO4" s="777"/>
      <c r="BP4" s="777"/>
      <c r="BQ4" s="777"/>
      <c r="BR4" s="777"/>
      <c r="BS4" s="777"/>
      <c r="BT4" s="777"/>
      <c r="BU4" s="777"/>
      <c r="BV4" s="777"/>
      <c r="BW4" s="777"/>
      <c r="BX4" s="777"/>
      <c r="BY4" s="777"/>
      <c r="BZ4" s="777"/>
      <c r="CA4" s="778"/>
      <c r="CB4" s="776" t="s">
        <v>12</v>
      </c>
      <c r="CC4" s="777"/>
      <c r="CD4" s="777"/>
      <c r="CE4" s="777"/>
      <c r="CF4" s="777"/>
      <c r="CG4" s="777"/>
      <c r="CH4" s="777"/>
      <c r="CI4" s="777"/>
      <c r="CJ4" s="778"/>
      <c r="CK4" s="789" t="s">
        <v>13</v>
      </c>
      <c r="CL4" s="789"/>
      <c r="CM4" s="789"/>
      <c r="CN4" s="780" t="s">
        <v>14</v>
      </c>
      <c r="CO4" s="781"/>
      <c r="CP4" s="781"/>
      <c r="CQ4" s="781"/>
      <c r="CR4" s="781"/>
      <c r="CS4" s="781"/>
      <c r="CT4" s="781"/>
      <c r="CU4" s="781"/>
      <c r="CV4" s="781"/>
      <c r="CW4" s="781"/>
      <c r="CX4" s="781"/>
      <c r="CY4" s="781"/>
      <c r="CZ4" s="781"/>
      <c r="DA4" s="781"/>
      <c r="DB4" s="781"/>
      <c r="DC4" s="782"/>
      <c r="DD4" s="776" t="s">
        <v>15</v>
      </c>
      <c r="DE4" s="777"/>
      <c r="DF4" s="777"/>
      <c r="DG4" s="777"/>
      <c r="DH4" s="777"/>
      <c r="DI4" s="777"/>
      <c r="DJ4" s="777"/>
      <c r="DK4" s="777"/>
      <c r="DL4" s="778"/>
      <c r="DM4" s="776" t="s">
        <v>16</v>
      </c>
      <c r="DN4" s="777"/>
      <c r="DO4" s="777"/>
      <c r="DP4" s="777"/>
      <c r="DQ4" s="777"/>
      <c r="DR4" s="777"/>
      <c r="DS4" s="777"/>
      <c r="DT4" s="778"/>
      <c r="DU4" s="776" t="s">
        <v>17</v>
      </c>
      <c r="DV4" s="777"/>
      <c r="DW4" s="777"/>
      <c r="DX4" s="777"/>
      <c r="DY4" s="777"/>
      <c r="DZ4" s="778" t="s">
        <v>17</v>
      </c>
      <c r="EA4" s="785" t="s">
        <v>18</v>
      </c>
      <c r="EB4" s="2">
        <f>+DT10+DL10+DC10+CM10+CJ10+CA10+BL10+AU10+AP10+AE10+W10+DZ10</f>
        <v>1056219.73</v>
      </c>
    </row>
    <row r="5" spans="1:132">
      <c r="A5" s="779"/>
      <c r="B5" s="779"/>
      <c r="C5" s="776" t="s">
        <v>19</v>
      </c>
      <c r="D5" s="777"/>
      <c r="E5" s="777"/>
      <c r="F5" s="777"/>
      <c r="G5" s="777"/>
      <c r="H5" s="777"/>
      <c r="I5" s="777"/>
      <c r="J5" s="777"/>
      <c r="K5" s="777"/>
      <c r="L5" s="777"/>
      <c r="M5" s="777"/>
      <c r="N5" s="777"/>
      <c r="O5" s="777"/>
      <c r="P5" s="777"/>
      <c r="Q5" s="777"/>
      <c r="R5" s="777"/>
      <c r="S5" s="777"/>
      <c r="T5" s="777"/>
      <c r="U5" s="777"/>
      <c r="V5" s="777"/>
      <c r="W5" s="783"/>
      <c r="X5" s="778" t="s">
        <v>19</v>
      </c>
      <c r="Y5" s="779"/>
      <c r="Z5" s="779"/>
      <c r="AA5" s="779"/>
      <c r="AB5" s="779"/>
      <c r="AC5" s="779"/>
      <c r="AD5" s="779"/>
      <c r="AE5" s="784"/>
      <c r="AF5" s="777" t="s">
        <v>19</v>
      </c>
      <c r="AG5" s="777"/>
      <c r="AH5" s="777"/>
      <c r="AI5" s="777"/>
      <c r="AJ5" s="777"/>
      <c r="AK5" s="777"/>
      <c r="AL5" s="777"/>
      <c r="AM5" s="777"/>
      <c r="AN5" s="777"/>
      <c r="AO5" s="777"/>
      <c r="AP5" s="777"/>
      <c r="AQ5" s="776" t="s">
        <v>19</v>
      </c>
      <c r="AR5" s="777"/>
      <c r="AS5" s="777"/>
      <c r="AT5" s="777"/>
      <c r="AU5" s="778"/>
      <c r="AV5" s="776" t="s">
        <v>19</v>
      </c>
      <c r="AW5" s="777"/>
      <c r="AX5" s="777"/>
      <c r="AY5" s="778"/>
      <c r="AZ5" s="779" t="s">
        <v>19</v>
      </c>
      <c r="BA5" s="779"/>
      <c r="BB5" s="779"/>
      <c r="BC5" s="779"/>
      <c r="BD5" s="779"/>
      <c r="BE5" s="779"/>
      <c r="BF5" s="779"/>
      <c r="BG5" s="779"/>
      <c r="BH5" s="779"/>
      <c r="BI5" s="779"/>
      <c r="BJ5" s="779"/>
      <c r="BK5" s="779"/>
      <c r="BL5" s="779"/>
      <c r="BM5" s="776" t="s">
        <v>19</v>
      </c>
      <c r="BN5" s="777"/>
      <c r="BO5" s="777"/>
      <c r="BP5" s="777"/>
      <c r="BQ5" s="777"/>
      <c r="BR5" s="777"/>
      <c r="BS5" s="777"/>
      <c r="BT5" s="777"/>
      <c r="BU5" s="777"/>
      <c r="BV5" s="777"/>
      <c r="BW5" s="777"/>
      <c r="BX5" s="777"/>
      <c r="BY5" s="777"/>
      <c r="BZ5" s="777"/>
      <c r="CA5" s="778"/>
      <c r="CB5" s="776" t="s">
        <v>19</v>
      </c>
      <c r="CC5" s="777"/>
      <c r="CD5" s="777"/>
      <c r="CE5" s="777"/>
      <c r="CF5" s="777"/>
      <c r="CG5" s="777"/>
      <c r="CH5" s="777"/>
      <c r="CI5" s="777"/>
      <c r="CJ5" s="778"/>
      <c r="CK5" s="779" t="s">
        <v>19</v>
      </c>
      <c r="CL5" s="779"/>
      <c r="CM5" s="779"/>
      <c r="CN5" s="780" t="s">
        <v>19</v>
      </c>
      <c r="CO5" s="781"/>
      <c r="CP5" s="781"/>
      <c r="CQ5" s="781"/>
      <c r="CR5" s="781"/>
      <c r="CS5" s="781"/>
      <c r="CT5" s="781"/>
      <c r="CU5" s="781"/>
      <c r="CV5" s="781"/>
      <c r="CW5" s="781"/>
      <c r="CX5" s="781"/>
      <c r="CY5" s="781"/>
      <c r="CZ5" s="781"/>
      <c r="DA5" s="781"/>
      <c r="DB5" s="781"/>
      <c r="DC5" s="782"/>
      <c r="DD5" s="776" t="s">
        <v>19</v>
      </c>
      <c r="DE5" s="777"/>
      <c r="DF5" s="777"/>
      <c r="DG5" s="777"/>
      <c r="DH5" s="777"/>
      <c r="DI5" s="777"/>
      <c r="DJ5" s="777"/>
      <c r="DK5" s="777"/>
      <c r="DL5" s="778"/>
      <c r="DM5" s="776" t="s">
        <v>19</v>
      </c>
      <c r="DN5" s="777"/>
      <c r="DO5" s="777"/>
      <c r="DP5" s="777"/>
      <c r="DQ5" s="777"/>
      <c r="DR5" s="777"/>
      <c r="DS5" s="777"/>
      <c r="DT5" s="778"/>
      <c r="DU5" s="776" t="s">
        <v>19</v>
      </c>
      <c r="DV5" s="777"/>
      <c r="DW5" s="777"/>
      <c r="DX5" s="777"/>
      <c r="DY5" s="777"/>
      <c r="DZ5" s="778"/>
      <c r="EA5" s="786"/>
    </row>
    <row r="6" spans="1:132" ht="96.75" customHeight="1">
      <c r="A6" s="779"/>
      <c r="B6" s="779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8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213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8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37</v>
      </c>
      <c r="D7" s="10">
        <f t="shared" ref="D7:BO7" si="0">D8-D9</f>
        <v>-45</v>
      </c>
      <c r="E7" s="10">
        <f t="shared" si="0"/>
        <v>-10</v>
      </c>
      <c r="F7" s="10">
        <f t="shared" si="0"/>
        <v>0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-25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-215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74</v>
      </c>
      <c r="V7" s="10">
        <f t="shared" si="0"/>
        <v>0</v>
      </c>
      <c r="W7" s="10">
        <f t="shared" si="0"/>
        <v>-184</v>
      </c>
      <c r="X7" s="10">
        <f t="shared" si="0"/>
        <v>678</v>
      </c>
      <c r="Y7" s="10">
        <f t="shared" si="0"/>
        <v>2173</v>
      </c>
      <c r="Z7" s="10">
        <f t="shared" si="0"/>
        <v>866</v>
      </c>
      <c r="AA7" s="10">
        <f t="shared" si="0"/>
        <v>13</v>
      </c>
      <c r="AB7" s="10">
        <f t="shared" si="0"/>
        <v>474</v>
      </c>
      <c r="AC7" s="10">
        <f t="shared" si="0"/>
        <v>0</v>
      </c>
      <c r="AD7" s="10">
        <f t="shared" si="0"/>
        <v>0</v>
      </c>
      <c r="AE7" s="10">
        <f t="shared" si="0"/>
        <v>4204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-53</v>
      </c>
      <c r="AJ7" s="10">
        <f t="shared" si="0"/>
        <v>0</v>
      </c>
      <c r="AK7" s="10">
        <f t="shared" si="0"/>
        <v>0</v>
      </c>
      <c r="AL7" s="10">
        <f t="shared" si="0"/>
        <v>246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193</v>
      </c>
      <c r="AQ7" s="10">
        <f t="shared" si="0"/>
        <v>10</v>
      </c>
      <c r="AR7" s="13">
        <f t="shared" si="0"/>
        <v>0</v>
      </c>
      <c r="AS7" s="10">
        <f t="shared" si="0"/>
        <v>-13</v>
      </c>
      <c r="AT7" s="10">
        <f t="shared" si="0"/>
        <v>0</v>
      </c>
      <c r="AU7" s="10">
        <f t="shared" si="0"/>
        <v>-3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-125</v>
      </c>
      <c r="BA7" s="10">
        <f t="shared" si="0"/>
        <v>-1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1010</v>
      </c>
      <c r="BI7" s="10">
        <f t="shared" si="0"/>
        <v>0</v>
      </c>
      <c r="BJ7" s="10">
        <f t="shared" si="0"/>
        <v>39</v>
      </c>
      <c r="BK7" s="10">
        <f t="shared" si="0"/>
        <v>0</v>
      </c>
      <c r="BL7" s="10">
        <f t="shared" si="0"/>
        <v>923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1264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1264</v>
      </c>
      <c r="CK7" s="10">
        <f t="shared" si="1"/>
        <v>0</v>
      </c>
      <c r="CL7" s="10">
        <f t="shared" si="1"/>
        <v>0</v>
      </c>
      <c r="CM7" s="10">
        <f t="shared" si="1"/>
        <v>0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-332</v>
      </c>
      <c r="CR7" s="10">
        <f t="shared" si="1"/>
        <v>0</v>
      </c>
      <c r="CS7" s="10">
        <f t="shared" si="1"/>
        <v>-95</v>
      </c>
      <c r="CT7" s="10">
        <f t="shared" si="1"/>
        <v>0</v>
      </c>
      <c r="CU7" s="10">
        <f t="shared" si="1"/>
        <v>0</v>
      </c>
      <c r="CV7" s="10">
        <f t="shared" si="1"/>
        <v>119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-308</v>
      </c>
      <c r="DD7" s="10">
        <f t="shared" si="1"/>
        <v>-4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2</v>
      </c>
      <c r="DV7" s="10">
        <f t="shared" si="1"/>
        <v>-2</v>
      </c>
      <c r="DW7" s="10">
        <f t="shared" si="1"/>
        <v>-4</v>
      </c>
      <c r="DX7" s="10">
        <f t="shared" si="1"/>
        <v>0</v>
      </c>
      <c r="DY7" s="10">
        <f t="shared" si="1"/>
        <v>2</v>
      </c>
      <c r="DZ7" s="10">
        <f>DZ8-DZ9</f>
        <v>-2</v>
      </c>
      <c r="EA7" s="10">
        <f>EA8-EA9</f>
        <v>6085</v>
      </c>
    </row>
    <row r="8" spans="1:132" s="11" customFormat="1" ht="24" customHeight="1">
      <c r="A8" s="9"/>
      <c r="B8" s="12" t="s">
        <v>212</v>
      </c>
      <c r="C8" s="10">
        <v>159</v>
      </c>
      <c r="D8" s="10">
        <v>15</v>
      </c>
      <c r="E8" s="10">
        <v>0</v>
      </c>
      <c r="F8" s="85">
        <v>0</v>
      </c>
      <c r="G8" s="10">
        <v>0</v>
      </c>
      <c r="H8" s="10">
        <v>0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325</v>
      </c>
      <c r="R8" s="85"/>
      <c r="S8" s="85"/>
      <c r="T8" s="85"/>
      <c r="U8" s="10">
        <v>74</v>
      </c>
      <c r="V8" s="85"/>
      <c r="W8" s="16">
        <f>SUBTOTAL(9,C8:V8)</f>
        <v>573</v>
      </c>
      <c r="X8" s="10">
        <v>6745</v>
      </c>
      <c r="Y8" s="10">
        <v>11936</v>
      </c>
      <c r="Z8" s="10">
        <v>6998</v>
      </c>
      <c r="AA8" s="10">
        <v>1276</v>
      </c>
      <c r="AB8" s="10">
        <v>1039</v>
      </c>
      <c r="AC8" s="85"/>
      <c r="AD8" s="10">
        <v>100</v>
      </c>
      <c r="AE8" s="18">
        <f>SUBTOTAL(9,X8:AD8)</f>
        <v>28094</v>
      </c>
      <c r="AF8" s="87"/>
      <c r="AG8" s="85"/>
      <c r="AH8" s="85"/>
      <c r="AI8" s="10">
        <v>798</v>
      </c>
      <c r="AJ8" s="85"/>
      <c r="AK8" s="85"/>
      <c r="AL8" s="10">
        <v>286</v>
      </c>
      <c r="AM8" s="85"/>
      <c r="AN8" s="85"/>
      <c r="AO8" s="85"/>
      <c r="AP8" s="20">
        <f>SUBTOTAL(9,AF8:AO8)</f>
        <v>1084</v>
      </c>
      <c r="AQ8" s="10">
        <v>85</v>
      </c>
      <c r="AR8" s="13">
        <v>1001885</v>
      </c>
      <c r="AS8" s="13">
        <v>16404</v>
      </c>
      <c r="AT8" s="85"/>
      <c r="AU8" s="20">
        <f>SUBTOTAL(9,AQ8:AT8)</f>
        <v>1018374</v>
      </c>
      <c r="AV8" s="85"/>
      <c r="AW8" s="85"/>
      <c r="AX8" s="85"/>
      <c r="AY8" s="85">
        <f>SUBTOTAL(9,AV8:AX8)</f>
        <v>0</v>
      </c>
      <c r="AZ8" s="10">
        <v>64</v>
      </c>
      <c r="BA8" s="10">
        <v>72</v>
      </c>
      <c r="BB8" s="10">
        <v>87</v>
      </c>
      <c r="BC8" s="85"/>
      <c r="BD8" s="85"/>
      <c r="BE8" s="10">
        <v>40</v>
      </c>
      <c r="BF8" s="85"/>
      <c r="BG8" s="85"/>
      <c r="BH8" s="10">
        <v>1010</v>
      </c>
      <c r="BI8" s="85"/>
      <c r="BJ8" s="10">
        <v>1067</v>
      </c>
      <c r="BK8" s="85"/>
      <c r="BL8" s="18">
        <f>SUBTOTAL(9,AZ8:BK8)</f>
        <v>2340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2604</v>
      </c>
      <c r="CD8" s="85"/>
      <c r="CE8" s="10">
        <v>0</v>
      </c>
      <c r="CF8" s="85"/>
      <c r="CG8" s="85"/>
      <c r="CH8" s="85"/>
      <c r="CI8" s="85"/>
      <c r="CJ8" s="21">
        <f>SUBTOTAL(9,CB8:CI8)</f>
        <v>2604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203</v>
      </c>
      <c r="CR8" s="85">
        <v>0</v>
      </c>
      <c r="CS8" s="10">
        <v>180</v>
      </c>
      <c r="CT8" s="85"/>
      <c r="CU8" s="85"/>
      <c r="CV8" s="10">
        <v>1874</v>
      </c>
      <c r="CW8" s="85"/>
      <c r="CX8" s="85"/>
      <c r="CY8" s="85"/>
      <c r="CZ8" s="85"/>
      <c r="DA8" s="85"/>
      <c r="DB8" s="85"/>
      <c r="DC8" s="21">
        <f>SUBTOTAL(9,CN8:DB8)</f>
        <v>2257</v>
      </c>
      <c r="DD8" s="10">
        <v>0</v>
      </c>
      <c r="DE8" s="85"/>
      <c r="DF8" s="10">
        <v>4</v>
      </c>
      <c r="DG8" s="85"/>
      <c r="DH8" s="85"/>
      <c r="DI8" s="85"/>
      <c r="DJ8" s="85"/>
      <c r="DK8" s="85"/>
      <c r="DL8" s="23">
        <f>SUBTOTAL(9,DD8:DK8)</f>
        <v>4</v>
      </c>
      <c r="DM8" s="85"/>
      <c r="DN8" s="85"/>
      <c r="DO8" s="10">
        <v>113</v>
      </c>
      <c r="DP8" s="85"/>
      <c r="DQ8" s="85"/>
      <c r="DR8" s="85"/>
      <c r="DS8" s="85"/>
      <c r="DT8" s="95">
        <f>SUBTOTAL(9,DM8:DS8)</f>
        <v>113</v>
      </c>
      <c r="DU8" s="10">
        <v>291</v>
      </c>
      <c r="DV8" s="10">
        <v>59</v>
      </c>
      <c r="DW8" s="10">
        <v>323</v>
      </c>
      <c r="DX8" s="85"/>
      <c r="DY8" s="10">
        <v>30</v>
      </c>
      <c r="DZ8" s="21">
        <f>SUBTOTAL(9,DU8:DY8)</f>
        <v>703</v>
      </c>
      <c r="EA8" s="24">
        <f>W8+AE8+AP8+AU8+AY8+BL8+CA8+CJ8+CM8+DC8+DL8+DT8+DZ8</f>
        <v>1056220</v>
      </c>
    </row>
    <row r="9" spans="1:132" s="25" customFormat="1" ht="24" customHeight="1">
      <c r="A9" s="9"/>
      <c r="B9" s="12" t="s">
        <v>209</v>
      </c>
      <c r="C9" s="10">
        <v>122</v>
      </c>
      <c r="D9" s="10">
        <v>60</v>
      </c>
      <c r="E9" s="10">
        <v>10</v>
      </c>
      <c r="F9" s="85">
        <v>0</v>
      </c>
      <c r="G9" s="10">
        <v>0</v>
      </c>
      <c r="H9" s="10">
        <v>0</v>
      </c>
      <c r="I9" s="85">
        <v>0</v>
      </c>
      <c r="J9" s="10">
        <v>0</v>
      </c>
      <c r="K9" s="85">
        <v>0</v>
      </c>
      <c r="L9" s="85">
        <v>0</v>
      </c>
      <c r="M9" s="10">
        <v>25</v>
      </c>
      <c r="N9" s="85">
        <v>0</v>
      </c>
      <c r="O9" s="85">
        <v>0</v>
      </c>
      <c r="P9" s="10">
        <v>0</v>
      </c>
      <c r="Q9" s="10">
        <v>540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757</v>
      </c>
      <c r="X9" s="10">
        <v>6067</v>
      </c>
      <c r="Y9" s="10">
        <v>9763</v>
      </c>
      <c r="Z9" s="10">
        <v>6132</v>
      </c>
      <c r="AA9" s="10">
        <v>1263</v>
      </c>
      <c r="AB9" s="10">
        <v>565</v>
      </c>
      <c r="AC9" s="18">
        <v>0</v>
      </c>
      <c r="AD9" s="10">
        <v>100</v>
      </c>
      <c r="AE9" s="18">
        <f>SUBTOTAL(9,X9:AD9)</f>
        <v>23890</v>
      </c>
      <c r="AF9" s="90">
        <v>0</v>
      </c>
      <c r="AG9" s="85"/>
      <c r="AH9" s="85">
        <v>0</v>
      </c>
      <c r="AI9" s="10">
        <v>851</v>
      </c>
      <c r="AJ9" s="85"/>
      <c r="AK9" s="85"/>
      <c r="AL9" s="10">
        <v>40</v>
      </c>
      <c r="AM9" s="85">
        <v>0</v>
      </c>
      <c r="AN9" s="85">
        <v>0</v>
      </c>
      <c r="AO9" s="85">
        <v>0</v>
      </c>
      <c r="AP9" s="20">
        <f>SUBTOTAL(9,AF9:AO9)</f>
        <v>891</v>
      </c>
      <c r="AQ9" s="10">
        <v>75</v>
      </c>
      <c r="AR9" s="13">
        <v>1001885</v>
      </c>
      <c r="AS9" s="13">
        <v>16417</v>
      </c>
      <c r="AT9" s="85">
        <v>0</v>
      </c>
      <c r="AU9" s="20">
        <f>SUBTOTAL(9,AQ9:AT9)</f>
        <v>1018377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189</v>
      </c>
      <c r="BA9" s="10">
        <v>73</v>
      </c>
      <c r="BB9" s="10">
        <v>87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1028</v>
      </c>
      <c r="BK9" s="14"/>
      <c r="BL9" s="18">
        <f>SUBTOTAL(9,AZ9:BK9)</f>
        <v>1417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1340</v>
      </c>
      <c r="CD9" s="17"/>
      <c r="CE9" s="10">
        <v>0</v>
      </c>
      <c r="CF9" s="17"/>
      <c r="CG9" s="17"/>
      <c r="CH9" s="17"/>
      <c r="CI9" s="17"/>
      <c r="CJ9" s="21">
        <f>SUBTOTAL(9,CB9:CI9)</f>
        <v>1340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535</v>
      </c>
      <c r="CR9" s="10">
        <v>0</v>
      </c>
      <c r="CS9" s="10">
        <v>275</v>
      </c>
      <c r="CT9" s="17"/>
      <c r="CU9" s="17"/>
      <c r="CV9" s="10">
        <v>1755</v>
      </c>
      <c r="CW9" s="17"/>
      <c r="CX9" s="17"/>
      <c r="CY9" s="17"/>
      <c r="CZ9" s="17"/>
      <c r="DA9" s="17"/>
      <c r="DB9" s="13"/>
      <c r="DC9" s="21">
        <f>SUBTOTAL(9,CN9:DB9)</f>
        <v>2565</v>
      </c>
      <c r="DD9" s="10">
        <v>4</v>
      </c>
      <c r="DE9" s="14"/>
      <c r="DF9" s="10">
        <v>2</v>
      </c>
      <c r="DG9" s="14"/>
      <c r="DH9" s="14"/>
      <c r="DI9" s="14"/>
      <c r="DJ9" s="14"/>
      <c r="DK9" s="13"/>
      <c r="DL9" s="23">
        <f>SUBTOTAL(9,DD9:DK9)</f>
        <v>6</v>
      </c>
      <c r="DM9" s="14"/>
      <c r="DN9" s="14"/>
      <c r="DO9" s="10">
        <v>113</v>
      </c>
      <c r="DP9" s="13"/>
      <c r="DQ9" s="14"/>
      <c r="DR9" s="14"/>
      <c r="DS9" s="13"/>
      <c r="DT9" s="95">
        <f>SUBTOTAL(9,DM9:DS9)</f>
        <v>113</v>
      </c>
      <c r="DU9" s="10">
        <v>289</v>
      </c>
      <c r="DV9" s="10">
        <v>61</v>
      </c>
      <c r="DW9" s="10">
        <v>327</v>
      </c>
      <c r="DX9" s="13"/>
      <c r="DY9" s="10">
        <v>28</v>
      </c>
      <c r="DZ9" s="21">
        <f>SUBTOTAL(9,DU9:DY9)</f>
        <v>705</v>
      </c>
      <c r="EA9" s="24">
        <f>W9+AE9+AP9+AU9+AY9+BL9+CA9+CJ9+CM9+DC9+DL9+DT9+DZ9</f>
        <v>1050135</v>
      </c>
    </row>
    <row r="10" spans="1:132" s="41" customFormat="1" ht="28.5" customHeight="1">
      <c r="A10" s="775" t="s">
        <v>114</v>
      </c>
      <c r="B10" s="775"/>
      <c r="C10" s="30">
        <f t="shared" ref="C10:BN10" si="2">SUM(C11,C29,C50,C59,C69,C78)</f>
        <v>159</v>
      </c>
      <c r="D10" s="30">
        <f t="shared" si="2"/>
        <v>15</v>
      </c>
      <c r="E10" s="30">
        <f t="shared" si="2"/>
        <v>0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325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74</v>
      </c>
      <c r="V10" s="30">
        <f t="shared" si="2"/>
        <v>0</v>
      </c>
      <c r="W10" s="31">
        <f t="shared" si="2"/>
        <v>573</v>
      </c>
      <c r="X10" s="32">
        <f t="shared" si="2"/>
        <v>6745.43</v>
      </c>
      <c r="Y10" s="33">
        <f t="shared" si="2"/>
        <v>11936.3</v>
      </c>
      <c r="Z10" s="33">
        <f t="shared" si="2"/>
        <v>6998.45</v>
      </c>
      <c r="AA10" s="30">
        <f t="shared" si="2"/>
        <v>1276.4499999999998</v>
      </c>
      <c r="AB10" s="30">
        <f t="shared" si="2"/>
        <v>1038.8499999999999</v>
      </c>
      <c r="AC10" s="30">
        <f t="shared" si="2"/>
        <v>0</v>
      </c>
      <c r="AD10" s="30">
        <f t="shared" si="2"/>
        <v>100</v>
      </c>
      <c r="AE10" s="31">
        <f t="shared" si="2"/>
        <v>28095.48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797.5</v>
      </c>
      <c r="AJ10" s="30">
        <f t="shared" si="2"/>
        <v>0</v>
      </c>
      <c r="AK10" s="30">
        <f t="shared" si="2"/>
        <v>0</v>
      </c>
      <c r="AL10" s="30">
        <f t="shared" si="2"/>
        <v>285.5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1083</v>
      </c>
      <c r="AQ10" s="30">
        <f t="shared" si="2"/>
        <v>84.5</v>
      </c>
      <c r="AR10" s="30">
        <f t="shared" si="2"/>
        <v>1001885</v>
      </c>
      <c r="AS10" s="30">
        <f t="shared" si="2"/>
        <v>16404</v>
      </c>
      <c r="AT10" s="30">
        <f t="shared" si="2"/>
        <v>0</v>
      </c>
      <c r="AU10" s="30">
        <f t="shared" si="2"/>
        <v>1018373.5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64.2</v>
      </c>
      <c r="BA10" s="30">
        <f t="shared" si="2"/>
        <v>72</v>
      </c>
      <c r="BB10" s="36">
        <f t="shared" si="2"/>
        <v>86.5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1010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SUM(BL11,BL29,BL50,BL59,BL69,BL78)</f>
        <v>2339.6999999999998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2604.1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2604.1</v>
      </c>
      <c r="CK10" s="30">
        <f t="shared" si="3"/>
        <v>63</v>
      </c>
      <c r="CL10" s="30">
        <f t="shared" si="3"/>
        <v>11</v>
      </c>
      <c r="CM10" s="30">
        <f>SUM(CM11,CM29,CM50,CM59,CM69,CM78)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202.5</v>
      </c>
      <c r="CR10" s="30">
        <f t="shared" si="3"/>
        <v>0</v>
      </c>
      <c r="CS10" s="30">
        <f t="shared" si="3"/>
        <v>180.25</v>
      </c>
      <c r="CT10" s="30">
        <f t="shared" si="3"/>
        <v>0</v>
      </c>
      <c r="CU10" s="30">
        <f t="shared" si="3"/>
        <v>0</v>
      </c>
      <c r="CV10" s="30">
        <f t="shared" si="3"/>
        <v>1874.2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2256.9499999999998</v>
      </c>
      <c r="DD10" s="30">
        <f t="shared" si="3"/>
        <v>0</v>
      </c>
      <c r="DE10" s="30">
        <f t="shared" si="3"/>
        <v>0</v>
      </c>
      <c r="DF10" s="30">
        <f t="shared" si="3"/>
        <v>4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4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291</v>
      </c>
      <c r="DV10" s="30">
        <f t="shared" si="3"/>
        <v>59.25</v>
      </c>
      <c r="DW10" s="30">
        <f t="shared" si="3"/>
        <v>323</v>
      </c>
      <c r="DX10" s="30">
        <f t="shared" si="3"/>
        <v>0</v>
      </c>
      <c r="DY10" s="30">
        <f t="shared" si="3"/>
        <v>29.75</v>
      </c>
      <c r="DZ10" s="38">
        <f t="shared" si="3"/>
        <v>703</v>
      </c>
      <c r="EA10" s="39">
        <f>SUM(DZ10,DT10,DL10,DC10,CM10,CJ10,CA10,BL10,AU10,AP10,AE10,W10)</f>
        <v>1056219.73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25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74</v>
      </c>
      <c r="V11" s="44">
        <f t="shared" si="4"/>
        <v>0</v>
      </c>
      <c r="W11" s="45">
        <f t="shared" si="4"/>
        <v>99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1000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1000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2587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2587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35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35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3721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955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955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955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25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25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15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15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4.6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74</v>
      </c>
      <c r="V19" s="53">
        <v>0</v>
      </c>
      <c r="W19" s="54">
        <f t="shared" si="10"/>
        <v>74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74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526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526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35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35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561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1000</v>
      </c>
      <c r="BI22" s="53">
        <v>0</v>
      </c>
      <c r="BJ22" s="53">
        <v>0</v>
      </c>
      <c r="BK22" s="53">
        <v>0</v>
      </c>
      <c r="BL22" s="56">
        <f t="shared" si="16"/>
        <v>1000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1000</v>
      </c>
    </row>
    <row r="23" spans="1:132" ht="1.1499999999999999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1.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22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22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2</v>
      </c>
      <c r="AT29" s="44">
        <f t="shared" si="24"/>
        <v>0</v>
      </c>
      <c r="AU29" s="43">
        <f t="shared" si="24"/>
        <v>2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1193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1217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42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70</v>
      </c>
      <c r="BB34" s="53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2</v>
      </c>
      <c r="AT39" s="53">
        <v>0</v>
      </c>
      <c r="AU39" s="56">
        <f t="shared" si="29"/>
        <v>2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120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120</v>
      </c>
      <c r="X50" s="46">
        <f t="shared" si="30"/>
        <v>528</v>
      </c>
      <c r="Y50" s="46">
        <f t="shared" si="30"/>
        <v>33</v>
      </c>
      <c r="Z50" s="46">
        <f t="shared" si="30"/>
        <v>23</v>
      </c>
      <c r="AA50" s="46">
        <f t="shared" si="30"/>
        <v>66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650.5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798.5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528</v>
      </c>
      <c r="Y51" s="53">
        <v>33</v>
      </c>
      <c r="Z51" s="53">
        <v>23</v>
      </c>
      <c r="AA51" s="53">
        <v>66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650.5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650.5</v>
      </c>
    </row>
    <row r="52" spans="1:131" s="62" customFormat="1">
      <c r="A52" s="51"/>
      <c r="B52" s="61" t="s">
        <v>156</v>
      </c>
      <c r="C52" s="53">
        <v>120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120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1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300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301</v>
      </c>
      <c r="X59" s="46">
        <f>SUM(X60:X68)</f>
        <v>775.9</v>
      </c>
      <c r="Y59" s="46">
        <f t="shared" ref="Y59:CJ59" si="38">SUM(Y60:Y68)</f>
        <v>846.9</v>
      </c>
      <c r="Z59" s="46">
        <f t="shared" si="38"/>
        <v>660.7</v>
      </c>
      <c r="AA59" s="46">
        <f t="shared" si="38"/>
        <v>780.09999999999991</v>
      </c>
      <c r="AB59" s="46">
        <f t="shared" si="38"/>
        <v>996.1</v>
      </c>
      <c r="AC59" s="47">
        <f t="shared" si="38"/>
        <v>0</v>
      </c>
      <c r="AD59" s="46">
        <f t="shared" si="38"/>
        <v>0</v>
      </c>
      <c r="AE59" s="46">
        <f t="shared" si="38"/>
        <v>4059.7000000000003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0</v>
      </c>
      <c r="AT59" s="44">
        <f t="shared" si="38"/>
        <v>0</v>
      </c>
      <c r="AU59" s="43">
        <f t="shared" si="38"/>
        <v>4322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64.2</v>
      </c>
      <c r="BA59" s="43">
        <f t="shared" si="38"/>
        <v>2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118.7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9.1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9.1</v>
      </c>
      <c r="CK59" s="44">
        <f>SUM(CK60:CK68)</f>
        <v>63</v>
      </c>
      <c r="CL59" s="44">
        <f t="shared" ref="CL59:CM59" si="39">SUM(CL60:CL68)</f>
        <v>11</v>
      </c>
      <c r="CM59" s="44">
        <f t="shared" si="39"/>
        <v>74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182</v>
      </c>
      <c r="CR59" s="43">
        <f t="shared" si="40"/>
        <v>0</v>
      </c>
      <c r="CS59" s="44">
        <f t="shared" si="40"/>
        <v>13</v>
      </c>
      <c r="CT59" s="44">
        <f t="shared" si="40"/>
        <v>0</v>
      </c>
      <c r="CU59" s="44">
        <f t="shared" si="40"/>
        <v>0</v>
      </c>
      <c r="CV59" s="43">
        <f t="shared" si="40"/>
        <v>1523.2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1718.2</v>
      </c>
      <c r="DD59" s="67">
        <f t="shared" si="40"/>
        <v>0</v>
      </c>
      <c r="DE59" s="67">
        <f t="shared" si="40"/>
        <v>0</v>
      </c>
      <c r="DF59" s="43">
        <f t="shared" si="40"/>
        <v>4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4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291</v>
      </c>
      <c r="DV59" s="43">
        <f t="shared" si="40"/>
        <v>35.25</v>
      </c>
      <c r="DW59" s="43">
        <f t="shared" si="40"/>
        <v>323</v>
      </c>
      <c r="DX59" s="44">
        <f t="shared" si="40"/>
        <v>0</v>
      </c>
      <c r="DY59" s="43">
        <f t="shared" si="40"/>
        <v>29.75</v>
      </c>
      <c r="DZ59" s="43">
        <f t="shared" si="40"/>
        <v>679</v>
      </c>
      <c r="EA59" s="49">
        <f t="shared" si="9"/>
        <v>11398.7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17.399999999999999</v>
      </c>
      <c r="Y60" s="53">
        <v>3.8</v>
      </c>
      <c r="Z60" s="53">
        <v>43.6</v>
      </c>
      <c r="AA60" s="53">
        <v>3</v>
      </c>
      <c r="AB60" s="53">
        <v>67.099999999999994</v>
      </c>
      <c r="AC60" s="53">
        <v>0</v>
      </c>
      <c r="AD60" s="53">
        <v>0</v>
      </c>
      <c r="AE60" s="68">
        <f t="shared" si="35"/>
        <v>134.89999999999998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8.5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9.1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9.1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86</v>
      </c>
      <c r="CR60" s="53">
        <v>0</v>
      </c>
      <c r="CS60" s="53">
        <v>13</v>
      </c>
      <c r="CT60" s="53">
        <v>0</v>
      </c>
      <c r="CU60" s="53">
        <v>0</v>
      </c>
      <c r="CV60" s="53">
        <v>967.2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1066.2</v>
      </c>
      <c r="DD60" s="53">
        <v>0</v>
      </c>
      <c r="DE60" s="53">
        <v>0</v>
      </c>
      <c r="DF60" s="53">
        <v>3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3</v>
      </c>
      <c r="DM60" s="53">
        <v>0</v>
      </c>
      <c r="DN60" s="53">
        <v>0</v>
      </c>
      <c r="DO60" s="53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53">
        <v>291</v>
      </c>
      <c r="DV60" s="53">
        <v>35.25</v>
      </c>
      <c r="DW60" s="53">
        <v>323</v>
      </c>
      <c r="DX60" s="53">
        <v>0</v>
      </c>
      <c r="DY60" s="53">
        <v>29.75</v>
      </c>
      <c r="DZ60" s="56">
        <f t="shared" si="22"/>
        <v>679</v>
      </c>
      <c r="EA60" s="60">
        <f t="shared" si="9"/>
        <v>3015.2000000000003</v>
      </c>
    </row>
    <row r="61" spans="1:131" s="62" customFormat="1">
      <c r="A61" s="51"/>
      <c r="B61" s="61" t="s">
        <v>165</v>
      </c>
      <c r="C61" s="53">
        <v>1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300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301</v>
      </c>
      <c r="X61" s="55">
        <v>201</v>
      </c>
      <c r="Y61" s="53">
        <v>107</v>
      </c>
      <c r="Z61" s="53">
        <v>282</v>
      </c>
      <c r="AA61" s="53">
        <v>233</v>
      </c>
      <c r="AB61" s="53">
        <v>926</v>
      </c>
      <c r="AC61" s="53">
        <v>0</v>
      </c>
      <c r="AD61" s="53">
        <v>0</v>
      </c>
      <c r="AE61" s="68">
        <f t="shared" si="35"/>
        <v>1749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2050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480.35</v>
      </c>
      <c r="Z62" s="53">
        <v>102.5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1130.1499999999999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55.7</v>
      </c>
      <c r="BA62" s="53">
        <v>2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109.7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1250.8499999999999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233</v>
      </c>
      <c r="Z63" s="53">
        <v>215.5</v>
      </c>
      <c r="AA63" s="53">
        <v>469.5</v>
      </c>
      <c r="AB63" s="53">
        <v>2</v>
      </c>
      <c r="AC63" s="53">
        <v>0</v>
      </c>
      <c r="AD63" s="53">
        <v>0</v>
      </c>
      <c r="AE63" s="68">
        <f>SUM(X63:AD63)</f>
        <v>989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63</v>
      </c>
      <c r="CL63" s="59">
        <v>0</v>
      </c>
      <c r="CM63" s="53">
        <f>SUM(CK63:CL63)</f>
        <v>63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556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652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5025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1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1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11.25</v>
      </c>
      <c r="Y67" s="53">
        <v>22.75</v>
      </c>
      <c r="Z67" s="53">
        <v>17.100000000000001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56.65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56.65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4047.13</v>
      </c>
      <c r="Y69" s="46">
        <f t="shared" ref="Y69:CJ69" si="44">SUM(Y70:Y77)</f>
        <v>8913.5499999999993</v>
      </c>
      <c r="Z69" s="46">
        <f t="shared" si="44"/>
        <v>2665.55</v>
      </c>
      <c r="AA69" s="46">
        <f t="shared" si="44"/>
        <v>60.35</v>
      </c>
      <c r="AB69" s="46">
        <f t="shared" si="44"/>
        <v>36.25</v>
      </c>
      <c r="AC69" s="47">
        <f t="shared" si="44"/>
        <v>0</v>
      </c>
      <c r="AD69" s="46">
        <f t="shared" si="44"/>
        <v>0</v>
      </c>
      <c r="AE69" s="46">
        <f t="shared" si="44"/>
        <v>15722.83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15746.83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0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3416</v>
      </c>
      <c r="Y72" s="70">
        <v>8714</v>
      </c>
      <c r="Z72" s="53">
        <v>2357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14507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14507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185</v>
      </c>
      <c r="Y73" s="53">
        <v>131</v>
      </c>
      <c r="Z73" s="53">
        <v>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319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319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44.13</v>
      </c>
      <c r="Y75" s="53">
        <v>62.55</v>
      </c>
      <c r="Z75" s="53">
        <v>146.55000000000001</v>
      </c>
      <c r="AA75" s="53">
        <v>35.35</v>
      </c>
      <c r="AB75" s="53">
        <v>0.25</v>
      </c>
      <c r="AC75" s="53">
        <v>0</v>
      </c>
      <c r="AD75" s="53">
        <v>0</v>
      </c>
      <c r="AE75" s="68">
        <f t="shared" si="35"/>
        <v>288.83000000000004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288.83000000000004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397</v>
      </c>
      <c r="Y76" s="53">
        <v>1</v>
      </c>
      <c r="Z76" s="53">
        <v>159</v>
      </c>
      <c r="AA76" s="53">
        <v>9</v>
      </c>
      <c r="AB76" s="53">
        <v>18</v>
      </c>
      <c r="AC76" s="53">
        <v>0</v>
      </c>
      <c r="AD76" s="53">
        <v>0</v>
      </c>
      <c r="AE76" s="68">
        <f t="shared" si="35"/>
        <v>584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608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38</v>
      </c>
      <c r="D78" s="43">
        <f t="shared" ref="D78:W78" si="57">SUM(D79:D92)</f>
        <v>15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53</v>
      </c>
      <c r="X78" s="46">
        <f>SUM(X79:X92)</f>
        <v>1372.4</v>
      </c>
      <c r="Y78" s="46">
        <f t="shared" ref="Y78:AO78" si="58">SUM(Y79:Y92)</f>
        <v>2142.85</v>
      </c>
      <c r="Z78" s="46">
        <f t="shared" si="58"/>
        <v>3649.2</v>
      </c>
      <c r="AA78" s="46">
        <f t="shared" si="58"/>
        <v>370</v>
      </c>
      <c r="AB78" s="46">
        <f t="shared" si="58"/>
        <v>6</v>
      </c>
      <c r="AC78" s="47">
        <f t="shared" si="58"/>
        <v>0</v>
      </c>
      <c r="AD78" s="46">
        <f t="shared" si="58"/>
        <v>100</v>
      </c>
      <c r="AE78" s="46">
        <f t="shared" si="58"/>
        <v>7640.45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797.5</v>
      </c>
      <c r="AJ78" s="47">
        <f t="shared" si="58"/>
        <v>0</v>
      </c>
      <c r="AK78" s="47">
        <f t="shared" si="58"/>
        <v>0</v>
      </c>
      <c r="AL78" s="46">
        <f t="shared" si="58"/>
        <v>285.5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1083</v>
      </c>
      <c r="AQ78" s="43">
        <f t="shared" ref="AQ78:CI78" si="59">SUM(AQ79:AQ92)</f>
        <v>81.5</v>
      </c>
      <c r="AR78" s="43">
        <f t="shared" si="59"/>
        <v>997566</v>
      </c>
      <c r="AS78" s="44">
        <f t="shared" si="59"/>
        <v>16402</v>
      </c>
      <c r="AT78" s="44">
        <f t="shared" si="59"/>
        <v>0</v>
      </c>
      <c r="AU78" s="43">
        <f t="shared" si="59"/>
        <v>1014049.5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8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8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20.5</v>
      </c>
      <c r="CR78" s="43">
        <f t="shared" si="61"/>
        <v>0</v>
      </c>
      <c r="CS78" s="44">
        <f t="shared" si="61"/>
        <v>132.25</v>
      </c>
      <c r="CT78" s="44">
        <f t="shared" si="61"/>
        <v>0</v>
      </c>
      <c r="CU78" s="44">
        <f t="shared" si="61"/>
        <v>0</v>
      </c>
      <c r="CV78" s="43">
        <f t="shared" si="61"/>
        <v>351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503.75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1023337.7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0</v>
      </c>
      <c r="AA79" s="63">
        <v>1</v>
      </c>
      <c r="AB79" s="53">
        <v>0.5</v>
      </c>
      <c r="AC79" s="53">
        <v>0</v>
      </c>
      <c r="AD79" s="53">
        <v>0</v>
      </c>
      <c r="AE79" s="68">
        <f t="shared" si="35"/>
        <v>2.5</v>
      </c>
      <c r="AF79" s="55">
        <v>0</v>
      </c>
      <c r="AG79" s="53">
        <v>0</v>
      </c>
      <c r="AH79" s="53">
        <v>0</v>
      </c>
      <c r="AI79" s="53">
        <v>1.5</v>
      </c>
      <c r="AJ79" s="53">
        <v>0</v>
      </c>
      <c r="AK79" s="53">
        <v>0</v>
      </c>
      <c r="AL79" s="53">
        <v>51.5</v>
      </c>
      <c r="AM79" s="53">
        <v>0</v>
      </c>
      <c r="AN79" s="53">
        <v>0</v>
      </c>
      <c r="AO79" s="53">
        <v>0</v>
      </c>
      <c r="AP79" s="56">
        <f t="shared" si="49"/>
        <v>53</v>
      </c>
      <c r="AQ79" s="53">
        <v>9</v>
      </c>
      <c r="AR79" s="53">
        <v>0</v>
      </c>
      <c r="AS79" s="53">
        <v>6</v>
      </c>
      <c r="AT79" s="53">
        <v>0</v>
      </c>
      <c r="AU79" s="56">
        <f t="shared" ref="AU79:AU92" si="62">SUBTOTAL(9,AQ79:AT79)</f>
        <v>15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0.5</v>
      </c>
      <c r="CR79" s="53">
        <v>0</v>
      </c>
      <c r="CS79" s="53">
        <v>0.5</v>
      </c>
      <c r="CT79" s="53">
        <v>0</v>
      </c>
      <c r="CU79" s="53">
        <v>0</v>
      </c>
      <c r="CV79" s="53">
        <v>4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75.5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361.5</v>
      </c>
      <c r="Z80" s="53">
        <v>430.5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792</v>
      </c>
      <c r="AF80" s="55">
        <v>0</v>
      </c>
      <c r="AG80" s="53">
        <v>0</v>
      </c>
      <c r="AH80" s="53">
        <v>0</v>
      </c>
      <c r="AI80" s="53">
        <v>389.5</v>
      </c>
      <c r="AJ80" s="53">
        <v>0</v>
      </c>
      <c r="AK80" s="53">
        <v>0</v>
      </c>
      <c r="AL80" s="53">
        <v>110</v>
      </c>
      <c r="AM80" s="53">
        <v>0</v>
      </c>
      <c r="AN80" s="53">
        <v>0</v>
      </c>
      <c r="AO80" s="53">
        <v>0</v>
      </c>
      <c r="AP80" s="56">
        <f t="shared" si="49"/>
        <v>499.5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20</v>
      </c>
      <c r="CR80" s="53">
        <v>0</v>
      </c>
      <c r="CS80" s="53">
        <v>0</v>
      </c>
      <c r="CT80" s="53">
        <v>0</v>
      </c>
      <c r="CU80" s="53">
        <v>0</v>
      </c>
      <c r="CV80" s="53">
        <v>209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229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1520.5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132553</v>
      </c>
      <c r="AS81" s="53">
        <v>0</v>
      </c>
      <c r="AT81" s="53">
        <v>0</v>
      </c>
      <c r="AU81" s="56">
        <f t="shared" si="62"/>
        <v>132553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132553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56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2</v>
      </c>
      <c r="AM82" s="53">
        <v>0</v>
      </c>
      <c r="AN82" s="53">
        <v>0</v>
      </c>
      <c r="AO82" s="53">
        <v>0</v>
      </c>
      <c r="AP82" s="56">
        <f t="shared" si="49"/>
        <v>2</v>
      </c>
      <c r="AQ82" s="53">
        <v>0</v>
      </c>
      <c r="AR82" s="53">
        <v>1519</v>
      </c>
      <c r="AS82" s="53">
        <v>0</v>
      </c>
      <c r="AT82" s="53">
        <v>0</v>
      </c>
      <c r="AU82" s="56">
        <f t="shared" si="62"/>
        <v>1519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60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60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1637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0.25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0.25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753849.25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7645</v>
      </c>
      <c r="AS84" s="53">
        <v>10547</v>
      </c>
      <c r="AT84" s="53">
        <v>0</v>
      </c>
      <c r="AU84" s="58">
        <f t="shared" si="62"/>
        <v>18192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18192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0</v>
      </c>
      <c r="AT85" s="53">
        <v>0</v>
      </c>
      <c r="AU85" s="56">
        <f t="shared" si="62"/>
        <v>6465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6505</v>
      </c>
    </row>
    <row r="86" spans="1:131">
      <c r="A86" s="51"/>
      <c r="B86" s="52" t="s">
        <v>190</v>
      </c>
      <c r="C86" s="53">
        <v>38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38</v>
      </c>
      <c r="X86" s="55">
        <v>0</v>
      </c>
      <c r="Y86" s="53">
        <v>12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4925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91.4</v>
      </c>
      <c r="Y87" s="53">
        <v>164.35</v>
      </c>
      <c r="Z87" s="53">
        <v>11.7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267.45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270.45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34809</v>
      </c>
      <c r="AS88" s="53">
        <v>0</v>
      </c>
      <c r="AT88" s="53">
        <v>0</v>
      </c>
      <c r="AU88" s="56">
        <f t="shared" si="62"/>
        <v>34809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92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132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34944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15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15</v>
      </c>
      <c r="X90" s="55">
        <v>62</v>
      </c>
      <c r="Y90" s="53">
        <v>74</v>
      </c>
      <c r="Z90" s="53">
        <v>14</v>
      </c>
      <c r="AA90" s="53">
        <v>3</v>
      </c>
      <c r="AB90" s="53">
        <v>5.5</v>
      </c>
      <c r="AC90" s="53">
        <v>0</v>
      </c>
      <c r="AD90" s="53">
        <v>0</v>
      </c>
      <c r="AE90" s="68">
        <f t="shared" si="35"/>
        <v>158.5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8.5</v>
      </c>
      <c r="AR90" s="53">
        <v>4325</v>
      </c>
      <c r="AS90" s="53">
        <v>147</v>
      </c>
      <c r="AT90" s="53">
        <v>0</v>
      </c>
      <c r="AU90" s="56">
        <f t="shared" si="62"/>
        <v>4480.5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5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5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19.5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19.5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4678.5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455</v>
      </c>
      <c r="AF91" s="55">
        <v>0</v>
      </c>
      <c r="AG91" s="53">
        <v>0</v>
      </c>
      <c r="AH91" s="53">
        <v>0</v>
      </c>
      <c r="AI91" s="53">
        <v>401</v>
      </c>
      <c r="AJ91" s="53">
        <v>0</v>
      </c>
      <c r="AK91" s="53">
        <v>0</v>
      </c>
      <c r="AL91" s="53">
        <v>122</v>
      </c>
      <c r="AM91" s="53">
        <v>0</v>
      </c>
      <c r="AN91" s="53">
        <v>0</v>
      </c>
      <c r="AO91" s="53">
        <v>0</v>
      </c>
      <c r="AP91" s="56">
        <f t="shared" si="49"/>
        <v>523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3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51749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1039</v>
      </c>
      <c r="Y92" s="53">
        <v>1330</v>
      </c>
      <c r="Z92" s="53">
        <v>2933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5764</v>
      </c>
      <c r="AF92" s="55">
        <v>0</v>
      </c>
      <c r="AG92" s="53">
        <v>0</v>
      </c>
      <c r="AH92" s="53">
        <v>0</v>
      </c>
      <c r="AI92" s="53">
        <v>5.5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5.5</v>
      </c>
      <c r="AQ92" s="53">
        <v>0</v>
      </c>
      <c r="AR92" s="53">
        <v>600</v>
      </c>
      <c r="AS92" s="53">
        <v>5362</v>
      </c>
      <c r="AT92" s="53">
        <v>0</v>
      </c>
      <c r="AU92" s="56">
        <f t="shared" si="62"/>
        <v>5962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20</v>
      </c>
      <c r="CT92" s="53">
        <v>0</v>
      </c>
      <c r="CU92" s="53">
        <v>0</v>
      </c>
      <c r="CV92" s="53">
        <v>38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58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11789.5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8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 filterMode="1"/>
  <dimension ref="A1:EB152"/>
  <sheetViews>
    <sheetView zoomScale="70" zoomScaleNormal="70" zoomScaleSheetLayoutView="70" workbookViewId="0">
      <pane xSplit="2" ySplit="6" topLeftCell="DU85" activePane="bottomRight" state="frozen"/>
      <selection pane="topRight" activeCell="C1" sqref="C1"/>
      <selection pane="bottomLeft" activeCell="A7" sqref="A7"/>
      <selection pane="bottomRight" activeCell="EA92" sqref="EA92"/>
    </sheetView>
  </sheetViews>
  <sheetFormatPr defaultColWidth="9" defaultRowHeight="21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hidden="1" customWidth="1"/>
    <col min="8" max="8" width="8.42578125" style="78" customWidth="1"/>
    <col min="9" max="9" width="17.140625" style="78" hidden="1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8.14062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hidden="1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5" width="8.42578125" style="78" customWidth="1"/>
    <col min="96" max="96" width="8.42578125" style="78" hidden="1" customWidth="1"/>
    <col min="97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26.25">
      <c r="A1" s="787" t="s">
        <v>0</v>
      </c>
      <c r="B1" s="787"/>
      <c r="C1" s="787"/>
      <c r="D1" s="787"/>
      <c r="E1" s="787"/>
      <c r="F1" s="787"/>
      <c r="G1" s="787"/>
      <c r="H1" s="787"/>
      <c r="I1" s="787"/>
      <c r="J1" s="787"/>
      <c r="K1" s="787"/>
      <c r="L1" s="787"/>
      <c r="M1" s="787"/>
      <c r="N1" s="787"/>
      <c r="O1" s="787"/>
      <c r="P1" s="787"/>
      <c r="Q1" s="787"/>
      <c r="R1" s="787"/>
      <c r="S1" s="787"/>
      <c r="T1" s="787"/>
      <c r="U1" s="787"/>
      <c r="V1" s="787"/>
      <c r="W1" s="787"/>
      <c r="X1" s="787"/>
      <c r="Y1" s="787"/>
      <c r="Z1" s="787"/>
      <c r="AA1" s="787"/>
      <c r="AB1" s="787"/>
      <c r="AC1" s="787"/>
      <c r="AD1" s="787"/>
      <c r="AE1" s="787"/>
      <c r="AF1" s="787"/>
      <c r="AG1" s="787"/>
      <c r="AH1" s="787"/>
      <c r="AI1" s="787"/>
      <c r="AJ1" s="787"/>
      <c r="AK1" s="787"/>
      <c r="AL1" s="787"/>
      <c r="AM1" s="787"/>
      <c r="AN1" s="787"/>
      <c r="AO1" s="787"/>
      <c r="AP1" s="787"/>
      <c r="AQ1" s="787"/>
      <c r="AR1" s="787"/>
      <c r="AS1" s="787"/>
      <c r="AT1" s="787"/>
      <c r="AU1" s="787"/>
      <c r="AV1" s="787"/>
      <c r="AW1" s="787"/>
      <c r="AX1" s="787"/>
      <c r="AY1" s="787"/>
      <c r="AZ1" s="787"/>
      <c r="BA1" s="787"/>
      <c r="BB1" s="787"/>
      <c r="BC1" s="787"/>
      <c r="BD1" s="787"/>
      <c r="BE1" s="787"/>
      <c r="BF1" s="787"/>
      <c r="BG1" s="787"/>
      <c r="BH1" s="787"/>
      <c r="BI1" s="787"/>
      <c r="BJ1" s="787"/>
      <c r="BK1" s="787"/>
      <c r="BL1" s="787"/>
      <c r="BM1" s="787"/>
      <c r="BN1" s="787"/>
      <c r="BO1" s="787"/>
      <c r="BP1" s="787"/>
      <c r="BQ1" s="787"/>
      <c r="BR1" s="787"/>
      <c r="BS1" s="787"/>
      <c r="BT1" s="787"/>
      <c r="BU1" s="787"/>
      <c r="BV1" s="787"/>
      <c r="BW1" s="787"/>
      <c r="BX1" s="787"/>
      <c r="BY1" s="787"/>
      <c r="BZ1" s="787"/>
      <c r="CA1" s="787"/>
      <c r="CB1" s="787"/>
      <c r="CC1" s="787"/>
      <c r="CD1" s="787"/>
      <c r="CE1" s="787"/>
      <c r="CF1" s="787"/>
      <c r="CG1" s="787"/>
      <c r="CH1" s="787"/>
      <c r="CI1" s="787"/>
      <c r="CJ1" s="787"/>
      <c r="CK1" s="787"/>
      <c r="CL1" s="787"/>
      <c r="CM1" s="787"/>
      <c r="CN1" s="787"/>
      <c r="CO1" s="787"/>
      <c r="CP1" s="787"/>
      <c r="CQ1" s="787"/>
      <c r="CR1" s="787"/>
      <c r="CS1" s="787"/>
      <c r="CT1" s="787"/>
      <c r="CU1" s="787"/>
      <c r="CV1" s="787"/>
      <c r="CW1" s="787"/>
      <c r="CX1" s="787"/>
      <c r="CY1" s="787"/>
      <c r="CZ1" s="787"/>
      <c r="DA1" s="787"/>
      <c r="DB1" s="787"/>
      <c r="DC1" s="787"/>
      <c r="DD1" s="787"/>
      <c r="DE1" s="787"/>
      <c r="DF1" s="787"/>
      <c r="DG1" s="787"/>
      <c r="DH1" s="787"/>
      <c r="DI1" s="787"/>
      <c r="DJ1" s="787"/>
      <c r="DK1" s="787"/>
      <c r="DL1" s="787"/>
      <c r="DM1" s="787"/>
      <c r="DN1" s="787"/>
      <c r="DO1" s="787"/>
      <c r="DP1" s="787"/>
      <c r="DQ1" s="787"/>
      <c r="DR1" s="787"/>
      <c r="DS1" s="787"/>
      <c r="DT1" s="787"/>
      <c r="DU1" s="787"/>
      <c r="DV1" s="787"/>
      <c r="DW1" s="787"/>
      <c r="DX1" s="787"/>
      <c r="DY1" s="787"/>
      <c r="DZ1" s="787"/>
      <c r="EA1" s="787"/>
    </row>
    <row r="2" spans="1:132" ht="26.25">
      <c r="A2" s="787" t="s">
        <v>214</v>
      </c>
      <c r="B2" s="787"/>
      <c r="C2" s="787"/>
      <c r="D2" s="787"/>
      <c r="E2" s="787"/>
      <c r="F2" s="787"/>
      <c r="G2" s="787"/>
      <c r="H2" s="787"/>
      <c r="I2" s="787"/>
      <c r="J2" s="787"/>
      <c r="K2" s="787"/>
      <c r="L2" s="787"/>
      <c r="M2" s="787"/>
      <c r="N2" s="787"/>
      <c r="O2" s="787"/>
      <c r="P2" s="787"/>
      <c r="Q2" s="787"/>
      <c r="R2" s="787"/>
      <c r="S2" s="787"/>
      <c r="T2" s="787"/>
      <c r="U2" s="787"/>
      <c r="V2" s="787"/>
      <c r="W2" s="787"/>
      <c r="X2" s="787"/>
      <c r="Y2" s="787"/>
      <c r="Z2" s="787"/>
      <c r="AA2" s="787"/>
      <c r="AB2" s="787"/>
      <c r="AC2" s="787"/>
      <c r="AD2" s="787"/>
      <c r="AE2" s="787"/>
      <c r="AF2" s="787"/>
      <c r="AG2" s="787"/>
      <c r="AH2" s="787"/>
      <c r="AI2" s="787"/>
      <c r="AJ2" s="787"/>
      <c r="AK2" s="787"/>
      <c r="AL2" s="787"/>
      <c r="AM2" s="787"/>
      <c r="AN2" s="787"/>
      <c r="AO2" s="787"/>
      <c r="AP2" s="787"/>
      <c r="AQ2" s="787"/>
      <c r="AR2" s="787"/>
      <c r="AS2" s="787"/>
      <c r="AT2" s="787"/>
      <c r="AU2" s="787"/>
      <c r="AV2" s="787"/>
      <c r="AW2" s="787"/>
      <c r="AX2" s="787"/>
      <c r="AY2" s="787"/>
      <c r="AZ2" s="787"/>
      <c r="BA2" s="787"/>
      <c r="BB2" s="787"/>
      <c r="BC2" s="787"/>
      <c r="BD2" s="787"/>
      <c r="BE2" s="787"/>
      <c r="BF2" s="787"/>
      <c r="BG2" s="787"/>
      <c r="BH2" s="787"/>
      <c r="BI2" s="787"/>
      <c r="BJ2" s="787"/>
      <c r="BK2" s="787"/>
      <c r="BL2" s="787"/>
      <c r="BM2" s="787"/>
      <c r="BN2" s="787"/>
      <c r="BO2" s="787"/>
      <c r="BP2" s="787"/>
      <c r="BQ2" s="787"/>
      <c r="BR2" s="787"/>
      <c r="BS2" s="787"/>
      <c r="BT2" s="787"/>
      <c r="BU2" s="787"/>
      <c r="BV2" s="787"/>
      <c r="BW2" s="787"/>
      <c r="BX2" s="787"/>
      <c r="BY2" s="787"/>
      <c r="BZ2" s="787"/>
      <c r="CA2" s="787"/>
      <c r="CB2" s="787"/>
      <c r="CC2" s="787"/>
      <c r="CD2" s="787"/>
      <c r="CE2" s="787"/>
      <c r="CF2" s="787"/>
      <c r="CG2" s="787"/>
      <c r="CH2" s="787"/>
      <c r="CI2" s="787"/>
      <c r="CJ2" s="787"/>
      <c r="CK2" s="787"/>
      <c r="CL2" s="787"/>
      <c r="CM2" s="787"/>
      <c r="CN2" s="787"/>
      <c r="CO2" s="787"/>
      <c r="CP2" s="787"/>
      <c r="CQ2" s="787"/>
      <c r="CR2" s="787"/>
      <c r="CS2" s="787"/>
      <c r="CT2" s="787"/>
      <c r="CU2" s="787"/>
      <c r="CV2" s="787"/>
      <c r="CW2" s="787"/>
      <c r="CX2" s="787"/>
      <c r="CY2" s="787"/>
      <c r="CZ2" s="787"/>
      <c r="DA2" s="787"/>
      <c r="DB2" s="787"/>
      <c r="DC2" s="787"/>
      <c r="DD2" s="787"/>
      <c r="DE2" s="787"/>
      <c r="DF2" s="787"/>
      <c r="DG2" s="787"/>
      <c r="DH2" s="787"/>
      <c r="DI2" s="787"/>
      <c r="DJ2" s="787"/>
      <c r="DK2" s="787"/>
      <c r="DL2" s="787"/>
      <c r="DM2" s="787"/>
      <c r="DN2" s="787"/>
      <c r="DO2" s="787"/>
      <c r="DP2" s="787"/>
      <c r="DQ2" s="787"/>
      <c r="DR2" s="787"/>
      <c r="DS2" s="787"/>
      <c r="DT2" s="787"/>
      <c r="DU2" s="787"/>
      <c r="DV2" s="787"/>
      <c r="DW2" s="787"/>
      <c r="DX2" s="787"/>
      <c r="DY2" s="787"/>
      <c r="DZ2" s="787"/>
      <c r="EA2" s="787"/>
    </row>
    <row r="3" spans="1:132" s="788" customFormat="1" ht="21.2" customHeight="1">
      <c r="A3" s="788" t="s">
        <v>2</v>
      </c>
    </row>
    <row r="4" spans="1:132" ht="21.2" customHeight="1">
      <c r="A4" s="779" t="s">
        <v>3</v>
      </c>
      <c r="B4" s="779" t="s">
        <v>4</v>
      </c>
      <c r="C4" s="776" t="s">
        <v>5</v>
      </c>
      <c r="D4" s="777"/>
      <c r="E4" s="777"/>
      <c r="F4" s="777"/>
      <c r="G4" s="777"/>
      <c r="H4" s="777"/>
      <c r="I4" s="777"/>
      <c r="J4" s="777"/>
      <c r="K4" s="777"/>
      <c r="L4" s="777"/>
      <c r="M4" s="777"/>
      <c r="N4" s="777"/>
      <c r="O4" s="777"/>
      <c r="P4" s="777"/>
      <c r="Q4" s="777"/>
      <c r="R4" s="777"/>
      <c r="S4" s="777"/>
      <c r="T4" s="777"/>
      <c r="U4" s="777"/>
      <c r="V4" s="777"/>
      <c r="W4" s="783"/>
      <c r="X4" s="782" t="s">
        <v>6</v>
      </c>
      <c r="Y4" s="789"/>
      <c r="Z4" s="789"/>
      <c r="AA4" s="789"/>
      <c r="AB4" s="789"/>
      <c r="AC4" s="789"/>
      <c r="AD4" s="789"/>
      <c r="AE4" s="790"/>
      <c r="AF4" s="781" t="s">
        <v>7</v>
      </c>
      <c r="AG4" s="781"/>
      <c r="AH4" s="781"/>
      <c r="AI4" s="781"/>
      <c r="AJ4" s="781"/>
      <c r="AK4" s="781"/>
      <c r="AL4" s="781"/>
      <c r="AM4" s="781"/>
      <c r="AN4" s="781"/>
      <c r="AO4" s="781"/>
      <c r="AP4" s="781"/>
      <c r="AQ4" s="780" t="s">
        <v>8</v>
      </c>
      <c r="AR4" s="781"/>
      <c r="AS4" s="781"/>
      <c r="AT4" s="781"/>
      <c r="AU4" s="782"/>
      <c r="AV4" s="776" t="s">
        <v>9</v>
      </c>
      <c r="AW4" s="777"/>
      <c r="AX4" s="777"/>
      <c r="AY4" s="778"/>
      <c r="AZ4" s="779" t="s">
        <v>10</v>
      </c>
      <c r="BA4" s="779"/>
      <c r="BB4" s="779"/>
      <c r="BC4" s="779"/>
      <c r="BD4" s="779"/>
      <c r="BE4" s="779"/>
      <c r="BF4" s="779"/>
      <c r="BG4" s="779"/>
      <c r="BH4" s="779"/>
      <c r="BI4" s="779"/>
      <c r="BJ4" s="779"/>
      <c r="BK4" s="779"/>
      <c r="BL4" s="779"/>
      <c r="BM4" s="776" t="s">
        <v>11</v>
      </c>
      <c r="BN4" s="777"/>
      <c r="BO4" s="777"/>
      <c r="BP4" s="777"/>
      <c r="BQ4" s="777"/>
      <c r="BR4" s="777"/>
      <c r="BS4" s="777"/>
      <c r="BT4" s="777"/>
      <c r="BU4" s="777"/>
      <c r="BV4" s="777"/>
      <c r="BW4" s="777"/>
      <c r="BX4" s="777"/>
      <c r="BY4" s="777"/>
      <c r="BZ4" s="777"/>
      <c r="CA4" s="778"/>
      <c r="CB4" s="776" t="s">
        <v>12</v>
      </c>
      <c r="CC4" s="777"/>
      <c r="CD4" s="777"/>
      <c r="CE4" s="777"/>
      <c r="CF4" s="777"/>
      <c r="CG4" s="777"/>
      <c r="CH4" s="777"/>
      <c r="CI4" s="777"/>
      <c r="CJ4" s="778"/>
      <c r="CK4" s="789" t="s">
        <v>13</v>
      </c>
      <c r="CL4" s="789"/>
      <c r="CM4" s="789"/>
      <c r="CN4" s="780" t="s">
        <v>14</v>
      </c>
      <c r="CO4" s="781"/>
      <c r="CP4" s="781"/>
      <c r="CQ4" s="781"/>
      <c r="CR4" s="781"/>
      <c r="CS4" s="781"/>
      <c r="CT4" s="781"/>
      <c r="CU4" s="781"/>
      <c r="CV4" s="781"/>
      <c r="CW4" s="781"/>
      <c r="CX4" s="781"/>
      <c r="CY4" s="781"/>
      <c r="CZ4" s="781"/>
      <c r="DA4" s="781"/>
      <c r="DB4" s="781"/>
      <c r="DC4" s="782"/>
      <c r="DD4" s="776" t="s">
        <v>15</v>
      </c>
      <c r="DE4" s="777"/>
      <c r="DF4" s="777"/>
      <c r="DG4" s="777"/>
      <c r="DH4" s="777"/>
      <c r="DI4" s="777"/>
      <c r="DJ4" s="777"/>
      <c r="DK4" s="777"/>
      <c r="DL4" s="778"/>
      <c r="DM4" s="776" t="s">
        <v>16</v>
      </c>
      <c r="DN4" s="777"/>
      <c r="DO4" s="777"/>
      <c r="DP4" s="777"/>
      <c r="DQ4" s="777"/>
      <c r="DR4" s="777"/>
      <c r="DS4" s="777"/>
      <c r="DT4" s="778"/>
      <c r="DU4" s="776" t="s">
        <v>17</v>
      </c>
      <c r="DV4" s="777"/>
      <c r="DW4" s="777"/>
      <c r="DX4" s="777"/>
      <c r="DY4" s="777"/>
      <c r="DZ4" s="778" t="s">
        <v>17</v>
      </c>
      <c r="EA4" s="785" t="s">
        <v>18</v>
      </c>
      <c r="EB4" s="2">
        <f>+DT10+DL10+DC10+CM10+CJ10+CA10+BL10+AU10+AP10+AE10+W10+DZ10</f>
        <v>1150593.5899999999</v>
      </c>
    </row>
    <row r="5" spans="1:132">
      <c r="A5" s="779"/>
      <c r="B5" s="779"/>
      <c r="C5" s="776" t="s">
        <v>19</v>
      </c>
      <c r="D5" s="777"/>
      <c r="E5" s="777"/>
      <c r="F5" s="777"/>
      <c r="G5" s="777"/>
      <c r="H5" s="777"/>
      <c r="I5" s="777"/>
      <c r="J5" s="777"/>
      <c r="K5" s="777"/>
      <c r="L5" s="777"/>
      <c r="M5" s="777"/>
      <c r="N5" s="777"/>
      <c r="O5" s="777"/>
      <c r="P5" s="777"/>
      <c r="Q5" s="777"/>
      <c r="R5" s="777"/>
      <c r="S5" s="777"/>
      <c r="T5" s="777"/>
      <c r="U5" s="777"/>
      <c r="V5" s="777"/>
      <c r="W5" s="783"/>
      <c r="X5" s="778" t="s">
        <v>19</v>
      </c>
      <c r="Y5" s="779"/>
      <c r="Z5" s="779"/>
      <c r="AA5" s="779"/>
      <c r="AB5" s="779"/>
      <c r="AC5" s="779"/>
      <c r="AD5" s="779"/>
      <c r="AE5" s="784"/>
      <c r="AF5" s="777" t="s">
        <v>19</v>
      </c>
      <c r="AG5" s="777"/>
      <c r="AH5" s="777"/>
      <c r="AI5" s="777"/>
      <c r="AJ5" s="777"/>
      <c r="AK5" s="777"/>
      <c r="AL5" s="777"/>
      <c r="AM5" s="777"/>
      <c r="AN5" s="777"/>
      <c r="AO5" s="777"/>
      <c r="AP5" s="777"/>
      <c r="AQ5" s="776" t="s">
        <v>19</v>
      </c>
      <c r="AR5" s="777"/>
      <c r="AS5" s="777"/>
      <c r="AT5" s="777"/>
      <c r="AU5" s="778"/>
      <c r="AV5" s="776" t="s">
        <v>19</v>
      </c>
      <c r="AW5" s="777"/>
      <c r="AX5" s="777"/>
      <c r="AY5" s="778"/>
      <c r="AZ5" s="779" t="s">
        <v>19</v>
      </c>
      <c r="BA5" s="779"/>
      <c r="BB5" s="779"/>
      <c r="BC5" s="779"/>
      <c r="BD5" s="779"/>
      <c r="BE5" s="779"/>
      <c r="BF5" s="779"/>
      <c r="BG5" s="779"/>
      <c r="BH5" s="779"/>
      <c r="BI5" s="779"/>
      <c r="BJ5" s="779"/>
      <c r="BK5" s="779"/>
      <c r="BL5" s="779"/>
      <c r="BM5" s="776" t="s">
        <v>19</v>
      </c>
      <c r="BN5" s="777"/>
      <c r="BO5" s="777"/>
      <c r="BP5" s="777"/>
      <c r="BQ5" s="777"/>
      <c r="BR5" s="777"/>
      <c r="BS5" s="777"/>
      <c r="BT5" s="777"/>
      <c r="BU5" s="777"/>
      <c r="BV5" s="777"/>
      <c r="BW5" s="777"/>
      <c r="BX5" s="777"/>
      <c r="BY5" s="777"/>
      <c r="BZ5" s="777"/>
      <c r="CA5" s="778"/>
      <c r="CB5" s="776" t="s">
        <v>19</v>
      </c>
      <c r="CC5" s="777"/>
      <c r="CD5" s="777"/>
      <c r="CE5" s="777"/>
      <c r="CF5" s="777"/>
      <c r="CG5" s="777"/>
      <c r="CH5" s="777"/>
      <c r="CI5" s="777"/>
      <c r="CJ5" s="778"/>
      <c r="CK5" s="779" t="s">
        <v>19</v>
      </c>
      <c r="CL5" s="779"/>
      <c r="CM5" s="779"/>
      <c r="CN5" s="780" t="s">
        <v>19</v>
      </c>
      <c r="CO5" s="781"/>
      <c r="CP5" s="781"/>
      <c r="CQ5" s="781"/>
      <c r="CR5" s="781"/>
      <c r="CS5" s="781"/>
      <c r="CT5" s="781"/>
      <c r="CU5" s="781"/>
      <c r="CV5" s="781"/>
      <c r="CW5" s="781"/>
      <c r="CX5" s="781"/>
      <c r="CY5" s="781"/>
      <c r="CZ5" s="781"/>
      <c r="DA5" s="781"/>
      <c r="DB5" s="781"/>
      <c r="DC5" s="782"/>
      <c r="DD5" s="776" t="s">
        <v>19</v>
      </c>
      <c r="DE5" s="777"/>
      <c r="DF5" s="777"/>
      <c r="DG5" s="777"/>
      <c r="DH5" s="777"/>
      <c r="DI5" s="777"/>
      <c r="DJ5" s="777"/>
      <c r="DK5" s="777"/>
      <c r="DL5" s="778"/>
      <c r="DM5" s="776" t="s">
        <v>19</v>
      </c>
      <c r="DN5" s="777"/>
      <c r="DO5" s="777"/>
      <c r="DP5" s="777"/>
      <c r="DQ5" s="777"/>
      <c r="DR5" s="777"/>
      <c r="DS5" s="777"/>
      <c r="DT5" s="778"/>
      <c r="DU5" s="776" t="s">
        <v>19</v>
      </c>
      <c r="DV5" s="777"/>
      <c r="DW5" s="777"/>
      <c r="DX5" s="777"/>
      <c r="DY5" s="777"/>
      <c r="DZ5" s="778"/>
      <c r="EA5" s="786"/>
    </row>
    <row r="6" spans="1:132" ht="96.75" customHeight="1">
      <c r="A6" s="779"/>
      <c r="B6" s="779"/>
      <c r="C6" s="96" t="s">
        <v>20</v>
      </c>
      <c r="D6" s="96" t="s">
        <v>21</v>
      </c>
      <c r="E6" s="96" t="s">
        <v>22</v>
      </c>
      <c r="F6" s="3" t="s">
        <v>23</v>
      </c>
      <c r="G6" s="3" t="s">
        <v>24</v>
      </c>
      <c r="H6" s="96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96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8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213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8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1541</v>
      </c>
      <c r="D7" s="10">
        <f t="shared" ref="D7:BO7" si="0">D8-D9</f>
        <v>-5</v>
      </c>
      <c r="E7" s="10">
        <f t="shared" si="0"/>
        <v>3</v>
      </c>
      <c r="F7" s="10">
        <f t="shared" si="0"/>
        <v>0</v>
      </c>
      <c r="G7" s="10">
        <f t="shared" si="0"/>
        <v>0</v>
      </c>
      <c r="H7" s="10">
        <f t="shared" si="0"/>
        <v>5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-22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-74</v>
      </c>
      <c r="V7" s="10">
        <f t="shared" si="0"/>
        <v>0</v>
      </c>
      <c r="W7" s="10">
        <f t="shared" si="0"/>
        <v>1448</v>
      </c>
      <c r="X7" s="10">
        <f t="shared" si="0"/>
        <v>43</v>
      </c>
      <c r="Y7" s="10">
        <f t="shared" si="0"/>
        <v>1415</v>
      </c>
      <c r="Z7" s="10">
        <f t="shared" si="0"/>
        <v>92</v>
      </c>
      <c r="AA7" s="10">
        <f t="shared" si="0"/>
        <v>4</v>
      </c>
      <c r="AB7" s="10">
        <f t="shared" si="0"/>
        <v>87</v>
      </c>
      <c r="AC7" s="10">
        <f t="shared" si="0"/>
        <v>0</v>
      </c>
      <c r="AD7" s="10">
        <f t="shared" si="0"/>
        <v>0</v>
      </c>
      <c r="AE7" s="10">
        <f t="shared" si="0"/>
        <v>1641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46</v>
      </c>
      <c r="AJ7" s="10">
        <f t="shared" si="0"/>
        <v>0</v>
      </c>
      <c r="AK7" s="10">
        <f t="shared" si="0"/>
        <v>0</v>
      </c>
      <c r="AL7" s="10">
        <f t="shared" si="0"/>
        <v>-39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7</v>
      </c>
      <c r="AQ7" s="10">
        <f t="shared" si="0"/>
        <v>-9</v>
      </c>
      <c r="AR7" s="13">
        <f t="shared" si="0"/>
        <v>87170</v>
      </c>
      <c r="AS7" s="10">
        <f t="shared" si="0"/>
        <v>5213</v>
      </c>
      <c r="AT7" s="10">
        <f t="shared" si="0"/>
        <v>0</v>
      </c>
      <c r="AU7" s="10">
        <f t="shared" si="0"/>
        <v>92374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6</v>
      </c>
      <c r="BA7" s="10">
        <f t="shared" si="0"/>
        <v>-17</v>
      </c>
      <c r="BB7" s="10">
        <f t="shared" si="0"/>
        <v>-74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-85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-1001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-1001</v>
      </c>
      <c r="CK7" s="10">
        <f t="shared" si="1"/>
        <v>-16</v>
      </c>
      <c r="CL7" s="10">
        <f t="shared" si="1"/>
        <v>0</v>
      </c>
      <c r="CM7" s="10">
        <f t="shared" si="1"/>
        <v>-16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159</v>
      </c>
      <c r="CR7" s="10">
        <f t="shared" si="1"/>
        <v>0</v>
      </c>
      <c r="CS7" s="10">
        <f t="shared" si="1"/>
        <v>-29</v>
      </c>
      <c r="CT7" s="10">
        <f t="shared" si="1"/>
        <v>0</v>
      </c>
      <c r="CU7" s="10">
        <f t="shared" si="1"/>
        <v>0</v>
      </c>
      <c r="CV7" s="10">
        <f t="shared" si="1"/>
        <v>-138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-8</v>
      </c>
      <c r="DD7" s="10">
        <f t="shared" si="1"/>
        <v>0</v>
      </c>
      <c r="DE7" s="10">
        <f t="shared" si="1"/>
        <v>0</v>
      </c>
      <c r="DF7" s="10">
        <f t="shared" si="1"/>
        <v>-1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-1</v>
      </c>
      <c r="DM7" s="10">
        <f t="shared" si="1"/>
        <v>0</v>
      </c>
      <c r="DN7" s="10">
        <f t="shared" si="1"/>
        <v>0</v>
      </c>
      <c r="DO7" s="10">
        <f t="shared" si="1"/>
        <v>8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8</v>
      </c>
      <c r="DU7" s="10">
        <f t="shared" si="1"/>
        <v>-9</v>
      </c>
      <c r="DV7" s="10">
        <f t="shared" si="1"/>
        <v>2</v>
      </c>
      <c r="DW7" s="10">
        <f t="shared" si="1"/>
        <v>9</v>
      </c>
      <c r="DX7" s="10">
        <f t="shared" si="1"/>
        <v>0</v>
      </c>
      <c r="DY7" s="10">
        <f t="shared" si="1"/>
        <v>9</v>
      </c>
      <c r="DZ7" s="10">
        <f>DZ8-DZ9</f>
        <v>11</v>
      </c>
      <c r="EA7" s="10">
        <f>EA8-EA9</f>
        <v>94378</v>
      </c>
    </row>
    <row r="8" spans="1:132" s="11" customFormat="1" ht="24" customHeight="1">
      <c r="A8" s="9"/>
      <c r="B8" s="12" t="s">
        <v>215</v>
      </c>
      <c r="C8" s="10">
        <v>1700</v>
      </c>
      <c r="D8" s="10">
        <v>10</v>
      </c>
      <c r="E8" s="10">
        <v>3</v>
      </c>
      <c r="F8" s="85">
        <v>0</v>
      </c>
      <c r="G8" s="10">
        <v>0</v>
      </c>
      <c r="H8" s="10">
        <v>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303</v>
      </c>
      <c r="R8" s="85"/>
      <c r="S8" s="85"/>
      <c r="T8" s="85"/>
      <c r="U8" s="10">
        <v>0</v>
      </c>
      <c r="V8" s="85"/>
      <c r="W8" s="16">
        <f>SUBTOTAL(9,C8:V8)</f>
        <v>2021</v>
      </c>
      <c r="X8" s="10">
        <v>6788</v>
      </c>
      <c r="Y8" s="10">
        <v>13351</v>
      </c>
      <c r="Z8" s="10">
        <v>7090</v>
      </c>
      <c r="AA8" s="10">
        <v>1280</v>
      </c>
      <c r="AB8" s="10">
        <v>1126</v>
      </c>
      <c r="AC8" s="85"/>
      <c r="AD8" s="10">
        <v>100</v>
      </c>
      <c r="AE8" s="18">
        <f>SUBTOTAL(9,X8:AD8)</f>
        <v>29735</v>
      </c>
      <c r="AF8" s="87"/>
      <c r="AG8" s="85"/>
      <c r="AH8" s="85"/>
      <c r="AI8" s="10">
        <v>844</v>
      </c>
      <c r="AJ8" s="85"/>
      <c r="AK8" s="85"/>
      <c r="AL8" s="10">
        <v>247</v>
      </c>
      <c r="AM8" s="85"/>
      <c r="AN8" s="85"/>
      <c r="AO8" s="85"/>
      <c r="AP8" s="20">
        <f>SUBTOTAL(9,AF8:AO8)</f>
        <v>1091</v>
      </c>
      <c r="AQ8" s="10">
        <v>76</v>
      </c>
      <c r="AR8" s="13">
        <v>1089055</v>
      </c>
      <c r="AS8" s="13">
        <v>21617</v>
      </c>
      <c r="AT8" s="85"/>
      <c r="AU8" s="20">
        <f>SUBTOTAL(9,AQ8:AT8)</f>
        <v>1110748</v>
      </c>
      <c r="AV8" s="85"/>
      <c r="AW8" s="85"/>
      <c r="AX8" s="85"/>
      <c r="AY8" s="85">
        <f>SUBTOTAL(9,AV8:AX8)</f>
        <v>0</v>
      </c>
      <c r="AZ8" s="10">
        <v>70</v>
      </c>
      <c r="BA8" s="10">
        <v>55</v>
      </c>
      <c r="BB8" s="10">
        <v>13</v>
      </c>
      <c r="BC8" s="85"/>
      <c r="BD8" s="85"/>
      <c r="BE8" s="10">
        <v>40</v>
      </c>
      <c r="BF8" s="85"/>
      <c r="BG8" s="85"/>
      <c r="BH8" s="10">
        <v>1010</v>
      </c>
      <c r="BI8" s="85"/>
      <c r="BJ8" s="10">
        <v>1067</v>
      </c>
      <c r="BK8" s="85"/>
      <c r="BL8" s="18">
        <f>SUBTOTAL(9,AZ8:BK8)</f>
        <v>2255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1603</v>
      </c>
      <c r="CD8" s="85"/>
      <c r="CE8" s="10">
        <v>0</v>
      </c>
      <c r="CF8" s="85"/>
      <c r="CG8" s="85"/>
      <c r="CH8" s="85"/>
      <c r="CI8" s="85"/>
      <c r="CJ8" s="21">
        <f>SUBTOTAL(9,CB8:CI8)</f>
        <v>1603</v>
      </c>
      <c r="CK8" s="10">
        <v>47</v>
      </c>
      <c r="CL8" s="10">
        <v>11</v>
      </c>
      <c r="CM8" s="20">
        <f>CK8+CL8</f>
        <v>58</v>
      </c>
      <c r="CN8" s="85"/>
      <c r="CO8" s="85"/>
      <c r="CP8" s="85"/>
      <c r="CQ8" s="10">
        <v>362</v>
      </c>
      <c r="CR8" s="85">
        <v>0</v>
      </c>
      <c r="CS8" s="10">
        <v>151</v>
      </c>
      <c r="CT8" s="85"/>
      <c r="CU8" s="85"/>
      <c r="CV8" s="10">
        <v>1736</v>
      </c>
      <c r="CW8" s="85"/>
      <c r="CX8" s="85"/>
      <c r="CY8" s="85"/>
      <c r="CZ8" s="85"/>
      <c r="DA8" s="85"/>
      <c r="DB8" s="85"/>
      <c r="DC8" s="21">
        <f>SUBTOTAL(9,CN8:DB8)</f>
        <v>2249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121</v>
      </c>
      <c r="DP8" s="85"/>
      <c r="DQ8" s="85"/>
      <c r="DR8" s="85"/>
      <c r="DS8" s="85"/>
      <c r="DT8" s="95">
        <f>SUBTOTAL(9,DM8:DS8)</f>
        <v>121</v>
      </c>
      <c r="DU8" s="10">
        <v>282</v>
      </c>
      <c r="DV8" s="10">
        <v>61</v>
      </c>
      <c r="DW8" s="10">
        <v>332</v>
      </c>
      <c r="DX8" s="85"/>
      <c r="DY8" s="10">
        <v>39</v>
      </c>
      <c r="DZ8" s="21">
        <f>SUBTOTAL(9,DU8:DY8)</f>
        <v>714</v>
      </c>
      <c r="EA8" s="24">
        <f>W8+AE8+AP8+AU8+AY8+BL8+CA8+CJ8+CM8+DC8+DL8+DT8+DZ8</f>
        <v>1150598</v>
      </c>
    </row>
    <row r="9" spans="1:132" s="25" customFormat="1" ht="24" customHeight="1">
      <c r="A9" s="9"/>
      <c r="B9" s="12" t="s">
        <v>212</v>
      </c>
      <c r="C9" s="10">
        <v>159</v>
      </c>
      <c r="D9" s="10">
        <v>15</v>
      </c>
      <c r="E9" s="10">
        <v>0</v>
      </c>
      <c r="F9" s="85">
        <v>0</v>
      </c>
      <c r="G9" s="10">
        <v>0</v>
      </c>
      <c r="H9" s="10">
        <v>0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325</v>
      </c>
      <c r="R9" s="85">
        <v>0</v>
      </c>
      <c r="S9" s="85">
        <v>0</v>
      </c>
      <c r="T9" s="20">
        <v>0</v>
      </c>
      <c r="U9" s="10">
        <v>74</v>
      </c>
      <c r="V9" s="85">
        <v>0</v>
      </c>
      <c r="W9" s="16">
        <f>SUBTOTAL(9,C9:V9)</f>
        <v>573</v>
      </c>
      <c r="X9" s="10">
        <v>6745</v>
      </c>
      <c r="Y9" s="10">
        <v>11936</v>
      </c>
      <c r="Z9" s="10">
        <v>6998</v>
      </c>
      <c r="AA9" s="10">
        <v>1276</v>
      </c>
      <c r="AB9" s="10">
        <v>1039</v>
      </c>
      <c r="AC9" s="18">
        <v>0</v>
      </c>
      <c r="AD9" s="10">
        <v>100</v>
      </c>
      <c r="AE9" s="18">
        <f>SUBTOTAL(9,X9:AD9)</f>
        <v>28094</v>
      </c>
      <c r="AF9" s="90">
        <v>0</v>
      </c>
      <c r="AG9" s="85"/>
      <c r="AH9" s="85">
        <v>0</v>
      </c>
      <c r="AI9" s="10">
        <v>798</v>
      </c>
      <c r="AJ9" s="85"/>
      <c r="AK9" s="85"/>
      <c r="AL9" s="10">
        <v>286</v>
      </c>
      <c r="AM9" s="85">
        <v>0</v>
      </c>
      <c r="AN9" s="85">
        <v>0</v>
      </c>
      <c r="AO9" s="85">
        <v>0</v>
      </c>
      <c r="AP9" s="20">
        <f>SUBTOTAL(9,AF9:AO9)</f>
        <v>1084</v>
      </c>
      <c r="AQ9" s="10">
        <v>85</v>
      </c>
      <c r="AR9" s="13">
        <v>1001885</v>
      </c>
      <c r="AS9" s="13">
        <v>16404</v>
      </c>
      <c r="AT9" s="85">
        <v>0</v>
      </c>
      <c r="AU9" s="20">
        <f>SUBTOTAL(9,AQ9:AT9)</f>
        <v>1018374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64</v>
      </c>
      <c r="BA9" s="10">
        <v>72</v>
      </c>
      <c r="BB9" s="10">
        <v>87</v>
      </c>
      <c r="BC9" s="13"/>
      <c r="BD9" s="14"/>
      <c r="BE9" s="10">
        <v>40</v>
      </c>
      <c r="BF9" s="14"/>
      <c r="BG9" s="14"/>
      <c r="BH9" s="10">
        <v>1010</v>
      </c>
      <c r="BI9" s="14"/>
      <c r="BJ9" s="10">
        <v>1067</v>
      </c>
      <c r="BK9" s="14"/>
      <c r="BL9" s="18">
        <f>SUBTOTAL(9,AZ9:BK9)</f>
        <v>2340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2604</v>
      </c>
      <c r="CD9" s="17"/>
      <c r="CE9" s="10">
        <v>0</v>
      </c>
      <c r="CF9" s="17"/>
      <c r="CG9" s="17"/>
      <c r="CH9" s="17"/>
      <c r="CI9" s="17"/>
      <c r="CJ9" s="21">
        <f>SUBTOTAL(9,CB9:CI9)</f>
        <v>2604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203</v>
      </c>
      <c r="CR9" s="10">
        <v>0</v>
      </c>
      <c r="CS9" s="10">
        <v>180</v>
      </c>
      <c r="CT9" s="17"/>
      <c r="CU9" s="17"/>
      <c r="CV9" s="10">
        <v>1874</v>
      </c>
      <c r="CW9" s="17"/>
      <c r="CX9" s="17"/>
      <c r="CY9" s="17"/>
      <c r="CZ9" s="17"/>
      <c r="DA9" s="17"/>
      <c r="DB9" s="13"/>
      <c r="DC9" s="21">
        <f>SUBTOTAL(9,CN9:DB9)</f>
        <v>2257</v>
      </c>
      <c r="DD9" s="10">
        <v>0</v>
      </c>
      <c r="DE9" s="14"/>
      <c r="DF9" s="10">
        <v>4</v>
      </c>
      <c r="DG9" s="14"/>
      <c r="DH9" s="14"/>
      <c r="DI9" s="14"/>
      <c r="DJ9" s="14"/>
      <c r="DK9" s="13"/>
      <c r="DL9" s="23">
        <f>SUBTOTAL(9,DD9:DK9)</f>
        <v>4</v>
      </c>
      <c r="DM9" s="14"/>
      <c r="DN9" s="14"/>
      <c r="DO9" s="10">
        <v>113</v>
      </c>
      <c r="DP9" s="13"/>
      <c r="DQ9" s="14"/>
      <c r="DR9" s="14"/>
      <c r="DS9" s="13"/>
      <c r="DT9" s="95">
        <f>SUBTOTAL(9,DM9:DS9)</f>
        <v>113</v>
      </c>
      <c r="DU9" s="10">
        <v>291</v>
      </c>
      <c r="DV9" s="10">
        <v>59</v>
      </c>
      <c r="DW9" s="10">
        <v>323</v>
      </c>
      <c r="DX9" s="13"/>
      <c r="DY9" s="10">
        <v>30</v>
      </c>
      <c r="DZ9" s="21">
        <f>SUBTOTAL(9,DU9:DY9)</f>
        <v>703</v>
      </c>
      <c r="EA9" s="24">
        <f>W9+AE9+AP9+AU9+AY9+BL9+CA9+CJ9+CM9+DC9+DL9+DT9+DZ9</f>
        <v>1056220</v>
      </c>
    </row>
    <row r="10" spans="1:132" s="41" customFormat="1" ht="28.5" customHeight="1">
      <c r="A10" s="775" t="s">
        <v>114</v>
      </c>
      <c r="B10" s="775"/>
      <c r="C10" s="30">
        <f t="shared" ref="C10:BN10" si="2">SUM(C11,C29,C50,C59,C69,C78)</f>
        <v>1700</v>
      </c>
      <c r="D10" s="30">
        <f t="shared" si="2"/>
        <v>10</v>
      </c>
      <c r="E10" s="30">
        <f t="shared" si="2"/>
        <v>3</v>
      </c>
      <c r="F10" s="30">
        <f t="shared" si="2"/>
        <v>0</v>
      </c>
      <c r="G10" s="30">
        <f t="shared" si="2"/>
        <v>0</v>
      </c>
      <c r="H10" s="30">
        <f t="shared" si="2"/>
        <v>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303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2021</v>
      </c>
      <c r="X10" s="32">
        <f t="shared" si="2"/>
        <v>6787.68</v>
      </c>
      <c r="Y10" s="33">
        <f t="shared" si="2"/>
        <v>13350.75</v>
      </c>
      <c r="Z10" s="33">
        <f t="shared" si="2"/>
        <v>7089.85</v>
      </c>
      <c r="AA10" s="30">
        <f t="shared" si="2"/>
        <v>1280.4000000000001</v>
      </c>
      <c r="AB10" s="30">
        <f t="shared" si="2"/>
        <v>1125.75</v>
      </c>
      <c r="AC10" s="30">
        <f t="shared" si="2"/>
        <v>0</v>
      </c>
      <c r="AD10" s="30">
        <f t="shared" si="2"/>
        <v>100</v>
      </c>
      <c r="AE10" s="31">
        <f t="shared" si="2"/>
        <v>29734.43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843.75</v>
      </c>
      <c r="AJ10" s="30">
        <f t="shared" si="2"/>
        <v>0</v>
      </c>
      <c r="AK10" s="30">
        <f t="shared" si="2"/>
        <v>0</v>
      </c>
      <c r="AL10" s="30">
        <f t="shared" si="2"/>
        <v>246.75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1090.5</v>
      </c>
      <c r="AQ10" s="30">
        <f t="shared" si="2"/>
        <v>75.5</v>
      </c>
      <c r="AR10" s="30">
        <f t="shared" si="2"/>
        <v>1089055</v>
      </c>
      <c r="AS10" s="30">
        <f t="shared" si="2"/>
        <v>21617</v>
      </c>
      <c r="AT10" s="30">
        <f t="shared" si="2"/>
        <v>0</v>
      </c>
      <c r="AU10" s="30">
        <f t="shared" si="2"/>
        <v>1110747.5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69.8</v>
      </c>
      <c r="BA10" s="30">
        <f t="shared" si="2"/>
        <v>55</v>
      </c>
      <c r="BB10" s="36">
        <f t="shared" si="2"/>
        <v>12.5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1010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SUM(BL11,BL29,BL50,BL59,BL69,BL78)</f>
        <v>2254.3000000000002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1602.6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1602.6</v>
      </c>
      <c r="CK10" s="30">
        <f t="shared" si="3"/>
        <v>47</v>
      </c>
      <c r="CL10" s="30">
        <f t="shared" si="3"/>
        <v>11</v>
      </c>
      <c r="CM10" s="30">
        <f>SUM(CM11,CM29,CM50,CM59,CM69,CM78)</f>
        <v>58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361.5</v>
      </c>
      <c r="CR10" s="30">
        <f t="shared" si="3"/>
        <v>0</v>
      </c>
      <c r="CS10" s="30">
        <f t="shared" si="3"/>
        <v>150.5</v>
      </c>
      <c r="CT10" s="30">
        <f t="shared" si="3"/>
        <v>0</v>
      </c>
      <c r="CU10" s="30">
        <f t="shared" si="3"/>
        <v>0</v>
      </c>
      <c r="CV10" s="30">
        <f t="shared" si="3"/>
        <v>1736.26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2248.2600000000002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121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121</v>
      </c>
      <c r="DU10" s="30">
        <f t="shared" si="3"/>
        <v>282</v>
      </c>
      <c r="DV10" s="30">
        <f t="shared" si="3"/>
        <v>60.5</v>
      </c>
      <c r="DW10" s="30">
        <f t="shared" si="3"/>
        <v>332</v>
      </c>
      <c r="DX10" s="30">
        <f t="shared" si="3"/>
        <v>0</v>
      </c>
      <c r="DY10" s="30">
        <f t="shared" si="3"/>
        <v>38.5</v>
      </c>
      <c r="DZ10" s="30">
        <f t="shared" si="3"/>
        <v>713</v>
      </c>
      <c r="EA10" s="39">
        <f>SUM(DZ10,DT10,DL10,DC10,CM10,CJ10,CA10,BL10,AU10,AP10,AE10,W10)</f>
        <v>1150593.5899999999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3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3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1000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1005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1582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1582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2597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977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977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977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21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3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3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3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526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526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526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1000</v>
      </c>
      <c r="BI22" s="53">
        <v>0</v>
      </c>
      <c r="BJ22" s="53">
        <v>0</v>
      </c>
      <c r="BK22" s="53">
        <v>0</v>
      </c>
      <c r="BL22" s="56">
        <f t="shared" si="16"/>
        <v>1000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1000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70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70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70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19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2</v>
      </c>
      <c r="AT29" s="44">
        <f t="shared" si="24"/>
        <v>0</v>
      </c>
      <c r="AU29" s="43">
        <f t="shared" si="24"/>
        <v>2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53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1102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1123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39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53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1053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1053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2</v>
      </c>
      <c r="AT39" s="53">
        <v>0</v>
      </c>
      <c r="AU39" s="56">
        <f t="shared" si="29"/>
        <v>2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522</v>
      </c>
      <c r="Y50" s="46">
        <f t="shared" si="30"/>
        <v>32</v>
      </c>
      <c r="Z50" s="46">
        <f t="shared" si="30"/>
        <v>23</v>
      </c>
      <c r="AA50" s="46">
        <f t="shared" si="30"/>
        <v>67</v>
      </c>
      <c r="AB50" s="46">
        <f t="shared" si="30"/>
        <v>2.5</v>
      </c>
      <c r="AC50" s="47">
        <f t="shared" si="30"/>
        <v>0</v>
      </c>
      <c r="AD50" s="46">
        <f t="shared" si="30"/>
        <v>0</v>
      </c>
      <c r="AE50" s="46">
        <f t="shared" si="30"/>
        <v>646.5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674.5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522</v>
      </c>
      <c r="Y51" s="53">
        <v>32</v>
      </c>
      <c r="Z51" s="53">
        <v>23</v>
      </c>
      <c r="AA51" s="53">
        <v>67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644.5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644.5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2</v>
      </c>
      <c r="AC54" s="53">
        <v>0</v>
      </c>
      <c r="AD54" s="53">
        <v>0</v>
      </c>
      <c r="AE54" s="68">
        <f t="shared" si="35"/>
        <v>2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60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2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t="24.95" customHeight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t="24.6" customHeight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7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60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1653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300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1953</v>
      </c>
      <c r="X59" s="46">
        <f>SUM(X60:X68)</f>
        <v>775.15</v>
      </c>
      <c r="Y59" s="46">
        <f t="shared" ref="Y59:CJ59" si="38">SUM(Y60:Y68)</f>
        <v>847.95</v>
      </c>
      <c r="Z59" s="46">
        <f t="shared" si="38"/>
        <v>664.69999999999993</v>
      </c>
      <c r="AA59" s="46">
        <f t="shared" si="38"/>
        <v>781</v>
      </c>
      <c r="AB59" s="46">
        <f t="shared" si="38"/>
        <v>1051.5</v>
      </c>
      <c r="AC59" s="47">
        <f t="shared" si="38"/>
        <v>0</v>
      </c>
      <c r="AD59" s="46">
        <f t="shared" si="38"/>
        <v>0</v>
      </c>
      <c r="AE59" s="46">
        <f t="shared" si="38"/>
        <v>4120.3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0</v>
      </c>
      <c r="AT59" s="44">
        <f t="shared" si="38"/>
        <v>0</v>
      </c>
      <c r="AU59" s="43">
        <f t="shared" si="38"/>
        <v>4322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64.8</v>
      </c>
      <c r="BA59" s="43">
        <f t="shared" si="38"/>
        <v>2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119.3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10.6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10.6</v>
      </c>
      <c r="CK59" s="44">
        <f>SUM(CK60:CK68)</f>
        <v>47</v>
      </c>
      <c r="CL59" s="44">
        <f t="shared" ref="CL59:CM59" si="39">SUM(CL60:CL68)</f>
        <v>11</v>
      </c>
      <c r="CM59" s="44">
        <f t="shared" si="39"/>
        <v>58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201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1499.95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1700.95</v>
      </c>
      <c r="DD59" s="67">
        <f t="shared" si="40"/>
        <v>0</v>
      </c>
      <c r="DE59" s="67">
        <f t="shared" si="40"/>
        <v>0</v>
      </c>
      <c r="DF59" s="43">
        <f t="shared" si="40"/>
        <v>3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3</v>
      </c>
      <c r="DM59" s="44">
        <f t="shared" si="40"/>
        <v>0</v>
      </c>
      <c r="DN59" s="44">
        <f t="shared" si="40"/>
        <v>0</v>
      </c>
      <c r="DO59" s="43">
        <f t="shared" si="40"/>
        <v>118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118</v>
      </c>
      <c r="DU59" s="43">
        <f t="shared" si="40"/>
        <v>282</v>
      </c>
      <c r="DV59" s="43">
        <f t="shared" si="40"/>
        <v>36.5</v>
      </c>
      <c r="DW59" s="43">
        <f t="shared" si="40"/>
        <v>332</v>
      </c>
      <c r="DX59" s="44">
        <f t="shared" si="40"/>
        <v>0</v>
      </c>
      <c r="DY59" s="43">
        <f t="shared" si="40"/>
        <v>38.5</v>
      </c>
      <c r="DZ59" s="43">
        <f t="shared" si="40"/>
        <v>689</v>
      </c>
      <c r="EA59" s="49">
        <f t="shared" si="9"/>
        <v>13094.150000000001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17.399999999999999</v>
      </c>
      <c r="Y60" s="53">
        <v>5.6</v>
      </c>
      <c r="Z60" s="53">
        <v>42.4</v>
      </c>
      <c r="AA60" s="53">
        <v>3.4</v>
      </c>
      <c r="AB60" s="53">
        <v>67.099999999999994</v>
      </c>
      <c r="AC60" s="53">
        <v>0</v>
      </c>
      <c r="AD60" s="53">
        <v>0</v>
      </c>
      <c r="AE60" s="68">
        <f t="shared" si="35"/>
        <v>135.9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9.1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9.6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10.6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10.6</v>
      </c>
      <c r="CK60" s="53">
        <v>0</v>
      </c>
      <c r="CL60" s="59">
        <v>0</v>
      </c>
      <c r="CM60" s="60">
        <f>SUM(CK60:CL60)</f>
        <v>0</v>
      </c>
      <c r="CN60" s="53">
        <v>0</v>
      </c>
      <c r="CO60" s="53">
        <v>0</v>
      </c>
      <c r="CP60" s="53">
        <v>0</v>
      </c>
      <c r="CQ60" s="53">
        <v>104</v>
      </c>
      <c r="CR60" s="53">
        <v>0</v>
      </c>
      <c r="CS60" s="53">
        <v>0</v>
      </c>
      <c r="CT60" s="53">
        <v>0</v>
      </c>
      <c r="CU60" s="53">
        <v>0</v>
      </c>
      <c r="CV60" s="53">
        <v>906.95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1010.95</v>
      </c>
      <c r="DD60" s="53">
        <v>0</v>
      </c>
      <c r="DE60" s="53">
        <v>0</v>
      </c>
      <c r="DF60" s="53">
        <v>3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3</v>
      </c>
      <c r="DM60" s="53">
        <v>0</v>
      </c>
      <c r="DN60" s="53">
        <v>0</v>
      </c>
      <c r="DO60" s="53">
        <v>117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117</v>
      </c>
      <c r="DU60" s="53">
        <v>282</v>
      </c>
      <c r="DV60" s="53">
        <v>36.5</v>
      </c>
      <c r="DW60" s="53">
        <v>332</v>
      </c>
      <c r="DX60" s="53">
        <v>0</v>
      </c>
      <c r="DY60" s="53">
        <v>38.5</v>
      </c>
      <c r="DZ60" s="56">
        <f t="shared" si="22"/>
        <v>689</v>
      </c>
      <c r="EA60" s="60">
        <f t="shared" si="9"/>
        <v>2977.0499999999997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300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300</v>
      </c>
      <c r="X61" s="55">
        <v>201</v>
      </c>
      <c r="Y61" s="53">
        <v>107</v>
      </c>
      <c r="Z61" s="53">
        <v>282</v>
      </c>
      <c r="AA61" s="53">
        <v>233</v>
      </c>
      <c r="AB61" s="53">
        <v>981</v>
      </c>
      <c r="AC61" s="53">
        <v>0</v>
      </c>
      <c r="AD61" s="53">
        <v>0</v>
      </c>
      <c r="AE61" s="68">
        <f t="shared" si="35"/>
        <v>1804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2104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480.35</v>
      </c>
      <c r="Z62" s="53">
        <v>102.45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55.7</v>
      </c>
      <c r="BA62" s="53">
        <v>2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109.7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7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1250.8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231</v>
      </c>
      <c r="Z63" s="53">
        <v>217.5</v>
      </c>
      <c r="AA63" s="53">
        <v>470.5</v>
      </c>
      <c r="AB63" s="53">
        <v>2</v>
      </c>
      <c r="AC63" s="53">
        <v>0</v>
      </c>
      <c r="AD63" s="53">
        <v>0</v>
      </c>
      <c r="AE63" s="68">
        <f>SUM(X63:AD63)</f>
        <v>990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47</v>
      </c>
      <c r="CL63" s="59">
        <v>0</v>
      </c>
      <c r="CM63" s="57">
        <f>SUM(CK63:CL63)</f>
        <v>47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593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689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5047</v>
      </c>
    </row>
    <row r="64" spans="1:131" s="62" customFormat="1" ht="24.95" customHeight="1">
      <c r="A64" s="51"/>
      <c r="B64" s="61" t="s">
        <v>168</v>
      </c>
      <c r="C64" s="53">
        <v>1653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1653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7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1653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60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60">
        <f t="shared" si="13"/>
        <v>0</v>
      </c>
      <c r="CN66" s="53">
        <v>0</v>
      </c>
      <c r="CO66" s="53">
        <v>0</v>
      </c>
      <c r="CP66" s="53">
        <v>0</v>
      </c>
      <c r="CQ66" s="53">
        <v>1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1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1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1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2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10.5</v>
      </c>
      <c r="Y67" s="53">
        <v>24</v>
      </c>
      <c r="Z67" s="53">
        <v>20.350000000000001</v>
      </c>
      <c r="AA67" s="53">
        <v>5.05</v>
      </c>
      <c r="AB67" s="53">
        <v>0.4</v>
      </c>
      <c r="AC67" s="53">
        <v>0</v>
      </c>
      <c r="AD67" s="53">
        <v>0</v>
      </c>
      <c r="AE67" s="68">
        <f t="shared" si="35"/>
        <v>60.3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60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60.3</v>
      </c>
    </row>
    <row r="68" spans="1:131" ht="24.95" customHeight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4044.13</v>
      </c>
      <c r="Y69" s="46">
        <f t="shared" ref="Y69:CJ69" si="44">SUM(Y70:Y77)</f>
        <v>8910.25</v>
      </c>
      <c r="Z69" s="46">
        <f t="shared" si="44"/>
        <v>2697.55</v>
      </c>
      <c r="AA69" s="46">
        <f t="shared" si="44"/>
        <v>60.4</v>
      </c>
      <c r="AB69" s="46">
        <f t="shared" si="44"/>
        <v>66.25</v>
      </c>
      <c r="AC69" s="47">
        <f t="shared" si="44"/>
        <v>0</v>
      </c>
      <c r="AD69" s="46">
        <f t="shared" si="44"/>
        <v>0</v>
      </c>
      <c r="AE69" s="46">
        <f t="shared" si="44"/>
        <v>15778.58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1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1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15803.58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0</v>
      </c>
      <c r="Y70" s="53">
        <v>0</v>
      </c>
      <c r="Z70" s="53">
        <v>0</v>
      </c>
      <c r="AA70" s="53">
        <v>7</v>
      </c>
      <c r="AB70" s="53">
        <v>0</v>
      </c>
      <c r="AC70" s="53">
        <v>0</v>
      </c>
      <c r="AD70" s="53">
        <v>0</v>
      </c>
      <c r="AE70" s="68">
        <f t="shared" si="35"/>
        <v>7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60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7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37</v>
      </c>
      <c r="AC71" s="53">
        <v>0</v>
      </c>
      <c r="AD71" s="53">
        <v>0</v>
      </c>
      <c r="AE71" s="68">
        <f t="shared" si="35"/>
        <v>37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37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3417</v>
      </c>
      <c r="Y72" s="70">
        <v>8714</v>
      </c>
      <c r="Z72" s="53">
        <v>2389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14540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14540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184</v>
      </c>
      <c r="Y73" s="53">
        <v>132</v>
      </c>
      <c r="Z73" s="53">
        <v>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319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1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1</v>
      </c>
      <c r="CK73" s="53"/>
      <c r="CL73" s="59">
        <v>0</v>
      </c>
      <c r="CM73" s="60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320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44.13</v>
      </c>
      <c r="Y75" s="53">
        <v>63.25</v>
      </c>
      <c r="Z75" s="53">
        <v>146.55000000000001</v>
      </c>
      <c r="AA75" s="53">
        <v>35.4</v>
      </c>
      <c r="AB75" s="53">
        <v>0.25</v>
      </c>
      <c r="AC75" s="53">
        <v>0</v>
      </c>
      <c r="AD75" s="53">
        <v>0</v>
      </c>
      <c r="AE75" s="68">
        <f t="shared" si="35"/>
        <v>289.58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289.58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399</v>
      </c>
      <c r="Y76" s="53">
        <v>1</v>
      </c>
      <c r="Z76" s="53">
        <v>159</v>
      </c>
      <c r="AA76" s="53">
        <v>9</v>
      </c>
      <c r="AB76" s="53">
        <v>18</v>
      </c>
      <c r="AC76" s="53">
        <v>0</v>
      </c>
      <c r="AD76" s="53">
        <v>0</v>
      </c>
      <c r="AE76" s="68">
        <f t="shared" si="35"/>
        <v>586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610</v>
      </c>
    </row>
    <row r="77" spans="1:131" s="62" customFormat="1" ht="23.45" customHeight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47</v>
      </c>
      <c r="D78" s="43">
        <f t="shared" ref="D78:W78" si="57">SUM(D79:D92)</f>
        <v>10</v>
      </c>
      <c r="E78" s="43">
        <f t="shared" si="57"/>
        <v>3</v>
      </c>
      <c r="F78" s="43">
        <f t="shared" si="57"/>
        <v>0</v>
      </c>
      <c r="G78" s="44">
        <f t="shared" si="57"/>
        <v>0</v>
      </c>
      <c r="H78" s="43">
        <f t="shared" si="57"/>
        <v>5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65</v>
      </c>
      <c r="X78" s="46">
        <f>SUM(X79:X92)</f>
        <v>1427.4</v>
      </c>
      <c r="Y78" s="46">
        <f t="shared" ref="Y78:AO78" si="58">SUM(Y79:Y92)</f>
        <v>3560.55</v>
      </c>
      <c r="Z78" s="46">
        <f t="shared" si="58"/>
        <v>3704.6</v>
      </c>
      <c r="AA78" s="46">
        <f t="shared" si="58"/>
        <v>370</v>
      </c>
      <c r="AB78" s="46">
        <f t="shared" si="58"/>
        <v>5.5</v>
      </c>
      <c r="AC78" s="47">
        <f t="shared" si="58"/>
        <v>0</v>
      </c>
      <c r="AD78" s="46">
        <f t="shared" si="58"/>
        <v>100</v>
      </c>
      <c r="AE78" s="46">
        <f t="shared" si="58"/>
        <v>9168.0499999999993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843.75</v>
      </c>
      <c r="AJ78" s="47">
        <f t="shared" si="58"/>
        <v>0</v>
      </c>
      <c r="AK78" s="47">
        <f t="shared" si="58"/>
        <v>0</v>
      </c>
      <c r="AL78" s="46">
        <f t="shared" si="58"/>
        <v>246.75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1090.5</v>
      </c>
      <c r="AQ78" s="43">
        <f t="shared" ref="AQ78:CI78" si="59">SUM(AQ79:AQ92)</f>
        <v>72.5</v>
      </c>
      <c r="AR78" s="43">
        <f t="shared" si="59"/>
        <v>1084736</v>
      </c>
      <c r="AS78" s="44">
        <f t="shared" si="59"/>
        <v>21610</v>
      </c>
      <c r="AT78" s="44">
        <f t="shared" si="59"/>
        <v>0</v>
      </c>
      <c r="AU78" s="43">
        <f t="shared" si="59"/>
        <v>1106418.5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9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9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160.5</v>
      </c>
      <c r="CR78" s="43">
        <f t="shared" si="61"/>
        <v>0</v>
      </c>
      <c r="CS78" s="44">
        <f t="shared" si="61"/>
        <v>150.5</v>
      </c>
      <c r="CT78" s="44">
        <f t="shared" si="61"/>
        <v>0</v>
      </c>
      <c r="CU78" s="44">
        <f t="shared" si="61"/>
        <v>0</v>
      </c>
      <c r="CV78" s="43">
        <f t="shared" si="61"/>
        <v>236.31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547.30999999999995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3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3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1117301.3600000001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3</v>
      </c>
      <c r="AA79" s="63">
        <v>1</v>
      </c>
      <c r="AB79" s="53">
        <v>0</v>
      </c>
      <c r="AC79" s="53">
        <v>0</v>
      </c>
      <c r="AD79" s="53">
        <v>0</v>
      </c>
      <c r="AE79" s="68">
        <f t="shared" si="35"/>
        <v>5</v>
      </c>
      <c r="AF79" s="55">
        <v>0</v>
      </c>
      <c r="AG79" s="53">
        <v>0</v>
      </c>
      <c r="AH79" s="53">
        <v>0</v>
      </c>
      <c r="AI79" s="53">
        <v>3</v>
      </c>
      <c r="AJ79" s="53">
        <v>0</v>
      </c>
      <c r="AK79" s="53">
        <v>0</v>
      </c>
      <c r="AL79" s="53">
        <v>71.5</v>
      </c>
      <c r="AM79" s="53">
        <v>0</v>
      </c>
      <c r="AN79" s="53">
        <v>0</v>
      </c>
      <c r="AO79" s="53">
        <v>0</v>
      </c>
      <c r="AP79" s="56">
        <f t="shared" si="49"/>
        <v>74.5</v>
      </c>
      <c r="AQ79" s="53">
        <v>8</v>
      </c>
      <c r="AR79" s="53">
        <v>0</v>
      </c>
      <c r="AS79" s="53">
        <v>11</v>
      </c>
      <c r="AT79" s="53">
        <v>0</v>
      </c>
      <c r="AU79" s="56">
        <f t="shared" ref="AU79:AU92" si="62">SUBTOTAL(9,AQ79:AT79)</f>
        <v>19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60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0.5</v>
      </c>
      <c r="CR79" s="53">
        <v>0</v>
      </c>
      <c r="CS79" s="53">
        <v>8</v>
      </c>
      <c r="CT79" s="53">
        <v>0</v>
      </c>
      <c r="CU79" s="53">
        <v>0</v>
      </c>
      <c r="CV79" s="53">
        <v>10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18.5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117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356</v>
      </c>
      <c r="Z80" s="53">
        <v>456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812</v>
      </c>
      <c r="AF80" s="55">
        <v>0</v>
      </c>
      <c r="AG80" s="53">
        <v>0</v>
      </c>
      <c r="AH80" s="53">
        <v>0</v>
      </c>
      <c r="AI80" s="53">
        <v>424.25</v>
      </c>
      <c r="AJ80" s="53">
        <v>0</v>
      </c>
      <c r="AK80" s="53">
        <v>0</v>
      </c>
      <c r="AL80" s="53">
        <v>155</v>
      </c>
      <c r="AM80" s="53">
        <v>0</v>
      </c>
      <c r="AN80" s="53">
        <v>0</v>
      </c>
      <c r="AO80" s="53">
        <v>0</v>
      </c>
      <c r="AP80" s="56">
        <f t="shared" si="49"/>
        <v>579.25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si="64"/>
        <v>0</v>
      </c>
      <c r="CN80" s="53">
        <v>0</v>
      </c>
      <c r="CO80" s="53">
        <v>0</v>
      </c>
      <c r="CP80" s="53">
        <v>0</v>
      </c>
      <c r="CQ80" s="53">
        <v>155</v>
      </c>
      <c r="CR80" s="53">
        <v>0</v>
      </c>
      <c r="CS80" s="53">
        <v>0</v>
      </c>
      <c r="CT80" s="53">
        <v>0</v>
      </c>
      <c r="CU80" s="53">
        <v>0</v>
      </c>
      <c r="CV80" s="53">
        <v>156.06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311.06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1702.31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196373</v>
      </c>
      <c r="AS81" s="53">
        <v>0</v>
      </c>
      <c r="AT81" s="53">
        <v>0</v>
      </c>
      <c r="AU81" s="56">
        <f t="shared" si="62"/>
        <v>196373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196373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27</v>
      </c>
      <c r="Z82" s="53">
        <v>12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75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20.25</v>
      </c>
      <c r="AM82" s="53">
        <v>0</v>
      </c>
      <c r="AN82" s="53">
        <v>0</v>
      </c>
      <c r="AO82" s="53">
        <v>0</v>
      </c>
      <c r="AP82" s="56">
        <f t="shared" si="49"/>
        <v>20.25</v>
      </c>
      <c r="AQ82" s="53">
        <v>0</v>
      </c>
      <c r="AR82" s="53">
        <v>1558</v>
      </c>
      <c r="AS82" s="53">
        <v>0</v>
      </c>
      <c r="AT82" s="53">
        <v>0</v>
      </c>
      <c r="AU82" s="56">
        <f t="shared" si="62"/>
        <v>1558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1653.25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21277</v>
      </c>
      <c r="AS84" s="53">
        <v>12047</v>
      </c>
      <c r="AT84" s="53">
        <v>0</v>
      </c>
      <c r="AU84" s="58">
        <f t="shared" si="62"/>
        <v>33324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0.25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0.25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33324.25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3835</v>
      </c>
      <c r="AT85" s="53">
        <v>0</v>
      </c>
      <c r="AU85" s="56">
        <f t="shared" si="62"/>
        <v>10300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3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3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10343</v>
      </c>
    </row>
    <row r="86" spans="1:131">
      <c r="A86" s="51"/>
      <c r="B86" s="52" t="s">
        <v>190</v>
      </c>
      <c r="C86" s="53">
        <v>47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47</v>
      </c>
      <c r="X86" s="55">
        <v>0</v>
      </c>
      <c r="Y86" s="53">
        <v>12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4934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90.9</v>
      </c>
      <c r="Y87" s="53">
        <v>163.05000000000001</v>
      </c>
      <c r="Z87" s="53">
        <v>11.6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265.55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268.55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37115</v>
      </c>
      <c r="AS88" s="53">
        <v>0</v>
      </c>
      <c r="AT88" s="53">
        <v>0</v>
      </c>
      <c r="AU88" s="56">
        <f t="shared" si="62"/>
        <v>37115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99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139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37257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5</v>
      </c>
      <c r="CR89" s="53">
        <v>0</v>
      </c>
      <c r="CS89" s="53">
        <v>0</v>
      </c>
      <c r="CT89" s="53">
        <v>0</v>
      </c>
      <c r="CU89" s="53">
        <v>0</v>
      </c>
      <c r="CV89" s="53">
        <v>30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35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684</v>
      </c>
    </row>
    <row r="90" spans="1:131">
      <c r="A90" s="51"/>
      <c r="B90" s="61" t="s">
        <v>194</v>
      </c>
      <c r="C90" s="53">
        <v>0</v>
      </c>
      <c r="D90" s="53">
        <v>10</v>
      </c>
      <c r="E90" s="53">
        <v>3</v>
      </c>
      <c r="F90" s="53">
        <v>0</v>
      </c>
      <c r="G90" s="53">
        <v>0</v>
      </c>
      <c r="H90" s="53">
        <v>5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18</v>
      </c>
      <c r="X90" s="55">
        <v>72.5</v>
      </c>
      <c r="Y90" s="53">
        <v>75.5</v>
      </c>
      <c r="Z90" s="53">
        <v>9</v>
      </c>
      <c r="AA90" s="53">
        <v>3</v>
      </c>
      <c r="AB90" s="53">
        <v>5.5</v>
      </c>
      <c r="AC90" s="53">
        <v>0</v>
      </c>
      <c r="AD90" s="53">
        <v>0</v>
      </c>
      <c r="AE90" s="68">
        <f t="shared" si="35"/>
        <v>165.5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0.5</v>
      </c>
      <c r="AR90" s="53">
        <v>4366</v>
      </c>
      <c r="AS90" s="53">
        <v>30</v>
      </c>
      <c r="AT90" s="53">
        <v>0</v>
      </c>
      <c r="AU90" s="56">
        <f t="shared" si="62"/>
        <v>4396.5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21.5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21.5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4607.5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65</v>
      </c>
      <c r="Y91" s="53">
        <v>138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458</v>
      </c>
      <c r="AF91" s="55">
        <v>0</v>
      </c>
      <c r="AG91" s="53">
        <v>0</v>
      </c>
      <c r="AH91" s="53">
        <v>0</v>
      </c>
      <c r="AI91" s="53">
        <v>409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409</v>
      </c>
      <c r="AQ91" s="53">
        <v>0</v>
      </c>
      <c r="AR91" s="53">
        <v>57760</v>
      </c>
      <c r="AS91" s="53">
        <v>340</v>
      </c>
      <c r="AT91" s="53">
        <v>0</v>
      </c>
      <c r="AU91" s="56">
        <f t="shared" si="62"/>
        <v>58100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3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58970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1059</v>
      </c>
      <c r="Y92" s="53">
        <v>2768</v>
      </c>
      <c r="Z92" s="53">
        <v>2953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7242</v>
      </c>
      <c r="AF92" s="55">
        <v>0</v>
      </c>
      <c r="AG92" s="53">
        <v>0</v>
      </c>
      <c r="AH92" s="53">
        <v>0</v>
      </c>
      <c r="AI92" s="53">
        <v>7.5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7.5</v>
      </c>
      <c r="AQ92" s="53">
        <v>0</v>
      </c>
      <c r="AR92" s="53">
        <v>600</v>
      </c>
      <c r="AS92" s="53">
        <v>5347</v>
      </c>
      <c r="AT92" s="53">
        <v>0</v>
      </c>
      <c r="AU92" s="56">
        <f t="shared" si="62"/>
        <v>5947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22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22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13218.5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9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 filterMode="1"/>
  <dimension ref="A1:EB153"/>
  <sheetViews>
    <sheetView zoomScale="70" zoomScaleNormal="70" zoomScaleSheetLayoutView="70" workbookViewId="0">
      <pane xSplit="2" ySplit="6" topLeftCell="DT88" activePane="bottomRight" state="frozen"/>
      <selection pane="topRight" activeCell="C1" sqref="C1"/>
      <selection pane="bottomLeft" activeCell="A7" sqref="A7"/>
      <selection pane="bottomRight" activeCell="EA76" activeCellId="1" sqref="EA73:EA74 EA76:EA77"/>
    </sheetView>
  </sheetViews>
  <sheetFormatPr defaultColWidth="9" defaultRowHeight="21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customWidth="1"/>
    <col min="7" max="7" width="7.85546875" style="78" hidden="1" customWidth="1"/>
    <col min="8" max="8" width="8.42578125" style="78" customWidth="1"/>
    <col min="9" max="9" width="17.140625" style="78" hidden="1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8.14062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hidden="1" customWidth="1"/>
    <col min="18" max="19" width="8.28515625" style="78" hidden="1" customWidth="1"/>
    <col min="20" max="20" width="8.42578125" style="78" hidden="1" customWidth="1"/>
    <col min="21" max="21" width="8.28515625" style="78" hidden="1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5" width="8.42578125" style="78" customWidth="1"/>
    <col min="66" max="74" width="8.42578125" style="78" hidden="1" customWidth="1"/>
    <col min="75" max="75" width="8.7109375" style="78" customWidth="1"/>
    <col min="76" max="78" width="8.42578125" style="78" hidden="1" customWidth="1"/>
    <col min="79" max="79" width="8.42578125" style="8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hidden="1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5" width="8.42578125" style="78" customWidth="1"/>
    <col min="96" max="96" width="8.42578125" style="78" hidden="1" customWidth="1"/>
    <col min="97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26.25">
      <c r="A1" s="787" t="s">
        <v>0</v>
      </c>
      <c r="B1" s="787"/>
      <c r="C1" s="787"/>
      <c r="D1" s="787"/>
      <c r="E1" s="787"/>
      <c r="F1" s="787"/>
      <c r="G1" s="787"/>
      <c r="H1" s="787"/>
      <c r="I1" s="787"/>
      <c r="J1" s="787"/>
      <c r="K1" s="787"/>
      <c r="L1" s="787"/>
      <c r="M1" s="787"/>
      <c r="N1" s="787"/>
      <c r="O1" s="787"/>
      <c r="P1" s="787"/>
      <c r="Q1" s="787"/>
      <c r="R1" s="787"/>
      <c r="S1" s="787"/>
      <c r="T1" s="787"/>
      <c r="U1" s="787"/>
      <c r="V1" s="787"/>
      <c r="W1" s="787"/>
      <c r="X1" s="787"/>
      <c r="Y1" s="787"/>
      <c r="Z1" s="787"/>
      <c r="AA1" s="787"/>
      <c r="AB1" s="787"/>
      <c r="AC1" s="787"/>
      <c r="AD1" s="787"/>
      <c r="AE1" s="787"/>
      <c r="AF1" s="787"/>
      <c r="AG1" s="787"/>
      <c r="AH1" s="787"/>
      <c r="AI1" s="787"/>
      <c r="AJ1" s="787"/>
      <c r="AK1" s="787"/>
      <c r="AL1" s="787"/>
      <c r="AM1" s="787"/>
      <c r="AN1" s="787"/>
      <c r="AO1" s="787"/>
      <c r="AP1" s="787"/>
      <c r="AQ1" s="787"/>
      <c r="AR1" s="787"/>
      <c r="AS1" s="787"/>
      <c r="AT1" s="787"/>
      <c r="AU1" s="787"/>
      <c r="AV1" s="787"/>
      <c r="AW1" s="787"/>
      <c r="AX1" s="787"/>
      <c r="AY1" s="787"/>
      <c r="AZ1" s="787"/>
      <c r="BA1" s="787"/>
      <c r="BB1" s="787"/>
      <c r="BC1" s="787"/>
      <c r="BD1" s="787"/>
      <c r="BE1" s="787"/>
      <c r="BF1" s="787"/>
      <c r="BG1" s="787"/>
      <c r="BH1" s="787"/>
      <c r="BI1" s="787"/>
      <c r="BJ1" s="787"/>
      <c r="BK1" s="787"/>
      <c r="BL1" s="787"/>
      <c r="BM1" s="787"/>
      <c r="BN1" s="787"/>
      <c r="BO1" s="787"/>
      <c r="BP1" s="787"/>
      <c r="BQ1" s="787"/>
      <c r="BR1" s="787"/>
      <c r="BS1" s="787"/>
      <c r="BT1" s="787"/>
      <c r="BU1" s="787"/>
      <c r="BV1" s="787"/>
      <c r="BW1" s="787"/>
      <c r="BX1" s="787"/>
      <c r="BY1" s="787"/>
      <c r="BZ1" s="787"/>
      <c r="CA1" s="787"/>
      <c r="CB1" s="787"/>
      <c r="CC1" s="787"/>
      <c r="CD1" s="787"/>
      <c r="CE1" s="787"/>
      <c r="CF1" s="787"/>
      <c r="CG1" s="787"/>
      <c r="CH1" s="787"/>
      <c r="CI1" s="787"/>
      <c r="CJ1" s="787"/>
      <c r="CK1" s="787"/>
      <c r="CL1" s="787"/>
      <c r="CM1" s="787"/>
      <c r="CN1" s="787"/>
      <c r="CO1" s="787"/>
      <c r="CP1" s="787"/>
      <c r="CQ1" s="787"/>
      <c r="CR1" s="787"/>
      <c r="CS1" s="787"/>
      <c r="CT1" s="787"/>
      <c r="CU1" s="787"/>
      <c r="CV1" s="787"/>
      <c r="CW1" s="787"/>
      <c r="CX1" s="787"/>
      <c r="CY1" s="787"/>
      <c r="CZ1" s="787"/>
      <c r="DA1" s="787"/>
      <c r="DB1" s="787"/>
      <c r="DC1" s="787"/>
      <c r="DD1" s="787"/>
      <c r="DE1" s="787"/>
      <c r="DF1" s="787"/>
      <c r="DG1" s="787"/>
      <c r="DH1" s="787"/>
      <c r="DI1" s="787"/>
      <c r="DJ1" s="787"/>
      <c r="DK1" s="787"/>
      <c r="DL1" s="787"/>
      <c r="DM1" s="787"/>
      <c r="DN1" s="787"/>
      <c r="DO1" s="787"/>
      <c r="DP1" s="787"/>
      <c r="DQ1" s="787"/>
      <c r="DR1" s="787"/>
      <c r="DS1" s="787"/>
      <c r="DT1" s="787"/>
      <c r="DU1" s="787"/>
      <c r="DV1" s="787"/>
      <c r="DW1" s="787"/>
      <c r="DX1" s="787"/>
      <c r="DY1" s="787"/>
      <c r="DZ1" s="787"/>
      <c r="EA1" s="787"/>
    </row>
    <row r="2" spans="1:132" ht="26.25">
      <c r="A2" s="787" t="s">
        <v>219</v>
      </c>
      <c r="B2" s="787"/>
      <c r="C2" s="787"/>
      <c r="D2" s="787"/>
      <c r="E2" s="787"/>
      <c r="F2" s="787"/>
      <c r="G2" s="787"/>
      <c r="H2" s="787"/>
      <c r="I2" s="787"/>
      <c r="J2" s="787"/>
      <c r="K2" s="787"/>
      <c r="L2" s="787"/>
      <c r="M2" s="787"/>
      <c r="N2" s="787"/>
      <c r="O2" s="787"/>
      <c r="P2" s="787"/>
      <c r="Q2" s="787"/>
      <c r="R2" s="787"/>
      <c r="S2" s="787"/>
      <c r="T2" s="787"/>
      <c r="U2" s="787"/>
      <c r="V2" s="787"/>
      <c r="W2" s="787"/>
      <c r="X2" s="787"/>
      <c r="Y2" s="787"/>
      <c r="Z2" s="787"/>
      <c r="AA2" s="787"/>
      <c r="AB2" s="787"/>
      <c r="AC2" s="787"/>
      <c r="AD2" s="787"/>
      <c r="AE2" s="787"/>
      <c r="AF2" s="787"/>
      <c r="AG2" s="787"/>
      <c r="AH2" s="787"/>
      <c r="AI2" s="787"/>
      <c r="AJ2" s="787"/>
      <c r="AK2" s="787"/>
      <c r="AL2" s="787"/>
      <c r="AM2" s="787"/>
      <c r="AN2" s="787"/>
      <c r="AO2" s="787"/>
      <c r="AP2" s="787"/>
      <c r="AQ2" s="787"/>
      <c r="AR2" s="787"/>
      <c r="AS2" s="787"/>
      <c r="AT2" s="787"/>
      <c r="AU2" s="787"/>
      <c r="AV2" s="787"/>
      <c r="AW2" s="787"/>
      <c r="AX2" s="787"/>
      <c r="AY2" s="787"/>
      <c r="AZ2" s="787"/>
      <c r="BA2" s="787"/>
      <c r="BB2" s="787"/>
      <c r="BC2" s="787"/>
      <c r="BD2" s="787"/>
      <c r="BE2" s="787"/>
      <c r="BF2" s="787"/>
      <c r="BG2" s="787"/>
      <c r="BH2" s="787"/>
      <c r="BI2" s="787"/>
      <c r="BJ2" s="787"/>
      <c r="BK2" s="787"/>
      <c r="BL2" s="787"/>
      <c r="BM2" s="787"/>
      <c r="BN2" s="787"/>
      <c r="BO2" s="787"/>
      <c r="BP2" s="787"/>
      <c r="BQ2" s="787"/>
      <c r="BR2" s="787"/>
      <c r="BS2" s="787"/>
      <c r="BT2" s="787"/>
      <c r="BU2" s="787"/>
      <c r="BV2" s="787"/>
      <c r="BW2" s="787"/>
      <c r="BX2" s="787"/>
      <c r="BY2" s="787"/>
      <c r="BZ2" s="787"/>
      <c r="CA2" s="787"/>
      <c r="CB2" s="787"/>
      <c r="CC2" s="787"/>
      <c r="CD2" s="787"/>
      <c r="CE2" s="787"/>
      <c r="CF2" s="787"/>
      <c r="CG2" s="787"/>
      <c r="CH2" s="787"/>
      <c r="CI2" s="787"/>
      <c r="CJ2" s="787"/>
      <c r="CK2" s="787"/>
      <c r="CL2" s="787"/>
      <c r="CM2" s="787"/>
      <c r="CN2" s="787"/>
      <c r="CO2" s="787"/>
      <c r="CP2" s="787"/>
      <c r="CQ2" s="787"/>
      <c r="CR2" s="787"/>
      <c r="CS2" s="787"/>
      <c r="CT2" s="787"/>
      <c r="CU2" s="787"/>
      <c r="CV2" s="787"/>
      <c r="CW2" s="787"/>
      <c r="CX2" s="787"/>
      <c r="CY2" s="787"/>
      <c r="CZ2" s="787"/>
      <c r="DA2" s="787"/>
      <c r="DB2" s="787"/>
      <c r="DC2" s="787"/>
      <c r="DD2" s="787"/>
      <c r="DE2" s="787"/>
      <c r="DF2" s="787"/>
      <c r="DG2" s="787"/>
      <c r="DH2" s="787"/>
      <c r="DI2" s="787"/>
      <c r="DJ2" s="787"/>
      <c r="DK2" s="787"/>
      <c r="DL2" s="787"/>
      <c r="DM2" s="787"/>
      <c r="DN2" s="787"/>
      <c r="DO2" s="787"/>
      <c r="DP2" s="787"/>
      <c r="DQ2" s="787"/>
      <c r="DR2" s="787"/>
      <c r="DS2" s="787"/>
      <c r="DT2" s="787"/>
      <c r="DU2" s="787"/>
      <c r="DV2" s="787"/>
      <c r="DW2" s="787"/>
      <c r="DX2" s="787"/>
      <c r="DY2" s="787"/>
      <c r="DZ2" s="787"/>
      <c r="EA2" s="787"/>
    </row>
    <row r="3" spans="1:132" s="788" customFormat="1" ht="21.2" customHeight="1">
      <c r="A3" s="788" t="s">
        <v>2</v>
      </c>
    </row>
    <row r="4" spans="1:132" ht="21.2" customHeight="1">
      <c r="A4" s="779" t="s">
        <v>3</v>
      </c>
      <c r="B4" s="779" t="s">
        <v>4</v>
      </c>
      <c r="C4" s="776" t="s">
        <v>5</v>
      </c>
      <c r="D4" s="777"/>
      <c r="E4" s="777"/>
      <c r="F4" s="777"/>
      <c r="G4" s="777"/>
      <c r="H4" s="777"/>
      <c r="I4" s="777"/>
      <c r="J4" s="777"/>
      <c r="K4" s="777"/>
      <c r="L4" s="777"/>
      <c r="M4" s="777"/>
      <c r="N4" s="777"/>
      <c r="O4" s="777"/>
      <c r="P4" s="777"/>
      <c r="Q4" s="777"/>
      <c r="R4" s="777"/>
      <c r="S4" s="777"/>
      <c r="T4" s="777"/>
      <c r="U4" s="777"/>
      <c r="V4" s="777"/>
      <c r="W4" s="783"/>
      <c r="X4" s="782" t="s">
        <v>6</v>
      </c>
      <c r="Y4" s="789"/>
      <c r="Z4" s="789"/>
      <c r="AA4" s="789"/>
      <c r="AB4" s="789"/>
      <c r="AC4" s="789"/>
      <c r="AD4" s="789"/>
      <c r="AE4" s="790"/>
      <c r="AF4" s="781" t="s">
        <v>7</v>
      </c>
      <c r="AG4" s="781"/>
      <c r="AH4" s="781"/>
      <c r="AI4" s="781"/>
      <c r="AJ4" s="781"/>
      <c r="AK4" s="781"/>
      <c r="AL4" s="781"/>
      <c r="AM4" s="781"/>
      <c r="AN4" s="781"/>
      <c r="AO4" s="781"/>
      <c r="AP4" s="781"/>
      <c r="AQ4" s="780" t="s">
        <v>8</v>
      </c>
      <c r="AR4" s="781"/>
      <c r="AS4" s="781"/>
      <c r="AT4" s="781"/>
      <c r="AU4" s="782"/>
      <c r="AV4" s="776" t="s">
        <v>9</v>
      </c>
      <c r="AW4" s="777"/>
      <c r="AX4" s="777"/>
      <c r="AY4" s="778"/>
      <c r="AZ4" s="779" t="s">
        <v>10</v>
      </c>
      <c r="BA4" s="779"/>
      <c r="BB4" s="779"/>
      <c r="BC4" s="779"/>
      <c r="BD4" s="779"/>
      <c r="BE4" s="779"/>
      <c r="BF4" s="779"/>
      <c r="BG4" s="779"/>
      <c r="BH4" s="779"/>
      <c r="BI4" s="779"/>
      <c r="BJ4" s="779"/>
      <c r="BK4" s="779"/>
      <c r="BL4" s="779"/>
      <c r="BM4" s="776" t="s">
        <v>11</v>
      </c>
      <c r="BN4" s="777"/>
      <c r="BO4" s="777"/>
      <c r="BP4" s="777"/>
      <c r="BQ4" s="777"/>
      <c r="BR4" s="777"/>
      <c r="BS4" s="777"/>
      <c r="BT4" s="777"/>
      <c r="BU4" s="777"/>
      <c r="BV4" s="777"/>
      <c r="BW4" s="777"/>
      <c r="BX4" s="777"/>
      <c r="BY4" s="777"/>
      <c r="BZ4" s="777"/>
      <c r="CA4" s="778"/>
      <c r="CB4" s="776" t="s">
        <v>12</v>
      </c>
      <c r="CC4" s="777"/>
      <c r="CD4" s="777"/>
      <c r="CE4" s="777"/>
      <c r="CF4" s="777"/>
      <c r="CG4" s="777"/>
      <c r="CH4" s="777"/>
      <c r="CI4" s="777"/>
      <c r="CJ4" s="778"/>
      <c r="CK4" s="789" t="s">
        <v>13</v>
      </c>
      <c r="CL4" s="789"/>
      <c r="CM4" s="789"/>
      <c r="CN4" s="780" t="s">
        <v>14</v>
      </c>
      <c r="CO4" s="781"/>
      <c r="CP4" s="781"/>
      <c r="CQ4" s="781"/>
      <c r="CR4" s="781"/>
      <c r="CS4" s="781"/>
      <c r="CT4" s="781"/>
      <c r="CU4" s="781"/>
      <c r="CV4" s="781"/>
      <c r="CW4" s="781"/>
      <c r="CX4" s="781"/>
      <c r="CY4" s="781"/>
      <c r="CZ4" s="781"/>
      <c r="DA4" s="781"/>
      <c r="DB4" s="781"/>
      <c r="DC4" s="782"/>
      <c r="DD4" s="776" t="s">
        <v>15</v>
      </c>
      <c r="DE4" s="777"/>
      <c r="DF4" s="777"/>
      <c r="DG4" s="777"/>
      <c r="DH4" s="777"/>
      <c r="DI4" s="777"/>
      <c r="DJ4" s="777"/>
      <c r="DK4" s="777"/>
      <c r="DL4" s="778"/>
      <c r="DM4" s="776" t="s">
        <v>16</v>
      </c>
      <c r="DN4" s="777"/>
      <c r="DO4" s="777"/>
      <c r="DP4" s="777"/>
      <c r="DQ4" s="777"/>
      <c r="DR4" s="777"/>
      <c r="DS4" s="777"/>
      <c r="DT4" s="778"/>
      <c r="DU4" s="776" t="s">
        <v>17</v>
      </c>
      <c r="DV4" s="777"/>
      <c r="DW4" s="777"/>
      <c r="DX4" s="777"/>
      <c r="DY4" s="777"/>
      <c r="DZ4" s="778" t="s">
        <v>17</v>
      </c>
      <c r="EA4" s="785" t="s">
        <v>18</v>
      </c>
      <c r="EB4" s="2">
        <f>+DT10+DL10+DC10+CM10+CJ10+CA10+BL10+AU10+AP10+AE10+W10+DZ10</f>
        <v>1140530.0899999999</v>
      </c>
    </row>
    <row r="5" spans="1:132">
      <c r="A5" s="779"/>
      <c r="B5" s="779"/>
      <c r="C5" s="776" t="s">
        <v>19</v>
      </c>
      <c r="D5" s="777"/>
      <c r="E5" s="777"/>
      <c r="F5" s="777"/>
      <c r="G5" s="777"/>
      <c r="H5" s="777"/>
      <c r="I5" s="777"/>
      <c r="J5" s="777"/>
      <c r="K5" s="777"/>
      <c r="L5" s="777"/>
      <c r="M5" s="777"/>
      <c r="N5" s="777"/>
      <c r="O5" s="777"/>
      <c r="P5" s="777"/>
      <c r="Q5" s="777"/>
      <c r="R5" s="777"/>
      <c r="S5" s="777"/>
      <c r="T5" s="777"/>
      <c r="U5" s="777"/>
      <c r="V5" s="777"/>
      <c r="W5" s="783"/>
      <c r="X5" s="778" t="s">
        <v>19</v>
      </c>
      <c r="Y5" s="779"/>
      <c r="Z5" s="779"/>
      <c r="AA5" s="779"/>
      <c r="AB5" s="779"/>
      <c r="AC5" s="779"/>
      <c r="AD5" s="779"/>
      <c r="AE5" s="784"/>
      <c r="AF5" s="777" t="s">
        <v>19</v>
      </c>
      <c r="AG5" s="777"/>
      <c r="AH5" s="777"/>
      <c r="AI5" s="777"/>
      <c r="AJ5" s="777"/>
      <c r="AK5" s="777"/>
      <c r="AL5" s="777"/>
      <c r="AM5" s="777"/>
      <c r="AN5" s="777"/>
      <c r="AO5" s="777"/>
      <c r="AP5" s="777"/>
      <c r="AQ5" s="776" t="s">
        <v>19</v>
      </c>
      <c r="AR5" s="777"/>
      <c r="AS5" s="777"/>
      <c r="AT5" s="777"/>
      <c r="AU5" s="778"/>
      <c r="AV5" s="776" t="s">
        <v>19</v>
      </c>
      <c r="AW5" s="777"/>
      <c r="AX5" s="777"/>
      <c r="AY5" s="778"/>
      <c r="AZ5" s="779" t="s">
        <v>19</v>
      </c>
      <c r="BA5" s="779"/>
      <c r="BB5" s="779"/>
      <c r="BC5" s="779"/>
      <c r="BD5" s="779"/>
      <c r="BE5" s="779"/>
      <c r="BF5" s="779"/>
      <c r="BG5" s="779"/>
      <c r="BH5" s="779"/>
      <c r="BI5" s="779"/>
      <c r="BJ5" s="779"/>
      <c r="BK5" s="779"/>
      <c r="BL5" s="779"/>
      <c r="BM5" s="776" t="s">
        <v>19</v>
      </c>
      <c r="BN5" s="777"/>
      <c r="BO5" s="777"/>
      <c r="BP5" s="777"/>
      <c r="BQ5" s="777"/>
      <c r="BR5" s="777"/>
      <c r="BS5" s="777"/>
      <c r="BT5" s="777"/>
      <c r="BU5" s="777"/>
      <c r="BV5" s="777"/>
      <c r="BW5" s="777"/>
      <c r="BX5" s="777"/>
      <c r="BY5" s="777"/>
      <c r="BZ5" s="777"/>
      <c r="CA5" s="778"/>
      <c r="CB5" s="776" t="s">
        <v>19</v>
      </c>
      <c r="CC5" s="777"/>
      <c r="CD5" s="777"/>
      <c r="CE5" s="777"/>
      <c r="CF5" s="777"/>
      <c r="CG5" s="777"/>
      <c r="CH5" s="777"/>
      <c r="CI5" s="777"/>
      <c r="CJ5" s="778"/>
      <c r="CK5" s="779" t="s">
        <v>19</v>
      </c>
      <c r="CL5" s="779"/>
      <c r="CM5" s="779"/>
      <c r="CN5" s="780" t="s">
        <v>19</v>
      </c>
      <c r="CO5" s="781"/>
      <c r="CP5" s="781"/>
      <c r="CQ5" s="781"/>
      <c r="CR5" s="781"/>
      <c r="CS5" s="781"/>
      <c r="CT5" s="781"/>
      <c r="CU5" s="781"/>
      <c r="CV5" s="781"/>
      <c r="CW5" s="781"/>
      <c r="CX5" s="781"/>
      <c r="CY5" s="781"/>
      <c r="CZ5" s="781"/>
      <c r="DA5" s="781"/>
      <c r="DB5" s="781"/>
      <c r="DC5" s="782"/>
      <c r="DD5" s="776" t="s">
        <v>19</v>
      </c>
      <c r="DE5" s="777"/>
      <c r="DF5" s="777"/>
      <c r="DG5" s="777"/>
      <c r="DH5" s="777"/>
      <c r="DI5" s="777"/>
      <c r="DJ5" s="777"/>
      <c r="DK5" s="777"/>
      <c r="DL5" s="778"/>
      <c r="DM5" s="776" t="s">
        <v>19</v>
      </c>
      <c r="DN5" s="777"/>
      <c r="DO5" s="777"/>
      <c r="DP5" s="777"/>
      <c r="DQ5" s="777"/>
      <c r="DR5" s="777"/>
      <c r="DS5" s="777"/>
      <c r="DT5" s="778"/>
      <c r="DU5" s="776" t="s">
        <v>19</v>
      </c>
      <c r="DV5" s="777"/>
      <c r="DW5" s="777"/>
      <c r="DX5" s="777"/>
      <c r="DY5" s="777"/>
      <c r="DZ5" s="778"/>
      <c r="EA5" s="786"/>
    </row>
    <row r="6" spans="1:132" ht="96.75" customHeight="1">
      <c r="A6" s="779"/>
      <c r="B6" s="779"/>
      <c r="C6" s="96" t="s">
        <v>20</v>
      </c>
      <c r="D6" s="96" t="s">
        <v>21</v>
      </c>
      <c r="E6" s="96" t="s">
        <v>22</v>
      </c>
      <c r="F6" s="96" t="s">
        <v>23</v>
      </c>
      <c r="G6" s="3" t="s">
        <v>24</v>
      </c>
      <c r="H6" s="96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100" t="s">
        <v>41</v>
      </c>
      <c r="Y6" s="96" t="s">
        <v>42</v>
      </c>
      <c r="Z6" s="96" t="s">
        <v>43</v>
      </c>
      <c r="AA6" s="109" t="s">
        <v>44</v>
      </c>
      <c r="AB6" s="96" t="s">
        <v>45</v>
      </c>
      <c r="AC6" s="3" t="s">
        <v>46</v>
      </c>
      <c r="AD6" s="96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6" t="s">
        <v>43</v>
      </c>
      <c r="AJ6" s="3" t="s">
        <v>50</v>
      </c>
      <c r="AK6" s="3" t="s">
        <v>51</v>
      </c>
      <c r="AL6" s="96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6" t="s">
        <v>56</v>
      </c>
      <c r="AR6" s="96" t="s">
        <v>57</v>
      </c>
      <c r="AS6" s="96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6" t="s">
        <v>62</v>
      </c>
      <c r="BA6" s="96" t="s">
        <v>63</v>
      </c>
      <c r="BB6" s="96" t="s">
        <v>64</v>
      </c>
      <c r="BC6" s="3" t="s">
        <v>65</v>
      </c>
      <c r="BD6" s="3" t="s">
        <v>66</v>
      </c>
      <c r="BE6" s="96" t="s">
        <v>67</v>
      </c>
      <c r="BF6" s="3" t="s">
        <v>68</v>
      </c>
      <c r="BG6" s="3" t="s">
        <v>69</v>
      </c>
      <c r="BH6" s="96" t="s">
        <v>70</v>
      </c>
      <c r="BI6" s="3" t="s">
        <v>54</v>
      </c>
      <c r="BJ6" s="96" t="s">
        <v>71</v>
      </c>
      <c r="BK6" s="3" t="s">
        <v>72</v>
      </c>
      <c r="BL6" s="7" t="s">
        <v>40</v>
      </c>
      <c r="BM6" s="96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6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6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6" t="s">
        <v>89</v>
      </c>
      <c r="CL6" s="96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9" t="s">
        <v>25</v>
      </c>
      <c r="CR6" s="3" t="s">
        <v>78</v>
      </c>
      <c r="CS6" s="109" t="s">
        <v>92</v>
      </c>
      <c r="CT6" s="3" t="s">
        <v>93</v>
      </c>
      <c r="CU6" s="3" t="s">
        <v>94</v>
      </c>
      <c r="CV6" s="96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6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6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6" t="s">
        <v>110</v>
      </c>
      <c r="DV6" s="96" t="s">
        <v>78</v>
      </c>
      <c r="DW6" s="96" t="s">
        <v>104</v>
      </c>
      <c r="DX6" s="3" t="s">
        <v>67</v>
      </c>
      <c r="DY6" s="96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104</v>
      </c>
      <c r="D7" s="10">
        <f t="shared" ref="D7:BO7" si="0">D8-D9</f>
        <v>75</v>
      </c>
      <c r="E7" s="10">
        <f t="shared" si="0"/>
        <v>85</v>
      </c>
      <c r="F7" s="10">
        <f t="shared" si="0"/>
        <v>23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287</v>
      </c>
      <c r="X7" s="10">
        <f t="shared" si="0"/>
        <v>-1287</v>
      </c>
      <c r="Y7" s="10">
        <f t="shared" si="0"/>
        <v>-1512</v>
      </c>
      <c r="Z7" s="10">
        <f t="shared" si="0"/>
        <v>-176</v>
      </c>
      <c r="AA7" s="10">
        <f t="shared" si="0"/>
        <v>-24</v>
      </c>
      <c r="AB7" s="10">
        <f t="shared" si="0"/>
        <v>-35</v>
      </c>
      <c r="AC7" s="10">
        <f t="shared" si="0"/>
        <v>0</v>
      </c>
      <c r="AD7" s="10">
        <f t="shared" si="0"/>
        <v>0</v>
      </c>
      <c r="AE7" s="10">
        <f t="shared" si="0"/>
        <v>-3034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-346</v>
      </c>
      <c r="AJ7" s="10">
        <f t="shared" si="0"/>
        <v>0</v>
      </c>
      <c r="AK7" s="10">
        <f t="shared" si="0"/>
        <v>0</v>
      </c>
      <c r="AL7" s="10">
        <f t="shared" si="0"/>
        <v>17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-329</v>
      </c>
      <c r="AQ7" s="10">
        <f t="shared" si="0"/>
        <v>-5</v>
      </c>
      <c r="AR7" s="13">
        <f t="shared" si="0"/>
        <v>0</v>
      </c>
      <c r="AS7" s="10">
        <f t="shared" si="0"/>
        <v>1823</v>
      </c>
      <c r="AT7" s="10">
        <f t="shared" si="0"/>
        <v>0</v>
      </c>
      <c r="AU7" s="10">
        <f t="shared" si="0"/>
        <v>1818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5</v>
      </c>
      <c r="BA7" s="10">
        <f t="shared" si="0"/>
        <v>-53</v>
      </c>
      <c r="BB7" s="10">
        <f t="shared" si="0"/>
        <v>-53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-15</v>
      </c>
      <c r="BI7" s="10">
        <f t="shared" si="0"/>
        <v>0</v>
      </c>
      <c r="BJ7" s="10">
        <f t="shared" si="0"/>
        <v>54</v>
      </c>
      <c r="BK7" s="10">
        <f t="shared" si="0"/>
        <v>0</v>
      </c>
      <c r="BL7" s="10">
        <f t="shared" si="0"/>
        <v>-62</v>
      </c>
      <c r="BM7" s="10">
        <f t="shared" si="0"/>
        <v>7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-191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-184</v>
      </c>
      <c r="CB7" s="10">
        <f t="shared" si="1"/>
        <v>0</v>
      </c>
      <c r="CC7" s="10">
        <f t="shared" si="1"/>
        <v>3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3</v>
      </c>
      <c r="CK7" s="10">
        <f t="shared" si="1"/>
        <v>-1</v>
      </c>
      <c r="CL7" s="10">
        <f t="shared" si="1"/>
        <v>0</v>
      </c>
      <c r="CM7" s="10">
        <f t="shared" si="1"/>
        <v>-1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4</v>
      </c>
      <c r="CR7" s="10">
        <f t="shared" si="1"/>
        <v>0</v>
      </c>
      <c r="CS7" s="10">
        <f t="shared" si="1"/>
        <v>-80</v>
      </c>
      <c r="CT7" s="10">
        <f t="shared" si="1"/>
        <v>0</v>
      </c>
      <c r="CU7" s="10">
        <f t="shared" si="1"/>
        <v>0</v>
      </c>
      <c r="CV7" s="10">
        <f t="shared" si="1"/>
        <v>-29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-105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14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14</v>
      </c>
      <c r="DU7" s="10">
        <f t="shared" si="1"/>
        <v>-2</v>
      </c>
      <c r="DV7" s="10">
        <f t="shared" si="1"/>
        <v>-3</v>
      </c>
      <c r="DW7" s="10">
        <f t="shared" si="1"/>
        <v>-30</v>
      </c>
      <c r="DX7" s="10">
        <f t="shared" si="1"/>
        <v>0</v>
      </c>
      <c r="DY7" s="10">
        <f t="shared" si="1"/>
        <v>0</v>
      </c>
      <c r="DZ7" s="10">
        <f>DZ8-DZ9</f>
        <v>-35</v>
      </c>
      <c r="EA7" s="10">
        <f>EA8-EA9</f>
        <v>-1628</v>
      </c>
    </row>
    <row r="8" spans="1:132" s="11" customFormat="1" ht="24" customHeight="1">
      <c r="A8" s="9"/>
      <c r="B8" s="12" t="s">
        <v>220</v>
      </c>
      <c r="C8" s="10">
        <v>539</v>
      </c>
      <c r="D8" s="10">
        <v>80</v>
      </c>
      <c r="E8" s="10">
        <v>105</v>
      </c>
      <c r="F8" s="85">
        <v>23</v>
      </c>
      <c r="G8" s="10">
        <v>0</v>
      </c>
      <c r="H8" s="10">
        <v>45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792</v>
      </c>
      <c r="X8" s="10">
        <v>4484</v>
      </c>
      <c r="Y8" s="10">
        <v>6859</v>
      </c>
      <c r="Z8" s="10">
        <v>5068</v>
      </c>
      <c r="AA8" s="10">
        <v>1256</v>
      </c>
      <c r="AB8" s="10">
        <v>1093</v>
      </c>
      <c r="AC8" s="85"/>
      <c r="AD8" s="10">
        <v>100</v>
      </c>
      <c r="AE8" s="18">
        <f>SUBTOTAL(9,X8:AD8)</f>
        <v>18860</v>
      </c>
      <c r="AF8" s="87"/>
      <c r="AG8" s="85"/>
      <c r="AH8" s="85"/>
      <c r="AI8" s="10">
        <v>2212</v>
      </c>
      <c r="AJ8" s="85"/>
      <c r="AK8" s="85"/>
      <c r="AL8" s="10">
        <v>644</v>
      </c>
      <c r="AM8" s="85"/>
      <c r="AN8" s="85"/>
      <c r="AO8" s="85"/>
      <c r="AP8" s="20">
        <f>SUBTOTAL(9,AF8:AO8)</f>
        <v>2856</v>
      </c>
      <c r="AQ8" s="10">
        <v>74</v>
      </c>
      <c r="AR8" s="13">
        <v>1089055</v>
      </c>
      <c r="AS8" s="13">
        <v>20796</v>
      </c>
      <c r="AT8" s="85"/>
      <c r="AU8" s="20">
        <f>SUBTOTAL(9,AQ8:AT8)</f>
        <v>1109925</v>
      </c>
      <c r="AV8" s="85"/>
      <c r="AW8" s="85"/>
      <c r="AX8" s="85"/>
      <c r="AY8" s="85">
        <f>SUBTOTAL(9,AV8:AX8)</f>
        <v>0</v>
      </c>
      <c r="AZ8" s="10">
        <v>119</v>
      </c>
      <c r="BA8" s="10">
        <v>2</v>
      </c>
      <c r="BB8" s="10">
        <v>185</v>
      </c>
      <c r="BC8" s="85"/>
      <c r="BD8" s="85"/>
      <c r="BE8" s="10">
        <v>125</v>
      </c>
      <c r="BF8" s="85"/>
      <c r="BG8" s="85"/>
      <c r="BH8" s="10">
        <v>955</v>
      </c>
      <c r="BI8" s="85"/>
      <c r="BJ8" s="10">
        <v>1121</v>
      </c>
      <c r="BK8" s="85"/>
      <c r="BL8" s="18">
        <f>SUBTOTAL(9,AZ8:BK8)</f>
        <v>2507</v>
      </c>
      <c r="BM8" s="85">
        <v>7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5</v>
      </c>
      <c r="BX8" s="85"/>
      <c r="BY8" s="85"/>
      <c r="BZ8" s="85"/>
      <c r="CA8" s="110">
        <f>SUBTOTAL(9,BM8:BZ8)</f>
        <v>12</v>
      </c>
      <c r="CB8" s="85"/>
      <c r="CC8" s="10">
        <v>2602</v>
      </c>
      <c r="CD8" s="85"/>
      <c r="CE8" s="10">
        <v>0</v>
      </c>
      <c r="CF8" s="85"/>
      <c r="CG8" s="85"/>
      <c r="CH8" s="85"/>
      <c r="CI8" s="85"/>
      <c r="CJ8" s="21">
        <f>SUBTOTAL(9,CB8:CI8)</f>
        <v>2602</v>
      </c>
      <c r="CK8" s="10">
        <v>62</v>
      </c>
      <c r="CL8" s="10">
        <v>11</v>
      </c>
      <c r="CM8" s="20">
        <f>CK8+CL8</f>
        <v>73</v>
      </c>
      <c r="CN8" s="85"/>
      <c r="CO8" s="85"/>
      <c r="CP8" s="85"/>
      <c r="CQ8" s="10">
        <v>367</v>
      </c>
      <c r="CR8" s="85">
        <v>0</v>
      </c>
      <c r="CS8" s="10">
        <v>145</v>
      </c>
      <c r="CT8" s="85"/>
      <c r="CU8" s="85"/>
      <c r="CV8" s="10">
        <v>1582</v>
      </c>
      <c r="CW8" s="85"/>
      <c r="CX8" s="85"/>
      <c r="CY8" s="85"/>
      <c r="CZ8" s="85"/>
      <c r="DA8" s="85"/>
      <c r="DB8" s="85"/>
      <c r="DC8" s="21">
        <f>SUBTOTAL(9,CN8:DB8)</f>
        <v>2094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130</v>
      </c>
      <c r="DP8" s="85"/>
      <c r="DQ8" s="85"/>
      <c r="DR8" s="85"/>
      <c r="DS8" s="85"/>
      <c r="DT8" s="95">
        <f>SUBTOTAL(9,DM8:DS8)</f>
        <v>130</v>
      </c>
      <c r="DU8" s="10">
        <v>280</v>
      </c>
      <c r="DV8" s="10">
        <v>58</v>
      </c>
      <c r="DW8" s="10">
        <v>302</v>
      </c>
      <c r="DX8" s="85"/>
      <c r="DY8" s="10">
        <v>39</v>
      </c>
      <c r="DZ8" s="21">
        <f>SUBTOTAL(9,DU8:DY8)</f>
        <v>679</v>
      </c>
      <c r="EA8" s="24">
        <f>W8+AE8+AP8+AU8+AY8+BL8+CA8+CJ8+CM8+DC8+DL8+DT8+DZ8</f>
        <v>1140533</v>
      </c>
    </row>
    <row r="9" spans="1:132" s="25" customFormat="1" ht="24" customHeight="1">
      <c r="A9" s="9"/>
      <c r="B9" s="12" t="s">
        <v>218</v>
      </c>
      <c r="C9" s="10">
        <v>435</v>
      </c>
      <c r="D9" s="10">
        <v>5</v>
      </c>
      <c r="E9" s="10">
        <v>20</v>
      </c>
      <c r="F9" s="85">
        <v>0</v>
      </c>
      <c r="G9" s="10">
        <v>0</v>
      </c>
      <c r="H9" s="10">
        <v>45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505</v>
      </c>
      <c r="X9" s="10">
        <v>5771</v>
      </c>
      <c r="Y9" s="10">
        <v>8371</v>
      </c>
      <c r="Z9" s="10">
        <v>5244</v>
      </c>
      <c r="AA9" s="10">
        <v>1280</v>
      </c>
      <c r="AB9" s="10">
        <v>1128</v>
      </c>
      <c r="AC9" s="18">
        <v>0</v>
      </c>
      <c r="AD9" s="10">
        <v>100</v>
      </c>
      <c r="AE9" s="18">
        <f>SUBTOTAL(9,X9:AD9)</f>
        <v>21894</v>
      </c>
      <c r="AF9" s="90">
        <v>0</v>
      </c>
      <c r="AG9" s="85"/>
      <c r="AH9" s="85">
        <v>0</v>
      </c>
      <c r="AI9" s="10">
        <v>2558</v>
      </c>
      <c r="AJ9" s="85"/>
      <c r="AK9" s="85"/>
      <c r="AL9" s="10">
        <v>627</v>
      </c>
      <c r="AM9" s="85">
        <v>0</v>
      </c>
      <c r="AN9" s="85">
        <v>0</v>
      </c>
      <c r="AO9" s="85">
        <v>0</v>
      </c>
      <c r="AP9" s="20">
        <f>SUBTOTAL(9,AF9:AO9)</f>
        <v>3185</v>
      </c>
      <c r="AQ9" s="10">
        <v>79</v>
      </c>
      <c r="AR9" s="13">
        <v>1089055</v>
      </c>
      <c r="AS9" s="13">
        <v>18973</v>
      </c>
      <c r="AT9" s="85">
        <v>0</v>
      </c>
      <c r="AU9" s="20">
        <f>SUBTOTAL(9,AQ9:AT9)</f>
        <v>1108107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114</v>
      </c>
      <c r="BA9" s="10">
        <v>55</v>
      </c>
      <c r="BB9" s="10">
        <v>238</v>
      </c>
      <c r="BC9" s="13"/>
      <c r="BD9" s="14"/>
      <c r="BE9" s="10">
        <v>125</v>
      </c>
      <c r="BF9" s="14"/>
      <c r="BG9" s="14"/>
      <c r="BH9" s="10">
        <v>970</v>
      </c>
      <c r="BI9" s="14"/>
      <c r="BJ9" s="10">
        <v>1067</v>
      </c>
      <c r="BK9" s="14"/>
      <c r="BL9" s="18">
        <f>SUBTOTAL(9,AZ9:BK9)</f>
        <v>2569</v>
      </c>
      <c r="BM9" s="13">
        <v>0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196</v>
      </c>
      <c r="BX9" s="17"/>
      <c r="BY9" s="17"/>
      <c r="BZ9" s="17"/>
      <c r="CA9" s="110">
        <f>SUBTOTAL(9,BM9:BZ9)</f>
        <v>196</v>
      </c>
      <c r="CB9" s="17"/>
      <c r="CC9" s="10">
        <v>2599</v>
      </c>
      <c r="CD9" s="17"/>
      <c r="CE9" s="10">
        <v>0</v>
      </c>
      <c r="CF9" s="17"/>
      <c r="CG9" s="17"/>
      <c r="CH9" s="17"/>
      <c r="CI9" s="17"/>
      <c r="CJ9" s="21">
        <f>SUBTOTAL(9,CB9:CI9)</f>
        <v>2599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363</v>
      </c>
      <c r="CR9" s="10">
        <v>0</v>
      </c>
      <c r="CS9" s="10">
        <v>225</v>
      </c>
      <c r="CT9" s="17"/>
      <c r="CU9" s="17"/>
      <c r="CV9" s="10">
        <v>1611</v>
      </c>
      <c r="CW9" s="17"/>
      <c r="CX9" s="17"/>
      <c r="CY9" s="17"/>
      <c r="CZ9" s="17"/>
      <c r="DA9" s="17"/>
      <c r="DB9" s="13"/>
      <c r="DC9" s="21">
        <f>SUBTOTAL(9,CN9:DB9)</f>
        <v>2199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116</v>
      </c>
      <c r="DP9" s="13"/>
      <c r="DQ9" s="14"/>
      <c r="DR9" s="14"/>
      <c r="DS9" s="13"/>
      <c r="DT9" s="95">
        <f>SUBTOTAL(9,DM9:DS9)</f>
        <v>116</v>
      </c>
      <c r="DU9" s="10">
        <v>282</v>
      </c>
      <c r="DV9" s="10">
        <v>61</v>
      </c>
      <c r="DW9" s="10">
        <v>332</v>
      </c>
      <c r="DX9" s="13"/>
      <c r="DY9" s="10">
        <v>39</v>
      </c>
      <c r="DZ9" s="21">
        <f>SUBTOTAL(9,DU9:DY9)</f>
        <v>714</v>
      </c>
      <c r="EA9" s="24">
        <f>W9+AE9+AP9+AU9+AY9+BL9+CA9+CJ9+CM9+DC9+DL9+DT9+DZ9</f>
        <v>1142161</v>
      </c>
    </row>
    <row r="10" spans="1:132" s="41" customFormat="1" ht="28.5" customHeight="1">
      <c r="A10" s="775" t="s">
        <v>114</v>
      </c>
      <c r="B10" s="775"/>
      <c r="C10" s="30">
        <f t="shared" ref="C10:BN10" si="2">SUM(C11,C29,C50,C60,C70,C79)</f>
        <v>539</v>
      </c>
      <c r="D10" s="30">
        <f t="shared" si="2"/>
        <v>80</v>
      </c>
      <c r="E10" s="30">
        <f t="shared" si="2"/>
        <v>105</v>
      </c>
      <c r="F10" s="30">
        <f t="shared" si="2"/>
        <v>23</v>
      </c>
      <c r="G10" s="30">
        <f t="shared" si="2"/>
        <v>0</v>
      </c>
      <c r="H10" s="30">
        <f t="shared" si="2"/>
        <v>45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792</v>
      </c>
      <c r="X10" s="32">
        <f t="shared" si="2"/>
        <v>4484.28</v>
      </c>
      <c r="Y10" s="33">
        <f t="shared" si="2"/>
        <v>6859.1</v>
      </c>
      <c r="Z10" s="33">
        <f t="shared" si="2"/>
        <v>5067.5</v>
      </c>
      <c r="AA10" s="30">
        <f t="shared" si="2"/>
        <v>1255.5</v>
      </c>
      <c r="AB10" s="30">
        <f t="shared" si="2"/>
        <v>1092.75</v>
      </c>
      <c r="AC10" s="30">
        <f t="shared" si="2"/>
        <v>0</v>
      </c>
      <c r="AD10" s="30">
        <f t="shared" si="2"/>
        <v>100</v>
      </c>
      <c r="AE10" s="31">
        <f t="shared" si="2"/>
        <v>18859.129999999997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2211.5</v>
      </c>
      <c r="AJ10" s="30">
        <f t="shared" si="2"/>
        <v>0</v>
      </c>
      <c r="AK10" s="30">
        <f t="shared" si="2"/>
        <v>0</v>
      </c>
      <c r="AL10" s="30">
        <f t="shared" si="2"/>
        <v>643.99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2855.49</v>
      </c>
      <c r="AQ10" s="30">
        <f t="shared" si="2"/>
        <v>73.5</v>
      </c>
      <c r="AR10" s="30">
        <f t="shared" si="2"/>
        <v>1089055</v>
      </c>
      <c r="AS10" s="30">
        <f t="shared" si="2"/>
        <v>20796</v>
      </c>
      <c r="AT10" s="30">
        <f t="shared" si="2"/>
        <v>0</v>
      </c>
      <c r="AU10" s="30">
        <f t="shared" si="2"/>
        <v>1109924.5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118.7</v>
      </c>
      <c r="BA10" s="30">
        <f t="shared" si="2"/>
        <v>2</v>
      </c>
      <c r="BB10" s="36">
        <f t="shared" si="2"/>
        <v>185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955</v>
      </c>
      <c r="BI10" s="30">
        <f t="shared" si="2"/>
        <v>0</v>
      </c>
      <c r="BJ10" s="30">
        <f t="shared" si="2"/>
        <v>1121</v>
      </c>
      <c r="BK10" s="30">
        <f t="shared" si="2"/>
        <v>0</v>
      </c>
      <c r="BL10" s="30">
        <f>SUM(BL11,BL29,BL50,BL60,BL70,BL79)</f>
        <v>2506.6999999999998</v>
      </c>
      <c r="BM10" s="30">
        <f t="shared" si="2"/>
        <v>7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5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12</v>
      </c>
      <c r="CB10" s="30">
        <f t="shared" si="3"/>
        <v>0</v>
      </c>
      <c r="CC10" s="30">
        <f t="shared" si="3"/>
        <v>2601.6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2601.6</v>
      </c>
      <c r="CK10" s="30">
        <f t="shared" si="3"/>
        <v>62</v>
      </c>
      <c r="CL10" s="30">
        <f t="shared" si="3"/>
        <v>11</v>
      </c>
      <c r="CM10" s="30">
        <f>SUM(CM11,CM29,CM50,CM60,CM70,CM79)</f>
        <v>73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366.51</v>
      </c>
      <c r="CR10" s="30">
        <f t="shared" si="3"/>
        <v>0</v>
      </c>
      <c r="CS10" s="30">
        <f t="shared" si="3"/>
        <v>145.26</v>
      </c>
      <c r="CT10" s="30">
        <f t="shared" si="3"/>
        <v>0</v>
      </c>
      <c r="CU10" s="30">
        <f t="shared" si="3"/>
        <v>0</v>
      </c>
      <c r="CV10" s="30">
        <f t="shared" si="3"/>
        <v>1581.9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2093.67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130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130</v>
      </c>
      <c r="DU10" s="30">
        <f t="shared" si="3"/>
        <v>280</v>
      </c>
      <c r="DV10" s="30">
        <f t="shared" si="3"/>
        <v>58</v>
      </c>
      <c r="DW10" s="30">
        <f t="shared" si="3"/>
        <v>302</v>
      </c>
      <c r="DX10" s="30">
        <f t="shared" si="3"/>
        <v>0</v>
      </c>
      <c r="DY10" s="30">
        <f t="shared" si="3"/>
        <v>39</v>
      </c>
      <c r="DZ10" s="30">
        <f t="shared" si="3"/>
        <v>679</v>
      </c>
      <c r="EA10" s="39">
        <f>SUM(DZ10,DT10,DL10,DC10,CM10,CJ10,CA10,BL10,AU10,AP10,AE10,W10)</f>
        <v>1140530.0899999999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5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45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</v>
      </c>
      <c r="AT11" s="44">
        <f t="shared" si="5"/>
        <v>0</v>
      </c>
      <c r="AU11" s="43">
        <f t="shared" si="5"/>
        <v>1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945</v>
      </c>
      <c r="BI11" s="47">
        <f t="shared" si="6"/>
        <v>0</v>
      </c>
      <c r="BJ11" s="46">
        <f>SUM(BJ12:BJ28)</f>
        <v>25</v>
      </c>
      <c r="BK11" s="47">
        <f t="shared" si="6"/>
        <v>0</v>
      </c>
      <c r="BL11" s="46">
        <f t="shared" si="6"/>
        <v>975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2585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2585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3613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7">
        <v>2485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2485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2485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97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7">
        <v>1</v>
      </c>
      <c r="AT16" s="53">
        <v>0</v>
      </c>
      <c r="AU16" s="56">
        <f t="shared" si="11"/>
        <v>1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7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7">
        <v>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5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13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97">
        <v>5</v>
      </c>
      <c r="E19" s="53">
        <v>0</v>
      </c>
      <c r="F19" s="53">
        <v>0</v>
      </c>
      <c r="G19" s="53">
        <v>0</v>
      </c>
      <c r="H19" s="97">
        <v>45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50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50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7">
        <v>945</v>
      </c>
      <c r="BI22" s="53">
        <v>0</v>
      </c>
      <c r="BJ22" s="53">
        <v>0</v>
      </c>
      <c r="BK22" s="53">
        <v>0</v>
      </c>
      <c r="BL22" s="56">
        <f t="shared" si="16"/>
        <v>945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945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97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95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97">
        <v>25</v>
      </c>
      <c r="BK27" s="53">
        <v>0</v>
      </c>
      <c r="BL27" s="56">
        <f t="shared" si="16"/>
        <v>25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25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3</v>
      </c>
      <c r="BA29" s="43">
        <f t="shared" si="24"/>
        <v>0</v>
      </c>
      <c r="BB29" s="43">
        <f t="shared" si="24"/>
        <v>153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1049</v>
      </c>
      <c r="BK29" s="44">
        <f t="shared" si="24"/>
        <v>0</v>
      </c>
      <c r="BL29" s="43">
        <f t="shared" si="24"/>
        <v>1215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5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5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1244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1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7">
        <v>153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7">
        <v>49</v>
      </c>
      <c r="BK31" s="53">
        <v>0</v>
      </c>
      <c r="BL31" s="56">
        <f t="shared" si="16"/>
        <v>202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205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97">
        <v>15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15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9">
        <v>1000</v>
      </c>
      <c r="BK34" s="53">
        <v>0</v>
      </c>
      <c r="BL34" s="56">
        <f t="shared" si="16"/>
        <v>1000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1015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97">
        <v>3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3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3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97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97">
        <v>5</v>
      </c>
      <c r="BX38" s="53">
        <v>0</v>
      </c>
      <c r="BY38" s="53">
        <v>0</v>
      </c>
      <c r="BZ38" s="53">
        <v>0</v>
      </c>
      <c r="CA38" s="58">
        <f t="shared" si="17"/>
        <v>5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15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1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75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235</v>
      </c>
      <c r="X50" s="46">
        <f t="shared" si="30"/>
        <v>522</v>
      </c>
      <c r="Y50" s="46">
        <f t="shared" si="30"/>
        <v>22</v>
      </c>
      <c r="Z50" s="46">
        <f t="shared" si="30"/>
        <v>24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633.5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915.5</v>
      </c>
    </row>
    <row r="51" spans="1:131" ht="21.2" customHeight="1">
      <c r="A51" s="51"/>
      <c r="B51" s="61" t="s">
        <v>155</v>
      </c>
      <c r="C51" s="53">
        <v>0</v>
      </c>
      <c r="D51" s="97">
        <v>75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75</v>
      </c>
      <c r="X51" s="101">
        <v>522</v>
      </c>
      <c r="Y51" s="53">
        <v>22</v>
      </c>
      <c r="Z51" s="97">
        <v>24</v>
      </c>
      <c r="AA51" s="97">
        <v>65</v>
      </c>
      <c r="AB51" s="97">
        <v>0.5</v>
      </c>
      <c r="AC51" s="53">
        <v>0</v>
      </c>
      <c r="AD51" s="53">
        <v>0</v>
      </c>
      <c r="AE51" s="68">
        <f t="shared" ref="AE51:AE93" si="35">SUM(X51:AD51)</f>
        <v>633.5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708.5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97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7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332</v>
      </c>
      <c r="D60" s="43">
        <f t="shared" ref="D60:W60" si="37">SUM(D61:D69)</f>
        <v>0</v>
      </c>
      <c r="E60" s="43">
        <f t="shared" si="37"/>
        <v>90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422</v>
      </c>
      <c r="X60" s="46">
        <f>SUM(X61:X69)</f>
        <v>774.15</v>
      </c>
      <c r="Y60" s="46">
        <f t="shared" ref="Y60:CJ60" si="38">SUM(Y61:Y69)</f>
        <v>832.45</v>
      </c>
      <c r="Z60" s="46">
        <f t="shared" si="38"/>
        <v>663.95</v>
      </c>
      <c r="AA60" s="46">
        <f t="shared" si="38"/>
        <v>780</v>
      </c>
      <c r="AB60" s="46">
        <f t="shared" si="38"/>
        <v>1057</v>
      </c>
      <c r="AC60" s="47">
        <f t="shared" si="38"/>
        <v>0</v>
      </c>
      <c r="AD60" s="46">
        <f t="shared" si="38"/>
        <v>0</v>
      </c>
      <c r="AE60" s="46">
        <f t="shared" si="38"/>
        <v>4107.5499999999993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0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4319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110.7</v>
      </c>
      <c r="BA60" s="43">
        <f t="shared" si="38"/>
        <v>2</v>
      </c>
      <c r="BB60" s="43">
        <f t="shared" si="38"/>
        <v>32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269.7</v>
      </c>
      <c r="BM60" s="43">
        <f t="shared" si="38"/>
        <v>7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7</v>
      </c>
      <c r="CB60" s="44">
        <f t="shared" si="38"/>
        <v>0</v>
      </c>
      <c r="CC60" s="43">
        <f t="shared" si="38"/>
        <v>10.6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10.6</v>
      </c>
      <c r="CK60" s="44">
        <f>SUM(CK61:CK69)</f>
        <v>62</v>
      </c>
      <c r="CL60" s="44">
        <f t="shared" ref="CL60:CM60" si="39">SUM(CL61:CL69)</f>
        <v>11</v>
      </c>
      <c r="CM60" s="44">
        <f t="shared" si="39"/>
        <v>73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208</v>
      </c>
      <c r="CR60" s="43">
        <f t="shared" si="40"/>
        <v>0</v>
      </c>
      <c r="CS60" s="44">
        <f t="shared" si="40"/>
        <v>4</v>
      </c>
      <c r="CT60" s="44">
        <f t="shared" si="40"/>
        <v>0</v>
      </c>
      <c r="CU60" s="44">
        <f t="shared" si="40"/>
        <v>0</v>
      </c>
      <c r="CV60" s="43">
        <f t="shared" si="40"/>
        <v>1432.15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1644.15</v>
      </c>
      <c r="DD60" s="67">
        <f t="shared" si="40"/>
        <v>0</v>
      </c>
      <c r="DE60" s="67">
        <f t="shared" si="40"/>
        <v>0</v>
      </c>
      <c r="DF60" s="43">
        <f t="shared" si="40"/>
        <v>3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3</v>
      </c>
      <c r="DM60" s="44">
        <f t="shared" si="40"/>
        <v>0</v>
      </c>
      <c r="DN60" s="44">
        <f t="shared" si="40"/>
        <v>0</v>
      </c>
      <c r="DO60" s="43">
        <f t="shared" si="40"/>
        <v>125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125</v>
      </c>
      <c r="DU60" s="43">
        <f t="shared" si="40"/>
        <v>280</v>
      </c>
      <c r="DV60" s="43">
        <f t="shared" si="40"/>
        <v>34</v>
      </c>
      <c r="DW60" s="43">
        <f t="shared" si="40"/>
        <v>302</v>
      </c>
      <c r="DX60" s="44">
        <f t="shared" si="40"/>
        <v>0</v>
      </c>
      <c r="DY60" s="43">
        <f t="shared" si="40"/>
        <v>39</v>
      </c>
      <c r="DZ60" s="43">
        <f t="shared" si="40"/>
        <v>655</v>
      </c>
      <c r="EA60" s="49">
        <f t="shared" si="9"/>
        <v>11636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1">
        <v>17.399999999999999</v>
      </c>
      <c r="Y61" s="97">
        <v>5.6</v>
      </c>
      <c r="Z61" s="97">
        <v>42.7</v>
      </c>
      <c r="AA61" s="97">
        <v>3.4</v>
      </c>
      <c r="AB61" s="97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998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7">
        <v>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7">
        <v>10.6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10.6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7">
        <v>110</v>
      </c>
      <c r="CR61" s="53">
        <v>0</v>
      </c>
      <c r="CS61" s="97">
        <v>4</v>
      </c>
      <c r="CT61" s="53">
        <v>0</v>
      </c>
      <c r="CU61" s="53">
        <v>0</v>
      </c>
      <c r="CV61" s="97">
        <v>822.15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936.15</v>
      </c>
      <c r="DD61" s="53">
        <v>0</v>
      </c>
      <c r="DE61" s="53">
        <v>0</v>
      </c>
      <c r="DF61" s="97">
        <v>3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3</v>
      </c>
      <c r="DM61" s="53">
        <v>0</v>
      </c>
      <c r="DN61" s="53">
        <v>0</v>
      </c>
      <c r="DO61" s="97">
        <v>123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123</v>
      </c>
      <c r="DU61" s="97">
        <v>280</v>
      </c>
      <c r="DV61" s="97">
        <v>34</v>
      </c>
      <c r="DW61" s="97">
        <v>302</v>
      </c>
      <c r="DX61" s="53">
        <v>0</v>
      </c>
      <c r="DY61" s="97">
        <v>39</v>
      </c>
      <c r="DZ61" s="56">
        <f t="shared" si="22"/>
        <v>655</v>
      </c>
      <c r="EA61" s="60">
        <f t="shared" si="9"/>
        <v>2867.35</v>
      </c>
    </row>
    <row r="62" spans="1:131" s="62" customFormat="1">
      <c r="A62" s="51"/>
      <c r="B62" s="61" t="s">
        <v>165</v>
      </c>
      <c r="C62" s="97">
        <v>10</v>
      </c>
      <c r="D62" s="53">
        <v>0</v>
      </c>
      <c r="E62" s="97">
        <v>90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100</v>
      </c>
      <c r="X62" s="101">
        <v>201</v>
      </c>
      <c r="Y62" s="97">
        <v>107</v>
      </c>
      <c r="Z62" s="97">
        <v>282</v>
      </c>
      <c r="AA62" s="97">
        <v>233</v>
      </c>
      <c r="AB62" s="97">
        <v>981</v>
      </c>
      <c r="AC62" s="53">
        <v>0</v>
      </c>
      <c r="AD62" s="53">
        <v>0</v>
      </c>
      <c r="AE62" s="68">
        <f t="shared" si="35"/>
        <v>1804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1904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1">
        <v>475.25</v>
      </c>
      <c r="Y63" s="97">
        <v>480.35</v>
      </c>
      <c r="Z63" s="97">
        <v>101.4</v>
      </c>
      <c r="AA63" s="97">
        <v>68.05</v>
      </c>
      <c r="AB63" s="97">
        <v>2</v>
      </c>
      <c r="AC63" s="53">
        <v>0</v>
      </c>
      <c r="AD63" s="53">
        <v>0</v>
      </c>
      <c r="AE63" s="68">
        <f t="shared" si="35"/>
        <v>1127.05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7">
        <v>105.7</v>
      </c>
      <c r="BA63" s="97">
        <v>2</v>
      </c>
      <c r="BB63" s="97">
        <v>32</v>
      </c>
      <c r="BC63" s="53">
        <v>0</v>
      </c>
      <c r="BD63" s="53">
        <v>0</v>
      </c>
      <c r="BE63" s="97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264.7</v>
      </c>
      <c r="BM63" s="97">
        <v>7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7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97">
        <v>11</v>
      </c>
      <c r="CM63" s="57">
        <f>SUM(CK63:CL63)</f>
        <v>11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1409.75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1">
        <v>69</v>
      </c>
      <c r="Y64" s="97">
        <v>231</v>
      </c>
      <c r="Z64" s="97">
        <v>215.5</v>
      </c>
      <c r="AA64" s="97">
        <v>470.5</v>
      </c>
      <c r="AB64" s="97">
        <v>2</v>
      </c>
      <c r="AC64" s="53">
        <v>0</v>
      </c>
      <c r="AD64" s="53">
        <v>0</v>
      </c>
      <c r="AE64" s="68">
        <f>SUM(X64:AD64)</f>
        <v>988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7">
        <v>62</v>
      </c>
      <c r="CL64" s="59">
        <v>0</v>
      </c>
      <c r="CM64" s="57">
        <f>SUM(CK64:CL64)</f>
        <v>62</v>
      </c>
      <c r="CN64" s="53">
        <v>0</v>
      </c>
      <c r="CO64" s="53">
        <v>0</v>
      </c>
      <c r="CP64" s="53">
        <v>0</v>
      </c>
      <c r="CQ64" s="97">
        <v>96</v>
      </c>
      <c r="CR64" s="53">
        <v>0</v>
      </c>
      <c r="CS64" s="53">
        <v>0</v>
      </c>
      <c r="CT64" s="53">
        <v>0</v>
      </c>
      <c r="CU64" s="53">
        <v>0</v>
      </c>
      <c r="CV64" s="97">
        <v>610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706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5077</v>
      </c>
    </row>
    <row r="65" spans="1:131" s="62" customFormat="1" ht="24.95" customHeight="1">
      <c r="A65" s="51"/>
      <c r="B65" s="61" t="s">
        <v>168</v>
      </c>
      <c r="C65" s="97">
        <v>322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322</v>
      </c>
      <c r="X65" s="101">
        <v>0</v>
      </c>
      <c r="Y65" s="53">
        <v>0</v>
      </c>
      <c r="Z65" s="97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322</v>
      </c>
    </row>
    <row r="66" spans="1:131">
      <c r="A66" s="51"/>
      <c r="B66" s="52" t="s">
        <v>169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101">
        <v>0</v>
      </c>
      <c r="Y66" s="53">
        <v>0</v>
      </c>
      <c r="Z66" s="97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1">
        <v>0</v>
      </c>
      <c r="Y67" s="53">
        <v>0</v>
      </c>
      <c r="Z67" s="97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97">
        <v>2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2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97">
        <v>2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2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4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1">
        <v>11.5</v>
      </c>
      <c r="Y68" s="97">
        <v>8.5</v>
      </c>
      <c r="Z68" s="97">
        <v>22.35</v>
      </c>
      <c r="AA68" s="97">
        <v>5.05</v>
      </c>
      <c r="AB68" s="97">
        <v>4.5</v>
      </c>
      <c r="AC68" s="53">
        <v>0</v>
      </c>
      <c r="AD68" s="53">
        <v>0</v>
      </c>
      <c r="AE68" s="68">
        <f t="shared" si="35"/>
        <v>51.9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51.9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0</v>
      </c>
      <c r="X70" s="46">
        <f>SUM(X71:X78)</f>
        <v>2594.9299999999998</v>
      </c>
      <c r="Y70" s="46">
        <f t="shared" ref="Y70:CJ70" si="44">SUM(Y71:Y78)</f>
        <v>4545.25</v>
      </c>
      <c r="Z70" s="46">
        <f t="shared" si="44"/>
        <v>1789.55</v>
      </c>
      <c r="AA70" s="46">
        <f t="shared" si="44"/>
        <v>59.5</v>
      </c>
      <c r="AB70" s="46">
        <f t="shared" si="44"/>
        <v>28.25</v>
      </c>
      <c r="AC70" s="47">
        <f t="shared" si="44"/>
        <v>0</v>
      </c>
      <c r="AD70" s="46">
        <f t="shared" si="44"/>
        <v>0</v>
      </c>
      <c r="AE70" s="46">
        <f t="shared" si="44"/>
        <v>9017.48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0</v>
      </c>
      <c r="BK70" s="44">
        <f t="shared" si="44"/>
        <v>0</v>
      </c>
      <c r="BL70" s="43">
        <f t="shared" si="44"/>
        <v>0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9041.48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0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68">
        <f t="shared" si="35"/>
        <v>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0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1">
        <v>1979</v>
      </c>
      <c r="Y73" s="102">
        <v>4351</v>
      </c>
      <c r="Z73" s="97">
        <v>1481</v>
      </c>
      <c r="AA73" s="97">
        <v>9</v>
      </c>
      <c r="AB73" s="97">
        <v>9</v>
      </c>
      <c r="AC73" s="53">
        <v>0</v>
      </c>
      <c r="AD73" s="53">
        <v>0</v>
      </c>
      <c r="AE73" s="68">
        <f t="shared" si="35"/>
        <v>7829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7829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1">
        <v>184</v>
      </c>
      <c r="Y74" s="97">
        <v>131</v>
      </c>
      <c r="Z74" s="97">
        <v>3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318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318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0</v>
      </c>
      <c r="Y75" s="53">
        <v>0</v>
      </c>
      <c r="Z75" s="97">
        <v>0.25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0.25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0.25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1">
        <v>29.93</v>
      </c>
      <c r="Y76" s="97">
        <v>62.25</v>
      </c>
      <c r="Z76" s="97">
        <v>146.30000000000001</v>
      </c>
      <c r="AA76" s="97">
        <v>36.5</v>
      </c>
      <c r="AB76" s="97">
        <v>0.25</v>
      </c>
      <c r="AC76" s="53">
        <v>0</v>
      </c>
      <c r="AD76" s="53">
        <v>0</v>
      </c>
      <c r="AE76" s="68">
        <f t="shared" si="35"/>
        <v>275.23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275.23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1">
        <v>402</v>
      </c>
      <c r="Y77" s="97">
        <v>1</v>
      </c>
      <c r="Z77" s="97">
        <v>159</v>
      </c>
      <c r="AA77" s="97">
        <v>14</v>
      </c>
      <c r="AB77" s="97">
        <v>19</v>
      </c>
      <c r="AC77" s="53">
        <v>0</v>
      </c>
      <c r="AD77" s="53">
        <v>0</v>
      </c>
      <c r="AE77" s="68">
        <f t="shared" si="35"/>
        <v>595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7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619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0</v>
      </c>
    </row>
    <row r="79" spans="1:131" s="41" customFormat="1">
      <c r="A79" s="42" t="s">
        <v>182</v>
      </c>
      <c r="B79" s="42"/>
      <c r="C79" s="43">
        <f>SUM(C80:C93)</f>
        <v>47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23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70</v>
      </c>
      <c r="X79" s="46">
        <f>SUM(X80:X93)</f>
        <v>584.20000000000005</v>
      </c>
      <c r="Y79" s="46">
        <f t="shared" ref="Y79:AO79" si="58">SUM(Y80:Y93)</f>
        <v>1459.4</v>
      </c>
      <c r="Z79" s="46">
        <f t="shared" si="58"/>
        <v>2590</v>
      </c>
      <c r="AA79" s="46">
        <f t="shared" si="58"/>
        <v>349</v>
      </c>
      <c r="AB79" s="46">
        <f t="shared" si="58"/>
        <v>7</v>
      </c>
      <c r="AC79" s="47">
        <f t="shared" si="58"/>
        <v>0</v>
      </c>
      <c r="AD79" s="46">
        <f t="shared" si="58"/>
        <v>100</v>
      </c>
      <c r="AE79" s="46">
        <f t="shared" si="58"/>
        <v>5089.6000000000004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2211.5</v>
      </c>
      <c r="AJ79" s="47">
        <f t="shared" si="58"/>
        <v>0</v>
      </c>
      <c r="AK79" s="47">
        <f t="shared" si="58"/>
        <v>0</v>
      </c>
      <c r="AL79" s="46">
        <f t="shared" si="58"/>
        <v>643.99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2855.49</v>
      </c>
      <c r="AQ79" s="43">
        <f t="shared" ref="AQ79:CI79" si="59">SUM(AQ80:AQ93)</f>
        <v>73.5</v>
      </c>
      <c r="AR79" s="43">
        <f t="shared" si="59"/>
        <v>1084736</v>
      </c>
      <c r="AS79" s="44">
        <f t="shared" si="59"/>
        <v>20795</v>
      </c>
      <c r="AT79" s="44">
        <f t="shared" si="59"/>
        <v>0</v>
      </c>
      <c r="AU79" s="43">
        <f t="shared" si="59"/>
        <v>1105604.5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6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6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158.51</v>
      </c>
      <c r="CR79" s="43">
        <f t="shared" si="61"/>
        <v>0</v>
      </c>
      <c r="CS79" s="44">
        <f t="shared" si="61"/>
        <v>141.26</v>
      </c>
      <c r="CT79" s="44">
        <f t="shared" si="61"/>
        <v>0</v>
      </c>
      <c r="CU79" s="44">
        <f t="shared" si="61"/>
        <v>0</v>
      </c>
      <c r="CV79" s="43">
        <f t="shared" si="61"/>
        <v>149.75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449.52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1114080.1100000001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7">
        <v>2</v>
      </c>
      <c r="Z80" s="53">
        <v>0</v>
      </c>
      <c r="AA80" s="63">
        <v>0</v>
      </c>
      <c r="AB80" s="97">
        <v>0.5</v>
      </c>
      <c r="AC80" s="53">
        <v>0</v>
      </c>
      <c r="AD80" s="53">
        <v>0</v>
      </c>
      <c r="AE80" s="68">
        <f t="shared" si="35"/>
        <v>2.5</v>
      </c>
      <c r="AF80" s="55">
        <v>0</v>
      </c>
      <c r="AG80" s="53">
        <v>0</v>
      </c>
      <c r="AH80" s="53">
        <v>0</v>
      </c>
      <c r="AI80" s="97">
        <v>10.5</v>
      </c>
      <c r="AJ80" s="53">
        <v>0</v>
      </c>
      <c r="AK80" s="53">
        <v>0</v>
      </c>
      <c r="AL80" s="97">
        <v>95.24</v>
      </c>
      <c r="AM80" s="53">
        <v>0</v>
      </c>
      <c r="AN80" s="53">
        <v>0</v>
      </c>
      <c r="AO80" s="53">
        <v>0</v>
      </c>
      <c r="AP80" s="56">
        <f t="shared" si="49"/>
        <v>105.74</v>
      </c>
      <c r="AQ80" s="97">
        <v>8</v>
      </c>
      <c r="AR80" s="53">
        <v>0</v>
      </c>
      <c r="AS80" s="97">
        <v>14</v>
      </c>
      <c r="AT80" s="53">
        <v>0</v>
      </c>
      <c r="AU80" s="56">
        <f t="shared" ref="AU80:AU93" si="62">SUBTOTAL(9,AQ80:AT80)</f>
        <v>22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7">
        <v>1.5</v>
      </c>
      <c r="CR80" s="53">
        <v>0</v>
      </c>
      <c r="CS80" s="97">
        <v>1</v>
      </c>
      <c r="CT80" s="53">
        <v>0</v>
      </c>
      <c r="CU80" s="53">
        <v>0</v>
      </c>
      <c r="CV80" s="97">
        <v>6.5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9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139.24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7">
        <v>381</v>
      </c>
      <c r="Z81" s="97">
        <v>445</v>
      </c>
      <c r="AA81" s="63">
        <v>0</v>
      </c>
      <c r="AB81" s="97">
        <v>0</v>
      </c>
      <c r="AC81" s="53">
        <v>0</v>
      </c>
      <c r="AD81" s="53">
        <v>0</v>
      </c>
      <c r="AE81" s="68">
        <f t="shared" si="35"/>
        <v>826</v>
      </c>
      <c r="AF81" s="55">
        <v>0</v>
      </c>
      <c r="AG81" s="53">
        <v>0</v>
      </c>
      <c r="AH81" s="53">
        <v>0</v>
      </c>
      <c r="AI81" s="97">
        <v>429</v>
      </c>
      <c r="AJ81" s="53">
        <v>0</v>
      </c>
      <c r="AK81" s="53">
        <v>0</v>
      </c>
      <c r="AL81" s="97">
        <v>175</v>
      </c>
      <c r="AM81" s="53">
        <v>0</v>
      </c>
      <c r="AN81" s="53">
        <v>0</v>
      </c>
      <c r="AO81" s="53">
        <v>0</v>
      </c>
      <c r="AP81" s="56">
        <f t="shared" si="49"/>
        <v>604</v>
      </c>
      <c r="AQ81" s="97">
        <v>0</v>
      </c>
      <c r="AR81" s="53">
        <v>0</v>
      </c>
      <c r="AS81" s="97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7">
        <v>130</v>
      </c>
      <c r="CR81" s="53">
        <v>0</v>
      </c>
      <c r="CS81" s="97">
        <v>40</v>
      </c>
      <c r="CT81" s="53">
        <v>0</v>
      </c>
      <c r="CU81" s="53">
        <v>0</v>
      </c>
      <c r="CV81" s="97">
        <v>130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300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1730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97">
        <v>0</v>
      </c>
      <c r="Z82" s="97">
        <v>0</v>
      </c>
      <c r="AA82" s="53">
        <v>0</v>
      </c>
      <c r="AB82" s="97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97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97">
        <v>0</v>
      </c>
      <c r="AR82" s="53">
        <v>196373</v>
      </c>
      <c r="AS82" s="97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1">
        <v>19</v>
      </c>
      <c r="Y83" s="97">
        <v>22</v>
      </c>
      <c r="Z83" s="97">
        <v>0</v>
      </c>
      <c r="AA83" s="53">
        <v>0</v>
      </c>
      <c r="AB83" s="97">
        <v>1</v>
      </c>
      <c r="AC83" s="53">
        <v>0</v>
      </c>
      <c r="AD83" s="53">
        <v>0</v>
      </c>
      <c r="AE83" s="68">
        <f t="shared" si="35"/>
        <v>42</v>
      </c>
      <c r="AF83" s="55">
        <v>0</v>
      </c>
      <c r="AG83" s="53">
        <v>0</v>
      </c>
      <c r="AH83" s="53">
        <v>0</v>
      </c>
      <c r="AI83" s="97">
        <v>23</v>
      </c>
      <c r="AJ83" s="53">
        <v>0</v>
      </c>
      <c r="AK83" s="53">
        <v>0</v>
      </c>
      <c r="AL83" s="97">
        <v>111.75</v>
      </c>
      <c r="AM83" s="53">
        <v>0</v>
      </c>
      <c r="AN83" s="53">
        <v>0</v>
      </c>
      <c r="AO83" s="53">
        <v>0</v>
      </c>
      <c r="AP83" s="56">
        <f t="shared" si="49"/>
        <v>134.75</v>
      </c>
      <c r="AQ83" s="97">
        <v>55</v>
      </c>
      <c r="AR83" s="53">
        <v>1558</v>
      </c>
      <c r="AS83" s="97">
        <v>11</v>
      </c>
      <c r="AT83" s="53">
        <v>0</v>
      </c>
      <c r="AU83" s="56">
        <f t="shared" si="62"/>
        <v>1624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97">
        <v>22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22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1822.75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1">
        <v>90</v>
      </c>
      <c r="Y84" s="53">
        <v>0</v>
      </c>
      <c r="Z84" s="97">
        <v>0</v>
      </c>
      <c r="AA84" s="53">
        <v>0</v>
      </c>
      <c r="AB84" s="97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97">
        <v>0</v>
      </c>
      <c r="AR84" s="53">
        <v>753698</v>
      </c>
      <c r="AS84" s="97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101">
        <v>0</v>
      </c>
      <c r="Y85" s="53">
        <v>0</v>
      </c>
      <c r="Z85" s="97">
        <v>0</v>
      </c>
      <c r="AA85" s="53">
        <v>0</v>
      </c>
      <c r="AB85" s="97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97">
        <v>0</v>
      </c>
      <c r="AR85" s="53">
        <v>21277</v>
      </c>
      <c r="AS85" s="97">
        <v>15090</v>
      </c>
      <c r="AT85" s="53">
        <v>0</v>
      </c>
      <c r="AU85" s="58">
        <f t="shared" si="62"/>
        <v>36367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36367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1">
        <v>14</v>
      </c>
      <c r="Y86" s="97">
        <v>17</v>
      </c>
      <c r="Z86" s="97">
        <v>5</v>
      </c>
      <c r="AA86" s="97">
        <v>4</v>
      </c>
      <c r="AB86" s="97">
        <v>0</v>
      </c>
      <c r="AC86" s="53">
        <v>0</v>
      </c>
      <c r="AD86" s="53">
        <v>0</v>
      </c>
      <c r="AE86" s="68">
        <f t="shared" si="35"/>
        <v>40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97">
        <v>0</v>
      </c>
      <c r="AR86" s="53">
        <v>6465</v>
      </c>
      <c r="AS86" s="97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7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6510</v>
      </c>
    </row>
    <row r="87" spans="1:131">
      <c r="A87" s="51"/>
      <c r="B87" s="52" t="s">
        <v>190</v>
      </c>
      <c r="C87" s="53">
        <v>47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47</v>
      </c>
      <c r="X87" s="101">
        <v>0</v>
      </c>
      <c r="Y87" s="97">
        <v>22</v>
      </c>
      <c r="Z87" s="53">
        <v>0</v>
      </c>
      <c r="AA87" s="97">
        <v>0</v>
      </c>
      <c r="AB87" s="97">
        <v>0</v>
      </c>
      <c r="AC87" s="53">
        <v>0</v>
      </c>
      <c r="AD87" s="53">
        <v>0</v>
      </c>
      <c r="AE87" s="68">
        <f t="shared" si="35"/>
        <v>22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7">
        <v>0</v>
      </c>
      <c r="AR87" s="53">
        <v>4875</v>
      </c>
      <c r="AS87" s="97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4944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1">
        <v>90.7</v>
      </c>
      <c r="Y88" s="97">
        <v>160.4</v>
      </c>
      <c r="Z88" s="97">
        <v>11.5</v>
      </c>
      <c r="AA88" s="97">
        <v>0</v>
      </c>
      <c r="AB88" s="97">
        <v>0</v>
      </c>
      <c r="AC88" s="53">
        <v>0</v>
      </c>
      <c r="AD88" s="53">
        <v>0</v>
      </c>
      <c r="AE88" s="68">
        <f t="shared" si="35"/>
        <v>262.60000000000002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7">
        <v>3</v>
      </c>
      <c r="AR88" s="53">
        <v>0</v>
      </c>
      <c r="AS88" s="97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265.60000000000002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97">
        <v>2</v>
      </c>
      <c r="Z89" s="97">
        <v>0</v>
      </c>
      <c r="AA89" s="97">
        <v>0</v>
      </c>
      <c r="AB89" s="97">
        <v>0</v>
      </c>
      <c r="AC89" s="53">
        <v>0</v>
      </c>
      <c r="AD89" s="53">
        <v>0</v>
      </c>
      <c r="AE89" s="68">
        <f t="shared" si="35"/>
        <v>2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97">
        <v>0</v>
      </c>
      <c r="AR89" s="53">
        <v>37115</v>
      </c>
      <c r="AS89" s="97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7">
        <v>96</v>
      </c>
      <c r="CT89" s="53">
        <v>0</v>
      </c>
      <c r="CU89" s="53">
        <v>0</v>
      </c>
      <c r="CV89" s="97">
        <v>1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97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37214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97">
        <v>0</v>
      </c>
      <c r="AA90" s="97">
        <v>0</v>
      </c>
      <c r="AB90" s="97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97">
        <v>0</v>
      </c>
      <c r="AR90" s="53">
        <v>649</v>
      </c>
      <c r="AS90" s="97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7">
        <v>5.01</v>
      </c>
      <c r="CR90" s="53">
        <v>0</v>
      </c>
      <c r="CS90" s="97">
        <v>0.26</v>
      </c>
      <c r="CT90" s="53">
        <v>0</v>
      </c>
      <c r="CU90" s="53">
        <v>0</v>
      </c>
      <c r="CV90" s="97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97">
        <v>23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23</v>
      </c>
      <c r="X91" s="101">
        <v>39.5</v>
      </c>
      <c r="Y91" s="97">
        <v>91.5</v>
      </c>
      <c r="Z91" s="97">
        <v>9.5</v>
      </c>
      <c r="AA91" s="97">
        <v>3</v>
      </c>
      <c r="AB91" s="97">
        <v>5.5</v>
      </c>
      <c r="AC91" s="53">
        <v>0</v>
      </c>
      <c r="AD91" s="53">
        <v>0</v>
      </c>
      <c r="AE91" s="68">
        <f t="shared" si="35"/>
        <v>149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7">
        <v>7.5</v>
      </c>
      <c r="AR91" s="53">
        <v>4366</v>
      </c>
      <c r="AS91" s="97">
        <v>0</v>
      </c>
      <c r="AT91" s="53">
        <v>0</v>
      </c>
      <c r="AU91" s="56">
        <f t="shared" si="62"/>
        <v>4373.5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7">
        <v>4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4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7">
        <v>3</v>
      </c>
      <c r="CT91" s="53">
        <v>0</v>
      </c>
      <c r="CU91" s="53">
        <v>0</v>
      </c>
      <c r="CV91" s="97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3.25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4552.75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1">
        <v>40</v>
      </c>
      <c r="Y92" s="97">
        <v>153.5</v>
      </c>
      <c r="Z92" s="97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448.5</v>
      </c>
      <c r="AF92" s="55">
        <v>0</v>
      </c>
      <c r="AG92" s="53">
        <v>0</v>
      </c>
      <c r="AH92" s="53">
        <v>0</v>
      </c>
      <c r="AI92" s="97">
        <v>444</v>
      </c>
      <c r="AJ92" s="53">
        <v>0</v>
      </c>
      <c r="AK92" s="53">
        <v>0</v>
      </c>
      <c r="AL92" s="97">
        <v>260</v>
      </c>
      <c r="AM92" s="53">
        <v>0</v>
      </c>
      <c r="AN92" s="53">
        <v>0</v>
      </c>
      <c r="AO92" s="53">
        <v>0</v>
      </c>
      <c r="AP92" s="56">
        <f t="shared" si="49"/>
        <v>704</v>
      </c>
      <c r="AQ92" s="97">
        <v>0</v>
      </c>
      <c r="AR92" s="53">
        <v>57760</v>
      </c>
      <c r="AS92" s="97">
        <v>340</v>
      </c>
      <c r="AT92" s="53">
        <v>0</v>
      </c>
      <c r="AU92" s="56">
        <f t="shared" si="62"/>
        <v>58100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7">
        <v>2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2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59254.5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1">
        <v>291</v>
      </c>
      <c r="Y93" s="97">
        <v>608</v>
      </c>
      <c r="Z93" s="97">
        <v>1864</v>
      </c>
      <c r="AA93" s="97">
        <v>342</v>
      </c>
      <c r="AB93" s="53">
        <v>0</v>
      </c>
      <c r="AC93" s="53">
        <v>0</v>
      </c>
      <c r="AD93" s="97">
        <v>100</v>
      </c>
      <c r="AE93" s="68">
        <f t="shared" si="35"/>
        <v>3205</v>
      </c>
      <c r="AF93" s="55">
        <v>0</v>
      </c>
      <c r="AG93" s="53">
        <v>0</v>
      </c>
      <c r="AH93" s="53">
        <v>0</v>
      </c>
      <c r="AI93" s="97">
        <v>1305</v>
      </c>
      <c r="AJ93" s="53">
        <v>0</v>
      </c>
      <c r="AK93" s="53">
        <v>0</v>
      </c>
      <c r="AL93" s="97">
        <v>2</v>
      </c>
      <c r="AM93" s="53">
        <v>0</v>
      </c>
      <c r="AN93" s="53">
        <v>0</v>
      </c>
      <c r="AO93" s="53">
        <v>0</v>
      </c>
      <c r="AP93" s="56">
        <f t="shared" si="49"/>
        <v>1307</v>
      </c>
      <c r="AQ93" s="97">
        <v>0</v>
      </c>
      <c r="AR93" s="53">
        <v>600</v>
      </c>
      <c r="AS93" s="97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7">
        <v>1</v>
      </c>
      <c r="CT93" s="53">
        <v>0</v>
      </c>
      <c r="CU93" s="53">
        <v>0</v>
      </c>
      <c r="CV93" s="97">
        <v>12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13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10465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A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 filterMode="1">
    <tabColor rgb="FFFF0000"/>
  </sheetPr>
  <dimension ref="A1:EB153"/>
  <sheetViews>
    <sheetView zoomScale="70" zoomScaleNormal="70" zoomScaleSheetLayoutView="70" workbookViewId="0">
      <pane xSplit="2" ySplit="6" topLeftCell="AI85" activePane="bottomRight" state="frozen"/>
      <selection pane="topRight" activeCell="C1" sqref="C1"/>
      <selection pane="bottomLeft" activeCell="A7" sqref="A7"/>
      <selection pane="bottomRight" activeCell="AQ90" sqref="AQ90"/>
    </sheetView>
  </sheetViews>
  <sheetFormatPr defaultColWidth="9" defaultRowHeight="21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hidden="1" customWidth="1"/>
    <col min="8" max="8" width="8.42578125" style="78" customWidth="1"/>
    <col min="9" max="9" width="17.140625" style="78" hidden="1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8.14062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74" width="8.42578125" style="78" hidden="1" customWidth="1"/>
    <col min="75" max="75" width="8.42578125" style="78" customWidth="1"/>
    <col min="76" max="78" width="8.42578125" style="78" hidden="1" customWidth="1"/>
    <col min="79" max="79" width="8.42578125" style="8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hidden="1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5" width="8.42578125" style="78" customWidth="1"/>
    <col min="96" max="96" width="8.42578125" style="78" hidden="1" customWidth="1"/>
    <col min="97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26.25">
      <c r="A1" s="787" t="s">
        <v>0</v>
      </c>
      <c r="B1" s="787"/>
      <c r="C1" s="787"/>
      <c r="D1" s="787"/>
      <c r="E1" s="787"/>
      <c r="F1" s="787"/>
      <c r="G1" s="787"/>
      <c r="H1" s="787"/>
      <c r="I1" s="787"/>
      <c r="J1" s="787"/>
      <c r="K1" s="787"/>
      <c r="L1" s="787"/>
      <c r="M1" s="787"/>
      <c r="N1" s="787"/>
      <c r="O1" s="787"/>
      <c r="P1" s="787"/>
      <c r="Q1" s="787"/>
      <c r="R1" s="787"/>
      <c r="S1" s="787"/>
      <c r="T1" s="787"/>
      <c r="U1" s="787"/>
      <c r="V1" s="787"/>
      <c r="W1" s="787"/>
      <c r="X1" s="787"/>
      <c r="Y1" s="787"/>
      <c r="Z1" s="787"/>
      <c r="AA1" s="787"/>
      <c r="AB1" s="787"/>
      <c r="AC1" s="787"/>
      <c r="AD1" s="787"/>
      <c r="AE1" s="787"/>
      <c r="AF1" s="787"/>
      <c r="AG1" s="787"/>
      <c r="AH1" s="787"/>
      <c r="AI1" s="787"/>
      <c r="AJ1" s="787"/>
      <c r="AK1" s="787"/>
      <c r="AL1" s="787"/>
      <c r="AM1" s="787"/>
      <c r="AN1" s="787"/>
      <c r="AO1" s="787"/>
      <c r="AP1" s="787"/>
      <c r="AQ1" s="787"/>
      <c r="AR1" s="787"/>
      <c r="AS1" s="787"/>
      <c r="AT1" s="787"/>
      <c r="AU1" s="787"/>
      <c r="AV1" s="787"/>
      <c r="AW1" s="787"/>
      <c r="AX1" s="787"/>
      <c r="AY1" s="787"/>
      <c r="AZ1" s="787"/>
      <c r="BA1" s="787"/>
      <c r="BB1" s="787"/>
      <c r="BC1" s="787"/>
      <c r="BD1" s="787"/>
      <c r="BE1" s="787"/>
      <c r="BF1" s="787"/>
      <c r="BG1" s="787"/>
      <c r="BH1" s="787"/>
      <c r="BI1" s="787"/>
      <c r="BJ1" s="787"/>
      <c r="BK1" s="787"/>
      <c r="BL1" s="787"/>
      <c r="BM1" s="787"/>
      <c r="BN1" s="787"/>
      <c r="BO1" s="787"/>
      <c r="BP1" s="787"/>
      <c r="BQ1" s="787"/>
      <c r="BR1" s="787"/>
      <c r="BS1" s="787"/>
      <c r="BT1" s="787"/>
      <c r="BU1" s="787"/>
      <c r="BV1" s="787"/>
      <c r="BW1" s="787"/>
      <c r="BX1" s="787"/>
      <c r="BY1" s="787"/>
      <c r="BZ1" s="787"/>
      <c r="CA1" s="787"/>
      <c r="CB1" s="787"/>
      <c r="CC1" s="787"/>
      <c r="CD1" s="787"/>
      <c r="CE1" s="787"/>
      <c r="CF1" s="787"/>
      <c r="CG1" s="787"/>
      <c r="CH1" s="787"/>
      <c r="CI1" s="787"/>
      <c r="CJ1" s="787"/>
      <c r="CK1" s="787"/>
      <c r="CL1" s="787"/>
      <c r="CM1" s="787"/>
      <c r="CN1" s="787"/>
      <c r="CO1" s="787"/>
      <c r="CP1" s="787"/>
      <c r="CQ1" s="787"/>
      <c r="CR1" s="787"/>
      <c r="CS1" s="787"/>
      <c r="CT1" s="787"/>
      <c r="CU1" s="787"/>
      <c r="CV1" s="787"/>
      <c r="CW1" s="787"/>
      <c r="CX1" s="787"/>
      <c r="CY1" s="787"/>
      <c r="CZ1" s="787"/>
      <c r="DA1" s="787"/>
      <c r="DB1" s="787"/>
      <c r="DC1" s="787"/>
      <c r="DD1" s="787"/>
      <c r="DE1" s="787"/>
      <c r="DF1" s="787"/>
      <c r="DG1" s="787"/>
      <c r="DH1" s="787"/>
      <c r="DI1" s="787"/>
      <c r="DJ1" s="787"/>
      <c r="DK1" s="787"/>
      <c r="DL1" s="787"/>
      <c r="DM1" s="787"/>
      <c r="DN1" s="787"/>
      <c r="DO1" s="787"/>
      <c r="DP1" s="787"/>
      <c r="DQ1" s="787"/>
      <c r="DR1" s="787"/>
      <c r="DS1" s="787"/>
      <c r="DT1" s="787"/>
      <c r="DU1" s="787"/>
      <c r="DV1" s="787"/>
      <c r="DW1" s="787"/>
      <c r="DX1" s="787"/>
      <c r="DY1" s="787"/>
      <c r="DZ1" s="787"/>
      <c r="EA1" s="787"/>
    </row>
    <row r="2" spans="1:132" ht="26.25">
      <c r="A2" s="787" t="s">
        <v>216</v>
      </c>
      <c r="B2" s="787"/>
      <c r="C2" s="787"/>
      <c r="D2" s="787"/>
      <c r="E2" s="787"/>
      <c r="F2" s="787"/>
      <c r="G2" s="787"/>
      <c r="H2" s="787"/>
      <c r="I2" s="787"/>
      <c r="J2" s="787"/>
      <c r="K2" s="787"/>
      <c r="L2" s="787"/>
      <c r="M2" s="787"/>
      <c r="N2" s="787"/>
      <c r="O2" s="787"/>
      <c r="P2" s="787"/>
      <c r="Q2" s="787"/>
      <c r="R2" s="787"/>
      <c r="S2" s="787"/>
      <c r="T2" s="787"/>
      <c r="U2" s="787"/>
      <c r="V2" s="787"/>
      <c r="W2" s="787"/>
      <c r="X2" s="787"/>
      <c r="Y2" s="787"/>
      <c r="Z2" s="787"/>
      <c r="AA2" s="787"/>
      <c r="AB2" s="787"/>
      <c r="AC2" s="787"/>
      <c r="AD2" s="787"/>
      <c r="AE2" s="787"/>
      <c r="AF2" s="787"/>
      <c r="AG2" s="787"/>
      <c r="AH2" s="787"/>
      <c r="AI2" s="787"/>
      <c r="AJ2" s="787"/>
      <c r="AK2" s="787"/>
      <c r="AL2" s="787"/>
      <c r="AM2" s="787"/>
      <c r="AN2" s="787"/>
      <c r="AO2" s="787"/>
      <c r="AP2" s="787"/>
      <c r="AQ2" s="787"/>
      <c r="AR2" s="787"/>
      <c r="AS2" s="787"/>
      <c r="AT2" s="787"/>
      <c r="AU2" s="787"/>
      <c r="AV2" s="787"/>
      <c r="AW2" s="787"/>
      <c r="AX2" s="787"/>
      <c r="AY2" s="787"/>
      <c r="AZ2" s="787"/>
      <c r="BA2" s="787"/>
      <c r="BB2" s="787"/>
      <c r="BC2" s="787"/>
      <c r="BD2" s="787"/>
      <c r="BE2" s="787"/>
      <c r="BF2" s="787"/>
      <c r="BG2" s="787"/>
      <c r="BH2" s="787"/>
      <c r="BI2" s="787"/>
      <c r="BJ2" s="787"/>
      <c r="BK2" s="787"/>
      <c r="BL2" s="787"/>
      <c r="BM2" s="787"/>
      <c r="BN2" s="787"/>
      <c r="BO2" s="787"/>
      <c r="BP2" s="787"/>
      <c r="BQ2" s="787"/>
      <c r="BR2" s="787"/>
      <c r="BS2" s="787"/>
      <c r="BT2" s="787"/>
      <c r="BU2" s="787"/>
      <c r="BV2" s="787"/>
      <c r="BW2" s="787"/>
      <c r="BX2" s="787"/>
      <c r="BY2" s="787"/>
      <c r="BZ2" s="787"/>
      <c r="CA2" s="787"/>
      <c r="CB2" s="787"/>
      <c r="CC2" s="787"/>
      <c r="CD2" s="787"/>
      <c r="CE2" s="787"/>
      <c r="CF2" s="787"/>
      <c r="CG2" s="787"/>
      <c r="CH2" s="787"/>
      <c r="CI2" s="787"/>
      <c r="CJ2" s="787"/>
      <c r="CK2" s="787"/>
      <c r="CL2" s="787"/>
      <c r="CM2" s="787"/>
      <c r="CN2" s="787"/>
      <c r="CO2" s="787"/>
      <c r="CP2" s="787"/>
      <c r="CQ2" s="787"/>
      <c r="CR2" s="787"/>
      <c r="CS2" s="787"/>
      <c r="CT2" s="787"/>
      <c r="CU2" s="787"/>
      <c r="CV2" s="787"/>
      <c r="CW2" s="787"/>
      <c r="CX2" s="787"/>
      <c r="CY2" s="787"/>
      <c r="CZ2" s="787"/>
      <c r="DA2" s="787"/>
      <c r="DB2" s="787"/>
      <c r="DC2" s="787"/>
      <c r="DD2" s="787"/>
      <c r="DE2" s="787"/>
      <c r="DF2" s="787"/>
      <c r="DG2" s="787"/>
      <c r="DH2" s="787"/>
      <c r="DI2" s="787"/>
      <c r="DJ2" s="787"/>
      <c r="DK2" s="787"/>
      <c r="DL2" s="787"/>
      <c r="DM2" s="787"/>
      <c r="DN2" s="787"/>
      <c r="DO2" s="787"/>
      <c r="DP2" s="787"/>
      <c r="DQ2" s="787"/>
      <c r="DR2" s="787"/>
      <c r="DS2" s="787"/>
      <c r="DT2" s="787"/>
      <c r="DU2" s="787"/>
      <c r="DV2" s="787"/>
      <c r="DW2" s="787"/>
      <c r="DX2" s="787"/>
      <c r="DY2" s="787"/>
      <c r="DZ2" s="787"/>
      <c r="EA2" s="787"/>
    </row>
    <row r="3" spans="1:132" s="788" customFormat="1" ht="21.2" customHeight="1">
      <c r="A3" s="788" t="s">
        <v>2</v>
      </c>
    </row>
    <row r="4" spans="1:132" ht="21.2" customHeight="1">
      <c r="A4" s="779" t="s">
        <v>3</v>
      </c>
      <c r="B4" s="779" t="s">
        <v>4</v>
      </c>
      <c r="C4" s="776" t="s">
        <v>5</v>
      </c>
      <c r="D4" s="777"/>
      <c r="E4" s="777"/>
      <c r="F4" s="777"/>
      <c r="G4" s="777"/>
      <c r="H4" s="777"/>
      <c r="I4" s="777"/>
      <c r="J4" s="777"/>
      <c r="K4" s="777"/>
      <c r="L4" s="777"/>
      <c r="M4" s="777"/>
      <c r="N4" s="777"/>
      <c r="O4" s="777"/>
      <c r="P4" s="777"/>
      <c r="Q4" s="777"/>
      <c r="R4" s="777"/>
      <c r="S4" s="777"/>
      <c r="T4" s="777"/>
      <c r="U4" s="777"/>
      <c r="V4" s="777"/>
      <c r="W4" s="783"/>
      <c r="X4" s="782" t="s">
        <v>6</v>
      </c>
      <c r="Y4" s="789"/>
      <c r="Z4" s="789"/>
      <c r="AA4" s="789"/>
      <c r="AB4" s="789"/>
      <c r="AC4" s="789"/>
      <c r="AD4" s="789"/>
      <c r="AE4" s="790"/>
      <c r="AF4" s="781" t="s">
        <v>7</v>
      </c>
      <c r="AG4" s="781"/>
      <c r="AH4" s="781"/>
      <c r="AI4" s="781"/>
      <c r="AJ4" s="781"/>
      <c r="AK4" s="781"/>
      <c r="AL4" s="781"/>
      <c r="AM4" s="781"/>
      <c r="AN4" s="781"/>
      <c r="AO4" s="781"/>
      <c r="AP4" s="781"/>
      <c r="AQ4" s="780" t="s">
        <v>8</v>
      </c>
      <c r="AR4" s="781"/>
      <c r="AS4" s="781"/>
      <c r="AT4" s="781"/>
      <c r="AU4" s="782"/>
      <c r="AV4" s="776" t="s">
        <v>9</v>
      </c>
      <c r="AW4" s="777"/>
      <c r="AX4" s="777"/>
      <c r="AY4" s="778"/>
      <c r="AZ4" s="779" t="s">
        <v>10</v>
      </c>
      <c r="BA4" s="779"/>
      <c r="BB4" s="779"/>
      <c r="BC4" s="779"/>
      <c r="BD4" s="779"/>
      <c r="BE4" s="779"/>
      <c r="BF4" s="779"/>
      <c r="BG4" s="779"/>
      <c r="BH4" s="779"/>
      <c r="BI4" s="779"/>
      <c r="BJ4" s="779"/>
      <c r="BK4" s="779"/>
      <c r="BL4" s="779"/>
      <c r="BM4" s="776" t="s">
        <v>11</v>
      </c>
      <c r="BN4" s="777"/>
      <c r="BO4" s="777"/>
      <c r="BP4" s="777"/>
      <c r="BQ4" s="777"/>
      <c r="BR4" s="777"/>
      <c r="BS4" s="777"/>
      <c r="BT4" s="777"/>
      <c r="BU4" s="777"/>
      <c r="BV4" s="777"/>
      <c r="BW4" s="777"/>
      <c r="BX4" s="777"/>
      <c r="BY4" s="777"/>
      <c r="BZ4" s="777"/>
      <c r="CA4" s="778"/>
      <c r="CB4" s="776" t="s">
        <v>12</v>
      </c>
      <c r="CC4" s="777"/>
      <c r="CD4" s="777"/>
      <c r="CE4" s="777"/>
      <c r="CF4" s="777"/>
      <c r="CG4" s="777"/>
      <c r="CH4" s="777"/>
      <c r="CI4" s="777"/>
      <c r="CJ4" s="778"/>
      <c r="CK4" s="789" t="s">
        <v>13</v>
      </c>
      <c r="CL4" s="789"/>
      <c r="CM4" s="789"/>
      <c r="CN4" s="780" t="s">
        <v>14</v>
      </c>
      <c r="CO4" s="781"/>
      <c r="CP4" s="781"/>
      <c r="CQ4" s="781"/>
      <c r="CR4" s="781"/>
      <c r="CS4" s="781"/>
      <c r="CT4" s="781"/>
      <c r="CU4" s="781"/>
      <c r="CV4" s="781"/>
      <c r="CW4" s="781"/>
      <c r="CX4" s="781"/>
      <c r="CY4" s="781"/>
      <c r="CZ4" s="781"/>
      <c r="DA4" s="781"/>
      <c r="DB4" s="781"/>
      <c r="DC4" s="782"/>
      <c r="DD4" s="776" t="s">
        <v>15</v>
      </c>
      <c r="DE4" s="777"/>
      <c r="DF4" s="777"/>
      <c r="DG4" s="777"/>
      <c r="DH4" s="777"/>
      <c r="DI4" s="777"/>
      <c r="DJ4" s="777"/>
      <c r="DK4" s="777"/>
      <c r="DL4" s="778"/>
      <c r="DM4" s="776" t="s">
        <v>16</v>
      </c>
      <c r="DN4" s="777"/>
      <c r="DO4" s="777"/>
      <c r="DP4" s="777"/>
      <c r="DQ4" s="777"/>
      <c r="DR4" s="777"/>
      <c r="DS4" s="777"/>
      <c r="DT4" s="778"/>
      <c r="DU4" s="776" t="s">
        <v>17</v>
      </c>
      <c r="DV4" s="777"/>
      <c r="DW4" s="777"/>
      <c r="DX4" s="777"/>
      <c r="DY4" s="777"/>
      <c r="DZ4" s="778" t="s">
        <v>17</v>
      </c>
      <c r="EA4" s="785" t="s">
        <v>18</v>
      </c>
      <c r="EB4" s="2">
        <f>+DT10+DL10+DC10+CM10+CJ10+CA10+BL10+AU10+AP10+AE10+W10+DZ10</f>
        <v>1142160.0900000001</v>
      </c>
    </row>
    <row r="5" spans="1:132">
      <c r="A5" s="779"/>
      <c r="B5" s="779"/>
      <c r="C5" s="776" t="s">
        <v>19</v>
      </c>
      <c r="D5" s="777"/>
      <c r="E5" s="777"/>
      <c r="F5" s="777"/>
      <c r="G5" s="777"/>
      <c r="H5" s="777"/>
      <c r="I5" s="777"/>
      <c r="J5" s="777"/>
      <c r="K5" s="777"/>
      <c r="L5" s="777"/>
      <c r="M5" s="777"/>
      <c r="N5" s="777"/>
      <c r="O5" s="777"/>
      <c r="P5" s="777"/>
      <c r="Q5" s="777"/>
      <c r="R5" s="777"/>
      <c r="S5" s="777"/>
      <c r="T5" s="777"/>
      <c r="U5" s="777"/>
      <c r="V5" s="777"/>
      <c r="W5" s="783"/>
      <c r="X5" s="778" t="s">
        <v>19</v>
      </c>
      <c r="Y5" s="779"/>
      <c r="Z5" s="779"/>
      <c r="AA5" s="779"/>
      <c r="AB5" s="779"/>
      <c r="AC5" s="779"/>
      <c r="AD5" s="779"/>
      <c r="AE5" s="784"/>
      <c r="AF5" s="777" t="s">
        <v>19</v>
      </c>
      <c r="AG5" s="777"/>
      <c r="AH5" s="777"/>
      <c r="AI5" s="777"/>
      <c r="AJ5" s="777"/>
      <c r="AK5" s="777"/>
      <c r="AL5" s="777"/>
      <c r="AM5" s="777"/>
      <c r="AN5" s="777"/>
      <c r="AO5" s="777"/>
      <c r="AP5" s="777"/>
      <c r="AQ5" s="776" t="s">
        <v>19</v>
      </c>
      <c r="AR5" s="777"/>
      <c r="AS5" s="777"/>
      <c r="AT5" s="777"/>
      <c r="AU5" s="778"/>
      <c r="AV5" s="776" t="s">
        <v>19</v>
      </c>
      <c r="AW5" s="777"/>
      <c r="AX5" s="777"/>
      <c r="AY5" s="778"/>
      <c r="AZ5" s="779" t="s">
        <v>19</v>
      </c>
      <c r="BA5" s="779"/>
      <c r="BB5" s="779"/>
      <c r="BC5" s="779"/>
      <c r="BD5" s="779"/>
      <c r="BE5" s="779"/>
      <c r="BF5" s="779"/>
      <c r="BG5" s="779"/>
      <c r="BH5" s="779"/>
      <c r="BI5" s="779"/>
      <c r="BJ5" s="779"/>
      <c r="BK5" s="779"/>
      <c r="BL5" s="779"/>
      <c r="BM5" s="776" t="s">
        <v>19</v>
      </c>
      <c r="BN5" s="777"/>
      <c r="BO5" s="777"/>
      <c r="BP5" s="777"/>
      <c r="BQ5" s="777"/>
      <c r="BR5" s="777"/>
      <c r="BS5" s="777"/>
      <c r="BT5" s="777"/>
      <c r="BU5" s="777"/>
      <c r="BV5" s="777"/>
      <c r="BW5" s="777"/>
      <c r="BX5" s="777"/>
      <c r="BY5" s="777"/>
      <c r="BZ5" s="777"/>
      <c r="CA5" s="778"/>
      <c r="CB5" s="776" t="s">
        <v>19</v>
      </c>
      <c r="CC5" s="777"/>
      <c r="CD5" s="777"/>
      <c r="CE5" s="777"/>
      <c r="CF5" s="777"/>
      <c r="CG5" s="777"/>
      <c r="CH5" s="777"/>
      <c r="CI5" s="777"/>
      <c r="CJ5" s="778"/>
      <c r="CK5" s="779" t="s">
        <v>19</v>
      </c>
      <c r="CL5" s="779"/>
      <c r="CM5" s="779"/>
      <c r="CN5" s="780" t="s">
        <v>19</v>
      </c>
      <c r="CO5" s="781"/>
      <c r="CP5" s="781"/>
      <c r="CQ5" s="781"/>
      <c r="CR5" s="781"/>
      <c r="CS5" s="781"/>
      <c r="CT5" s="781"/>
      <c r="CU5" s="781"/>
      <c r="CV5" s="781"/>
      <c r="CW5" s="781"/>
      <c r="CX5" s="781"/>
      <c r="CY5" s="781"/>
      <c r="CZ5" s="781"/>
      <c r="DA5" s="781"/>
      <c r="DB5" s="781"/>
      <c r="DC5" s="782"/>
      <c r="DD5" s="776" t="s">
        <v>19</v>
      </c>
      <c r="DE5" s="777"/>
      <c r="DF5" s="777"/>
      <c r="DG5" s="777"/>
      <c r="DH5" s="777"/>
      <c r="DI5" s="777"/>
      <c r="DJ5" s="777"/>
      <c r="DK5" s="777"/>
      <c r="DL5" s="778"/>
      <c r="DM5" s="776" t="s">
        <v>19</v>
      </c>
      <c r="DN5" s="777"/>
      <c r="DO5" s="777"/>
      <c r="DP5" s="777"/>
      <c r="DQ5" s="777"/>
      <c r="DR5" s="777"/>
      <c r="DS5" s="777"/>
      <c r="DT5" s="778"/>
      <c r="DU5" s="776" t="s">
        <v>19</v>
      </c>
      <c r="DV5" s="777"/>
      <c r="DW5" s="777"/>
      <c r="DX5" s="777"/>
      <c r="DY5" s="777"/>
      <c r="DZ5" s="778"/>
      <c r="EA5" s="786"/>
    </row>
    <row r="6" spans="1:132" ht="96.75" customHeight="1">
      <c r="A6" s="779"/>
      <c r="B6" s="779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8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8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-1265</v>
      </c>
      <c r="D7" s="10">
        <f t="shared" ref="D7:BO7" si="0">D8-D9</f>
        <v>-5</v>
      </c>
      <c r="E7" s="10">
        <f t="shared" si="0"/>
        <v>17</v>
      </c>
      <c r="F7" s="10">
        <f t="shared" si="0"/>
        <v>0</v>
      </c>
      <c r="G7" s="10">
        <f t="shared" si="0"/>
        <v>0</v>
      </c>
      <c r="H7" s="10">
        <f t="shared" si="0"/>
        <v>40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-303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-1516</v>
      </c>
      <c r="X7" s="10">
        <f t="shared" si="0"/>
        <v>-1017</v>
      </c>
      <c r="Y7" s="10">
        <f t="shared" si="0"/>
        <v>-4980</v>
      </c>
      <c r="Z7" s="10">
        <f t="shared" si="0"/>
        <v>-1846</v>
      </c>
      <c r="AA7" s="10">
        <f t="shared" si="0"/>
        <v>0</v>
      </c>
      <c r="AB7" s="10">
        <f t="shared" si="0"/>
        <v>2</v>
      </c>
      <c r="AC7" s="10">
        <f t="shared" si="0"/>
        <v>0</v>
      </c>
      <c r="AD7" s="10">
        <f t="shared" si="0"/>
        <v>0</v>
      </c>
      <c r="AE7" s="10">
        <f t="shared" si="0"/>
        <v>-7841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1714</v>
      </c>
      <c r="AJ7" s="10">
        <f t="shared" si="0"/>
        <v>0</v>
      </c>
      <c r="AK7" s="10">
        <f t="shared" si="0"/>
        <v>0</v>
      </c>
      <c r="AL7" s="10">
        <f t="shared" si="0"/>
        <v>380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2094</v>
      </c>
      <c r="AQ7" s="10">
        <f t="shared" si="0"/>
        <v>3</v>
      </c>
      <c r="AR7" s="13">
        <f t="shared" si="0"/>
        <v>0</v>
      </c>
      <c r="AS7" s="10">
        <f t="shared" si="0"/>
        <v>-2644</v>
      </c>
      <c r="AT7" s="10">
        <f t="shared" si="0"/>
        <v>0</v>
      </c>
      <c r="AU7" s="10">
        <f t="shared" si="0"/>
        <v>-2641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44</v>
      </c>
      <c r="BA7" s="10">
        <f t="shared" si="0"/>
        <v>0</v>
      </c>
      <c r="BB7" s="10">
        <f t="shared" si="0"/>
        <v>225</v>
      </c>
      <c r="BC7" s="10">
        <f t="shared" si="0"/>
        <v>0</v>
      </c>
      <c r="BD7" s="10">
        <f t="shared" si="0"/>
        <v>0</v>
      </c>
      <c r="BE7" s="10">
        <f t="shared" si="0"/>
        <v>85</v>
      </c>
      <c r="BF7" s="10">
        <f t="shared" si="0"/>
        <v>0</v>
      </c>
      <c r="BG7" s="10">
        <f t="shared" si="0"/>
        <v>0</v>
      </c>
      <c r="BH7" s="10">
        <f t="shared" si="0"/>
        <v>-40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314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196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196</v>
      </c>
      <c r="CB7" s="10">
        <f t="shared" si="1"/>
        <v>0</v>
      </c>
      <c r="CC7" s="10">
        <f t="shared" si="1"/>
        <v>996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996</v>
      </c>
      <c r="CK7" s="10">
        <f t="shared" si="1"/>
        <v>16</v>
      </c>
      <c r="CL7" s="10">
        <f t="shared" si="1"/>
        <v>0</v>
      </c>
      <c r="CM7" s="10">
        <f t="shared" si="1"/>
        <v>16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</v>
      </c>
      <c r="CR7" s="10">
        <f t="shared" si="1"/>
        <v>0</v>
      </c>
      <c r="CS7" s="10">
        <f t="shared" si="1"/>
        <v>74</v>
      </c>
      <c r="CT7" s="10">
        <f t="shared" si="1"/>
        <v>0</v>
      </c>
      <c r="CU7" s="10">
        <f t="shared" si="1"/>
        <v>0</v>
      </c>
      <c r="CV7" s="10">
        <f t="shared" si="1"/>
        <v>-125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-50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-5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-5</v>
      </c>
      <c r="DU7" s="10">
        <f t="shared" si="1"/>
        <v>0</v>
      </c>
      <c r="DV7" s="10">
        <f t="shared" si="1"/>
        <v>0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0</v>
      </c>
      <c r="EA7" s="10">
        <f>EA8-EA9</f>
        <v>-8437</v>
      </c>
    </row>
    <row r="8" spans="1:132" s="11" customFormat="1" ht="24" customHeight="1">
      <c r="A8" s="9"/>
      <c r="B8" s="12" t="s">
        <v>218</v>
      </c>
      <c r="C8" s="10">
        <v>435</v>
      </c>
      <c r="D8" s="10">
        <v>5</v>
      </c>
      <c r="E8" s="10">
        <v>20</v>
      </c>
      <c r="F8" s="85">
        <v>0</v>
      </c>
      <c r="G8" s="10">
        <v>0</v>
      </c>
      <c r="H8" s="10">
        <v>45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505</v>
      </c>
      <c r="X8" s="10">
        <v>5771</v>
      </c>
      <c r="Y8" s="10">
        <v>8371</v>
      </c>
      <c r="Z8" s="10">
        <v>5244</v>
      </c>
      <c r="AA8" s="10">
        <v>1280</v>
      </c>
      <c r="AB8" s="10">
        <v>1128</v>
      </c>
      <c r="AC8" s="85"/>
      <c r="AD8" s="10">
        <v>100</v>
      </c>
      <c r="AE8" s="18">
        <f>SUBTOTAL(9,X8:AD8)</f>
        <v>21894</v>
      </c>
      <c r="AF8" s="87"/>
      <c r="AG8" s="85"/>
      <c r="AH8" s="85"/>
      <c r="AI8" s="10">
        <v>2558</v>
      </c>
      <c r="AJ8" s="85"/>
      <c r="AK8" s="85"/>
      <c r="AL8" s="10">
        <v>627</v>
      </c>
      <c r="AM8" s="85"/>
      <c r="AN8" s="85"/>
      <c r="AO8" s="85"/>
      <c r="AP8" s="20">
        <f>SUBTOTAL(9,AF8:AO8)</f>
        <v>3185</v>
      </c>
      <c r="AQ8" s="10">
        <v>79</v>
      </c>
      <c r="AR8" s="13">
        <v>1089055</v>
      </c>
      <c r="AS8" s="13">
        <v>18973</v>
      </c>
      <c r="AT8" s="85"/>
      <c r="AU8" s="20">
        <f>SUBTOTAL(9,AQ8:AT8)</f>
        <v>1108107</v>
      </c>
      <c r="AV8" s="85"/>
      <c r="AW8" s="85"/>
      <c r="AX8" s="85"/>
      <c r="AY8" s="85">
        <f>SUBTOTAL(9,AV8:AX8)</f>
        <v>0</v>
      </c>
      <c r="AZ8" s="10">
        <v>114</v>
      </c>
      <c r="BA8" s="10">
        <v>55</v>
      </c>
      <c r="BB8" s="10">
        <v>238</v>
      </c>
      <c r="BC8" s="85"/>
      <c r="BD8" s="85"/>
      <c r="BE8" s="10">
        <v>125</v>
      </c>
      <c r="BF8" s="85"/>
      <c r="BG8" s="85"/>
      <c r="BH8" s="10">
        <v>970</v>
      </c>
      <c r="BI8" s="85"/>
      <c r="BJ8" s="10">
        <v>1067</v>
      </c>
      <c r="BK8" s="85"/>
      <c r="BL8" s="18">
        <f>SUBTOTAL(9,AZ8:BK8)</f>
        <v>2569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10">
        <v>196</v>
      </c>
      <c r="BX8" s="85"/>
      <c r="BY8" s="85"/>
      <c r="BZ8" s="85"/>
      <c r="CA8" s="10">
        <f>SUBTOTAL(9,BM8:BZ8)</f>
        <v>196</v>
      </c>
      <c r="CB8" s="85"/>
      <c r="CC8" s="10">
        <v>2599</v>
      </c>
      <c r="CD8" s="85"/>
      <c r="CE8" s="10">
        <v>0</v>
      </c>
      <c r="CF8" s="85"/>
      <c r="CG8" s="85"/>
      <c r="CH8" s="85"/>
      <c r="CI8" s="85"/>
      <c r="CJ8" s="21">
        <f>SUBTOTAL(9,CB8:CI8)</f>
        <v>2599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363</v>
      </c>
      <c r="CR8" s="85">
        <v>0</v>
      </c>
      <c r="CS8" s="10">
        <v>225</v>
      </c>
      <c r="CT8" s="85"/>
      <c r="CU8" s="85"/>
      <c r="CV8" s="10">
        <v>1611</v>
      </c>
      <c r="CW8" s="85"/>
      <c r="CX8" s="85"/>
      <c r="CY8" s="85"/>
      <c r="CZ8" s="85"/>
      <c r="DA8" s="85"/>
      <c r="DB8" s="85"/>
      <c r="DC8" s="21">
        <f>SUBTOTAL(9,CN8:DB8)</f>
        <v>2199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116</v>
      </c>
      <c r="DP8" s="85"/>
      <c r="DQ8" s="85"/>
      <c r="DR8" s="85"/>
      <c r="DS8" s="85"/>
      <c r="DT8" s="95">
        <f>SUBTOTAL(9,DM8:DS8)</f>
        <v>116</v>
      </c>
      <c r="DU8" s="10">
        <v>282</v>
      </c>
      <c r="DV8" s="10">
        <v>61</v>
      </c>
      <c r="DW8" s="10">
        <v>332</v>
      </c>
      <c r="DX8" s="85"/>
      <c r="DY8" s="10">
        <v>39</v>
      </c>
      <c r="DZ8" s="21">
        <f>SUBTOTAL(9,DU8:DY8)</f>
        <v>714</v>
      </c>
      <c r="EA8" s="24">
        <f>W8+AE8+AP8+AU8+AY8+BL8+CA8+CJ8+CM8+DC8+DL8+DT8+DZ8</f>
        <v>1142161</v>
      </c>
    </row>
    <row r="9" spans="1:132" s="25" customFormat="1" ht="24" customHeight="1">
      <c r="A9" s="9"/>
      <c r="B9" s="12" t="s">
        <v>215</v>
      </c>
      <c r="C9" s="10">
        <v>1700</v>
      </c>
      <c r="D9" s="10">
        <v>10</v>
      </c>
      <c r="E9" s="10">
        <v>3</v>
      </c>
      <c r="F9" s="85">
        <v>0</v>
      </c>
      <c r="G9" s="10">
        <v>0</v>
      </c>
      <c r="H9" s="10">
        <v>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303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2021</v>
      </c>
      <c r="X9" s="10">
        <v>6788</v>
      </c>
      <c r="Y9" s="10">
        <v>13351</v>
      </c>
      <c r="Z9" s="10">
        <v>7090</v>
      </c>
      <c r="AA9" s="10">
        <v>1280</v>
      </c>
      <c r="AB9" s="10">
        <v>1126</v>
      </c>
      <c r="AC9" s="18">
        <v>0</v>
      </c>
      <c r="AD9" s="10">
        <v>100</v>
      </c>
      <c r="AE9" s="18">
        <f>SUBTOTAL(9,X9:AD9)</f>
        <v>29735</v>
      </c>
      <c r="AF9" s="90">
        <v>0</v>
      </c>
      <c r="AG9" s="85"/>
      <c r="AH9" s="85">
        <v>0</v>
      </c>
      <c r="AI9" s="10">
        <v>844</v>
      </c>
      <c r="AJ9" s="85"/>
      <c r="AK9" s="85"/>
      <c r="AL9" s="10">
        <v>247</v>
      </c>
      <c r="AM9" s="85">
        <v>0</v>
      </c>
      <c r="AN9" s="85">
        <v>0</v>
      </c>
      <c r="AO9" s="85">
        <v>0</v>
      </c>
      <c r="AP9" s="20">
        <f>SUBTOTAL(9,AF9:AO9)</f>
        <v>1091</v>
      </c>
      <c r="AQ9" s="10">
        <v>76</v>
      </c>
      <c r="AR9" s="13">
        <v>1089055</v>
      </c>
      <c r="AS9" s="13">
        <v>21617</v>
      </c>
      <c r="AT9" s="85">
        <v>0</v>
      </c>
      <c r="AU9" s="20">
        <f>SUBTOTAL(9,AQ9:AT9)</f>
        <v>1110748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70</v>
      </c>
      <c r="BA9" s="10">
        <v>55</v>
      </c>
      <c r="BB9" s="10">
        <v>13</v>
      </c>
      <c r="BC9" s="13"/>
      <c r="BD9" s="14"/>
      <c r="BE9" s="10">
        <v>40</v>
      </c>
      <c r="BF9" s="14"/>
      <c r="BG9" s="14"/>
      <c r="BH9" s="10">
        <v>1010</v>
      </c>
      <c r="BI9" s="14"/>
      <c r="BJ9" s="10">
        <v>1067</v>
      </c>
      <c r="BK9" s="14"/>
      <c r="BL9" s="18">
        <f>SUBTOTAL(9,AZ9:BK9)</f>
        <v>2255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10">
        <f>SUBTOTAL(9,BM9:BZ9)</f>
        <v>0</v>
      </c>
      <c r="CB9" s="17"/>
      <c r="CC9" s="10">
        <v>1603</v>
      </c>
      <c r="CD9" s="17"/>
      <c r="CE9" s="10">
        <v>0</v>
      </c>
      <c r="CF9" s="17"/>
      <c r="CG9" s="17"/>
      <c r="CH9" s="17"/>
      <c r="CI9" s="17"/>
      <c r="CJ9" s="21">
        <f>SUBTOTAL(9,CB9:CI9)</f>
        <v>1603</v>
      </c>
      <c r="CK9" s="10">
        <v>47</v>
      </c>
      <c r="CL9" s="10">
        <v>11</v>
      </c>
      <c r="CM9" s="20">
        <f>CK9+CL9</f>
        <v>58</v>
      </c>
      <c r="CN9" s="10"/>
      <c r="CO9" s="10"/>
      <c r="CP9" s="10"/>
      <c r="CQ9" s="10">
        <v>362</v>
      </c>
      <c r="CR9" s="10">
        <v>0</v>
      </c>
      <c r="CS9" s="10">
        <v>151</v>
      </c>
      <c r="CT9" s="17"/>
      <c r="CU9" s="17"/>
      <c r="CV9" s="10">
        <v>1736</v>
      </c>
      <c r="CW9" s="17"/>
      <c r="CX9" s="17"/>
      <c r="CY9" s="17"/>
      <c r="CZ9" s="17"/>
      <c r="DA9" s="17"/>
      <c r="DB9" s="13"/>
      <c r="DC9" s="21">
        <f>SUBTOTAL(9,CN9:DB9)</f>
        <v>2249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121</v>
      </c>
      <c r="DP9" s="13"/>
      <c r="DQ9" s="14"/>
      <c r="DR9" s="14"/>
      <c r="DS9" s="13"/>
      <c r="DT9" s="95">
        <f>SUBTOTAL(9,DM9:DS9)</f>
        <v>121</v>
      </c>
      <c r="DU9" s="10">
        <v>282</v>
      </c>
      <c r="DV9" s="10">
        <v>61</v>
      </c>
      <c r="DW9" s="10">
        <v>332</v>
      </c>
      <c r="DX9" s="13"/>
      <c r="DY9" s="10">
        <v>39</v>
      </c>
      <c r="DZ9" s="21">
        <f>SUBTOTAL(9,DU9:DY9)</f>
        <v>714</v>
      </c>
      <c r="EA9" s="24">
        <f>W9+AE9+AP9+AU9+AY9+BL9+CA9+CJ9+CM9+DC9+DL9+DT9+DZ9</f>
        <v>1150598</v>
      </c>
    </row>
    <row r="10" spans="1:132" s="41" customFormat="1" ht="28.5" customHeight="1">
      <c r="A10" s="775" t="s">
        <v>114</v>
      </c>
      <c r="B10" s="775"/>
      <c r="C10" s="30">
        <f t="shared" ref="C10:BN10" si="2">SUM(C11,C29,C50,C60,C70,C79)</f>
        <v>435</v>
      </c>
      <c r="D10" s="30">
        <f t="shared" si="2"/>
        <v>5</v>
      </c>
      <c r="E10" s="30">
        <f t="shared" si="2"/>
        <v>20</v>
      </c>
      <c r="F10" s="30">
        <f t="shared" si="2"/>
        <v>0</v>
      </c>
      <c r="G10" s="30">
        <f t="shared" si="2"/>
        <v>0</v>
      </c>
      <c r="H10" s="30">
        <f t="shared" si="2"/>
        <v>45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505</v>
      </c>
      <c r="X10" s="32">
        <f t="shared" si="2"/>
        <v>5770.8300000000008</v>
      </c>
      <c r="Y10" s="33">
        <f t="shared" si="2"/>
        <v>8370.85</v>
      </c>
      <c r="Z10" s="33">
        <f t="shared" si="2"/>
        <v>5244.35</v>
      </c>
      <c r="AA10" s="30">
        <f t="shared" si="2"/>
        <v>1280.45</v>
      </c>
      <c r="AB10" s="30">
        <f t="shared" si="2"/>
        <v>1128.25</v>
      </c>
      <c r="AC10" s="30">
        <f t="shared" si="2"/>
        <v>0</v>
      </c>
      <c r="AD10" s="30">
        <f t="shared" si="2"/>
        <v>100</v>
      </c>
      <c r="AE10" s="31">
        <f t="shared" si="2"/>
        <v>21894.73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2557.75</v>
      </c>
      <c r="AJ10" s="30">
        <f t="shared" si="2"/>
        <v>0</v>
      </c>
      <c r="AK10" s="30">
        <f t="shared" si="2"/>
        <v>0</v>
      </c>
      <c r="AL10" s="30">
        <f t="shared" si="2"/>
        <v>627.49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3185.24</v>
      </c>
      <c r="AQ10" s="30">
        <f t="shared" si="2"/>
        <v>78.5</v>
      </c>
      <c r="AR10" s="30">
        <f t="shared" si="2"/>
        <v>1089055</v>
      </c>
      <c r="AS10" s="30">
        <f t="shared" si="2"/>
        <v>18973</v>
      </c>
      <c r="AT10" s="30">
        <f t="shared" si="2"/>
        <v>0</v>
      </c>
      <c r="AU10" s="30">
        <f t="shared" si="2"/>
        <v>1108106.5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114.45</v>
      </c>
      <c r="BA10" s="30">
        <f t="shared" si="2"/>
        <v>55</v>
      </c>
      <c r="BB10" s="36">
        <f t="shared" si="2"/>
        <v>237.5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970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SUM(BL11,BL29,BL50,BL60,BL70,BL79)</f>
        <v>2568.9499999999998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196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196</v>
      </c>
      <c r="CB10" s="30">
        <f t="shared" si="3"/>
        <v>0</v>
      </c>
      <c r="CC10" s="30">
        <f t="shared" si="3"/>
        <v>2598.6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2598.6</v>
      </c>
      <c r="CK10" s="30">
        <f t="shared" si="3"/>
        <v>63</v>
      </c>
      <c r="CL10" s="30">
        <f t="shared" si="3"/>
        <v>11</v>
      </c>
      <c r="CM10" s="30">
        <f>SUM(CM11,CM29,CM50,CM60,CM70,CM79)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362.51</v>
      </c>
      <c r="CR10" s="30">
        <f t="shared" si="3"/>
        <v>0</v>
      </c>
      <c r="CS10" s="30">
        <f t="shared" si="3"/>
        <v>225.26</v>
      </c>
      <c r="CT10" s="30">
        <f t="shared" si="3"/>
        <v>0</v>
      </c>
      <c r="CU10" s="30">
        <f t="shared" si="3"/>
        <v>0</v>
      </c>
      <c r="CV10" s="30">
        <f t="shared" si="3"/>
        <v>1610.8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2198.5699999999997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116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116</v>
      </c>
      <c r="DU10" s="30">
        <f t="shared" si="3"/>
        <v>282</v>
      </c>
      <c r="DV10" s="30">
        <f t="shared" si="3"/>
        <v>60.5</v>
      </c>
      <c r="DW10" s="30">
        <f t="shared" si="3"/>
        <v>332</v>
      </c>
      <c r="DX10" s="30">
        <f t="shared" si="3"/>
        <v>0</v>
      </c>
      <c r="DY10" s="30">
        <f t="shared" si="3"/>
        <v>39</v>
      </c>
      <c r="DZ10" s="30">
        <f t="shared" si="3"/>
        <v>713.5</v>
      </c>
      <c r="EA10" s="39">
        <f>SUM(DZ10,DT10,DL10,DC10,CM10,CJ10,CA10,BL10,AU10,AP10,AE10,W10)</f>
        <v>1142160.0900000001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10</v>
      </c>
      <c r="F11" s="43">
        <f t="shared" si="4"/>
        <v>0</v>
      </c>
      <c r="G11" s="44">
        <f t="shared" si="4"/>
        <v>0</v>
      </c>
      <c r="H11" s="43">
        <f t="shared" si="4"/>
        <v>45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600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600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3235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2485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2485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2485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10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10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45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45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45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600</v>
      </c>
      <c r="BI22" s="53">
        <v>0</v>
      </c>
      <c r="BJ22" s="53">
        <v>0</v>
      </c>
      <c r="BK22" s="53">
        <v>0</v>
      </c>
      <c r="BL22" s="56">
        <f t="shared" si="16"/>
        <v>600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600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95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35</v>
      </c>
      <c r="AT29" s="44">
        <f t="shared" si="24"/>
        <v>0</v>
      </c>
      <c r="AU29" s="43">
        <f t="shared" si="24"/>
        <v>35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53</v>
      </c>
      <c r="BB29" s="43">
        <f t="shared" si="24"/>
        <v>205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370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1667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196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196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1917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35</v>
      </c>
      <c r="AT30" s="53">
        <v>0</v>
      </c>
      <c r="AU30" s="56">
        <f t="shared" ref="AU30:AU49" si="29">SUBTOTAL(9,AQ30:AT30)</f>
        <v>35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5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360</v>
      </c>
      <c r="BI30" s="53">
        <v>0</v>
      </c>
      <c r="BJ30" s="53">
        <v>0</v>
      </c>
      <c r="BK30" s="53">
        <v>0</v>
      </c>
      <c r="BL30" s="56">
        <f t="shared" si="16"/>
        <v>365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196</v>
      </c>
      <c r="BX30" s="53">
        <v>0</v>
      </c>
      <c r="BY30" s="53">
        <v>0</v>
      </c>
      <c r="BZ30" s="53">
        <v>0</v>
      </c>
      <c r="CA30" s="58">
        <f t="shared" si="17"/>
        <v>196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596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200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239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242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53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1053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1063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162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162</v>
      </c>
      <c r="X50" s="46">
        <f t="shared" si="30"/>
        <v>522</v>
      </c>
      <c r="Y50" s="46">
        <f t="shared" si="30"/>
        <v>22</v>
      </c>
      <c r="Z50" s="46">
        <f t="shared" si="30"/>
        <v>23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632.5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822.5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55">
        <v>522</v>
      </c>
      <c r="Y51" s="53">
        <v>22</v>
      </c>
      <c r="Z51" s="53">
        <v>23</v>
      </c>
      <c r="AA51" s="53">
        <v>65</v>
      </c>
      <c r="AB51" s="53">
        <v>0.5</v>
      </c>
      <c r="AC51" s="53">
        <v>0</v>
      </c>
      <c r="AD51" s="53">
        <v>0</v>
      </c>
      <c r="AE51" s="68">
        <f t="shared" ref="AE51:AE93" si="35">SUM(X51:AD51)</f>
        <v>632.5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632.5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2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2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2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53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28</v>
      </c>
      <c r="BK56" s="53">
        <v>0</v>
      </c>
      <c r="BL56" s="56">
        <f t="shared" si="16"/>
        <v>28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188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226</v>
      </c>
      <c r="D60" s="43">
        <f t="shared" ref="D60:W60" si="37">SUM(D61:D69)</f>
        <v>0</v>
      </c>
      <c r="E60" s="43">
        <f t="shared" si="37"/>
        <v>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226</v>
      </c>
      <c r="X60" s="46">
        <f>SUM(X61:X69)</f>
        <v>773.9</v>
      </c>
      <c r="Y60" s="46">
        <f t="shared" ref="Y60:CJ60" si="38">SUM(Y61:Y69)</f>
        <v>848.8</v>
      </c>
      <c r="Z60" s="46">
        <f t="shared" si="38"/>
        <v>664.75</v>
      </c>
      <c r="AA60" s="46">
        <f t="shared" si="38"/>
        <v>780</v>
      </c>
      <c r="AB60" s="46">
        <f t="shared" si="38"/>
        <v>1057</v>
      </c>
      <c r="AC60" s="47">
        <f t="shared" si="38"/>
        <v>0</v>
      </c>
      <c r="AD60" s="46">
        <f t="shared" si="38"/>
        <v>0</v>
      </c>
      <c r="AE60" s="46">
        <f t="shared" si="38"/>
        <v>4124.45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3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4322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114.45</v>
      </c>
      <c r="BA60" s="43">
        <f t="shared" si="38"/>
        <v>2</v>
      </c>
      <c r="BB60" s="43">
        <f t="shared" si="38"/>
        <v>32.5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273.95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10.6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10.6</v>
      </c>
      <c r="CK60" s="44">
        <f>SUM(CK61:CK69)</f>
        <v>63</v>
      </c>
      <c r="CL60" s="44">
        <f t="shared" ref="CL60:CM60" si="39">SUM(CL61:CL69)</f>
        <v>11</v>
      </c>
      <c r="CM60" s="44">
        <f t="shared" si="39"/>
        <v>74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209</v>
      </c>
      <c r="CR60" s="43">
        <f t="shared" si="40"/>
        <v>0</v>
      </c>
      <c r="CS60" s="44">
        <f t="shared" si="40"/>
        <v>0</v>
      </c>
      <c r="CT60" s="44">
        <f t="shared" si="40"/>
        <v>0</v>
      </c>
      <c r="CU60" s="44">
        <f t="shared" si="40"/>
        <v>0</v>
      </c>
      <c r="CV60" s="43">
        <f t="shared" si="40"/>
        <v>1491.05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1700.05</v>
      </c>
      <c r="DD60" s="67">
        <f t="shared" si="40"/>
        <v>0</v>
      </c>
      <c r="DE60" s="67">
        <f t="shared" si="40"/>
        <v>0</v>
      </c>
      <c r="DF60" s="43">
        <f t="shared" si="40"/>
        <v>3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3</v>
      </c>
      <c r="DM60" s="44">
        <f t="shared" si="40"/>
        <v>0</v>
      </c>
      <c r="DN60" s="44">
        <f t="shared" si="40"/>
        <v>0</v>
      </c>
      <c r="DO60" s="43">
        <f t="shared" si="40"/>
        <v>111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111</v>
      </c>
      <c r="DU60" s="43">
        <f t="shared" si="40"/>
        <v>282</v>
      </c>
      <c r="DV60" s="43">
        <f t="shared" si="40"/>
        <v>36.5</v>
      </c>
      <c r="DW60" s="43">
        <f t="shared" si="40"/>
        <v>332</v>
      </c>
      <c r="DX60" s="44">
        <f t="shared" si="40"/>
        <v>0</v>
      </c>
      <c r="DY60" s="43">
        <f t="shared" si="40"/>
        <v>39</v>
      </c>
      <c r="DZ60" s="43">
        <f t="shared" si="40"/>
        <v>689.5</v>
      </c>
      <c r="EA60" s="49">
        <f t="shared" si="9"/>
        <v>11534.55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55">
        <v>17.399999999999999</v>
      </c>
      <c r="Y61" s="53">
        <v>5.6</v>
      </c>
      <c r="Z61" s="53">
        <v>42.7</v>
      </c>
      <c r="AA61" s="53">
        <v>3.4</v>
      </c>
      <c r="AB61" s="53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3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1001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8.75</v>
      </c>
      <c r="BA61" s="53">
        <v>0</v>
      </c>
      <c r="BB61" s="53">
        <v>0.5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9.25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10.6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10.6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53">
        <v>110</v>
      </c>
      <c r="CR61" s="53">
        <v>0</v>
      </c>
      <c r="CS61" s="53">
        <v>0</v>
      </c>
      <c r="CT61" s="53">
        <v>0</v>
      </c>
      <c r="CU61" s="53">
        <v>0</v>
      </c>
      <c r="CV61" s="53">
        <v>872.05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982.05</v>
      </c>
      <c r="DD61" s="53">
        <v>0</v>
      </c>
      <c r="DE61" s="53">
        <v>0</v>
      </c>
      <c r="DF61" s="53">
        <v>3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3</v>
      </c>
      <c r="DM61" s="53">
        <v>0</v>
      </c>
      <c r="DN61" s="53">
        <v>0</v>
      </c>
      <c r="DO61" s="53">
        <v>111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111</v>
      </c>
      <c r="DU61" s="53">
        <v>282</v>
      </c>
      <c r="DV61" s="53">
        <v>36.5</v>
      </c>
      <c r="DW61" s="53">
        <v>332</v>
      </c>
      <c r="DX61" s="53">
        <v>0</v>
      </c>
      <c r="DY61" s="53">
        <v>39</v>
      </c>
      <c r="DZ61" s="56">
        <f t="shared" si="22"/>
        <v>689.5</v>
      </c>
      <c r="EA61" s="60">
        <f t="shared" si="9"/>
        <v>2942.9999999999995</v>
      </c>
    </row>
    <row r="62" spans="1:131" s="62" customFormat="1">
      <c r="A62" s="51"/>
      <c r="B62" s="61" t="s">
        <v>165</v>
      </c>
      <c r="C62" s="53">
        <v>226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226</v>
      </c>
      <c r="X62" s="55">
        <v>201</v>
      </c>
      <c r="Y62" s="53">
        <v>107</v>
      </c>
      <c r="Z62" s="53">
        <v>282</v>
      </c>
      <c r="AA62" s="53">
        <v>233</v>
      </c>
      <c r="AB62" s="53">
        <v>981</v>
      </c>
      <c r="AC62" s="53">
        <v>0</v>
      </c>
      <c r="AD62" s="53">
        <v>0</v>
      </c>
      <c r="AE62" s="68">
        <f t="shared" si="35"/>
        <v>1804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2030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475.25</v>
      </c>
      <c r="Y63" s="53">
        <v>480.45</v>
      </c>
      <c r="Z63" s="53">
        <v>101.45</v>
      </c>
      <c r="AA63" s="53">
        <v>68.05</v>
      </c>
      <c r="AB63" s="53">
        <v>2</v>
      </c>
      <c r="AC63" s="53">
        <v>0</v>
      </c>
      <c r="AD63" s="53">
        <v>0</v>
      </c>
      <c r="AE63" s="68">
        <f t="shared" si="35"/>
        <v>1127.2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53">
        <v>105.7</v>
      </c>
      <c r="BA63" s="53">
        <v>2</v>
      </c>
      <c r="BB63" s="53">
        <v>32</v>
      </c>
      <c r="BC63" s="53">
        <v>0</v>
      </c>
      <c r="BD63" s="53">
        <v>0</v>
      </c>
      <c r="BE63" s="53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264.7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3">
        <v>11</v>
      </c>
      <c r="CM63" s="57">
        <f>SUM(CK63:CL63)</f>
        <v>11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1402.9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69</v>
      </c>
      <c r="Y64" s="53">
        <v>231</v>
      </c>
      <c r="Z64" s="53">
        <v>217.5</v>
      </c>
      <c r="AA64" s="53">
        <v>470.5</v>
      </c>
      <c r="AB64" s="53">
        <v>2</v>
      </c>
      <c r="AC64" s="53">
        <v>0</v>
      </c>
      <c r="AD64" s="53">
        <v>0</v>
      </c>
      <c r="AE64" s="68">
        <f>SUM(X64:AD64)</f>
        <v>990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63</v>
      </c>
      <c r="CL64" s="59">
        <v>0</v>
      </c>
      <c r="CM64" s="57">
        <f>SUM(CK64:CL64)</f>
        <v>63</v>
      </c>
      <c r="CN64" s="53">
        <v>0</v>
      </c>
      <c r="CO64" s="53">
        <v>0</v>
      </c>
      <c r="CP64" s="53">
        <v>0</v>
      </c>
      <c r="CQ64" s="53">
        <v>96</v>
      </c>
      <c r="CR64" s="53">
        <v>0</v>
      </c>
      <c r="CS64" s="53">
        <v>0</v>
      </c>
      <c r="CT64" s="53">
        <v>0</v>
      </c>
      <c r="CU64" s="53">
        <v>0</v>
      </c>
      <c r="CV64" s="53">
        <v>619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715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5089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3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3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3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11.25</v>
      </c>
      <c r="Y68" s="53">
        <v>24.75</v>
      </c>
      <c r="Z68" s="53">
        <v>21.1</v>
      </c>
      <c r="AA68" s="53">
        <v>5.05</v>
      </c>
      <c r="AB68" s="53">
        <v>4.5</v>
      </c>
      <c r="AC68" s="53">
        <v>0</v>
      </c>
      <c r="AD68" s="53">
        <v>0</v>
      </c>
      <c r="AE68" s="68">
        <f t="shared" si="35"/>
        <v>66.650000000000006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66.650000000000006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0</v>
      </c>
      <c r="X70" s="46">
        <f>SUM(X71:X78)</f>
        <v>3118.13</v>
      </c>
      <c r="Y70" s="46">
        <f t="shared" ref="Y70:CJ70" si="44">SUM(Y71:Y78)</f>
        <v>5180.8500000000004</v>
      </c>
      <c r="Z70" s="46">
        <f t="shared" si="44"/>
        <v>2108.5500000000002</v>
      </c>
      <c r="AA70" s="46">
        <f t="shared" si="44"/>
        <v>66.45</v>
      </c>
      <c r="AB70" s="46">
        <f t="shared" si="44"/>
        <v>65.25</v>
      </c>
      <c r="AC70" s="47">
        <f t="shared" si="44"/>
        <v>0</v>
      </c>
      <c r="AD70" s="46">
        <f t="shared" si="44"/>
        <v>0</v>
      </c>
      <c r="AE70" s="46">
        <f t="shared" si="44"/>
        <v>10539.23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0</v>
      </c>
      <c r="BK70" s="44">
        <f t="shared" si="44"/>
        <v>0</v>
      </c>
      <c r="BL70" s="43">
        <f t="shared" si="44"/>
        <v>0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10563.23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7</v>
      </c>
      <c r="AB71" s="53">
        <v>0</v>
      </c>
      <c r="AC71" s="53">
        <v>0</v>
      </c>
      <c r="AD71" s="53">
        <v>0</v>
      </c>
      <c r="AE71" s="68">
        <f t="shared" si="35"/>
        <v>7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7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37</v>
      </c>
      <c r="AC72" s="53">
        <v>0</v>
      </c>
      <c r="AD72" s="53">
        <v>0</v>
      </c>
      <c r="AE72" s="68">
        <f t="shared" si="35"/>
        <v>37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37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2488</v>
      </c>
      <c r="Y73" s="70">
        <v>4986</v>
      </c>
      <c r="Z73" s="53">
        <v>1800</v>
      </c>
      <c r="AA73" s="53">
        <v>9</v>
      </c>
      <c r="AB73" s="53">
        <v>9</v>
      </c>
      <c r="AC73" s="53">
        <v>0</v>
      </c>
      <c r="AD73" s="53">
        <v>0</v>
      </c>
      <c r="AE73" s="68">
        <f t="shared" si="35"/>
        <v>9292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9292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184</v>
      </c>
      <c r="Y74" s="53">
        <v>131</v>
      </c>
      <c r="Z74" s="53">
        <v>3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318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318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0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0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0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44.13</v>
      </c>
      <c r="Y76" s="53">
        <v>62.85</v>
      </c>
      <c r="Z76" s="53">
        <v>146.55000000000001</v>
      </c>
      <c r="AA76" s="53">
        <v>36.450000000000003</v>
      </c>
      <c r="AB76" s="53">
        <v>0.25</v>
      </c>
      <c r="AC76" s="53">
        <v>0</v>
      </c>
      <c r="AD76" s="53">
        <v>0</v>
      </c>
      <c r="AE76" s="68">
        <f t="shared" si="35"/>
        <v>290.23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290.23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402</v>
      </c>
      <c r="Y77" s="53">
        <v>1</v>
      </c>
      <c r="Z77" s="53">
        <v>159</v>
      </c>
      <c r="AA77" s="53">
        <v>14</v>
      </c>
      <c r="AB77" s="53">
        <v>19</v>
      </c>
      <c r="AC77" s="53">
        <v>0</v>
      </c>
      <c r="AD77" s="53">
        <v>0</v>
      </c>
      <c r="AE77" s="68">
        <f t="shared" si="35"/>
        <v>595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53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619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0</v>
      </c>
    </row>
    <row r="79" spans="1:131" s="41" customFormat="1">
      <c r="A79" s="42" t="s">
        <v>182</v>
      </c>
      <c r="B79" s="42"/>
      <c r="C79" s="43">
        <f>SUM(C80:C93)</f>
        <v>47</v>
      </c>
      <c r="D79" s="43">
        <f t="shared" ref="D79:W79" si="57">SUM(D80:D93)</f>
        <v>5</v>
      </c>
      <c r="E79" s="43">
        <f t="shared" si="57"/>
        <v>0</v>
      </c>
      <c r="F79" s="43">
        <f t="shared" si="57"/>
        <v>0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52</v>
      </c>
      <c r="X79" s="46">
        <f>SUM(X80:X93)</f>
        <v>1347.8</v>
      </c>
      <c r="Y79" s="46">
        <f t="shared" ref="Y79:AO79" si="58">SUM(Y80:Y93)</f>
        <v>2319.1999999999998</v>
      </c>
      <c r="Z79" s="46">
        <f t="shared" si="58"/>
        <v>2448.0500000000002</v>
      </c>
      <c r="AA79" s="46">
        <f t="shared" si="58"/>
        <v>369</v>
      </c>
      <c r="AB79" s="46">
        <f t="shared" si="58"/>
        <v>5.5</v>
      </c>
      <c r="AC79" s="47">
        <f t="shared" si="58"/>
        <v>0</v>
      </c>
      <c r="AD79" s="46">
        <f t="shared" si="58"/>
        <v>100</v>
      </c>
      <c r="AE79" s="46">
        <f t="shared" si="58"/>
        <v>6589.55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2557.75</v>
      </c>
      <c r="AJ79" s="47">
        <f t="shared" si="58"/>
        <v>0</v>
      </c>
      <c r="AK79" s="47">
        <f t="shared" si="58"/>
        <v>0</v>
      </c>
      <c r="AL79" s="46">
        <f t="shared" si="58"/>
        <v>627.49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3185.24</v>
      </c>
      <c r="AQ79" s="43">
        <f t="shared" ref="AQ79:CI79" si="59">SUM(AQ80:AQ93)</f>
        <v>75.5</v>
      </c>
      <c r="AR79" s="43">
        <f t="shared" si="59"/>
        <v>1084736</v>
      </c>
      <c r="AS79" s="44">
        <f t="shared" si="59"/>
        <v>18938</v>
      </c>
      <c r="AT79" s="44">
        <f t="shared" si="59"/>
        <v>0</v>
      </c>
      <c r="AU79" s="43">
        <f t="shared" si="59"/>
        <v>1103749.5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8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8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153.51</v>
      </c>
      <c r="CR79" s="43">
        <f t="shared" si="61"/>
        <v>0</v>
      </c>
      <c r="CS79" s="44">
        <f t="shared" si="61"/>
        <v>225.26</v>
      </c>
      <c r="CT79" s="44">
        <f t="shared" si="61"/>
        <v>0</v>
      </c>
      <c r="CU79" s="44">
        <f t="shared" si="61"/>
        <v>0</v>
      </c>
      <c r="CV79" s="43">
        <f t="shared" si="61"/>
        <v>119.75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498.52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1114087.81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8.5</v>
      </c>
      <c r="AJ80" s="53">
        <v>0</v>
      </c>
      <c r="AK80" s="53">
        <v>0</v>
      </c>
      <c r="AL80" s="53">
        <v>85.74</v>
      </c>
      <c r="AM80" s="53">
        <v>0</v>
      </c>
      <c r="AN80" s="53">
        <v>0</v>
      </c>
      <c r="AO80" s="53">
        <v>0</v>
      </c>
      <c r="AP80" s="56">
        <f t="shared" si="49"/>
        <v>94.24</v>
      </c>
      <c r="AQ80" s="53">
        <v>7</v>
      </c>
      <c r="AR80" s="53">
        <v>0</v>
      </c>
      <c r="AS80" s="53">
        <v>11</v>
      </c>
      <c r="AT80" s="53">
        <v>0</v>
      </c>
      <c r="AU80" s="56">
        <f t="shared" ref="AU80:AU93" si="62">SUBTOTAL(9,AQ80:AT80)</f>
        <v>18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53">
        <v>1.5</v>
      </c>
      <c r="CR80" s="53">
        <v>0</v>
      </c>
      <c r="CS80" s="53">
        <v>8.5</v>
      </c>
      <c r="CT80" s="53">
        <v>0</v>
      </c>
      <c r="CU80" s="53">
        <v>0</v>
      </c>
      <c r="CV80" s="53">
        <v>6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16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128.24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375</v>
      </c>
      <c r="Z81" s="53">
        <v>456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831</v>
      </c>
      <c r="AF81" s="55">
        <v>0</v>
      </c>
      <c r="AG81" s="53">
        <v>0</v>
      </c>
      <c r="AH81" s="53">
        <v>0</v>
      </c>
      <c r="AI81" s="53">
        <v>389.75</v>
      </c>
      <c r="AJ81" s="53">
        <v>0</v>
      </c>
      <c r="AK81" s="53">
        <v>0</v>
      </c>
      <c r="AL81" s="53">
        <v>170</v>
      </c>
      <c r="AM81" s="53">
        <v>0</v>
      </c>
      <c r="AN81" s="53">
        <v>0</v>
      </c>
      <c r="AO81" s="53">
        <v>0</v>
      </c>
      <c r="AP81" s="56">
        <f t="shared" si="49"/>
        <v>559.75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53">
        <v>130</v>
      </c>
      <c r="CR81" s="53">
        <v>0</v>
      </c>
      <c r="CS81" s="53">
        <v>40</v>
      </c>
      <c r="CT81" s="53">
        <v>0</v>
      </c>
      <c r="CU81" s="53">
        <v>0</v>
      </c>
      <c r="CV81" s="53">
        <v>30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200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1590.75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196373</v>
      </c>
      <c r="AS82" s="53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36</v>
      </c>
      <c r="Y83" s="53">
        <v>33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69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111.75</v>
      </c>
      <c r="AM83" s="53">
        <v>0</v>
      </c>
      <c r="AN83" s="53">
        <v>0</v>
      </c>
      <c r="AO83" s="53">
        <v>0</v>
      </c>
      <c r="AP83" s="56">
        <f t="shared" si="49"/>
        <v>111.75</v>
      </c>
      <c r="AQ83" s="53">
        <v>0</v>
      </c>
      <c r="AR83" s="53">
        <v>1558</v>
      </c>
      <c r="AS83" s="53">
        <v>0</v>
      </c>
      <c r="AT83" s="53">
        <v>0</v>
      </c>
      <c r="AU83" s="56">
        <f t="shared" si="62"/>
        <v>1558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45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45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1783.75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61</v>
      </c>
      <c r="AR84" s="53">
        <v>753698</v>
      </c>
      <c r="AS84" s="53">
        <v>0</v>
      </c>
      <c r="AT84" s="53">
        <v>0</v>
      </c>
      <c r="AU84" s="58">
        <f t="shared" si="62"/>
        <v>753759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1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1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753850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21277</v>
      </c>
      <c r="AS85" s="53">
        <v>13247</v>
      </c>
      <c r="AT85" s="53">
        <v>0</v>
      </c>
      <c r="AU85" s="58">
        <f t="shared" si="62"/>
        <v>34524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34524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14</v>
      </c>
      <c r="Y86" s="53">
        <v>17</v>
      </c>
      <c r="Z86" s="53">
        <v>5</v>
      </c>
      <c r="AA86" s="53">
        <v>4</v>
      </c>
      <c r="AB86" s="53">
        <v>0</v>
      </c>
      <c r="AC86" s="53">
        <v>0</v>
      </c>
      <c r="AD86" s="53">
        <v>0</v>
      </c>
      <c r="AE86" s="68">
        <f t="shared" si="35"/>
        <v>40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6510</v>
      </c>
    </row>
    <row r="87" spans="1:131">
      <c r="A87" s="51"/>
      <c r="B87" s="52" t="s">
        <v>190</v>
      </c>
      <c r="C87" s="53">
        <v>47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47</v>
      </c>
      <c r="X87" s="55">
        <v>0</v>
      </c>
      <c r="Y87" s="53">
        <v>24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24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53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4946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90.8</v>
      </c>
      <c r="Y88" s="53">
        <v>164.7</v>
      </c>
      <c r="Z88" s="53">
        <v>11.55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267.05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3</v>
      </c>
      <c r="AR88" s="53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270.05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3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3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103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103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37221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53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53">
        <v>5.01</v>
      </c>
      <c r="CR90" s="53">
        <v>0</v>
      </c>
      <c r="CS90" s="53">
        <v>0.26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5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5</v>
      </c>
      <c r="X91" s="55">
        <v>18</v>
      </c>
      <c r="Y91" s="53">
        <v>72</v>
      </c>
      <c r="Z91" s="53">
        <v>9.5</v>
      </c>
      <c r="AA91" s="53">
        <v>3</v>
      </c>
      <c r="AB91" s="53">
        <v>5.5</v>
      </c>
      <c r="AC91" s="53">
        <v>0</v>
      </c>
      <c r="AD91" s="53">
        <v>0</v>
      </c>
      <c r="AE91" s="68">
        <f t="shared" si="35"/>
        <v>108</v>
      </c>
      <c r="AF91" s="55">
        <v>0</v>
      </c>
      <c r="AG91" s="53">
        <v>0</v>
      </c>
      <c r="AH91" s="53">
        <v>0</v>
      </c>
      <c r="AI91" s="53">
        <v>0.5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0.5</v>
      </c>
      <c r="AQ91" s="53">
        <v>4.5</v>
      </c>
      <c r="AR91" s="53">
        <v>4366</v>
      </c>
      <c r="AS91" s="53">
        <v>0</v>
      </c>
      <c r="AT91" s="53">
        <v>0</v>
      </c>
      <c r="AU91" s="56">
        <f t="shared" si="62"/>
        <v>4370.5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4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4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21.5</v>
      </c>
      <c r="CT91" s="53">
        <v>0</v>
      </c>
      <c r="CU91" s="53">
        <v>0</v>
      </c>
      <c r="CV91" s="53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21.75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4509.75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40</v>
      </c>
      <c r="Y92" s="53">
        <v>150.5</v>
      </c>
      <c r="Z92" s="53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445.5</v>
      </c>
      <c r="AF92" s="55">
        <v>0</v>
      </c>
      <c r="AG92" s="53">
        <v>0</v>
      </c>
      <c r="AH92" s="53">
        <v>0</v>
      </c>
      <c r="AI92" s="53">
        <v>439</v>
      </c>
      <c r="AJ92" s="53">
        <v>0</v>
      </c>
      <c r="AK92" s="53">
        <v>0</v>
      </c>
      <c r="AL92" s="53">
        <v>260</v>
      </c>
      <c r="AM92" s="53">
        <v>0</v>
      </c>
      <c r="AN92" s="53">
        <v>0</v>
      </c>
      <c r="AO92" s="53">
        <v>0</v>
      </c>
      <c r="AP92" s="56">
        <f t="shared" si="49"/>
        <v>699</v>
      </c>
      <c r="AQ92" s="53">
        <v>0</v>
      </c>
      <c r="AR92" s="53">
        <v>57760</v>
      </c>
      <c r="AS92" s="53">
        <v>340</v>
      </c>
      <c r="AT92" s="53">
        <v>0</v>
      </c>
      <c r="AU92" s="56">
        <f t="shared" si="62"/>
        <v>58100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3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3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59247.5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55">
        <v>1059</v>
      </c>
      <c r="Y93" s="53">
        <v>1480</v>
      </c>
      <c r="Z93" s="53">
        <v>1711</v>
      </c>
      <c r="AA93" s="53">
        <v>362</v>
      </c>
      <c r="AB93" s="53">
        <v>0</v>
      </c>
      <c r="AC93" s="53">
        <v>0</v>
      </c>
      <c r="AD93" s="53">
        <v>100</v>
      </c>
      <c r="AE93" s="68">
        <f t="shared" si="35"/>
        <v>4712</v>
      </c>
      <c r="AF93" s="55">
        <v>0</v>
      </c>
      <c r="AG93" s="53">
        <v>0</v>
      </c>
      <c r="AH93" s="53">
        <v>0</v>
      </c>
      <c r="AI93" s="53">
        <v>1720</v>
      </c>
      <c r="AJ93" s="53">
        <v>0</v>
      </c>
      <c r="AK93" s="53">
        <v>0</v>
      </c>
      <c r="AL93" s="53">
        <v>0</v>
      </c>
      <c r="AM93" s="53">
        <v>0</v>
      </c>
      <c r="AN93" s="53">
        <v>0</v>
      </c>
      <c r="AO93" s="53">
        <v>0</v>
      </c>
      <c r="AP93" s="56">
        <f t="shared" si="49"/>
        <v>1720</v>
      </c>
      <c r="AQ93" s="53">
        <v>0</v>
      </c>
      <c r="AR93" s="53">
        <v>600</v>
      </c>
      <c r="AS93" s="53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17</v>
      </c>
      <c r="CR93" s="53">
        <v>0</v>
      </c>
      <c r="CS93" s="53">
        <v>52</v>
      </c>
      <c r="CT93" s="53">
        <v>0</v>
      </c>
      <c r="CU93" s="53">
        <v>0</v>
      </c>
      <c r="CV93" s="53">
        <v>38.5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107.5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12479.5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B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 filterMode="1"/>
  <dimension ref="A1:EB153"/>
  <sheetViews>
    <sheetView zoomScale="60" zoomScaleNormal="60" zoomScaleSheetLayoutView="70" workbookViewId="0">
      <pane xSplit="2" ySplit="6" topLeftCell="DU88" activePane="bottomRight" state="frozen"/>
      <selection pane="topRight" activeCell="C1" sqref="C1"/>
      <selection pane="bottomLeft" activeCell="A7" sqref="A7"/>
      <selection pane="bottomRight" activeCell="A75" sqref="A75:XFD75"/>
    </sheetView>
  </sheetViews>
  <sheetFormatPr defaultColWidth="9" defaultRowHeight="21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customWidth="1"/>
    <col min="7" max="7" width="7.85546875" style="78" hidden="1" customWidth="1"/>
    <col min="8" max="8" width="8.42578125" style="78" customWidth="1"/>
    <col min="9" max="9" width="7" style="78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8.14062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hidden="1" customWidth="1"/>
    <col min="18" max="19" width="8.28515625" style="78" hidden="1" customWidth="1"/>
    <col min="20" max="20" width="8.42578125" style="78" hidden="1" customWidth="1"/>
    <col min="21" max="21" width="8.28515625" style="78" hidden="1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5" width="8.42578125" style="78" customWidth="1"/>
    <col min="66" max="74" width="8.42578125" style="78" hidden="1" customWidth="1"/>
    <col min="75" max="75" width="8.7109375" style="78" customWidth="1"/>
    <col min="76" max="78" width="8.42578125" style="78" hidden="1" customWidth="1"/>
    <col min="79" max="79" width="8.42578125" style="8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hidden="1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5" width="8.42578125" style="78" customWidth="1"/>
    <col min="96" max="96" width="8.42578125" style="78" hidden="1" customWidth="1"/>
    <col min="97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26.25">
      <c r="A1" s="787" t="s">
        <v>0</v>
      </c>
      <c r="B1" s="787"/>
      <c r="C1" s="787"/>
      <c r="D1" s="787"/>
      <c r="E1" s="787"/>
      <c r="F1" s="787"/>
      <c r="G1" s="787"/>
      <c r="H1" s="787"/>
      <c r="I1" s="787"/>
      <c r="J1" s="787"/>
      <c r="K1" s="787"/>
      <c r="L1" s="787"/>
      <c r="M1" s="787"/>
      <c r="N1" s="787"/>
      <c r="O1" s="787"/>
      <c r="P1" s="787"/>
      <c r="Q1" s="787"/>
      <c r="R1" s="787"/>
      <c r="S1" s="787"/>
      <c r="T1" s="787"/>
      <c r="U1" s="787"/>
      <c r="V1" s="787"/>
      <c r="W1" s="787"/>
      <c r="X1" s="787"/>
      <c r="Y1" s="787"/>
      <c r="Z1" s="787"/>
      <c r="AA1" s="787"/>
      <c r="AB1" s="787"/>
      <c r="AC1" s="787"/>
      <c r="AD1" s="787"/>
      <c r="AE1" s="787"/>
      <c r="AF1" s="787"/>
      <c r="AG1" s="787"/>
      <c r="AH1" s="787"/>
      <c r="AI1" s="787"/>
      <c r="AJ1" s="787"/>
      <c r="AK1" s="787"/>
      <c r="AL1" s="787"/>
      <c r="AM1" s="787"/>
      <c r="AN1" s="787"/>
      <c r="AO1" s="787"/>
      <c r="AP1" s="787"/>
      <c r="AQ1" s="787"/>
      <c r="AR1" s="787"/>
      <c r="AS1" s="787"/>
      <c r="AT1" s="787"/>
      <c r="AU1" s="787"/>
      <c r="AV1" s="787"/>
      <c r="AW1" s="787"/>
      <c r="AX1" s="787"/>
      <c r="AY1" s="787"/>
      <c r="AZ1" s="787"/>
      <c r="BA1" s="787"/>
      <c r="BB1" s="787"/>
      <c r="BC1" s="787"/>
      <c r="BD1" s="787"/>
      <c r="BE1" s="787"/>
      <c r="BF1" s="787"/>
      <c r="BG1" s="787"/>
      <c r="BH1" s="787"/>
      <c r="BI1" s="787"/>
      <c r="BJ1" s="787"/>
      <c r="BK1" s="787"/>
      <c r="BL1" s="787"/>
      <c r="BM1" s="787"/>
      <c r="BN1" s="787"/>
      <c r="BO1" s="787"/>
      <c r="BP1" s="787"/>
      <c r="BQ1" s="787"/>
      <c r="BR1" s="787"/>
      <c r="BS1" s="787"/>
      <c r="BT1" s="787"/>
      <c r="BU1" s="787"/>
      <c r="BV1" s="787"/>
      <c r="BW1" s="787"/>
      <c r="BX1" s="787"/>
      <c r="BY1" s="787"/>
      <c r="BZ1" s="787"/>
      <c r="CA1" s="787"/>
      <c r="CB1" s="787"/>
      <c r="CC1" s="787"/>
      <c r="CD1" s="787"/>
      <c r="CE1" s="787"/>
      <c r="CF1" s="787"/>
      <c r="CG1" s="787"/>
      <c r="CH1" s="787"/>
      <c r="CI1" s="787"/>
      <c r="CJ1" s="787"/>
      <c r="CK1" s="787"/>
      <c r="CL1" s="787"/>
      <c r="CM1" s="787"/>
      <c r="CN1" s="787"/>
      <c r="CO1" s="787"/>
      <c r="CP1" s="787"/>
      <c r="CQ1" s="787"/>
      <c r="CR1" s="787"/>
      <c r="CS1" s="787"/>
      <c r="CT1" s="787"/>
      <c r="CU1" s="787"/>
      <c r="CV1" s="787"/>
      <c r="CW1" s="787"/>
      <c r="CX1" s="787"/>
      <c r="CY1" s="787"/>
      <c r="CZ1" s="787"/>
      <c r="DA1" s="787"/>
      <c r="DB1" s="787"/>
      <c r="DC1" s="787"/>
      <c r="DD1" s="787"/>
      <c r="DE1" s="787"/>
      <c r="DF1" s="787"/>
      <c r="DG1" s="787"/>
      <c r="DH1" s="787"/>
      <c r="DI1" s="787"/>
      <c r="DJ1" s="787"/>
      <c r="DK1" s="787"/>
      <c r="DL1" s="787"/>
      <c r="DM1" s="787"/>
      <c r="DN1" s="787"/>
      <c r="DO1" s="787"/>
      <c r="DP1" s="787"/>
      <c r="DQ1" s="787"/>
      <c r="DR1" s="787"/>
      <c r="DS1" s="787"/>
      <c r="DT1" s="787"/>
      <c r="DU1" s="787"/>
      <c r="DV1" s="787"/>
      <c r="DW1" s="787"/>
      <c r="DX1" s="787"/>
      <c r="DY1" s="787"/>
      <c r="DZ1" s="787"/>
      <c r="EA1" s="787"/>
    </row>
    <row r="2" spans="1:132" ht="26.25">
      <c r="A2" s="787" t="s">
        <v>221</v>
      </c>
      <c r="B2" s="787"/>
      <c r="C2" s="787"/>
      <c r="D2" s="787"/>
      <c r="E2" s="787"/>
      <c r="F2" s="787"/>
      <c r="G2" s="787"/>
      <c r="H2" s="787"/>
      <c r="I2" s="787"/>
      <c r="J2" s="787"/>
      <c r="K2" s="787"/>
      <c r="L2" s="787"/>
      <c r="M2" s="787"/>
      <c r="N2" s="787"/>
      <c r="O2" s="787"/>
      <c r="P2" s="787"/>
      <c r="Q2" s="787"/>
      <c r="R2" s="787"/>
      <c r="S2" s="787"/>
      <c r="T2" s="787"/>
      <c r="U2" s="787"/>
      <c r="V2" s="787"/>
      <c r="W2" s="787"/>
      <c r="X2" s="787"/>
      <c r="Y2" s="787"/>
      <c r="Z2" s="787"/>
      <c r="AA2" s="787"/>
      <c r="AB2" s="787"/>
      <c r="AC2" s="787"/>
      <c r="AD2" s="787"/>
      <c r="AE2" s="787"/>
      <c r="AF2" s="787"/>
      <c r="AG2" s="787"/>
      <c r="AH2" s="787"/>
      <c r="AI2" s="787"/>
      <c r="AJ2" s="787"/>
      <c r="AK2" s="787"/>
      <c r="AL2" s="787"/>
      <c r="AM2" s="787"/>
      <c r="AN2" s="787"/>
      <c r="AO2" s="787"/>
      <c r="AP2" s="787"/>
      <c r="AQ2" s="787"/>
      <c r="AR2" s="787"/>
      <c r="AS2" s="787"/>
      <c r="AT2" s="787"/>
      <c r="AU2" s="787"/>
      <c r="AV2" s="787"/>
      <c r="AW2" s="787"/>
      <c r="AX2" s="787"/>
      <c r="AY2" s="787"/>
      <c r="AZ2" s="787"/>
      <c r="BA2" s="787"/>
      <c r="BB2" s="787"/>
      <c r="BC2" s="787"/>
      <c r="BD2" s="787"/>
      <c r="BE2" s="787"/>
      <c r="BF2" s="787"/>
      <c r="BG2" s="787"/>
      <c r="BH2" s="787"/>
      <c r="BI2" s="787"/>
      <c r="BJ2" s="787"/>
      <c r="BK2" s="787"/>
      <c r="BL2" s="787"/>
      <c r="BM2" s="787"/>
      <c r="BN2" s="787"/>
      <c r="BO2" s="787"/>
      <c r="BP2" s="787"/>
      <c r="BQ2" s="787"/>
      <c r="BR2" s="787"/>
      <c r="BS2" s="787"/>
      <c r="BT2" s="787"/>
      <c r="BU2" s="787"/>
      <c r="BV2" s="787"/>
      <c r="BW2" s="787"/>
      <c r="BX2" s="787"/>
      <c r="BY2" s="787"/>
      <c r="BZ2" s="787"/>
      <c r="CA2" s="787"/>
      <c r="CB2" s="787"/>
      <c r="CC2" s="787"/>
      <c r="CD2" s="787"/>
      <c r="CE2" s="787"/>
      <c r="CF2" s="787"/>
      <c r="CG2" s="787"/>
      <c r="CH2" s="787"/>
      <c r="CI2" s="787"/>
      <c r="CJ2" s="787"/>
      <c r="CK2" s="787"/>
      <c r="CL2" s="787"/>
      <c r="CM2" s="787"/>
      <c r="CN2" s="787"/>
      <c r="CO2" s="787"/>
      <c r="CP2" s="787"/>
      <c r="CQ2" s="787"/>
      <c r="CR2" s="787"/>
      <c r="CS2" s="787"/>
      <c r="CT2" s="787"/>
      <c r="CU2" s="787"/>
      <c r="CV2" s="787"/>
      <c r="CW2" s="787"/>
      <c r="CX2" s="787"/>
      <c r="CY2" s="787"/>
      <c r="CZ2" s="787"/>
      <c r="DA2" s="787"/>
      <c r="DB2" s="787"/>
      <c r="DC2" s="787"/>
      <c r="DD2" s="787"/>
      <c r="DE2" s="787"/>
      <c r="DF2" s="787"/>
      <c r="DG2" s="787"/>
      <c r="DH2" s="787"/>
      <c r="DI2" s="787"/>
      <c r="DJ2" s="787"/>
      <c r="DK2" s="787"/>
      <c r="DL2" s="787"/>
      <c r="DM2" s="787"/>
      <c r="DN2" s="787"/>
      <c r="DO2" s="787"/>
      <c r="DP2" s="787"/>
      <c r="DQ2" s="787"/>
      <c r="DR2" s="787"/>
      <c r="DS2" s="787"/>
      <c r="DT2" s="787"/>
      <c r="DU2" s="787"/>
      <c r="DV2" s="787"/>
      <c r="DW2" s="787"/>
      <c r="DX2" s="787"/>
      <c r="DY2" s="787"/>
      <c r="DZ2" s="787"/>
      <c r="EA2" s="787"/>
    </row>
    <row r="3" spans="1:132" s="788" customFormat="1" ht="21.2" customHeight="1">
      <c r="A3" s="788" t="s">
        <v>2</v>
      </c>
    </row>
    <row r="4" spans="1:132" ht="21.2" customHeight="1">
      <c r="A4" s="779" t="s">
        <v>3</v>
      </c>
      <c r="B4" s="779" t="s">
        <v>4</v>
      </c>
      <c r="C4" s="776" t="s">
        <v>5</v>
      </c>
      <c r="D4" s="777"/>
      <c r="E4" s="777"/>
      <c r="F4" s="777"/>
      <c r="G4" s="777"/>
      <c r="H4" s="777"/>
      <c r="I4" s="777"/>
      <c r="J4" s="777"/>
      <c r="K4" s="777"/>
      <c r="L4" s="777"/>
      <c r="M4" s="777"/>
      <c r="N4" s="777"/>
      <c r="O4" s="777"/>
      <c r="P4" s="777"/>
      <c r="Q4" s="777"/>
      <c r="R4" s="777"/>
      <c r="S4" s="777"/>
      <c r="T4" s="777"/>
      <c r="U4" s="777"/>
      <c r="V4" s="777"/>
      <c r="W4" s="783"/>
      <c r="X4" s="782" t="s">
        <v>6</v>
      </c>
      <c r="Y4" s="789"/>
      <c r="Z4" s="789"/>
      <c r="AA4" s="789"/>
      <c r="AB4" s="789"/>
      <c r="AC4" s="789"/>
      <c r="AD4" s="789"/>
      <c r="AE4" s="790"/>
      <c r="AF4" s="781" t="s">
        <v>7</v>
      </c>
      <c r="AG4" s="781"/>
      <c r="AH4" s="781"/>
      <c r="AI4" s="781"/>
      <c r="AJ4" s="781"/>
      <c r="AK4" s="781"/>
      <c r="AL4" s="781"/>
      <c r="AM4" s="781"/>
      <c r="AN4" s="781"/>
      <c r="AO4" s="781"/>
      <c r="AP4" s="781"/>
      <c r="AQ4" s="780" t="s">
        <v>8</v>
      </c>
      <c r="AR4" s="781"/>
      <c r="AS4" s="781"/>
      <c r="AT4" s="781"/>
      <c r="AU4" s="782"/>
      <c r="AV4" s="776" t="s">
        <v>9</v>
      </c>
      <c r="AW4" s="777"/>
      <c r="AX4" s="777"/>
      <c r="AY4" s="778"/>
      <c r="AZ4" s="779" t="s">
        <v>10</v>
      </c>
      <c r="BA4" s="779"/>
      <c r="BB4" s="779"/>
      <c r="BC4" s="779"/>
      <c r="BD4" s="779"/>
      <c r="BE4" s="779"/>
      <c r="BF4" s="779"/>
      <c r="BG4" s="779"/>
      <c r="BH4" s="779"/>
      <c r="BI4" s="779"/>
      <c r="BJ4" s="779"/>
      <c r="BK4" s="779"/>
      <c r="BL4" s="779"/>
      <c r="BM4" s="776" t="s">
        <v>11</v>
      </c>
      <c r="BN4" s="777"/>
      <c r="BO4" s="777"/>
      <c r="BP4" s="777"/>
      <c r="BQ4" s="777"/>
      <c r="BR4" s="777"/>
      <c r="BS4" s="777"/>
      <c r="BT4" s="777"/>
      <c r="BU4" s="777"/>
      <c r="BV4" s="777"/>
      <c r="BW4" s="777"/>
      <c r="BX4" s="777"/>
      <c r="BY4" s="777"/>
      <c r="BZ4" s="777"/>
      <c r="CA4" s="778"/>
      <c r="CB4" s="776" t="s">
        <v>12</v>
      </c>
      <c r="CC4" s="777"/>
      <c r="CD4" s="777"/>
      <c r="CE4" s="777"/>
      <c r="CF4" s="777"/>
      <c r="CG4" s="777"/>
      <c r="CH4" s="777"/>
      <c r="CI4" s="777"/>
      <c r="CJ4" s="778"/>
      <c r="CK4" s="789" t="s">
        <v>13</v>
      </c>
      <c r="CL4" s="789"/>
      <c r="CM4" s="789"/>
      <c r="CN4" s="780" t="s">
        <v>14</v>
      </c>
      <c r="CO4" s="781"/>
      <c r="CP4" s="781"/>
      <c r="CQ4" s="781"/>
      <c r="CR4" s="781"/>
      <c r="CS4" s="781"/>
      <c r="CT4" s="781"/>
      <c r="CU4" s="781"/>
      <c r="CV4" s="781"/>
      <c r="CW4" s="781"/>
      <c r="CX4" s="781"/>
      <c r="CY4" s="781"/>
      <c r="CZ4" s="781"/>
      <c r="DA4" s="781"/>
      <c r="DB4" s="781"/>
      <c r="DC4" s="782"/>
      <c r="DD4" s="776" t="s">
        <v>15</v>
      </c>
      <c r="DE4" s="777"/>
      <c r="DF4" s="777"/>
      <c r="DG4" s="777"/>
      <c r="DH4" s="777"/>
      <c r="DI4" s="777"/>
      <c r="DJ4" s="777"/>
      <c r="DK4" s="777"/>
      <c r="DL4" s="778"/>
      <c r="DM4" s="776" t="s">
        <v>16</v>
      </c>
      <c r="DN4" s="777"/>
      <c r="DO4" s="777"/>
      <c r="DP4" s="777"/>
      <c r="DQ4" s="777"/>
      <c r="DR4" s="777"/>
      <c r="DS4" s="777"/>
      <c r="DT4" s="778"/>
      <c r="DU4" s="776" t="s">
        <v>17</v>
      </c>
      <c r="DV4" s="777"/>
      <c r="DW4" s="777"/>
      <c r="DX4" s="777"/>
      <c r="DY4" s="777"/>
      <c r="DZ4" s="778" t="s">
        <v>17</v>
      </c>
      <c r="EA4" s="785" t="s">
        <v>18</v>
      </c>
      <c r="EB4" s="2">
        <f>+DT10+DL10+DC10+CM10+CJ10+CA10+BL10+AU10+AP10+AE10+W10+DZ10</f>
        <v>1143567.04</v>
      </c>
    </row>
    <row r="5" spans="1:132">
      <c r="A5" s="779"/>
      <c r="B5" s="779"/>
      <c r="C5" s="776" t="s">
        <v>19</v>
      </c>
      <c r="D5" s="777"/>
      <c r="E5" s="777"/>
      <c r="F5" s="777"/>
      <c r="G5" s="777"/>
      <c r="H5" s="777"/>
      <c r="I5" s="777"/>
      <c r="J5" s="777"/>
      <c r="K5" s="777"/>
      <c r="L5" s="777"/>
      <c r="M5" s="777"/>
      <c r="N5" s="777"/>
      <c r="O5" s="777"/>
      <c r="P5" s="777"/>
      <c r="Q5" s="777"/>
      <c r="R5" s="777"/>
      <c r="S5" s="777"/>
      <c r="T5" s="777"/>
      <c r="U5" s="777"/>
      <c r="V5" s="777"/>
      <c r="W5" s="783"/>
      <c r="X5" s="778" t="s">
        <v>19</v>
      </c>
      <c r="Y5" s="779"/>
      <c r="Z5" s="779"/>
      <c r="AA5" s="779"/>
      <c r="AB5" s="779"/>
      <c r="AC5" s="779"/>
      <c r="AD5" s="779"/>
      <c r="AE5" s="784"/>
      <c r="AF5" s="777" t="s">
        <v>19</v>
      </c>
      <c r="AG5" s="777"/>
      <c r="AH5" s="777"/>
      <c r="AI5" s="777"/>
      <c r="AJ5" s="777"/>
      <c r="AK5" s="777"/>
      <c r="AL5" s="777"/>
      <c r="AM5" s="777"/>
      <c r="AN5" s="777"/>
      <c r="AO5" s="777"/>
      <c r="AP5" s="777"/>
      <c r="AQ5" s="776" t="s">
        <v>19</v>
      </c>
      <c r="AR5" s="777"/>
      <c r="AS5" s="777"/>
      <c r="AT5" s="777"/>
      <c r="AU5" s="778"/>
      <c r="AV5" s="776" t="s">
        <v>19</v>
      </c>
      <c r="AW5" s="777"/>
      <c r="AX5" s="777"/>
      <c r="AY5" s="778"/>
      <c r="AZ5" s="779" t="s">
        <v>19</v>
      </c>
      <c r="BA5" s="779"/>
      <c r="BB5" s="779"/>
      <c r="BC5" s="779"/>
      <c r="BD5" s="779"/>
      <c r="BE5" s="779"/>
      <c r="BF5" s="779"/>
      <c r="BG5" s="779"/>
      <c r="BH5" s="779"/>
      <c r="BI5" s="779"/>
      <c r="BJ5" s="779"/>
      <c r="BK5" s="779"/>
      <c r="BL5" s="779"/>
      <c r="BM5" s="776" t="s">
        <v>19</v>
      </c>
      <c r="BN5" s="777"/>
      <c r="BO5" s="777"/>
      <c r="BP5" s="777"/>
      <c r="BQ5" s="777"/>
      <c r="BR5" s="777"/>
      <c r="BS5" s="777"/>
      <c r="BT5" s="777"/>
      <c r="BU5" s="777"/>
      <c r="BV5" s="777"/>
      <c r="BW5" s="777"/>
      <c r="BX5" s="777"/>
      <c r="BY5" s="777"/>
      <c r="BZ5" s="777"/>
      <c r="CA5" s="778"/>
      <c r="CB5" s="776" t="s">
        <v>19</v>
      </c>
      <c r="CC5" s="777"/>
      <c r="CD5" s="777"/>
      <c r="CE5" s="777"/>
      <c r="CF5" s="777"/>
      <c r="CG5" s="777"/>
      <c r="CH5" s="777"/>
      <c r="CI5" s="777"/>
      <c r="CJ5" s="778"/>
      <c r="CK5" s="779" t="s">
        <v>19</v>
      </c>
      <c r="CL5" s="779"/>
      <c r="CM5" s="779"/>
      <c r="CN5" s="780" t="s">
        <v>19</v>
      </c>
      <c r="CO5" s="781"/>
      <c r="CP5" s="781"/>
      <c r="CQ5" s="781"/>
      <c r="CR5" s="781"/>
      <c r="CS5" s="781"/>
      <c r="CT5" s="781"/>
      <c r="CU5" s="781"/>
      <c r="CV5" s="781"/>
      <c r="CW5" s="781"/>
      <c r="CX5" s="781"/>
      <c r="CY5" s="781"/>
      <c r="CZ5" s="781"/>
      <c r="DA5" s="781"/>
      <c r="DB5" s="781"/>
      <c r="DC5" s="782"/>
      <c r="DD5" s="776" t="s">
        <v>19</v>
      </c>
      <c r="DE5" s="777"/>
      <c r="DF5" s="777"/>
      <c r="DG5" s="777"/>
      <c r="DH5" s="777"/>
      <c r="DI5" s="777"/>
      <c r="DJ5" s="777"/>
      <c r="DK5" s="777"/>
      <c r="DL5" s="778"/>
      <c r="DM5" s="776" t="s">
        <v>19</v>
      </c>
      <c r="DN5" s="777"/>
      <c r="DO5" s="777"/>
      <c r="DP5" s="777"/>
      <c r="DQ5" s="777"/>
      <c r="DR5" s="777"/>
      <c r="DS5" s="777"/>
      <c r="DT5" s="778"/>
      <c r="DU5" s="776" t="s">
        <v>19</v>
      </c>
      <c r="DV5" s="777"/>
      <c r="DW5" s="777"/>
      <c r="DX5" s="777"/>
      <c r="DY5" s="777"/>
      <c r="DZ5" s="778"/>
      <c r="EA5" s="786"/>
    </row>
    <row r="6" spans="1:132" ht="96.75" customHeight="1">
      <c r="A6" s="779"/>
      <c r="B6" s="779"/>
      <c r="C6" s="96" t="s">
        <v>20</v>
      </c>
      <c r="D6" s="96" t="s">
        <v>21</v>
      </c>
      <c r="E6" s="96" t="s">
        <v>22</v>
      </c>
      <c r="F6" s="96" t="s">
        <v>23</v>
      </c>
      <c r="G6" s="3" t="s">
        <v>24</v>
      </c>
      <c r="H6" s="96" t="s">
        <v>25</v>
      </c>
      <c r="I6" s="96" t="s">
        <v>42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100" t="s">
        <v>41</v>
      </c>
      <c r="Y6" s="96" t="s">
        <v>42</v>
      </c>
      <c r="Z6" s="96" t="s">
        <v>43</v>
      </c>
      <c r="AA6" s="109" t="s">
        <v>44</v>
      </c>
      <c r="AB6" s="96" t="s">
        <v>45</v>
      </c>
      <c r="AC6" s="3" t="s">
        <v>46</v>
      </c>
      <c r="AD6" s="96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6" t="s">
        <v>43</v>
      </c>
      <c r="AJ6" s="3" t="s">
        <v>50</v>
      </c>
      <c r="AK6" s="3" t="s">
        <v>51</v>
      </c>
      <c r="AL6" s="96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6" t="s">
        <v>56</v>
      </c>
      <c r="AR6" s="96" t="s">
        <v>57</v>
      </c>
      <c r="AS6" s="96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6" t="s">
        <v>62</v>
      </c>
      <c r="BA6" s="96" t="s">
        <v>63</v>
      </c>
      <c r="BB6" s="96" t="s">
        <v>64</v>
      </c>
      <c r="BC6" s="3" t="s">
        <v>65</v>
      </c>
      <c r="BD6" s="3" t="s">
        <v>66</v>
      </c>
      <c r="BE6" s="96" t="s">
        <v>67</v>
      </c>
      <c r="BF6" s="3" t="s">
        <v>68</v>
      </c>
      <c r="BG6" s="3" t="s">
        <v>69</v>
      </c>
      <c r="BH6" s="96" t="s">
        <v>70</v>
      </c>
      <c r="BI6" s="3" t="s">
        <v>54</v>
      </c>
      <c r="BJ6" s="96" t="s">
        <v>71</v>
      </c>
      <c r="BK6" s="3" t="s">
        <v>72</v>
      </c>
      <c r="BL6" s="7" t="s">
        <v>40</v>
      </c>
      <c r="BM6" s="96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6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6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9" t="s">
        <v>25</v>
      </c>
      <c r="CR6" s="3" t="s">
        <v>78</v>
      </c>
      <c r="CS6" s="109" t="s">
        <v>92</v>
      </c>
      <c r="CT6" s="3" t="s">
        <v>93</v>
      </c>
      <c r="CU6" s="3" t="s">
        <v>94</v>
      </c>
      <c r="CV6" s="96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6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6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6" t="s">
        <v>110</v>
      </c>
      <c r="DV6" s="96" t="s">
        <v>78</v>
      </c>
      <c r="DW6" s="96" t="s">
        <v>104</v>
      </c>
      <c r="DX6" s="3" t="s">
        <v>67</v>
      </c>
      <c r="DY6" s="96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-282</v>
      </c>
      <c r="D7" s="10">
        <f t="shared" ref="D7:BO7" si="0">D8-D9</f>
        <v>-80</v>
      </c>
      <c r="E7" s="10">
        <f t="shared" si="0"/>
        <v>80</v>
      </c>
      <c r="F7" s="10">
        <f t="shared" si="0"/>
        <v>15</v>
      </c>
      <c r="G7" s="10">
        <f t="shared" si="0"/>
        <v>0</v>
      </c>
      <c r="H7" s="10">
        <f t="shared" si="0"/>
        <v>-45</v>
      </c>
      <c r="I7" s="10">
        <f t="shared" si="0"/>
        <v>500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188</v>
      </c>
      <c r="X7" s="10">
        <f t="shared" si="0"/>
        <v>2348</v>
      </c>
      <c r="Y7" s="10">
        <f t="shared" si="0"/>
        <v>4926</v>
      </c>
      <c r="Z7" s="10">
        <f t="shared" si="0"/>
        <v>343</v>
      </c>
      <c r="AA7" s="10">
        <f t="shared" si="0"/>
        <v>13</v>
      </c>
      <c r="AB7" s="10">
        <f t="shared" si="0"/>
        <v>68</v>
      </c>
      <c r="AC7" s="10">
        <f t="shared" si="0"/>
        <v>0</v>
      </c>
      <c r="AD7" s="10">
        <f t="shared" si="0"/>
        <v>0</v>
      </c>
      <c r="AE7" s="10">
        <f t="shared" si="0"/>
        <v>7698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-1607</v>
      </c>
      <c r="AJ7" s="10">
        <f t="shared" si="0"/>
        <v>0</v>
      </c>
      <c r="AK7" s="10">
        <f t="shared" si="0"/>
        <v>0</v>
      </c>
      <c r="AL7" s="10">
        <f t="shared" si="0"/>
        <v>-58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-1665</v>
      </c>
      <c r="AQ7" s="10">
        <f t="shared" si="0"/>
        <v>-61</v>
      </c>
      <c r="AR7" s="13">
        <f t="shared" si="0"/>
        <v>0</v>
      </c>
      <c r="AS7" s="10">
        <f t="shared" si="0"/>
        <v>-2417</v>
      </c>
      <c r="AT7" s="10">
        <f t="shared" si="0"/>
        <v>0</v>
      </c>
      <c r="AU7" s="10">
        <f t="shared" si="0"/>
        <v>-2478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-28</v>
      </c>
      <c r="BA7" s="10">
        <f t="shared" si="0"/>
        <v>108</v>
      </c>
      <c r="BB7" s="10">
        <f t="shared" si="0"/>
        <v>75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-240</v>
      </c>
      <c r="BI7" s="10">
        <f t="shared" si="0"/>
        <v>0</v>
      </c>
      <c r="BJ7" s="10">
        <f t="shared" si="0"/>
        <v>-766</v>
      </c>
      <c r="BK7" s="10">
        <f t="shared" si="0"/>
        <v>0</v>
      </c>
      <c r="BL7" s="10">
        <f t="shared" si="0"/>
        <v>-851</v>
      </c>
      <c r="BM7" s="10">
        <f t="shared" si="0"/>
        <v>-7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-5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-12</v>
      </c>
      <c r="CB7" s="10">
        <f t="shared" si="1"/>
        <v>0</v>
      </c>
      <c r="CC7" s="10">
        <f t="shared" si="1"/>
        <v>225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225</v>
      </c>
      <c r="CK7" s="10">
        <f t="shared" si="1"/>
        <v>-12</v>
      </c>
      <c r="CL7" s="10">
        <f t="shared" si="1"/>
        <v>-11</v>
      </c>
      <c r="CM7" s="10">
        <f t="shared" si="1"/>
        <v>-23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-77</v>
      </c>
      <c r="CR7" s="10">
        <f t="shared" si="1"/>
        <v>0</v>
      </c>
      <c r="CS7" s="10">
        <f t="shared" si="1"/>
        <v>0</v>
      </c>
      <c r="CT7" s="10">
        <f t="shared" si="1"/>
        <v>0</v>
      </c>
      <c r="CU7" s="10">
        <f t="shared" si="1"/>
        <v>0</v>
      </c>
      <c r="CV7" s="10">
        <f t="shared" si="1"/>
        <v>30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-47</v>
      </c>
      <c r="DD7" s="10">
        <f t="shared" si="1"/>
        <v>0</v>
      </c>
      <c r="DE7" s="10">
        <f t="shared" si="1"/>
        <v>0</v>
      </c>
      <c r="DF7" s="10">
        <f t="shared" si="1"/>
        <v>-2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-13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-13</v>
      </c>
      <c r="DU7" s="10">
        <f t="shared" si="1"/>
        <v>-6</v>
      </c>
      <c r="DV7" s="10">
        <f t="shared" si="1"/>
        <v>3</v>
      </c>
      <c r="DW7" s="10">
        <f t="shared" si="1"/>
        <v>18</v>
      </c>
      <c r="DX7" s="10">
        <f t="shared" si="1"/>
        <v>0</v>
      </c>
      <c r="DY7" s="10">
        <f t="shared" si="1"/>
        <v>0</v>
      </c>
      <c r="DZ7" s="10">
        <f>DZ8-DZ9</f>
        <v>15</v>
      </c>
      <c r="EA7" s="10">
        <f>EA8-EA9</f>
        <v>3035</v>
      </c>
    </row>
    <row r="8" spans="1:132" s="11" customFormat="1" ht="24" customHeight="1">
      <c r="A8" s="9"/>
      <c r="B8" s="12" t="s">
        <v>222</v>
      </c>
      <c r="C8" s="10">
        <v>257</v>
      </c>
      <c r="D8" s="10">
        <v>0</v>
      </c>
      <c r="E8" s="10">
        <v>185</v>
      </c>
      <c r="F8" s="10">
        <v>38</v>
      </c>
      <c r="G8" s="10">
        <v>0</v>
      </c>
      <c r="H8" s="10">
        <v>0</v>
      </c>
      <c r="I8" s="10">
        <v>500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980</v>
      </c>
      <c r="X8" s="10">
        <v>6832</v>
      </c>
      <c r="Y8" s="10">
        <v>11785</v>
      </c>
      <c r="Z8" s="10">
        <v>5411</v>
      </c>
      <c r="AA8" s="10">
        <v>1269</v>
      </c>
      <c r="AB8" s="10">
        <v>1161</v>
      </c>
      <c r="AC8" s="85"/>
      <c r="AD8" s="10">
        <v>100</v>
      </c>
      <c r="AE8" s="18">
        <f>SUBTOTAL(9,X8:AD8)</f>
        <v>26558</v>
      </c>
      <c r="AF8" s="87"/>
      <c r="AG8" s="85"/>
      <c r="AH8" s="85"/>
      <c r="AI8" s="10">
        <v>605</v>
      </c>
      <c r="AJ8" s="85"/>
      <c r="AK8" s="85"/>
      <c r="AL8" s="10">
        <v>586</v>
      </c>
      <c r="AM8" s="85"/>
      <c r="AN8" s="85"/>
      <c r="AO8" s="85"/>
      <c r="AP8" s="20">
        <f>SUBTOTAL(9,AF8:AO8)</f>
        <v>1191</v>
      </c>
      <c r="AQ8" s="10">
        <v>13</v>
      </c>
      <c r="AR8" s="13">
        <v>1089055</v>
      </c>
      <c r="AS8" s="13">
        <v>18379</v>
      </c>
      <c r="AT8" s="85"/>
      <c r="AU8" s="20">
        <f>SUBTOTAL(9,AQ8:AT8)</f>
        <v>1107447</v>
      </c>
      <c r="AV8" s="85"/>
      <c r="AW8" s="85"/>
      <c r="AX8" s="85"/>
      <c r="AY8" s="85">
        <f>SUBTOTAL(9,AV8:AX8)</f>
        <v>0</v>
      </c>
      <c r="AZ8" s="10">
        <v>91</v>
      </c>
      <c r="BA8" s="10">
        <v>110</v>
      </c>
      <c r="BB8" s="10">
        <v>260</v>
      </c>
      <c r="BC8" s="85"/>
      <c r="BD8" s="85"/>
      <c r="BE8" s="10">
        <v>125</v>
      </c>
      <c r="BF8" s="85"/>
      <c r="BG8" s="85"/>
      <c r="BH8" s="10">
        <v>715</v>
      </c>
      <c r="BI8" s="85"/>
      <c r="BJ8" s="10">
        <v>355</v>
      </c>
      <c r="BK8" s="85"/>
      <c r="BL8" s="18">
        <f>SUBTOTAL(9,AZ8:BK8)</f>
        <v>1656</v>
      </c>
      <c r="BM8" s="10">
        <v>0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0</v>
      </c>
      <c r="BX8" s="85"/>
      <c r="BY8" s="85"/>
      <c r="BZ8" s="85"/>
      <c r="CA8" s="110">
        <f>SUBTOTAL(9,BM8:BZ8)</f>
        <v>0</v>
      </c>
      <c r="CB8" s="85"/>
      <c r="CC8" s="10">
        <v>2827</v>
      </c>
      <c r="CD8" s="85"/>
      <c r="CE8" s="10">
        <v>0</v>
      </c>
      <c r="CF8" s="85"/>
      <c r="CG8" s="85"/>
      <c r="CH8" s="85"/>
      <c r="CI8" s="85"/>
      <c r="CJ8" s="21">
        <f>SUBTOTAL(9,CB8:CI8)</f>
        <v>2827</v>
      </c>
      <c r="CK8" s="10">
        <v>50</v>
      </c>
      <c r="CL8" s="10">
        <v>0</v>
      </c>
      <c r="CM8" s="20">
        <f>CK8+CL8</f>
        <v>50</v>
      </c>
      <c r="CN8" s="85"/>
      <c r="CO8" s="85"/>
      <c r="CP8" s="85"/>
      <c r="CQ8" s="10">
        <v>290</v>
      </c>
      <c r="CR8" s="85">
        <v>0</v>
      </c>
      <c r="CS8" s="10">
        <v>145</v>
      </c>
      <c r="CT8" s="85"/>
      <c r="CU8" s="85"/>
      <c r="CV8" s="10">
        <v>1612</v>
      </c>
      <c r="CW8" s="85"/>
      <c r="CX8" s="85"/>
      <c r="CY8" s="85"/>
      <c r="CZ8" s="85"/>
      <c r="DA8" s="85"/>
      <c r="DB8" s="85"/>
      <c r="DC8" s="21">
        <f>SUBTOTAL(9,CN8:DB8)</f>
        <v>2047</v>
      </c>
      <c r="DD8" s="10">
        <v>0</v>
      </c>
      <c r="DE8" s="85"/>
      <c r="DF8" s="10">
        <v>1</v>
      </c>
      <c r="DG8" s="85"/>
      <c r="DH8" s="85"/>
      <c r="DI8" s="85"/>
      <c r="DJ8" s="85"/>
      <c r="DK8" s="85"/>
      <c r="DL8" s="23">
        <f>SUBTOTAL(9,DD8:DK8)</f>
        <v>1</v>
      </c>
      <c r="DM8" s="85"/>
      <c r="DN8" s="85"/>
      <c r="DO8" s="10">
        <v>117</v>
      </c>
      <c r="DP8" s="85"/>
      <c r="DQ8" s="85"/>
      <c r="DR8" s="85"/>
      <c r="DS8" s="85"/>
      <c r="DT8" s="95">
        <f>SUBTOTAL(9,DM8:DS8)</f>
        <v>117</v>
      </c>
      <c r="DU8" s="10">
        <v>274</v>
      </c>
      <c r="DV8" s="10">
        <v>61</v>
      </c>
      <c r="DW8" s="10">
        <v>320</v>
      </c>
      <c r="DX8" s="85"/>
      <c r="DY8" s="10">
        <v>39</v>
      </c>
      <c r="DZ8" s="21">
        <f>SUBTOTAL(9,DU8:DY8)</f>
        <v>694</v>
      </c>
      <c r="EA8" s="24">
        <f>W8+AE8+AP8+AU8+AY8+BL8+CA8+CJ8+CM8+DC8+DL8+DT8+DZ8</f>
        <v>1143568</v>
      </c>
    </row>
    <row r="9" spans="1:132" s="25" customFormat="1" ht="24" customHeight="1">
      <c r="A9" s="9"/>
      <c r="B9" s="12" t="s">
        <v>220</v>
      </c>
      <c r="C9" s="10">
        <v>539</v>
      </c>
      <c r="D9" s="10">
        <v>80</v>
      </c>
      <c r="E9" s="10">
        <v>105</v>
      </c>
      <c r="F9" s="10">
        <v>23</v>
      </c>
      <c r="G9" s="10">
        <v>0</v>
      </c>
      <c r="H9" s="10">
        <v>45</v>
      </c>
      <c r="I9" s="10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792</v>
      </c>
      <c r="X9" s="10">
        <v>4484</v>
      </c>
      <c r="Y9" s="10">
        <v>6859</v>
      </c>
      <c r="Z9" s="10">
        <v>5068</v>
      </c>
      <c r="AA9" s="10">
        <v>1256</v>
      </c>
      <c r="AB9" s="10">
        <v>1093</v>
      </c>
      <c r="AC9" s="18">
        <v>0</v>
      </c>
      <c r="AD9" s="10">
        <v>100</v>
      </c>
      <c r="AE9" s="18">
        <f>SUBTOTAL(9,X9:AD9)</f>
        <v>18860</v>
      </c>
      <c r="AF9" s="90">
        <v>0</v>
      </c>
      <c r="AG9" s="85"/>
      <c r="AH9" s="85">
        <v>0</v>
      </c>
      <c r="AI9" s="10">
        <v>2212</v>
      </c>
      <c r="AJ9" s="85"/>
      <c r="AK9" s="85"/>
      <c r="AL9" s="10">
        <v>644</v>
      </c>
      <c r="AM9" s="85">
        <v>0</v>
      </c>
      <c r="AN9" s="85">
        <v>0</v>
      </c>
      <c r="AO9" s="85">
        <v>0</v>
      </c>
      <c r="AP9" s="20">
        <f>SUBTOTAL(9,AF9:AO9)</f>
        <v>2856</v>
      </c>
      <c r="AQ9" s="10">
        <v>74</v>
      </c>
      <c r="AR9" s="13">
        <v>1089055</v>
      </c>
      <c r="AS9" s="13">
        <v>20796</v>
      </c>
      <c r="AT9" s="85">
        <v>0</v>
      </c>
      <c r="AU9" s="20">
        <f>SUBTOTAL(9,AQ9:AT9)</f>
        <v>1109925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119</v>
      </c>
      <c r="BA9" s="10">
        <v>2</v>
      </c>
      <c r="BB9" s="10">
        <v>185</v>
      </c>
      <c r="BC9" s="13"/>
      <c r="BD9" s="14"/>
      <c r="BE9" s="10">
        <v>125</v>
      </c>
      <c r="BF9" s="14"/>
      <c r="BG9" s="14"/>
      <c r="BH9" s="10">
        <v>955</v>
      </c>
      <c r="BI9" s="14"/>
      <c r="BJ9" s="10">
        <v>1121</v>
      </c>
      <c r="BK9" s="14"/>
      <c r="BL9" s="18">
        <f>SUBTOTAL(9,AZ9:BK9)</f>
        <v>2507</v>
      </c>
      <c r="BM9" s="10">
        <v>7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5</v>
      </c>
      <c r="BX9" s="17"/>
      <c r="BY9" s="17"/>
      <c r="BZ9" s="17"/>
      <c r="CA9" s="110">
        <f>SUBTOTAL(9,BM9:BZ9)</f>
        <v>12</v>
      </c>
      <c r="CB9" s="17"/>
      <c r="CC9" s="10">
        <v>2602</v>
      </c>
      <c r="CD9" s="17"/>
      <c r="CE9" s="10">
        <v>0</v>
      </c>
      <c r="CF9" s="17"/>
      <c r="CG9" s="17"/>
      <c r="CH9" s="17"/>
      <c r="CI9" s="17"/>
      <c r="CJ9" s="21">
        <f>SUBTOTAL(9,CB9:CI9)</f>
        <v>2602</v>
      </c>
      <c r="CK9" s="10">
        <v>62</v>
      </c>
      <c r="CL9" s="10">
        <v>11</v>
      </c>
      <c r="CM9" s="20">
        <f>CK9+CL9</f>
        <v>73</v>
      </c>
      <c r="CN9" s="10"/>
      <c r="CO9" s="10"/>
      <c r="CP9" s="10"/>
      <c r="CQ9" s="10">
        <v>367</v>
      </c>
      <c r="CR9" s="10">
        <v>0</v>
      </c>
      <c r="CS9" s="10">
        <v>145</v>
      </c>
      <c r="CT9" s="17"/>
      <c r="CU9" s="17"/>
      <c r="CV9" s="10">
        <v>1582</v>
      </c>
      <c r="CW9" s="17"/>
      <c r="CX9" s="17"/>
      <c r="CY9" s="17"/>
      <c r="CZ9" s="17"/>
      <c r="DA9" s="17"/>
      <c r="DB9" s="13"/>
      <c r="DC9" s="21">
        <f>SUBTOTAL(9,CN9:DB9)</f>
        <v>2094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130</v>
      </c>
      <c r="DP9" s="13"/>
      <c r="DQ9" s="14"/>
      <c r="DR9" s="14"/>
      <c r="DS9" s="13"/>
      <c r="DT9" s="95">
        <f>SUBTOTAL(9,DM9:DS9)</f>
        <v>130</v>
      </c>
      <c r="DU9" s="10">
        <v>280</v>
      </c>
      <c r="DV9" s="10">
        <v>58</v>
      </c>
      <c r="DW9" s="10">
        <v>302</v>
      </c>
      <c r="DX9" s="13"/>
      <c r="DY9" s="10">
        <v>39</v>
      </c>
      <c r="DZ9" s="21">
        <f>SUBTOTAL(9,DU9:DY9)</f>
        <v>679</v>
      </c>
      <c r="EA9" s="24">
        <f>W9+AE9+AP9+AU9+AY9+BL9+CA9+CJ9+CM9+DC9+DL9+DT9+DZ9</f>
        <v>1140533</v>
      </c>
    </row>
    <row r="10" spans="1:132" s="41" customFormat="1" ht="28.5" customHeight="1">
      <c r="A10" s="775" t="s">
        <v>114</v>
      </c>
      <c r="B10" s="775"/>
      <c r="C10" s="30">
        <f t="shared" ref="C10:BN10" si="2">SUM(C11,C29,C50,C60,C70,C79)</f>
        <v>257</v>
      </c>
      <c r="D10" s="30">
        <f t="shared" si="2"/>
        <v>0</v>
      </c>
      <c r="E10" s="30">
        <f t="shared" si="2"/>
        <v>185</v>
      </c>
      <c r="F10" s="30">
        <f t="shared" si="2"/>
        <v>38</v>
      </c>
      <c r="G10" s="30">
        <f t="shared" si="2"/>
        <v>0</v>
      </c>
      <c r="H10" s="30">
        <f t="shared" si="2"/>
        <v>0</v>
      </c>
      <c r="I10" s="30">
        <f t="shared" si="2"/>
        <v>500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980</v>
      </c>
      <c r="X10" s="32">
        <f t="shared" si="2"/>
        <v>6831.5300000000007</v>
      </c>
      <c r="Y10" s="33">
        <f t="shared" si="2"/>
        <v>11784.95</v>
      </c>
      <c r="Z10" s="33">
        <f t="shared" si="2"/>
        <v>5410.8</v>
      </c>
      <c r="AA10" s="30">
        <f t="shared" si="2"/>
        <v>1269.25</v>
      </c>
      <c r="AB10" s="30">
        <f t="shared" si="2"/>
        <v>1160.7</v>
      </c>
      <c r="AC10" s="30">
        <f t="shared" si="2"/>
        <v>0</v>
      </c>
      <c r="AD10" s="30">
        <f t="shared" si="2"/>
        <v>100</v>
      </c>
      <c r="AE10" s="31">
        <f t="shared" si="2"/>
        <v>26557.23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604.75</v>
      </c>
      <c r="AJ10" s="30">
        <f t="shared" si="2"/>
        <v>0</v>
      </c>
      <c r="AK10" s="30">
        <f t="shared" si="2"/>
        <v>0</v>
      </c>
      <c r="AL10" s="30">
        <f t="shared" si="2"/>
        <v>586.24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1190.99</v>
      </c>
      <c r="AQ10" s="30">
        <f t="shared" si="2"/>
        <v>13.25</v>
      </c>
      <c r="AR10" s="30">
        <f t="shared" si="2"/>
        <v>1089055</v>
      </c>
      <c r="AS10" s="30">
        <f t="shared" si="2"/>
        <v>18379</v>
      </c>
      <c r="AT10" s="30">
        <f t="shared" si="2"/>
        <v>0</v>
      </c>
      <c r="AU10" s="30">
        <f t="shared" si="2"/>
        <v>1107447.25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90.95</v>
      </c>
      <c r="BA10" s="30">
        <f t="shared" si="2"/>
        <v>110</v>
      </c>
      <c r="BB10" s="36">
        <f t="shared" si="2"/>
        <v>260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715</v>
      </c>
      <c r="BI10" s="30">
        <f t="shared" si="2"/>
        <v>0</v>
      </c>
      <c r="BJ10" s="30">
        <f t="shared" si="2"/>
        <v>355</v>
      </c>
      <c r="BK10" s="30">
        <f t="shared" si="2"/>
        <v>0</v>
      </c>
      <c r="BL10" s="30">
        <f>SUM(BL11,BL29,BL50,BL60,BL70,BL79)</f>
        <v>1655.95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0</v>
      </c>
      <c r="CB10" s="30">
        <f t="shared" si="3"/>
        <v>0</v>
      </c>
      <c r="CC10" s="30">
        <f t="shared" si="3"/>
        <v>2827.2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2827.2</v>
      </c>
      <c r="CK10" s="30">
        <f t="shared" si="3"/>
        <v>50</v>
      </c>
      <c r="CL10" s="30">
        <f t="shared" si="3"/>
        <v>0</v>
      </c>
      <c r="CM10" s="30">
        <f>SUM(CM11,CM29,CM50,CM60,CM70,CM79)</f>
        <v>50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289.51</v>
      </c>
      <c r="CR10" s="30">
        <f t="shared" si="3"/>
        <v>0</v>
      </c>
      <c r="CS10" s="30">
        <f t="shared" si="3"/>
        <v>145.26</v>
      </c>
      <c r="CT10" s="30">
        <f t="shared" si="3"/>
        <v>0</v>
      </c>
      <c r="CU10" s="30">
        <f t="shared" si="3"/>
        <v>0</v>
      </c>
      <c r="CV10" s="30">
        <f t="shared" si="3"/>
        <v>1611.95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2046.72</v>
      </c>
      <c r="DD10" s="30">
        <f t="shared" si="3"/>
        <v>0</v>
      </c>
      <c r="DE10" s="30">
        <f t="shared" si="3"/>
        <v>0</v>
      </c>
      <c r="DF10" s="30">
        <f t="shared" si="3"/>
        <v>1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1</v>
      </c>
      <c r="DM10" s="30">
        <f t="shared" si="3"/>
        <v>0</v>
      </c>
      <c r="DN10" s="30">
        <f t="shared" si="3"/>
        <v>0</v>
      </c>
      <c r="DO10" s="30">
        <f t="shared" si="3"/>
        <v>117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117</v>
      </c>
      <c r="DU10" s="30">
        <f t="shared" si="3"/>
        <v>274</v>
      </c>
      <c r="DV10" s="30">
        <f t="shared" si="3"/>
        <v>60.7</v>
      </c>
      <c r="DW10" s="30">
        <f t="shared" si="3"/>
        <v>320</v>
      </c>
      <c r="DX10" s="30">
        <f t="shared" si="3"/>
        <v>0</v>
      </c>
      <c r="DY10" s="30">
        <f t="shared" si="3"/>
        <v>39</v>
      </c>
      <c r="DZ10" s="30">
        <f t="shared" si="3"/>
        <v>693.7</v>
      </c>
      <c r="EA10" s="39">
        <f>SUM(DZ10,DT10,DL10,DC10,CM10,CJ10,CA10,BL10,AU10,AP10,AE10,W10)</f>
        <v>1143567.04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705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705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2685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2685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3390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7">
        <v>2590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2590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2590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7">
        <v>700</v>
      </c>
      <c r="BI22" s="53">
        <v>0</v>
      </c>
      <c r="BJ22" s="53">
        <v>0</v>
      </c>
      <c r="BK22" s="53">
        <v>0</v>
      </c>
      <c r="BL22" s="56">
        <f t="shared" si="16"/>
        <v>700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700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97">
        <v>5</v>
      </c>
      <c r="BI25" s="53">
        <v>0</v>
      </c>
      <c r="BJ25" s="53">
        <v>0</v>
      </c>
      <c r="BK25" s="53">
        <v>0</v>
      </c>
      <c r="BL25" s="56">
        <f t="shared" si="16"/>
        <v>5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97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100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25</v>
      </c>
      <c r="D29" s="43">
        <f t="shared" si="24"/>
        <v>0</v>
      </c>
      <c r="E29" s="43">
        <f t="shared" si="24"/>
        <v>25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50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3</v>
      </c>
      <c r="BA29" s="43">
        <f t="shared" si="24"/>
        <v>108</v>
      </c>
      <c r="BB29" s="43">
        <f t="shared" si="24"/>
        <v>240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125</v>
      </c>
      <c r="BK29" s="44">
        <f t="shared" si="24"/>
        <v>0</v>
      </c>
      <c r="BL29" s="43">
        <f t="shared" si="24"/>
        <v>486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112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112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0.05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0.05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657.05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97">
        <v>0.05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0.05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0.05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1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7">
        <v>153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7">
        <v>49</v>
      </c>
      <c r="BK31" s="53">
        <v>0</v>
      </c>
      <c r="BL31" s="56">
        <f t="shared" si="16"/>
        <v>202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97">
        <v>112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112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317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97">
        <v>25</v>
      </c>
      <c r="D34" s="53">
        <v>0</v>
      </c>
      <c r="E34" s="97">
        <v>25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50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97">
        <v>108</v>
      </c>
      <c r="BB34" s="97">
        <v>87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9">
        <v>76</v>
      </c>
      <c r="BK34" s="53">
        <v>0</v>
      </c>
      <c r="BL34" s="56">
        <f t="shared" si="16"/>
        <v>271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321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97">
        <v>3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3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3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97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1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160</v>
      </c>
      <c r="X50" s="46">
        <f t="shared" si="30"/>
        <v>523.5</v>
      </c>
      <c r="Y50" s="46">
        <f t="shared" si="30"/>
        <v>22</v>
      </c>
      <c r="Z50" s="46">
        <f t="shared" si="30"/>
        <v>24</v>
      </c>
      <c r="AA50" s="46">
        <f t="shared" si="30"/>
        <v>64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634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841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101">
        <v>523.5</v>
      </c>
      <c r="Y51" s="97">
        <v>22</v>
      </c>
      <c r="Z51" s="97">
        <v>24</v>
      </c>
      <c r="AA51" s="97">
        <v>64</v>
      </c>
      <c r="AB51" s="97">
        <v>0.5</v>
      </c>
      <c r="AC51" s="53">
        <v>0</v>
      </c>
      <c r="AD51" s="53">
        <v>0</v>
      </c>
      <c r="AE51" s="68">
        <f t="shared" ref="AE51:AE93" si="35">SUM(X51:AD51)</f>
        <v>634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634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97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7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62</v>
      </c>
      <c r="D60" s="43">
        <f t="shared" ref="D60:W60" si="37">SUM(D61:D69)</f>
        <v>0</v>
      </c>
      <c r="E60" s="43">
        <f t="shared" si="37"/>
        <v>160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222</v>
      </c>
      <c r="X60" s="46">
        <f>SUM(X61:X69)</f>
        <v>930.25</v>
      </c>
      <c r="Y60" s="46">
        <f t="shared" ref="Y60:CJ60" si="38">SUM(Y61:Y69)</f>
        <v>930.95</v>
      </c>
      <c r="Z60" s="46">
        <f t="shared" si="38"/>
        <v>744</v>
      </c>
      <c r="AA60" s="46">
        <f t="shared" si="38"/>
        <v>780</v>
      </c>
      <c r="AB60" s="46">
        <f t="shared" si="38"/>
        <v>1082.5</v>
      </c>
      <c r="AC60" s="47">
        <f t="shared" si="38"/>
        <v>0</v>
      </c>
      <c r="AD60" s="46">
        <f t="shared" si="38"/>
        <v>0</v>
      </c>
      <c r="AE60" s="46">
        <f t="shared" si="38"/>
        <v>4467.7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0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4319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87.95</v>
      </c>
      <c r="BA60" s="43">
        <f t="shared" si="38"/>
        <v>2</v>
      </c>
      <c r="BB60" s="43">
        <f t="shared" si="38"/>
        <v>20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234.95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17.2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17.2</v>
      </c>
      <c r="CK60" s="44">
        <f>SUM(CK61:CK69)</f>
        <v>50</v>
      </c>
      <c r="CL60" s="44">
        <f t="shared" ref="CL60:CM60" si="39">SUM(CL61:CL69)</f>
        <v>0</v>
      </c>
      <c r="CM60" s="44">
        <f t="shared" si="39"/>
        <v>50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223</v>
      </c>
      <c r="CR60" s="43">
        <f t="shared" si="40"/>
        <v>0</v>
      </c>
      <c r="CS60" s="44">
        <f t="shared" si="40"/>
        <v>4</v>
      </c>
      <c r="CT60" s="44">
        <f t="shared" si="40"/>
        <v>0</v>
      </c>
      <c r="CU60" s="44">
        <f t="shared" si="40"/>
        <v>0</v>
      </c>
      <c r="CV60" s="43">
        <f t="shared" si="40"/>
        <v>1442.15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1669.15</v>
      </c>
      <c r="DD60" s="67">
        <f t="shared" si="40"/>
        <v>0</v>
      </c>
      <c r="DE60" s="67">
        <f t="shared" si="40"/>
        <v>0</v>
      </c>
      <c r="DF60" s="43">
        <f t="shared" si="40"/>
        <v>1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1</v>
      </c>
      <c r="DM60" s="44">
        <f t="shared" si="40"/>
        <v>0</v>
      </c>
      <c r="DN60" s="44">
        <f t="shared" si="40"/>
        <v>0</v>
      </c>
      <c r="DO60" s="43">
        <f t="shared" si="40"/>
        <v>112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112</v>
      </c>
      <c r="DU60" s="43">
        <f t="shared" si="40"/>
        <v>274</v>
      </c>
      <c r="DV60" s="43">
        <f t="shared" si="40"/>
        <v>36.700000000000003</v>
      </c>
      <c r="DW60" s="43">
        <f t="shared" si="40"/>
        <v>320</v>
      </c>
      <c r="DX60" s="44">
        <f t="shared" si="40"/>
        <v>0</v>
      </c>
      <c r="DY60" s="43">
        <f t="shared" si="40"/>
        <v>39</v>
      </c>
      <c r="DZ60" s="43">
        <f t="shared" si="40"/>
        <v>669.7</v>
      </c>
      <c r="EA60" s="49">
        <f t="shared" si="9"/>
        <v>11762.7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1">
        <v>17.399999999999999</v>
      </c>
      <c r="Y61" s="97">
        <v>5.6</v>
      </c>
      <c r="Z61" s="97">
        <v>42.7</v>
      </c>
      <c r="AA61" s="97">
        <v>3.4</v>
      </c>
      <c r="AB61" s="97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97">
        <v>998</v>
      </c>
      <c r="AS61" s="53">
        <v>0</v>
      </c>
      <c r="AT61" s="53">
        <v>0</v>
      </c>
      <c r="AU61" s="56">
        <f t="shared" ref="AU61:AU69" si="42">SUBTOTAL(9,AQ61:AT61)</f>
        <v>998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7">
        <v>1.25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1.25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7">
        <v>17.2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17.2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7">
        <v>127</v>
      </c>
      <c r="CR61" s="53">
        <v>0</v>
      </c>
      <c r="CS61" s="97">
        <v>4</v>
      </c>
      <c r="CT61" s="53">
        <v>0</v>
      </c>
      <c r="CU61" s="53">
        <v>0</v>
      </c>
      <c r="CV61" s="97">
        <v>810.15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941.15</v>
      </c>
      <c r="DD61" s="53">
        <v>0</v>
      </c>
      <c r="DE61" s="53">
        <v>0</v>
      </c>
      <c r="DF61" s="97">
        <v>1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1</v>
      </c>
      <c r="DM61" s="53">
        <v>0</v>
      </c>
      <c r="DN61" s="53">
        <v>0</v>
      </c>
      <c r="DO61" s="97">
        <v>112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112</v>
      </c>
      <c r="DU61" s="97">
        <v>274</v>
      </c>
      <c r="DV61" s="97">
        <v>36.700000000000003</v>
      </c>
      <c r="DW61" s="97">
        <v>320</v>
      </c>
      <c r="DX61" s="53">
        <v>0</v>
      </c>
      <c r="DY61" s="97">
        <v>39</v>
      </c>
      <c r="DZ61" s="56">
        <f t="shared" si="22"/>
        <v>669.7</v>
      </c>
      <c r="EA61" s="60">
        <f t="shared" si="9"/>
        <v>2876.9000000000005</v>
      </c>
    </row>
    <row r="62" spans="1:131" s="62" customFormat="1">
      <c r="A62" s="51"/>
      <c r="B62" s="61" t="s">
        <v>165</v>
      </c>
      <c r="C62" s="97">
        <v>58</v>
      </c>
      <c r="D62" s="53">
        <v>0</v>
      </c>
      <c r="E62" s="97">
        <v>160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218</v>
      </c>
      <c r="X62" s="101">
        <v>216</v>
      </c>
      <c r="Y62" s="97">
        <v>107</v>
      </c>
      <c r="Z62" s="97">
        <v>282</v>
      </c>
      <c r="AA62" s="97">
        <v>233</v>
      </c>
      <c r="AB62" s="97">
        <v>1011</v>
      </c>
      <c r="AC62" s="53">
        <v>0</v>
      </c>
      <c r="AD62" s="53">
        <v>0</v>
      </c>
      <c r="AE62" s="68">
        <f t="shared" si="35"/>
        <v>1849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97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97">
        <v>0</v>
      </c>
      <c r="CR62" s="53">
        <v>0</v>
      </c>
      <c r="CS62" s="53">
        <v>0</v>
      </c>
      <c r="CT62" s="53">
        <v>0</v>
      </c>
      <c r="CU62" s="53">
        <v>0</v>
      </c>
      <c r="CV62" s="97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2067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1">
        <v>475.35</v>
      </c>
      <c r="Y63" s="97">
        <v>463.35</v>
      </c>
      <c r="Z63" s="97">
        <v>102.45</v>
      </c>
      <c r="AA63" s="97">
        <v>68.05</v>
      </c>
      <c r="AB63" s="97">
        <v>2</v>
      </c>
      <c r="AC63" s="53">
        <v>0</v>
      </c>
      <c r="AD63" s="53">
        <v>0</v>
      </c>
      <c r="AE63" s="68">
        <f t="shared" si="35"/>
        <v>1111.2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7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7">
        <v>86.7</v>
      </c>
      <c r="BA63" s="97">
        <v>2</v>
      </c>
      <c r="BB63" s="97">
        <v>20</v>
      </c>
      <c r="BC63" s="53">
        <v>0</v>
      </c>
      <c r="BD63" s="53">
        <v>0</v>
      </c>
      <c r="BE63" s="97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233.7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9">
        <v>0</v>
      </c>
      <c r="CM63" s="57">
        <f>SUM(CK63:CL63)</f>
        <v>0</v>
      </c>
      <c r="CN63" s="53">
        <v>0</v>
      </c>
      <c r="CO63" s="53">
        <v>0</v>
      </c>
      <c r="CP63" s="53">
        <v>0</v>
      </c>
      <c r="CQ63" s="97">
        <v>0</v>
      </c>
      <c r="CR63" s="53">
        <v>0</v>
      </c>
      <c r="CS63" s="53">
        <v>0</v>
      </c>
      <c r="CT63" s="53">
        <v>0</v>
      </c>
      <c r="CU63" s="53">
        <v>0</v>
      </c>
      <c r="CV63" s="97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1344.9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1">
        <v>69</v>
      </c>
      <c r="Y64" s="97">
        <v>231</v>
      </c>
      <c r="Z64" s="97">
        <v>216.5</v>
      </c>
      <c r="AA64" s="97">
        <v>470.5</v>
      </c>
      <c r="AB64" s="97">
        <v>2</v>
      </c>
      <c r="AC64" s="53">
        <v>0</v>
      </c>
      <c r="AD64" s="53">
        <v>0</v>
      </c>
      <c r="AE64" s="68">
        <f>SUM(X64:AD64)</f>
        <v>989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97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7">
        <v>50</v>
      </c>
      <c r="CL64" s="59">
        <v>0</v>
      </c>
      <c r="CM64" s="57">
        <f>SUM(CK64:CL64)</f>
        <v>50</v>
      </c>
      <c r="CN64" s="53">
        <v>0</v>
      </c>
      <c r="CO64" s="53">
        <v>0</v>
      </c>
      <c r="CP64" s="53">
        <v>0</v>
      </c>
      <c r="CQ64" s="97">
        <v>96</v>
      </c>
      <c r="CR64" s="53">
        <v>0</v>
      </c>
      <c r="CS64" s="53">
        <v>0</v>
      </c>
      <c r="CT64" s="53">
        <v>0</v>
      </c>
      <c r="CU64" s="53">
        <v>0</v>
      </c>
      <c r="CV64" s="97">
        <v>632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728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5088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97">
        <v>4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4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4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0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1">
        <v>152.5</v>
      </c>
      <c r="Y68" s="97">
        <v>124</v>
      </c>
      <c r="Z68" s="97">
        <v>100.35</v>
      </c>
      <c r="AA68" s="97">
        <v>5.05</v>
      </c>
      <c r="AB68" s="53">
        <v>0</v>
      </c>
      <c r="AC68" s="53">
        <v>0</v>
      </c>
      <c r="AD68" s="53">
        <v>0</v>
      </c>
      <c r="AE68" s="68">
        <f t="shared" si="35"/>
        <v>381.90000000000003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381.90000000000003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500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500</v>
      </c>
      <c r="X70" s="46">
        <f>SUM(X71:X78)</f>
        <v>4038.78</v>
      </c>
      <c r="Y70" s="46">
        <f t="shared" ref="Y70:CJ70" si="44">SUM(Y71:Y78)</f>
        <v>8905.65</v>
      </c>
      <c r="Z70" s="46">
        <f t="shared" si="44"/>
        <v>2693.35</v>
      </c>
      <c r="AA70" s="46">
        <f t="shared" si="44"/>
        <v>59.25</v>
      </c>
      <c r="AB70" s="46">
        <f t="shared" si="44"/>
        <v>71.2</v>
      </c>
      <c r="AC70" s="47">
        <f t="shared" si="44"/>
        <v>0</v>
      </c>
      <c r="AD70" s="46">
        <f t="shared" si="44"/>
        <v>0</v>
      </c>
      <c r="AE70" s="46">
        <f t="shared" si="44"/>
        <v>15768.23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183</v>
      </c>
      <c r="BK70" s="44">
        <f t="shared" si="44"/>
        <v>0</v>
      </c>
      <c r="BL70" s="43">
        <f t="shared" si="44"/>
        <v>183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16475.23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97">
        <v>183</v>
      </c>
      <c r="BK71" s="53">
        <v>0</v>
      </c>
      <c r="BL71" s="56">
        <f t="shared" si="16"/>
        <v>183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183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97">
        <v>41</v>
      </c>
      <c r="AC72" s="53">
        <v>0</v>
      </c>
      <c r="AD72" s="53">
        <v>0</v>
      </c>
      <c r="AE72" s="68">
        <f t="shared" si="35"/>
        <v>41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41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1">
        <v>3417</v>
      </c>
      <c r="Y73" s="102">
        <v>8712</v>
      </c>
      <c r="Z73" s="97">
        <v>2386</v>
      </c>
      <c r="AA73" s="97">
        <v>9</v>
      </c>
      <c r="AB73" s="97">
        <v>11</v>
      </c>
      <c r="AC73" s="53">
        <v>0</v>
      </c>
      <c r="AD73" s="53">
        <v>0</v>
      </c>
      <c r="AE73" s="68">
        <f t="shared" si="35"/>
        <v>14535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14535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1">
        <v>184</v>
      </c>
      <c r="Y74" s="97">
        <v>131</v>
      </c>
      <c r="Z74" s="97">
        <v>2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317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1">
        <v>5</v>
      </c>
      <c r="Y75" s="53">
        <v>0</v>
      </c>
      <c r="Z75" s="53">
        <v>0</v>
      </c>
      <c r="AA75" s="97">
        <v>0.1</v>
      </c>
      <c r="AB75" s="53">
        <v>0</v>
      </c>
      <c r="AC75" s="53">
        <v>0</v>
      </c>
      <c r="AD75" s="53">
        <v>0</v>
      </c>
      <c r="AE75" s="68">
        <f t="shared" si="35"/>
        <v>5.0999999999999996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5.0999999999999996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1">
        <v>29.78</v>
      </c>
      <c r="Y76" s="97">
        <v>61.65</v>
      </c>
      <c r="Z76" s="97">
        <v>146.35</v>
      </c>
      <c r="AA76" s="97">
        <v>36.15</v>
      </c>
      <c r="AB76" s="97">
        <v>0.2</v>
      </c>
      <c r="AC76" s="53">
        <v>0</v>
      </c>
      <c r="AD76" s="53">
        <v>0</v>
      </c>
      <c r="AE76" s="68">
        <f t="shared" si="35"/>
        <v>274.13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274.13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1">
        <v>403</v>
      </c>
      <c r="Y77" s="97">
        <v>1</v>
      </c>
      <c r="Z77" s="97">
        <v>159</v>
      </c>
      <c r="AA77" s="97">
        <v>14</v>
      </c>
      <c r="AB77" s="97">
        <v>19</v>
      </c>
      <c r="AC77" s="53">
        <v>0</v>
      </c>
      <c r="AD77" s="53">
        <v>0</v>
      </c>
      <c r="AE77" s="68">
        <f t="shared" si="35"/>
        <v>596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7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620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97">
        <v>500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500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500</v>
      </c>
    </row>
    <row r="79" spans="1:131" s="41" customFormat="1">
      <c r="A79" s="42" t="s">
        <v>182</v>
      </c>
      <c r="B79" s="42"/>
      <c r="C79" s="43">
        <f>SUM(C80:C93)</f>
        <v>10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38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48</v>
      </c>
      <c r="X79" s="46">
        <f>SUM(X80:X93)</f>
        <v>1330</v>
      </c>
      <c r="Y79" s="46">
        <f t="shared" ref="Y79:AO79" si="58">SUM(Y80:Y93)</f>
        <v>1926.35</v>
      </c>
      <c r="Z79" s="46">
        <f t="shared" si="58"/>
        <v>1949.45</v>
      </c>
      <c r="AA79" s="46">
        <f t="shared" si="58"/>
        <v>366</v>
      </c>
      <c r="AB79" s="46">
        <f t="shared" si="58"/>
        <v>6.5</v>
      </c>
      <c r="AC79" s="47">
        <f t="shared" si="58"/>
        <v>0</v>
      </c>
      <c r="AD79" s="46">
        <f t="shared" si="58"/>
        <v>100</v>
      </c>
      <c r="AE79" s="46">
        <f t="shared" si="58"/>
        <v>5678.3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604.75</v>
      </c>
      <c r="AJ79" s="47">
        <f t="shared" si="58"/>
        <v>0</v>
      </c>
      <c r="AK79" s="47">
        <f t="shared" si="58"/>
        <v>0</v>
      </c>
      <c r="AL79" s="46">
        <f t="shared" si="58"/>
        <v>586.24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1190.99</v>
      </c>
      <c r="AQ79" s="43">
        <f t="shared" ref="AQ79:CI79" si="59">SUM(AQ80:AQ93)</f>
        <v>13.25</v>
      </c>
      <c r="AR79" s="43">
        <f t="shared" si="59"/>
        <v>1084736</v>
      </c>
      <c r="AS79" s="44">
        <f t="shared" si="59"/>
        <v>18379</v>
      </c>
      <c r="AT79" s="44">
        <f t="shared" si="59"/>
        <v>0</v>
      </c>
      <c r="AU79" s="43">
        <f t="shared" si="59"/>
        <v>1103128.25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13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13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66.510000000000005</v>
      </c>
      <c r="CR79" s="43">
        <f t="shared" si="61"/>
        <v>0</v>
      </c>
      <c r="CS79" s="44">
        <f t="shared" si="61"/>
        <v>141.26</v>
      </c>
      <c r="CT79" s="44">
        <f t="shared" si="61"/>
        <v>0</v>
      </c>
      <c r="CU79" s="44">
        <f t="shared" si="61"/>
        <v>0</v>
      </c>
      <c r="CV79" s="43">
        <f t="shared" si="61"/>
        <v>169.75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377.52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1110441.06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7">
        <v>2</v>
      </c>
      <c r="Z80" s="97">
        <v>4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</v>
      </c>
      <c r="AF80" s="55">
        <v>0</v>
      </c>
      <c r="AG80" s="53">
        <v>0</v>
      </c>
      <c r="AH80" s="53">
        <v>0</v>
      </c>
      <c r="AI80" s="97">
        <v>16.5</v>
      </c>
      <c r="AJ80" s="53">
        <v>0</v>
      </c>
      <c r="AK80" s="53">
        <v>0</v>
      </c>
      <c r="AL80" s="97">
        <v>105.24</v>
      </c>
      <c r="AM80" s="53">
        <v>0</v>
      </c>
      <c r="AN80" s="53">
        <v>0</v>
      </c>
      <c r="AO80" s="53">
        <v>0</v>
      </c>
      <c r="AP80" s="56">
        <f t="shared" si="49"/>
        <v>121.74</v>
      </c>
      <c r="AQ80" s="97">
        <v>9</v>
      </c>
      <c r="AR80" s="53">
        <v>0</v>
      </c>
      <c r="AS80" s="97">
        <v>20</v>
      </c>
      <c r="AT80" s="53">
        <v>0</v>
      </c>
      <c r="AU80" s="56">
        <f t="shared" ref="AU80:AU93" si="62">SUBTOTAL(9,AQ80:AT80)</f>
        <v>29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7">
        <v>1.5</v>
      </c>
      <c r="CR80" s="53">
        <v>0</v>
      </c>
      <c r="CS80" s="97">
        <v>1</v>
      </c>
      <c r="CT80" s="53">
        <v>0</v>
      </c>
      <c r="CU80" s="53">
        <v>0</v>
      </c>
      <c r="CV80" s="97">
        <v>7.5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166.74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7">
        <v>80.75</v>
      </c>
      <c r="Z81" s="97">
        <v>140.5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221.25</v>
      </c>
      <c r="AF81" s="55">
        <v>0</v>
      </c>
      <c r="AG81" s="53">
        <v>0</v>
      </c>
      <c r="AH81" s="53">
        <v>0</v>
      </c>
      <c r="AI81" s="97">
        <v>93.25</v>
      </c>
      <c r="AJ81" s="53">
        <v>0</v>
      </c>
      <c r="AK81" s="53">
        <v>0</v>
      </c>
      <c r="AL81" s="97">
        <v>185</v>
      </c>
      <c r="AM81" s="53">
        <v>0</v>
      </c>
      <c r="AN81" s="53">
        <v>0</v>
      </c>
      <c r="AO81" s="53">
        <v>0</v>
      </c>
      <c r="AP81" s="56">
        <f t="shared" si="49"/>
        <v>278.25</v>
      </c>
      <c r="AQ81" s="53">
        <v>0</v>
      </c>
      <c r="AR81" s="53">
        <v>0</v>
      </c>
      <c r="AS81" s="97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7">
        <v>60</v>
      </c>
      <c r="CR81" s="53">
        <v>0</v>
      </c>
      <c r="CS81" s="97">
        <v>40</v>
      </c>
      <c r="CT81" s="53">
        <v>0</v>
      </c>
      <c r="CU81" s="53">
        <v>0</v>
      </c>
      <c r="CV81" s="97">
        <v>135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235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734.5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7">
        <v>196373</v>
      </c>
      <c r="AS82" s="97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1">
        <v>19</v>
      </c>
      <c r="Y83" s="97">
        <v>22</v>
      </c>
      <c r="Z83" s="53">
        <v>0</v>
      </c>
      <c r="AA83" s="53">
        <v>0</v>
      </c>
      <c r="AB83" s="97">
        <v>1</v>
      </c>
      <c r="AC83" s="53">
        <v>0</v>
      </c>
      <c r="AD83" s="53">
        <v>0</v>
      </c>
      <c r="AE83" s="68">
        <f t="shared" si="35"/>
        <v>42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97">
        <v>31</v>
      </c>
      <c r="AM83" s="53">
        <v>0</v>
      </c>
      <c r="AN83" s="53">
        <v>0</v>
      </c>
      <c r="AO83" s="53">
        <v>0</v>
      </c>
      <c r="AP83" s="56">
        <f t="shared" si="49"/>
        <v>31</v>
      </c>
      <c r="AQ83" s="53">
        <v>0</v>
      </c>
      <c r="AR83" s="97">
        <v>1558</v>
      </c>
      <c r="AS83" s="97">
        <v>19</v>
      </c>
      <c r="AT83" s="53">
        <v>0</v>
      </c>
      <c r="AU83" s="56">
        <f t="shared" si="62"/>
        <v>1577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1650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1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7">
        <v>753698</v>
      </c>
      <c r="AS84" s="53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7">
        <v>21277</v>
      </c>
      <c r="AS85" s="97">
        <v>13000</v>
      </c>
      <c r="AT85" s="53">
        <v>0</v>
      </c>
      <c r="AU85" s="58">
        <f t="shared" si="62"/>
        <v>34277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34277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1">
        <v>14</v>
      </c>
      <c r="Y86" s="97">
        <v>47</v>
      </c>
      <c r="Z86" s="97">
        <v>5</v>
      </c>
      <c r="AA86" s="97">
        <v>4</v>
      </c>
      <c r="AB86" s="53">
        <v>0</v>
      </c>
      <c r="AC86" s="53">
        <v>0</v>
      </c>
      <c r="AD86" s="53">
        <v>0</v>
      </c>
      <c r="AE86" s="68">
        <f t="shared" si="35"/>
        <v>70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7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7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6540</v>
      </c>
    </row>
    <row r="87" spans="1:131">
      <c r="A87" s="51"/>
      <c r="B87" s="52" t="s">
        <v>190</v>
      </c>
      <c r="C87" s="97">
        <v>10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10</v>
      </c>
      <c r="X87" s="55">
        <v>0</v>
      </c>
      <c r="Y87" s="97">
        <v>22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97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97">
        <v>1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1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4908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1">
        <v>90.5</v>
      </c>
      <c r="Y88" s="97">
        <v>158.1</v>
      </c>
      <c r="Z88" s="97">
        <v>11.45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260.05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7">
        <v>3</v>
      </c>
      <c r="AR88" s="97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263.05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7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7">
        <v>96</v>
      </c>
      <c r="CT89" s="53">
        <v>0</v>
      </c>
      <c r="CU89" s="53">
        <v>0</v>
      </c>
      <c r="CV89" s="97">
        <v>27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123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37238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97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7">
        <v>5.01</v>
      </c>
      <c r="CR90" s="53">
        <v>0</v>
      </c>
      <c r="CS90" s="97">
        <v>0.26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97">
        <v>38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38</v>
      </c>
      <c r="X91" s="101">
        <v>17.5</v>
      </c>
      <c r="Y91" s="97">
        <v>88</v>
      </c>
      <c r="Z91" s="97">
        <v>0.5</v>
      </c>
      <c r="AA91" s="53">
        <v>0</v>
      </c>
      <c r="AB91" s="97">
        <v>5.5</v>
      </c>
      <c r="AC91" s="53">
        <v>0</v>
      </c>
      <c r="AD91" s="53">
        <v>0</v>
      </c>
      <c r="AE91" s="68">
        <f t="shared" si="35"/>
        <v>111.5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7">
        <v>1.25</v>
      </c>
      <c r="AR91" s="97">
        <v>4366</v>
      </c>
      <c r="AS91" s="53">
        <v>0</v>
      </c>
      <c r="AT91" s="53">
        <v>0</v>
      </c>
      <c r="AU91" s="56">
        <f t="shared" si="62"/>
        <v>4367.25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0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7">
        <v>3</v>
      </c>
      <c r="CT91" s="53">
        <v>0</v>
      </c>
      <c r="CU91" s="53">
        <v>0</v>
      </c>
      <c r="CV91" s="97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3.25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4520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1">
        <v>40</v>
      </c>
      <c r="Y92" s="97">
        <v>147.5</v>
      </c>
      <c r="Z92" s="97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442.5</v>
      </c>
      <c r="AF92" s="55">
        <v>0</v>
      </c>
      <c r="AG92" s="53">
        <v>0</v>
      </c>
      <c r="AH92" s="53">
        <v>0</v>
      </c>
      <c r="AI92" s="97">
        <v>440</v>
      </c>
      <c r="AJ92" s="53">
        <v>0</v>
      </c>
      <c r="AK92" s="53">
        <v>0</v>
      </c>
      <c r="AL92" s="97">
        <v>260</v>
      </c>
      <c r="AM92" s="53">
        <v>0</v>
      </c>
      <c r="AN92" s="53">
        <v>0</v>
      </c>
      <c r="AO92" s="53">
        <v>0</v>
      </c>
      <c r="AP92" s="56">
        <f t="shared" si="49"/>
        <v>700</v>
      </c>
      <c r="AQ92" s="53">
        <v>0</v>
      </c>
      <c r="AR92" s="97">
        <v>57760</v>
      </c>
      <c r="AS92" s="53">
        <v>0</v>
      </c>
      <c r="AT92" s="53">
        <v>0</v>
      </c>
      <c r="AU92" s="56">
        <f t="shared" si="62"/>
        <v>57760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7">
        <v>12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12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58914.5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1">
        <v>1059</v>
      </c>
      <c r="Y93" s="97">
        <v>1359</v>
      </c>
      <c r="Z93" s="97">
        <v>1533</v>
      </c>
      <c r="AA93" s="97">
        <v>362</v>
      </c>
      <c r="AB93" s="53">
        <v>0</v>
      </c>
      <c r="AC93" s="53">
        <v>0</v>
      </c>
      <c r="AD93" s="97">
        <v>100</v>
      </c>
      <c r="AE93" s="68">
        <f t="shared" si="35"/>
        <v>4413</v>
      </c>
      <c r="AF93" s="55">
        <v>0</v>
      </c>
      <c r="AG93" s="53">
        <v>0</v>
      </c>
      <c r="AH93" s="53">
        <v>0</v>
      </c>
      <c r="AI93" s="97">
        <v>55</v>
      </c>
      <c r="AJ93" s="53">
        <v>0</v>
      </c>
      <c r="AK93" s="53">
        <v>0</v>
      </c>
      <c r="AL93" s="97">
        <v>5</v>
      </c>
      <c r="AM93" s="53">
        <v>0</v>
      </c>
      <c r="AN93" s="53">
        <v>0</v>
      </c>
      <c r="AO93" s="53">
        <v>0</v>
      </c>
      <c r="AP93" s="56">
        <f t="shared" si="49"/>
        <v>60</v>
      </c>
      <c r="AQ93" s="53">
        <v>0</v>
      </c>
      <c r="AR93" s="97">
        <v>600</v>
      </c>
      <c r="AS93" s="97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7">
        <v>1</v>
      </c>
      <c r="CT93" s="53">
        <v>0</v>
      </c>
      <c r="CU93" s="53">
        <v>0</v>
      </c>
      <c r="CV93" s="53">
        <v>0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10414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C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36" filterMode="1">
    <tabColor rgb="FFFF0000"/>
  </sheetPr>
  <dimension ref="A1:FN159"/>
  <sheetViews>
    <sheetView tabSelected="1" view="pageBreakPreview" zoomScaleNormal="80" zoomScaleSheetLayoutView="100" workbookViewId="0">
      <pane xSplit="10" ySplit="8" topLeftCell="K9" activePane="bottomRight" state="frozen"/>
      <selection activeCell="E82" sqref="E82"/>
      <selection pane="topRight" activeCell="E82" sqref="E82"/>
      <selection pane="bottomLeft" activeCell="E82" sqref="E82"/>
      <selection pane="bottomRight" activeCell="AM11" sqref="AM11"/>
    </sheetView>
  </sheetViews>
  <sheetFormatPr defaultColWidth="8.85546875" defaultRowHeight="21"/>
  <cols>
    <col min="1" max="2" width="3.28515625" style="317" hidden="1" customWidth="1"/>
    <col min="3" max="3" width="5.42578125" style="317" hidden="1" customWidth="1"/>
    <col min="4" max="4" width="4.28515625" style="78" customWidth="1"/>
    <col min="5" max="5" width="2.42578125" style="78" customWidth="1"/>
    <col min="6" max="6" width="4.28515625" style="78" customWidth="1"/>
    <col min="7" max="7" width="5.85546875" style="78" customWidth="1"/>
    <col min="8" max="8" width="1.5703125" style="78" customWidth="1"/>
    <col min="9" max="9" width="4" style="78" customWidth="1"/>
    <col min="10" max="10" width="7.42578125" style="78" customWidth="1"/>
    <col min="11" max="12" width="6.85546875" style="80" customWidth="1"/>
    <col min="13" max="13" width="6.7109375" style="115" customWidth="1"/>
    <col min="14" max="14" width="6.7109375" style="115" hidden="1" customWidth="1"/>
    <col min="15" max="15" width="7.140625" style="80" customWidth="1"/>
    <col min="16" max="17" width="6.7109375" style="80" hidden="1" customWidth="1"/>
    <col min="18" max="18" width="7" style="80" hidden="1" customWidth="1"/>
    <col min="19" max="19" width="6.7109375" style="80" customWidth="1"/>
    <col min="20" max="20" width="7.28515625" style="80" hidden="1" customWidth="1"/>
    <col min="21" max="21" width="7.140625" style="80" hidden="1" customWidth="1"/>
    <col min="22" max="22" width="7.5703125" style="80" hidden="1" customWidth="1"/>
    <col min="23" max="23" width="7.42578125" style="80" hidden="1" customWidth="1"/>
    <col min="24" max="24" width="7.42578125" style="80" customWidth="1"/>
    <col min="25" max="25" width="7.7109375" style="80" hidden="1" customWidth="1"/>
    <col min="26" max="26" width="7.42578125" style="80" hidden="1" customWidth="1"/>
    <col min="27" max="27" width="7.42578125" style="80" customWidth="1"/>
    <col min="28" max="28" width="7.28515625" style="128" hidden="1" customWidth="1"/>
    <col min="29" max="29" width="6.85546875" style="80" hidden="1" customWidth="1"/>
    <col min="30" max="30" width="7" style="80" hidden="1" customWidth="1"/>
    <col min="31" max="31" width="6.7109375" style="80" hidden="1" customWidth="1"/>
    <col min="32" max="32" width="7" style="80" hidden="1" customWidth="1"/>
    <col min="33" max="33" width="7.42578125" style="80" hidden="1" customWidth="1"/>
    <col min="34" max="34" width="7.5703125" style="80" customWidth="1"/>
    <col min="35" max="35" width="7.42578125" style="80" hidden="1" customWidth="1"/>
    <col min="36" max="36" width="7.5703125" style="80" customWidth="1"/>
    <col min="37" max="37" width="7.42578125" style="123" customWidth="1"/>
    <col min="38" max="38" width="6.7109375" style="115" customWidth="1" collapsed="1"/>
    <col min="39" max="39" width="6.7109375" style="115" customWidth="1"/>
    <col min="40" max="40" width="6.85546875" style="115" customWidth="1"/>
    <col min="41" max="41" width="6.7109375" style="80" customWidth="1"/>
    <col min="42" max="42" width="6.85546875" style="80" customWidth="1"/>
    <col min="43" max="43" width="7.140625" style="80" hidden="1" customWidth="1"/>
    <col min="44" max="44" width="6.85546875" style="80" hidden="1" customWidth="1"/>
    <col min="45" max="45" width="6.85546875" style="123" customWidth="1"/>
    <col min="46" max="46" width="6.85546875" style="80" customWidth="1"/>
    <col min="47" max="47" width="6.28515625" style="80" customWidth="1"/>
    <col min="48" max="50" width="6.85546875" style="80" customWidth="1"/>
    <col min="51" max="51" width="6.85546875" style="115" customWidth="1"/>
    <col min="52" max="53" width="6.85546875" style="115" hidden="1" customWidth="1"/>
    <col min="54" max="54" width="6.85546875" style="115" customWidth="1"/>
    <col min="55" max="55" width="6.85546875" style="80" customWidth="1"/>
    <col min="56" max="56" width="6.85546875" style="123" customWidth="1"/>
    <col min="57" max="57" width="6.85546875" style="80" customWidth="1" collapsed="1"/>
    <col min="58" max="58" width="7.85546875" style="80" customWidth="1"/>
    <col min="59" max="59" width="6.85546875" style="80" customWidth="1"/>
    <col min="60" max="60" width="6.85546875" style="80" hidden="1" customWidth="1"/>
    <col min="61" max="61" width="7" style="80" customWidth="1"/>
    <col min="62" max="62" width="7.7109375" style="123" customWidth="1"/>
    <col min="63" max="63" width="6.85546875" style="80" hidden="1" customWidth="1" collapsed="1"/>
    <col min="64" max="64" width="6.85546875" style="80" customWidth="1"/>
    <col min="65" max="67" width="6.85546875" style="80" hidden="1" customWidth="1"/>
    <col min="68" max="68" width="7.42578125" style="80" customWidth="1"/>
    <col min="69" max="69" width="6.85546875" style="123" customWidth="1"/>
    <col min="70" max="70" width="6.85546875" style="80" customWidth="1" collapsed="1"/>
    <col min="71" max="72" width="6.85546875" style="80" customWidth="1"/>
    <col min="73" max="73" width="7.28515625" style="80" hidden="1" customWidth="1"/>
    <col min="74" max="74" width="6.5703125" style="80" hidden="1" customWidth="1"/>
    <col min="75" max="75" width="6.85546875" style="80" hidden="1" customWidth="1"/>
    <col min="76" max="76" width="7.42578125" style="80" hidden="1" customWidth="1"/>
    <col min="77" max="77" width="56.5703125" style="80" hidden="1" customWidth="1"/>
    <col min="78" max="78" width="7" style="80" customWidth="1"/>
    <col min="79" max="79" width="7.42578125" style="80" hidden="1" customWidth="1"/>
    <col min="80" max="80" width="6.85546875" style="80" customWidth="1"/>
    <col min="81" max="81" width="7.140625" style="115" customWidth="1"/>
    <col min="82" max="82" width="7.42578125" style="123" customWidth="1"/>
    <col min="83" max="83" width="6.85546875" style="80" customWidth="1"/>
    <col min="84" max="84" width="6.7109375" style="80" hidden="1" customWidth="1"/>
    <col min="85" max="85" width="6.85546875" style="80" hidden="1" customWidth="1"/>
    <col min="86" max="87" width="7.42578125" style="80" hidden="1" customWidth="1"/>
    <col min="88" max="88" width="7.28515625" style="80" hidden="1" customWidth="1"/>
    <col min="89" max="89" width="7.42578125" style="80" hidden="1" customWidth="1"/>
    <col min="90" max="90" width="7.28515625" style="80" hidden="1" customWidth="1"/>
    <col min="91" max="91" width="7.42578125" style="80" hidden="1" customWidth="1"/>
    <col min="92" max="92" width="7.28515625" style="80" hidden="1" customWidth="1"/>
    <col min="93" max="93" width="6.7109375" style="80" hidden="1" customWidth="1"/>
    <col min="94" max="94" width="7" style="80" hidden="1" customWidth="1"/>
    <col min="95" max="95" width="6.85546875" style="80" hidden="1" customWidth="1"/>
    <col min="96" max="96" width="7.42578125" style="80" customWidth="1"/>
    <col min="97" max="97" width="7.42578125" style="80" hidden="1" customWidth="1"/>
    <col min="98" max="98" width="6.85546875" style="129" customWidth="1"/>
    <col min="99" max="99" width="6.5703125" style="80" hidden="1" customWidth="1"/>
    <col min="100" max="100" width="8" style="80" customWidth="1"/>
    <col min="101" max="101" width="7.42578125" style="80" hidden="1" customWidth="1"/>
    <col min="102" max="103" width="7.85546875" style="80" hidden="1" customWidth="1"/>
    <col min="104" max="104" width="8.140625" style="80" hidden="1" customWidth="1"/>
    <col min="105" max="105" width="8" style="80" hidden="1" customWidth="1"/>
    <col min="106" max="106" width="8.140625" style="80" hidden="1" customWidth="1"/>
    <col min="107" max="107" width="8" style="80" hidden="1" customWidth="1"/>
    <col min="108" max="108" width="8" style="129" bestFit="1" customWidth="1"/>
    <col min="109" max="109" width="7.5703125" style="80" customWidth="1" collapsed="1"/>
    <col min="110" max="113" width="7.5703125" style="80" hidden="1" customWidth="1"/>
    <col min="114" max="114" width="8" style="123" bestFit="1" customWidth="1"/>
    <col min="115" max="119" width="8.42578125" style="77" hidden="1" customWidth="1"/>
    <col min="120" max="120" width="8.5703125" style="77" hidden="1" customWidth="1"/>
    <col min="121" max="121" width="8.42578125" style="80" hidden="1" customWidth="1"/>
    <col min="122" max="122" width="7.5703125" style="80" hidden="1" customWidth="1"/>
    <col min="123" max="128" width="6.85546875" style="80" customWidth="1"/>
    <col min="129" max="129" width="6.7109375" style="80" customWidth="1"/>
    <col min="130" max="130" width="7.5703125" style="80" hidden="1" customWidth="1"/>
    <col min="131" max="131" width="7.140625" style="115" customWidth="1"/>
    <col min="132" max="132" width="6.85546875" style="80" customWidth="1"/>
    <col min="133" max="134" width="7.42578125" style="80" hidden="1" customWidth="1"/>
    <col min="135" max="135" width="7.140625" style="80" customWidth="1"/>
    <col min="136" max="136" width="6.85546875" style="80" customWidth="1"/>
    <col min="137" max="137" width="6.85546875" style="80" hidden="1" customWidth="1"/>
    <col min="138" max="138" width="6.85546875" style="80" customWidth="1"/>
    <col min="139" max="139" width="6.7109375" style="80" customWidth="1"/>
    <col min="140" max="140" width="6.42578125" style="129" customWidth="1"/>
    <col min="141" max="141" width="7.28515625" style="80" hidden="1" customWidth="1"/>
    <col min="142" max="142" width="6.140625" style="80" customWidth="1"/>
    <col min="143" max="143" width="6.85546875" style="80" hidden="1" customWidth="1"/>
    <col min="144" max="145" width="6.85546875" style="80" customWidth="1"/>
    <col min="146" max="146" width="7.42578125" style="80" hidden="1" customWidth="1"/>
    <col min="147" max="147" width="7.5703125" style="80" hidden="1" customWidth="1"/>
    <col min="148" max="148" width="8" style="80" hidden="1" customWidth="1"/>
    <col min="149" max="149" width="6.85546875" style="80" customWidth="1"/>
    <col min="150" max="150" width="6.85546875" style="123" customWidth="1"/>
    <col min="151" max="153" width="6.85546875" style="80" customWidth="1"/>
    <col min="154" max="154" width="7" style="80" hidden="1" customWidth="1"/>
    <col min="155" max="155" width="7.140625" style="80" customWidth="1"/>
    <col min="156" max="156" width="6.7109375" style="80" customWidth="1"/>
    <col min="157" max="157" width="6.5703125" style="80" customWidth="1"/>
    <col min="158" max="158" width="7.140625" style="123" customWidth="1"/>
    <col min="159" max="159" width="6.85546875" style="80" customWidth="1"/>
    <col min="160" max="160" width="7" style="80" customWidth="1"/>
    <col min="161" max="161" width="6.85546875" style="80" customWidth="1"/>
    <col min="162" max="162" width="7.28515625" style="80" customWidth="1"/>
    <col min="163" max="163" width="6.85546875" style="80" hidden="1" customWidth="1"/>
    <col min="164" max="164" width="6.85546875" style="130" customWidth="1"/>
    <col min="165" max="165" width="9" style="369" customWidth="1"/>
    <col min="166" max="166" width="13.42578125" style="131" customWidth="1"/>
    <col min="167" max="167" width="13.28515625" style="131" customWidth="1"/>
    <col min="168" max="16384" width="8.85546875" style="1"/>
  </cols>
  <sheetData>
    <row r="1" spans="1:170">
      <c r="A1" s="822" t="s">
        <v>417</v>
      </c>
      <c r="B1" s="823"/>
      <c r="C1" s="824"/>
      <c r="D1" s="848" t="s">
        <v>529</v>
      </c>
      <c r="E1" s="849"/>
      <c r="F1" s="849"/>
      <c r="G1" s="849"/>
      <c r="H1" s="849"/>
      <c r="I1" s="849"/>
      <c r="J1" s="849"/>
      <c r="K1" s="849"/>
      <c r="L1" s="849"/>
      <c r="M1" s="849"/>
      <c r="N1" s="849"/>
      <c r="O1" s="849"/>
      <c r="P1" s="849"/>
      <c r="Q1" s="849"/>
      <c r="R1" s="849"/>
      <c r="S1" s="849"/>
      <c r="T1" s="849"/>
      <c r="U1" s="849"/>
      <c r="V1" s="849"/>
      <c r="W1" s="849"/>
      <c r="X1" s="849"/>
      <c r="Y1" s="849"/>
      <c r="Z1" s="849"/>
      <c r="AA1" s="849"/>
      <c r="AB1" s="849"/>
      <c r="AC1" s="849"/>
      <c r="AD1" s="849"/>
      <c r="AE1" s="849"/>
      <c r="AF1" s="849"/>
      <c r="AG1" s="849"/>
      <c r="AH1" s="849"/>
      <c r="AI1" s="849"/>
      <c r="AJ1" s="849"/>
      <c r="AK1" s="849"/>
      <c r="AL1" s="849"/>
      <c r="AM1" s="849"/>
      <c r="AN1" s="849"/>
      <c r="AO1" s="849"/>
      <c r="AP1" s="849"/>
      <c r="AQ1" s="849"/>
      <c r="AR1" s="849"/>
      <c r="AS1" s="849"/>
      <c r="AT1" s="849"/>
      <c r="AU1" s="849"/>
      <c r="AV1" s="849"/>
      <c r="AW1" s="849"/>
      <c r="AX1" s="849"/>
      <c r="AY1" s="849"/>
      <c r="AZ1" s="849"/>
      <c r="BA1" s="849"/>
      <c r="BB1" s="849"/>
      <c r="BC1" s="849"/>
      <c r="BD1" s="849"/>
      <c r="BE1" s="849"/>
      <c r="BF1" s="849"/>
      <c r="BG1" s="849"/>
      <c r="BH1" s="849"/>
      <c r="BI1" s="849"/>
      <c r="BJ1" s="849"/>
      <c r="BK1" s="849"/>
      <c r="BL1" s="849"/>
      <c r="BM1" s="849"/>
      <c r="BN1" s="849"/>
      <c r="BO1" s="849"/>
      <c r="BP1" s="849"/>
      <c r="BQ1" s="849"/>
      <c r="BR1" s="849"/>
      <c r="BS1" s="849"/>
      <c r="BT1" s="849"/>
      <c r="BU1" s="849"/>
      <c r="BV1" s="849"/>
      <c r="BW1" s="849"/>
      <c r="BX1" s="849"/>
      <c r="BY1" s="849"/>
      <c r="BZ1" s="849"/>
      <c r="CA1" s="849"/>
      <c r="CB1" s="849"/>
      <c r="CC1" s="849"/>
      <c r="CD1" s="849"/>
      <c r="CE1" s="849"/>
      <c r="CF1" s="849"/>
      <c r="CG1" s="849"/>
      <c r="CH1" s="849"/>
      <c r="CI1" s="849"/>
      <c r="CJ1" s="849"/>
      <c r="CK1" s="849"/>
      <c r="CL1" s="849"/>
      <c r="CM1" s="849"/>
      <c r="CN1" s="849"/>
      <c r="CO1" s="849"/>
      <c r="CP1" s="849"/>
      <c r="CQ1" s="849"/>
      <c r="CR1" s="849"/>
      <c r="CS1" s="849"/>
      <c r="CT1" s="849"/>
      <c r="CU1" s="849"/>
      <c r="CV1" s="849"/>
      <c r="CW1" s="849"/>
      <c r="CX1" s="849"/>
      <c r="CY1" s="849"/>
      <c r="CZ1" s="849"/>
      <c r="DA1" s="849"/>
      <c r="DB1" s="849"/>
      <c r="DC1" s="849"/>
      <c r="DD1" s="849"/>
      <c r="DE1" s="849"/>
      <c r="DF1" s="849"/>
      <c r="DG1" s="849"/>
      <c r="DH1" s="849"/>
      <c r="DI1" s="849"/>
      <c r="DJ1" s="849"/>
      <c r="DK1" s="849"/>
      <c r="DL1" s="849"/>
      <c r="DM1" s="849"/>
      <c r="DN1" s="849"/>
      <c r="DO1" s="849"/>
      <c r="DP1" s="849"/>
      <c r="DQ1" s="849"/>
      <c r="DR1" s="849"/>
      <c r="DS1" s="849"/>
      <c r="DT1" s="849"/>
      <c r="DU1" s="849"/>
      <c r="DV1" s="849"/>
      <c r="DW1" s="849"/>
      <c r="DX1" s="849"/>
      <c r="DY1" s="849"/>
      <c r="DZ1" s="849"/>
      <c r="EA1" s="849"/>
      <c r="EB1" s="849"/>
      <c r="EC1" s="849"/>
      <c r="ED1" s="849"/>
      <c r="EE1" s="849"/>
      <c r="EF1" s="849"/>
      <c r="EG1" s="849"/>
      <c r="EH1" s="849"/>
      <c r="EI1" s="849"/>
      <c r="EJ1" s="849"/>
      <c r="EK1" s="849"/>
      <c r="EL1" s="849"/>
      <c r="EM1" s="849"/>
      <c r="EN1" s="849"/>
      <c r="EO1" s="849"/>
      <c r="EP1" s="849"/>
      <c r="EQ1" s="849"/>
      <c r="ER1" s="849"/>
      <c r="ES1" s="849"/>
      <c r="ET1" s="849"/>
      <c r="EU1" s="849"/>
      <c r="EV1" s="849"/>
      <c r="EW1" s="849"/>
      <c r="EX1" s="849"/>
      <c r="EY1" s="849"/>
      <c r="EZ1" s="849"/>
      <c r="FA1" s="849"/>
      <c r="FB1" s="849"/>
      <c r="FC1" s="849"/>
      <c r="FD1" s="849"/>
      <c r="FE1" s="849"/>
      <c r="FF1" s="849"/>
      <c r="FG1" s="849"/>
      <c r="FH1" s="849"/>
      <c r="FI1" s="849"/>
      <c r="FJ1" s="320"/>
      <c r="FK1" s="320"/>
    </row>
    <row r="2" spans="1:170" ht="21.75" customHeight="1">
      <c r="A2" s="825"/>
      <c r="B2" s="826"/>
      <c r="C2" s="827"/>
      <c r="D2" s="848" t="s">
        <v>553</v>
      </c>
      <c r="E2" s="849"/>
      <c r="F2" s="849"/>
      <c r="G2" s="849"/>
      <c r="H2" s="849"/>
      <c r="I2" s="849"/>
      <c r="J2" s="849"/>
      <c r="K2" s="849"/>
      <c r="L2" s="849"/>
      <c r="M2" s="849"/>
      <c r="N2" s="849"/>
      <c r="O2" s="849"/>
      <c r="P2" s="849"/>
      <c r="Q2" s="849"/>
      <c r="R2" s="849"/>
      <c r="S2" s="849"/>
      <c r="T2" s="849"/>
      <c r="U2" s="849"/>
      <c r="V2" s="849"/>
      <c r="W2" s="849"/>
      <c r="X2" s="849"/>
      <c r="Y2" s="849"/>
      <c r="Z2" s="849"/>
      <c r="AA2" s="849"/>
      <c r="AB2" s="849"/>
      <c r="AC2" s="849"/>
      <c r="AD2" s="849"/>
      <c r="AE2" s="849"/>
      <c r="AF2" s="849"/>
      <c r="AG2" s="849"/>
      <c r="AH2" s="849"/>
      <c r="AI2" s="849"/>
      <c r="AJ2" s="849"/>
      <c r="AK2" s="849"/>
      <c r="AL2" s="849"/>
      <c r="AM2" s="849"/>
      <c r="AN2" s="849"/>
      <c r="AO2" s="849"/>
      <c r="AP2" s="849"/>
      <c r="AQ2" s="849"/>
      <c r="AR2" s="849"/>
      <c r="AS2" s="849"/>
      <c r="AT2" s="849"/>
      <c r="AU2" s="849"/>
      <c r="AV2" s="849"/>
      <c r="AW2" s="849"/>
      <c r="AX2" s="849"/>
      <c r="AY2" s="849"/>
      <c r="AZ2" s="849"/>
      <c r="BA2" s="849"/>
      <c r="BB2" s="849"/>
      <c r="BC2" s="849"/>
      <c r="BD2" s="849"/>
      <c r="BE2" s="849"/>
      <c r="BF2" s="849"/>
      <c r="BG2" s="849"/>
      <c r="BH2" s="849"/>
      <c r="BI2" s="849"/>
      <c r="BJ2" s="849"/>
      <c r="BK2" s="849"/>
      <c r="BL2" s="849"/>
      <c r="BM2" s="849"/>
      <c r="BN2" s="849"/>
      <c r="BO2" s="849"/>
      <c r="BP2" s="849"/>
      <c r="BQ2" s="849"/>
      <c r="BR2" s="849"/>
      <c r="BS2" s="849"/>
      <c r="BT2" s="849"/>
      <c r="BU2" s="849"/>
      <c r="BV2" s="849"/>
      <c r="BW2" s="849"/>
      <c r="BX2" s="849"/>
      <c r="BY2" s="849"/>
      <c r="BZ2" s="849"/>
      <c r="CA2" s="849"/>
      <c r="CB2" s="849"/>
      <c r="CC2" s="849"/>
      <c r="CD2" s="849"/>
      <c r="CE2" s="849"/>
      <c r="CF2" s="849"/>
      <c r="CG2" s="849"/>
      <c r="CH2" s="849"/>
      <c r="CI2" s="849"/>
      <c r="CJ2" s="849"/>
      <c r="CK2" s="849"/>
      <c r="CL2" s="849"/>
      <c r="CM2" s="849"/>
      <c r="CN2" s="849"/>
      <c r="CO2" s="849"/>
      <c r="CP2" s="849"/>
      <c r="CQ2" s="849"/>
      <c r="CR2" s="849"/>
      <c r="CS2" s="849"/>
      <c r="CT2" s="849"/>
      <c r="CU2" s="849"/>
      <c r="CV2" s="849"/>
      <c r="CW2" s="849"/>
      <c r="CX2" s="849"/>
      <c r="CY2" s="849"/>
      <c r="CZ2" s="849"/>
      <c r="DA2" s="849"/>
      <c r="DB2" s="849"/>
      <c r="DC2" s="849"/>
      <c r="DD2" s="849"/>
      <c r="DE2" s="849"/>
      <c r="DF2" s="849"/>
      <c r="DG2" s="849"/>
      <c r="DH2" s="849"/>
      <c r="DI2" s="849"/>
      <c r="DJ2" s="849"/>
      <c r="DK2" s="849"/>
      <c r="DL2" s="849"/>
      <c r="DM2" s="849"/>
      <c r="DN2" s="849"/>
      <c r="DO2" s="849"/>
      <c r="DP2" s="849"/>
      <c r="DQ2" s="849"/>
      <c r="DR2" s="849"/>
      <c r="DS2" s="849"/>
      <c r="DT2" s="849"/>
      <c r="DU2" s="849"/>
      <c r="DV2" s="849"/>
      <c r="DW2" s="849"/>
      <c r="DX2" s="849"/>
      <c r="DY2" s="849"/>
      <c r="DZ2" s="849"/>
      <c r="EA2" s="849"/>
      <c r="EB2" s="849"/>
      <c r="EC2" s="849"/>
      <c r="ED2" s="849"/>
      <c r="EE2" s="849"/>
      <c r="EF2" s="849"/>
      <c r="EG2" s="849"/>
      <c r="EH2" s="849"/>
      <c r="EI2" s="849"/>
      <c r="EJ2" s="849"/>
      <c r="EK2" s="849"/>
      <c r="EL2" s="849"/>
      <c r="EM2" s="849"/>
      <c r="EN2" s="849"/>
      <c r="EO2" s="849"/>
      <c r="EP2" s="849"/>
      <c r="EQ2" s="849"/>
      <c r="ER2" s="849"/>
      <c r="ES2" s="849"/>
      <c r="ET2" s="849"/>
      <c r="EU2" s="849"/>
      <c r="EV2" s="849"/>
      <c r="EW2" s="849"/>
      <c r="EX2" s="849"/>
      <c r="EY2" s="849"/>
      <c r="EZ2" s="849"/>
      <c r="FA2" s="849"/>
      <c r="FB2" s="849"/>
      <c r="FC2" s="849"/>
      <c r="FD2" s="849"/>
      <c r="FE2" s="849"/>
      <c r="FF2" s="849"/>
      <c r="FG2" s="849"/>
      <c r="FH2" s="849"/>
      <c r="FI2" s="849"/>
      <c r="FJ2" s="320"/>
      <c r="FK2" s="320"/>
    </row>
    <row r="3" spans="1:170" s="347" customFormat="1" hidden="1">
      <c r="A3" s="825"/>
      <c r="B3" s="826"/>
      <c r="C3" s="827"/>
      <c r="D3" s="378"/>
      <c r="E3" s="378"/>
      <c r="F3" s="378"/>
      <c r="G3" s="378"/>
      <c r="H3" s="378"/>
      <c r="I3" s="378"/>
      <c r="J3" s="378"/>
      <c r="K3" s="378" t="s">
        <v>5</v>
      </c>
      <c r="L3" s="378"/>
      <c r="M3" s="378" t="s">
        <v>415</v>
      </c>
      <c r="N3" s="378"/>
      <c r="O3" s="379"/>
      <c r="P3" s="378" t="s">
        <v>2</v>
      </c>
      <c r="Q3" s="378"/>
      <c r="R3" s="378"/>
      <c r="S3" s="378"/>
      <c r="T3" s="378"/>
      <c r="U3" s="381"/>
      <c r="V3" s="379">
        <f>หนอนห่อใบข้าว!C4</f>
        <v>25262195.960000001</v>
      </c>
      <c r="W3" s="378"/>
      <c r="X3" s="378"/>
      <c r="Y3" s="378"/>
      <c r="Z3" s="378"/>
      <c r="AA3" s="378"/>
      <c r="AB3" s="378"/>
      <c r="AC3" s="378"/>
      <c r="AD3" s="378"/>
      <c r="AE3" s="378" t="s">
        <v>416</v>
      </c>
      <c r="AF3" s="378"/>
      <c r="AG3" s="378"/>
      <c r="AH3" s="378"/>
      <c r="AI3" s="378"/>
      <c r="AJ3" s="378"/>
      <c r="AK3" s="378"/>
      <c r="AL3" s="378" t="s">
        <v>6</v>
      </c>
      <c r="AM3" s="378" t="s">
        <v>415</v>
      </c>
      <c r="AN3" s="379" t="s">
        <v>2</v>
      </c>
      <c r="AO3" s="380">
        <f>+หนอนหัวดำ!L5</f>
        <v>1118177.4000000004</v>
      </c>
      <c r="AP3" s="378" t="s">
        <v>2</v>
      </c>
      <c r="AQ3" s="378" t="s">
        <v>416</v>
      </c>
      <c r="AR3" s="378"/>
      <c r="AS3" s="378"/>
      <c r="AT3" s="378" t="s">
        <v>7</v>
      </c>
      <c r="AU3" s="378" t="s">
        <v>415</v>
      </c>
      <c r="AV3" s="379" t="s">
        <v>2</v>
      </c>
      <c r="AW3" s="380">
        <f>+'ด้วงแรด ปาล์ม'!D4</f>
        <v>5273851.879999999</v>
      </c>
      <c r="AX3" s="378" t="s">
        <v>2</v>
      </c>
      <c r="AY3" s="378" t="s">
        <v>416</v>
      </c>
      <c r="AZ3" s="378"/>
      <c r="BA3" s="378"/>
      <c r="BB3" s="378"/>
      <c r="BC3" s="378"/>
      <c r="BD3" s="378"/>
      <c r="BE3" s="378" t="s">
        <v>8</v>
      </c>
      <c r="BF3" s="378" t="s">
        <v>415</v>
      </c>
      <c r="BG3" s="379" t="s">
        <v>2</v>
      </c>
      <c r="BH3" s="380">
        <f>+โรครากขาว!D4</f>
        <v>18226357.199999996</v>
      </c>
      <c r="BI3" s="378" t="s">
        <v>2</v>
      </c>
      <c r="BJ3" s="378" t="s">
        <v>416</v>
      </c>
      <c r="BK3" s="378" t="s">
        <v>9</v>
      </c>
      <c r="BL3" s="378" t="s">
        <v>415</v>
      </c>
      <c r="BM3" s="379" t="s">
        <v>2</v>
      </c>
      <c r="BN3" s="380">
        <f>+มอดเจาะผลกาแฟ!D4</f>
        <v>95973.54</v>
      </c>
      <c r="BO3" s="380"/>
      <c r="BP3" s="378" t="s">
        <v>2</v>
      </c>
      <c r="BQ3" s="378" t="s">
        <v>416</v>
      </c>
      <c r="BR3" s="378" t="s">
        <v>10</v>
      </c>
      <c r="BS3" s="378" t="s">
        <v>415</v>
      </c>
      <c r="BT3" s="379" t="s">
        <v>2</v>
      </c>
      <c r="BU3" s="380">
        <f>+เพลี้ยแป้งมัน!C4</f>
        <v>8580466.6999999993</v>
      </c>
      <c r="BV3" s="378" t="s">
        <v>2</v>
      </c>
      <c r="BW3" s="378" t="s">
        <v>416</v>
      </c>
      <c r="BX3" s="378"/>
      <c r="BY3" s="378"/>
      <c r="BZ3" s="378"/>
      <c r="CA3" s="378"/>
      <c r="CB3" s="378"/>
      <c r="CC3" s="378"/>
      <c r="CD3" s="378"/>
      <c r="CE3" s="378" t="s">
        <v>11</v>
      </c>
      <c r="CF3" s="378" t="s">
        <v>415</v>
      </c>
      <c r="CG3" s="379" t="s">
        <v>2</v>
      </c>
      <c r="CH3" s="380">
        <f>+หนอนกออ้อย!C4</f>
        <v>4009066.8000000007</v>
      </c>
      <c r="CI3" s="378" t="s">
        <v>2</v>
      </c>
      <c r="CJ3" s="378" t="s">
        <v>416</v>
      </c>
      <c r="CK3" s="378"/>
      <c r="CL3" s="378"/>
      <c r="CM3" s="378"/>
      <c r="CN3" s="378"/>
      <c r="CO3" s="378"/>
      <c r="CP3" s="378"/>
      <c r="CQ3" s="378"/>
      <c r="CR3" s="378"/>
      <c r="CS3" s="378"/>
      <c r="CT3" s="378"/>
      <c r="CU3" s="378" t="s">
        <v>12</v>
      </c>
      <c r="CV3" s="378" t="s">
        <v>415</v>
      </c>
      <c r="CW3" s="379" t="s">
        <v>2</v>
      </c>
      <c r="CX3" s="380">
        <f>+'หนอนกระทู้ข้าวโพดลายจุด (FAW)'!C4</f>
        <v>1106341.05</v>
      </c>
      <c r="CY3" s="378" t="s">
        <v>2</v>
      </c>
      <c r="CZ3" s="378" t="s">
        <v>416</v>
      </c>
      <c r="DA3" s="378"/>
      <c r="DB3" s="378"/>
      <c r="DC3" s="378"/>
      <c r="DD3" s="378"/>
      <c r="DE3" s="378" t="s">
        <v>13</v>
      </c>
      <c r="DF3" s="378" t="s">
        <v>415</v>
      </c>
      <c r="DG3" s="379" t="s">
        <v>2</v>
      </c>
      <c r="DH3" s="380">
        <f>+โรคเหี่ยว!C4</f>
        <v>500581.43999999994</v>
      </c>
      <c r="DI3" s="378" t="s">
        <v>2</v>
      </c>
      <c r="DJ3" s="378" t="s">
        <v>416</v>
      </c>
      <c r="DK3" s="378" t="s">
        <v>225</v>
      </c>
      <c r="DL3" s="378" t="s">
        <v>415</v>
      </c>
      <c r="DM3" s="379" t="s">
        <v>2</v>
      </c>
      <c r="DN3" s="380" t="s">
        <v>418</v>
      </c>
      <c r="DO3" s="378" t="s">
        <v>2</v>
      </c>
      <c r="DP3" s="378" t="s">
        <v>416</v>
      </c>
      <c r="DQ3" s="378" t="s">
        <v>14</v>
      </c>
      <c r="DR3" s="378" t="s">
        <v>415</v>
      </c>
      <c r="DS3" s="379" t="s">
        <v>2</v>
      </c>
      <c r="DT3" s="380">
        <f>+'เพลี้ยไฟ ทุเรียน'!C4</f>
        <v>1261967.5800000003</v>
      </c>
      <c r="DU3" s="378" t="s">
        <v>2</v>
      </c>
      <c r="DV3" s="378" t="s">
        <v>416</v>
      </c>
      <c r="DW3" s="378"/>
      <c r="DX3" s="378"/>
      <c r="DY3" s="378"/>
      <c r="DZ3" s="378"/>
      <c r="EA3" s="378"/>
      <c r="EB3" s="378"/>
      <c r="EC3" s="378"/>
      <c r="ED3" s="378"/>
      <c r="EE3" s="378"/>
      <c r="EF3" s="378"/>
      <c r="EG3" s="378"/>
      <c r="EH3" s="378"/>
      <c r="EI3" s="378"/>
      <c r="EJ3" s="378"/>
      <c r="EK3" s="378" t="s">
        <v>15</v>
      </c>
      <c r="EL3" s="378" t="s">
        <v>415</v>
      </c>
      <c r="EM3" s="379" t="s">
        <v>2</v>
      </c>
      <c r="EN3" s="380">
        <f>+'เพลี้ยแป้ง (เงาะ)'!C4</f>
        <v>137707.72</v>
      </c>
      <c r="EO3" s="378" t="s">
        <v>2</v>
      </c>
      <c r="EP3" s="378" t="s">
        <v>416</v>
      </c>
      <c r="EQ3" s="378"/>
      <c r="ER3" s="378"/>
      <c r="ES3" s="378"/>
      <c r="ET3" s="378"/>
      <c r="EU3" s="378" t="s">
        <v>16</v>
      </c>
      <c r="EV3" s="378" t="s">
        <v>415</v>
      </c>
      <c r="EW3" s="379" t="s">
        <v>2</v>
      </c>
      <c r="EX3" s="380">
        <f>+'เพลี้ยไฟ (mangosteen)'!C4</f>
        <v>305193.0500000001</v>
      </c>
      <c r="EY3" s="378" t="s">
        <v>2</v>
      </c>
      <c r="EZ3" s="378" t="s">
        <v>416</v>
      </c>
      <c r="FA3" s="378"/>
      <c r="FB3" s="378"/>
      <c r="FC3" s="378" t="s">
        <v>17</v>
      </c>
      <c r="FD3" s="378" t="s">
        <v>415</v>
      </c>
      <c r="FE3" s="379" t="s">
        <v>2</v>
      </c>
      <c r="FF3" s="380">
        <f>+โรคพุ่มไม้กวาด!C4</f>
        <v>1123944.27</v>
      </c>
      <c r="FG3" s="378" t="s">
        <v>2</v>
      </c>
      <c r="FH3" s="378" t="s">
        <v>416</v>
      </c>
      <c r="FI3" s="378"/>
      <c r="FJ3" s="380">
        <f>+FF3+EX3+EN3+DT3+DH3+CX3+CH3+BU3+BN3+BH3+AW3+AO3+V3</f>
        <v>67001824.589999989</v>
      </c>
      <c r="FK3" s="378"/>
    </row>
    <row r="4" spans="1:170" s="41" customFormat="1">
      <c r="A4" s="825"/>
      <c r="B4" s="826"/>
      <c r="C4" s="826"/>
      <c r="D4" s="385" t="s">
        <v>227</v>
      </c>
      <c r="E4" s="801" t="s">
        <v>4</v>
      </c>
      <c r="F4" s="802"/>
      <c r="G4" s="802"/>
      <c r="H4" s="802"/>
      <c r="I4" s="802"/>
      <c r="J4" s="803"/>
      <c r="K4" s="807" t="str">
        <f>CONCATENATE(K3,L3,M3,O3,P3,V3,W3,AC3,AD3,AE3)</f>
        <v>ข้าว  (พื้นที่ปลูก 25262195.96 ไร่)</v>
      </c>
      <c r="L4" s="808"/>
      <c r="M4" s="808"/>
      <c r="N4" s="808"/>
      <c r="O4" s="808"/>
      <c r="P4" s="808"/>
      <c r="Q4" s="808"/>
      <c r="R4" s="808"/>
      <c r="S4" s="808"/>
      <c r="T4" s="808"/>
      <c r="U4" s="808"/>
      <c r="V4" s="808"/>
      <c r="W4" s="808"/>
      <c r="X4" s="808"/>
      <c r="Y4" s="808"/>
      <c r="Z4" s="808"/>
      <c r="AA4" s="808"/>
      <c r="AB4" s="808"/>
      <c r="AC4" s="808"/>
      <c r="AD4" s="808"/>
      <c r="AE4" s="808"/>
      <c r="AF4" s="808"/>
      <c r="AG4" s="808"/>
      <c r="AH4" s="808"/>
      <c r="AI4" s="808"/>
      <c r="AJ4" s="808"/>
      <c r="AK4" s="809"/>
      <c r="AL4" s="839" t="str">
        <f>CONCATENATE(AL3,AM3,AN3,AO3,AP3,AQ3)</f>
        <v>มะพร้าว  (พื้นที่ปลูก 1118177.4  ไร่)</v>
      </c>
      <c r="AM4" s="840"/>
      <c r="AN4" s="840"/>
      <c r="AO4" s="840"/>
      <c r="AP4" s="840"/>
      <c r="AQ4" s="840"/>
      <c r="AR4" s="840"/>
      <c r="AS4" s="841"/>
      <c r="AT4" s="813" t="str">
        <f>CONCATENATE(AT3,AU3,AV3,AW3,AX3,AY3)</f>
        <v>ปาล์มน้ำมัน  (พื้นที่ปลูก 5273851.88  ไร่)</v>
      </c>
      <c r="AU4" s="814"/>
      <c r="AV4" s="814"/>
      <c r="AW4" s="814"/>
      <c r="AX4" s="814"/>
      <c r="AY4" s="814"/>
      <c r="AZ4" s="814"/>
      <c r="BA4" s="814"/>
      <c r="BB4" s="814"/>
      <c r="BC4" s="814"/>
      <c r="BD4" s="815"/>
      <c r="BE4" s="804" t="str">
        <f>CONCATENATE(BE3,BF3,BG3,BH3,BI3,BJ3)</f>
        <v>ยางพารา  (พื้นที่ปลูก 18226357.2  ไร่)</v>
      </c>
      <c r="BF4" s="805"/>
      <c r="BG4" s="805"/>
      <c r="BH4" s="805"/>
      <c r="BI4" s="805"/>
      <c r="BJ4" s="806"/>
      <c r="BK4" s="842" t="str">
        <f>CONCATENATE(BK3,BL3,BM3,BN3,BP3,BQ3)</f>
        <v>กาแฟ  (พื้นที่ปลูก 95973.54  ไร่)</v>
      </c>
      <c r="BL4" s="843"/>
      <c r="BM4" s="843"/>
      <c r="BN4" s="843"/>
      <c r="BO4" s="843"/>
      <c r="BP4" s="843"/>
      <c r="BQ4" s="844"/>
      <c r="BR4" s="845" t="str">
        <f>CONCATENATE(BR3,BS3,BT3,BU3,BV3,BW3)</f>
        <v>มันสำปะหลัง  (พื้นที่ปลูก 8580466.7  ไร่)</v>
      </c>
      <c r="BS4" s="846"/>
      <c r="BT4" s="846"/>
      <c r="BU4" s="846"/>
      <c r="BV4" s="846"/>
      <c r="BW4" s="846"/>
      <c r="BX4" s="846"/>
      <c r="BY4" s="846"/>
      <c r="BZ4" s="846"/>
      <c r="CA4" s="846"/>
      <c r="CB4" s="846"/>
      <c r="CC4" s="846"/>
      <c r="CD4" s="847"/>
      <c r="CE4" s="830" t="str">
        <f>CONCATENATE(CE3,CF3,CG3,CH3,CI3,CJ3)</f>
        <v>อ้อย  (พื้นที่ปลูก 4009066.8  ไร่)</v>
      </c>
      <c r="CF4" s="831"/>
      <c r="CG4" s="831"/>
      <c r="CH4" s="831"/>
      <c r="CI4" s="831"/>
      <c r="CJ4" s="831"/>
      <c r="CK4" s="831"/>
      <c r="CL4" s="831"/>
      <c r="CM4" s="831"/>
      <c r="CN4" s="831"/>
      <c r="CO4" s="831"/>
      <c r="CP4" s="831"/>
      <c r="CQ4" s="831"/>
      <c r="CR4" s="831"/>
      <c r="CS4" s="831"/>
      <c r="CT4" s="832"/>
      <c r="CU4" s="833" t="str">
        <f>CONCATENATE(CU3,CV3,CW3,CX3,CY3,CZ3)</f>
        <v>ข้าวโพด  (พื้นที่ปลูก 1106341.05  ไร่)</v>
      </c>
      <c r="CV4" s="834"/>
      <c r="CW4" s="834"/>
      <c r="CX4" s="834"/>
      <c r="CY4" s="834"/>
      <c r="CZ4" s="834"/>
      <c r="DA4" s="834"/>
      <c r="DB4" s="834"/>
      <c r="DC4" s="834"/>
      <c r="DD4" s="835"/>
      <c r="DE4" s="836" t="str">
        <f>CONCATENATE(DE3,DF3,DG3,DH3,DI3,DJ3)</f>
        <v>สับปะรด  (พื้นที่ปลูก 500581.44  ไร่)</v>
      </c>
      <c r="DF4" s="837"/>
      <c r="DG4" s="837"/>
      <c r="DH4" s="837"/>
      <c r="DI4" s="837"/>
      <c r="DJ4" s="838"/>
      <c r="DK4" s="804" t="str">
        <f>CONCATENATE(DK3,DL3,DM3,DN3,DO3,DP3)</f>
        <v>ถั่วเขียว  (พื้นที่ปลูก  -  ไร่)</v>
      </c>
      <c r="DL4" s="805"/>
      <c r="DM4" s="805"/>
      <c r="DN4" s="805"/>
      <c r="DO4" s="805"/>
      <c r="DP4" s="806"/>
      <c r="DQ4" s="810" t="str">
        <f>CONCATENATE(DQ3,DR3,DS3,DT3,DU3,DV3)</f>
        <v>ทุเรียน  (พื้นที่ปลูก 1261967.58  ไร่)</v>
      </c>
      <c r="DR4" s="811"/>
      <c r="DS4" s="811"/>
      <c r="DT4" s="811"/>
      <c r="DU4" s="811"/>
      <c r="DV4" s="811"/>
      <c r="DW4" s="811"/>
      <c r="DX4" s="811"/>
      <c r="DY4" s="811"/>
      <c r="DZ4" s="811"/>
      <c r="EA4" s="811"/>
      <c r="EB4" s="811"/>
      <c r="EC4" s="811"/>
      <c r="ED4" s="811"/>
      <c r="EE4" s="811"/>
      <c r="EF4" s="811"/>
      <c r="EG4" s="811"/>
      <c r="EH4" s="811"/>
      <c r="EI4" s="811"/>
      <c r="EJ4" s="812"/>
      <c r="EK4" s="813" t="str">
        <f>CONCATENATE(EK3,EL3,EM3,EN3,EO3,EP3)</f>
        <v>เงาะ  (พื้นที่ปลูก 137707.72  ไร่)</v>
      </c>
      <c r="EL4" s="814"/>
      <c r="EM4" s="814"/>
      <c r="EN4" s="814"/>
      <c r="EO4" s="814"/>
      <c r="EP4" s="814"/>
      <c r="EQ4" s="814"/>
      <c r="ER4" s="814"/>
      <c r="ES4" s="814"/>
      <c r="ET4" s="815"/>
      <c r="EU4" s="816" t="str">
        <f>CONCATENATE(EU3,EV3,EW3,EX3,EY3,EZ3)</f>
        <v>มังคุด  (พื้นที่ปลูก 305193.05  ไร่)</v>
      </c>
      <c r="EV4" s="817"/>
      <c r="EW4" s="817"/>
      <c r="EX4" s="817"/>
      <c r="EY4" s="817"/>
      <c r="EZ4" s="817"/>
      <c r="FA4" s="817"/>
      <c r="FB4" s="818"/>
      <c r="FC4" s="819" t="str">
        <f>CONCATENATE(FC3,FD3,FE3,FF3,FG3,FH3)</f>
        <v>ลำไย  (พื้นที่ปลูก 1123944.27  ไร่)</v>
      </c>
      <c r="FD4" s="820"/>
      <c r="FE4" s="820"/>
      <c r="FF4" s="820"/>
      <c r="FG4" s="820"/>
      <c r="FH4" s="821"/>
      <c r="FI4" s="797" t="s">
        <v>297</v>
      </c>
      <c r="FJ4" s="116">
        <f ca="1">+FB8+ET8+EJ8+DJ8+DD8+CT8+CD8+BJ8+BD8+AS8+AK8+FH8+BQ8</f>
        <v>2066889.8100000003</v>
      </c>
      <c r="FK4" s="116">
        <f ca="1">+FB8+ET8+EJ8+DJ8+DD8+CT8+CD8+BJ8+BD8+AS8+AK8+FH8+BQ8</f>
        <v>2066889.8100000003</v>
      </c>
    </row>
    <row r="5" spans="1:170" s="134" customFormat="1" ht="117" customHeight="1">
      <c r="A5" s="828"/>
      <c r="B5" s="829"/>
      <c r="C5" s="829"/>
      <c r="D5" s="386" t="s">
        <v>3</v>
      </c>
      <c r="E5" s="303"/>
      <c r="F5" s="308"/>
      <c r="G5" s="308"/>
      <c r="H5" s="308"/>
      <c r="I5" s="308"/>
      <c r="J5" s="304"/>
      <c r="K5" s="501" t="s">
        <v>373</v>
      </c>
      <c r="L5" s="135" t="s">
        <v>323</v>
      </c>
      <c r="M5" s="135" t="s">
        <v>315</v>
      </c>
      <c r="N5" s="135" t="s">
        <v>350</v>
      </c>
      <c r="O5" s="499" t="s">
        <v>319</v>
      </c>
      <c r="P5" s="499" t="s">
        <v>316</v>
      </c>
      <c r="Q5" s="135" t="s">
        <v>320</v>
      </c>
      <c r="R5" s="135" t="s">
        <v>321</v>
      </c>
      <c r="S5" s="135" t="s">
        <v>322</v>
      </c>
      <c r="T5" s="135" t="s">
        <v>324</v>
      </c>
      <c r="U5" s="135" t="s">
        <v>326</v>
      </c>
      <c r="V5" s="135" t="s">
        <v>393</v>
      </c>
      <c r="W5" s="135" t="s">
        <v>394</v>
      </c>
      <c r="X5" s="135" t="s">
        <v>395</v>
      </c>
      <c r="Y5" s="135" t="s">
        <v>396</v>
      </c>
      <c r="Z5" s="135" t="s">
        <v>397</v>
      </c>
      <c r="AA5" s="135" t="s">
        <v>329</v>
      </c>
      <c r="AB5" s="135" t="s">
        <v>328</v>
      </c>
      <c r="AC5" s="135" t="s">
        <v>398</v>
      </c>
      <c r="AD5" s="135" t="s">
        <v>332</v>
      </c>
      <c r="AE5" s="135" t="s">
        <v>327</v>
      </c>
      <c r="AF5" s="135" t="s">
        <v>331</v>
      </c>
      <c r="AG5" s="135" t="s">
        <v>330</v>
      </c>
      <c r="AH5" s="135" t="s">
        <v>399</v>
      </c>
      <c r="AI5" s="135" t="s">
        <v>400</v>
      </c>
      <c r="AJ5" s="135" t="s">
        <v>401</v>
      </c>
      <c r="AK5" s="336" t="s">
        <v>40</v>
      </c>
      <c r="AL5" s="135" t="s">
        <v>325</v>
      </c>
      <c r="AM5" s="135" t="s">
        <v>321</v>
      </c>
      <c r="AN5" s="135" t="s">
        <v>333</v>
      </c>
      <c r="AO5" s="135" t="s">
        <v>334</v>
      </c>
      <c r="AP5" s="135" t="s">
        <v>402</v>
      </c>
      <c r="AQ5" s="360" t="s">
        <v>431</v>
      </c>
      <c r="AR5" s="135" t="s">
        <v>403</v>
      </c>
      <c r="AS5" s="337" t="s">
        <v>40</v>
      </c>
      <c r="AT5" s="135" t="s">
        <v>333</v>
      </c>
      <c r="AU5" s="135" t="s">
        <v>335</v>
      </c>
      <c r="AV5" s="135" t="s">
        <v>336</v>
      </c>
      <c r="AW5" s="135" t="s">
        <v>337</v>
      </c>
      <c r="AX5" s="135" t="s">
        <v>338</v>
      </c>
      <c r="AY5" s="135" t="s">
        <v>339</v>
      </c>
      <c r="AZ5" s="360" t="s">
        <v>340</v>
      </c>
      <c r="BA5" s="342" t="s">
        <v>436</v>
      </c>
      <c r="BB5" s="135" t="s">
        <v>459</v>
      </c>
      <c r="BC5" s="135" t="s">
        <v>341</v>
      </c>
      <c r="BD5" s="338" t="s">
        <v>40</v>
      </c>
      <c r="BE5" s="135" t="s">
        <v>342</v>
      </c>
      <c r="BF5" s="135" t="s">
        <v>343</v>
      </c>
      <c r="BG5" s="135" t="s">
        <v>344</v>
      </c>
      <c r="BH5" s="342" t="s">
        <v>345</v>
      </c>
      <c r="BI5" s="135" t="s">
        <v>346</v>
      </c>
      <c r="BJ5" s="332" t="s">
        <v>40</v>
      </c>
      <c r="BK5" s="342" t="s">
        <v>404</v>
      </c>
      <c r="BL5" s="135" t="s">
        <v>405</v>
      </c>
      <c r="BM5" s="342" t="s">
        <v>406</v>
      </c>
      <c r="BN5" s="342" t="s">
        <v>407</v>
      </c>
      <c r="BO5" s="342" t="s">
        <v>458</v>
      </c>
      <c r="BP5" s="135" t="s">
        <v>408</v>
      </c>
      <c r="BQ5" s="339" t="s">
        <v>40</v>
      </c>
      <c r="BR5" s="135" t="s">
        <v>347</v>
      </c>
      <c r="BS5" s="620" t="s">
        <v>530</v>
      </c>
      <c r="BT5" s="135" t="s">
        <v>348</v>
      </c>
      <c r="BU5" s="342" t="s">
        <v>349</v>
      </c>
      <c r="BV5" s="342" t="s">
        <v>350</v>
      </c>
      <c r="BW5" s="342" t="s">
        <v>351</v>
      </c>
      <c r="BX5" s="342" t="s">
        <v>352</v>
      </c>
      <c r="BY5" s="342" t="s">
        <v>353</v>
      </c>
      <c r="BZ5" s="135" t="s">
        <v>354</v>
      </c>
      <c r="CA5" s="342" t="s">
        <v>441</v>
      </c>
      <c r="CB5" s="135" t="s">
        <v>355</v>
      </c>
      <c r="CC5" s="135" t="s">
        <v>356</v>
      </c>
      <c r="CD5" s="336" t="s">
        <v>40</v>
      </c>
      <c r="CE5" s="135" t="s">
        <v>357</v>
      </c>
      <c r="CF5" s="135" t="s">
        <v>410</v>
      </c>
      <c r="CG5" s="342" t="s">
        <v>349</v>
      </c>
      <c r="CH5" s="342" t="s">
        <v>392</v>
      </c>
      <c r="CI5" s="342" t="s">
        <v>385</v>
      </c>
      <c r="CJ5" s="342" t="s">
        <v>392</v>
      </c>
      <c r="CK5" s="342" t="s">
        <v>409</v>
      </c>
      <c r="CL5" s="342" t="s">
        <v>386</v>
      </c>
      <c r="CM5" s="342" t="s">
        <v>369</v>
      </c>
      <c r="CN5" s="342" t="s">
        <v>391</v>
      </c>
      <c r="CO5" s="342" t="s">
        <v>390</v>
      </c>
      <c r="CP5" s="342" t="s">
        <v>81</v>
      </c>
      <c r="CQ5" s="342" t="s">
        <v>389</v>
      </c>
      <c r="CR5" s="135" t="s">
        <v>358</v>
      </c>
      <c r="CS5" s="342" t="s">
        <v>388</v>
      </c>
      <c r="CT5" s="337" t="s">
        <v>40</v>
      </c>
      <c r="CU5" s="342" t="s">
        <v>359</v>
      </c>
      <c r="CV5" s="135" t="s">
        <v>409</v>
      </c>
      <c r="CW5" s="342" t="s">
        <v>446</v>
      </c>
      <c r="CX5" s="342" t="s">
        <v>387</v>
      </c>
      <c r="CY5" s="342" t="s">
        <v>383</v>
      </c>
      <c r="CZ5" s="342" t="s">
        <v>386</v>
      </c>
      <c r="DA5" s="342" t="s">
        <v>385</v>
      </c>
      <c r="DB5" s="342" t="s">
        <v>411</v>
      </c>
      <c r="DC5" s="342" t="s">
        <v>412</v>
      </c>
      <c r="DD5" s="361" t="s">
        <v>40</v>
      </c>
      <c r="DE5" s="135" t="s">
        <v>384</v>
      </c>
      <c r="DF5" s="342" t="s">
        <v>380</v>
      </c>
      <c r="DG5" s="342" t="s">
        <v>369</v>
      </c>
      <c r="DH5" s="342"/>
      <c r="DI5" s="342"/>
      <c r="DJ5" s="340" t="s">
        <v>40</v>
      </c>
      <c r="DK5" s="342" t="s">
        <v>413</v>
      </c>
      <c r="DL5" s="342"/>
      <c r="DM5" s="342"/>
      <c r="DN5" s="342"/>
      <c r="DO5" s="342"/>
      <c r="DP5" s="332" t="s">
        <v>40</v>
      </c>
      <c r="DQ5" s="342" t="s">
        <v>383</v>
      </c>
      <c r="DR5" s="342" t="s">
        <v>366</v>
      </c>
      <c r="DS5" s="135" t="s">
        <v>320</v>
      </c>
      <c r="DT5" s="135" t="s">
        <v>369</v>
      </c>
      <c r="DU5" s="135" t="s">
        <v>360</v>
      </c>
      <c r="DV5" s="135" t="s">
        <v>361</v>
      </c>
      <c r="DW5" s="135" t="s">
        <v>528</v>
      </c>
      <c r="DX5" s="135" t="s">
        <v>414</v>
      </c>
      <c r="DY5" s="135" t="s">
        <v>362</v>
      </c>
      <c r="DZ5" s="135" t="s">
        <v>382</v>
      </c>
      <c r="EA5" s="135" t="s">
        <v>363</v>
      </c>
      <c r="EB5" s="135" t="s">
        <v>364</v>
      </c>
      <c r="EC5" s="135" t="s">
        <v>381</v>
      </c>
      <c r="ED5" s="135" t="s">
        <v>380</v>
      </c>
      <c r="EE5" s="135" t="s">
        <v>365</v>
      </c>
      <c r="EF5" s="135" t="s">
        <v>379</v>
      </c>
      <c r="EG5" s="135" t="s">
        <v>378</v>
      </c>
      <c r="EH5" s="135" t="s">
        <v>341</v>
      </c>
      <c r="EI5" s="135" t="s">
        <v>377</v>
      </c>
      <c r="EJ5" s="336" t="s">
        <v>40</v>
      </c>
      <c r="EK5" s="342" t="s">
        <v>371</v>
      </c>
      <c r="EL5" s="135" t="s">
        <v>78</v>
      </c>
      <c r="EM5" s="342" t="s">
        <v>369</v>
      </c>
      <c r="EN5" s="135" t="s">
        <v>370</v>
      </c>
      <c r="EO5" s="135" t="s">
        <v>345</v>
      </c>
      <c r="EP5" s="342" t="s">
        <v>364</v>
      </c>
      <c r="EQ5" s="342" t="s">
        <v>322</v>
      </c>
      <c r="ER5" s="342" t="s">
        <v>372</v>
      </c>
      <c r="ES5" s="135" t="s">
        <v>341</v>
      </c>
      <c r="ET5" s="338" t="s">
        <v>40</v>
      </c>
      <c r="EU5" s="135" t="s">
        <v>320</v>
      </c>
      <c r="EV5" s="135" t="s">
        <v>375</v>
      </c>
      <c r="EW5" s="135" t="s">
        <v>366</v>
      </c>
      <c r="EX5" s="342" t="s">
        <v>362</v>
      </c>
      <c r="EY5" s="135" t="s">
        <v>367</v>
      </c>
      <c r="EZ5" s="135" t="s">
        <v>341</v>
      </c>
      <c r="FA5" s="135" t="s">
        <v>339</v>
      </c>
      <c r="FB5" s="362" t="s">
        <v>40</v>
      </c>
      <c r="FC5" s="135" t="s">
        <v>368</v>
      </c>
      <c r="FD5" s="135" t="s">
        <v>369</v>
      </c>
      <c r="FE5" s="135" t="s">
        <v>364</v>
      </c>
      <c r="FF5" s="135" t="s">
        <v>370</v>
      </c>
      <c r="FG5" s="342" t="s">
        <v>376</v>
      </c>
      <c r="FH5" s="341" t="s">
        <v>40</v>
      </c>
      <c r="FI5" s="798"/>
      <c r="FJ5" s="799" t="s">
        <v>299</v>
      </c>
      <c r="FK5" s="800"/>
    </row>
    <row r="6" spans="1:170" s="11" customFormat="1">
      <c r="A6" s="318">
        <v>0</v>
      </c>
      <c r="B6" s="318"/>
      <c r="C6" s="318" t="s">
        <v>310</v>
      </c>
      <c r="D6" s="791" t="s">
        <v>226</v>
      </c>
      <c r="E6" s="792"/>
      <c r="F6" s="792"/>
      <c r="G6" s="792"/>
      <c r="H6" s="792"/>
      <c r="I6" s="792"/>
      <c r="J6" s="793"/>
      <c r="K6" s="335">
        <f>K8-K7</f>
        <v>0</v>
      </c>
      <c r="L6" s="335">
        <f t="shared" ref="L6:AK6" si="0">L8-L7</f>
        <v>0</v>
      </c>
      <c r="M6" s="335">
        <f t="shared" si="0"/>
        <v>-252</v>
      </c>
      <c r="N6" s="335">
        <f t="shared" si="0"/>
        <v>0</v>
      </c>
      <c r="O6" s="335">
        <f t="shared" si="0"/>
        <v>-75.25</v>
      </c>
      <c r="P6" s="335">
        <f t="shared" si="0"/>
        <v>0</v>
      </c>
      <c r="Q6" s="335">
        <f t="shared" si="0"/>
        <v>-0.5</v>
      </c>
      <c r="R6" s="335">
        <f t="shared" si="0"/>
        <v>0</v>
      </c>
      <c r="S6" s="335">
        <f t="shared" si="0"/>
        <v>7</v>
      </c>
      <c r="T6" s="335">
        <f t="shared" si="0"/>
        <v>0</v>
      </c>
      <c r="U6" s="335">
        <f t="shared" si="0"/>
        <v>0</v>
      </c>
      <c r="V6" s="335">
        <f t="shared" si="0"/>
        <v>0</v>
      </c>
      <c r="W6" s="335">
        <f t="shared" si="0"/>
        <v>0</v>
      </c>
      <c r="X6" s="335">
        <f t="shared" si="0"/>
        <v>-10</v>
      </c>
      <c r="Y6" s="335">
        <f t="shared" si="0"/>
        <v>0</v>
      </c>
      <c r="Z6" s="335">
        <f t="shared" si="0"/>
        <v>0</v>
      </c>
      <c r="AA6" s="335">
        <f t="shared" si="0"/>
        <v>-49.75</v>
      </c>
      <c r="AB6" s="335">
        <f t="shared" si="0"/>
        <v>0</v>
      </c>
      <c r="AC6" s="335">
        <f t="shared" si="0"/>
        <v>0</v>
      </c>
      <c r="AD6" s="335">
        <f t="shared" si="0"/>
        <v>0</v>
      </c>
      <c r="AE6" s="335">
        <f t="shared" si="0"/>
        <v>0</v>
      </c>
      <c r="AF6" s="335">
        <f t="shared" si="0"/>
        <v>0</v>
      </c>
      <c r="AG6" s="335">
        <f t="shared" si="0"/>
        <v>0</v>
      </c>
      <c r="AH6" s="335">
        <f t="shared" si="0"/>
        <v>0</v>
      </c>
      <c r="AI6" s="335">
        <f t="shared" si="0"/>
        <v>0</v>
      </c>
      <c r="AJ6" s="335">
        <f t="shared" si="0"/>
        <v>0</v>
      </c>
      <c r="AK6" s="335">
        <f t="shared" si="0"/>
        <v>-380.5</v>
      </c>
      <c r="AL6" s="335">
        <f t="shared" ref="AL6:BY6" si="1">AL8-AL7</f>
        <v>-115.59999999999854</v>
      </c>
      <c r="AM6" s="335">
        <f t="shared" si="1"/>
        <v>-43.299999999997453</v>
      </c>
      <c r="AN6" s="335">
        <f t="shared" si="1"/>
        <v>-5.3800000000001091</v>
      </c>
      <c r="AO6" s="335">
        <f t="shared" si="1"/>
        <v>-2.1000000000001364</v>
      </c>
      <c r="AP6" s="335">
        <f t="shared" si="1"/>
        <v>2.5500000000000682</v>
      </c>
      <c r="AQ6" s="335">
        <f t="shared" si="1"/>
        <v>0</v>
      </c>
      <c r="AR6" s="335">
        <f t="shared" si="1"/>
        <v>0</v>
      </c>
      <c r="AS6" s="335">
        <f t="shared" si="1"/>
        <v>-163.83000000000902</v>
      </c>
      <c r="AT6" s="335">
        <f t="shared" si="1"/>
        <v>-3</v>
      </c>
      <c r="AU6" s="335">
        <f t="shared" si="1"/>
        <v>-4</v>
      </c>
      <c r="AV6" s="335">
        <f t="shared" si="1"/>
        <v>2.5</v>
      </c>
      <c r="AW6" s="335">
        <f t="shared" si="1"/>
        <v>0</v>
      </c>
      <c r="AX6" s="335">
        <f t="shared" si="1"/>
        <v>-15.299999999999272</v>
      </c>
      <c r="AY6" s="335">
        <f t="shared" si="1"/>
        <v>0</v>
      </c>
      <c r="AZ6" s="335">
        <f t="shared" si="1"/>
        <v>0</v>
      </c>
      <c r="BA6" s="335">
        <f t="shared" si="1"/>
        <v>0</v>
      </c>
      <c r="BB6" s="335">
        <f t="shared" si="1"/>
        <v>-11</v>
      </c>
      <c r="BC6" s="335">
        <f t="shared" si="1"/>
        <v>12</v>
      </c>
      <c r="BD6" s="335">
        <f t="shared" si="1"/>
        <v>-18.800000000001091</v>
      </c>
      <c r="BE6" s="335">
        <f t="shared" si="1"/>
        <v>0</v>
      </c>
      <c r="BF6" s="335">
        <f t="shared" si="1"/>
        <v>0</v>
      </c>
      <c r="BG6" s="335">
        <f>BG8-BG7</f>
        <v>2</v>
      </c>
      <c r="BH6" s="335">
        <f t="shared" si="1"/>
        <v>0</v>
      </c>
      <c r="BI6" s="335">
        <f t="shared" si="1"/>
        <v>73</v>
      </c>
      <c r="BJ6" s="335">
        <f t="shared" si="1"/>
        <v>75.000000000116415</v>
      </c>
      <c r="BK6" s="335">
        <f t="shared" si="1"/>
        <v>0</v>
      </c>
      <c r="BL6" s="335">
        <f t="shared" si="1"/>
        <v>0</v>
      </c>
      <c r="BM6" s="335">
        <f t="shared" si="1"/>
        <v>0</v>
      </c>
      <c r="BN6" s="335">
        <f t="shared" ca="1" si="1"/>
        <v>0</v>
      </c>
      <c r="BO6" s="335">
        <f t="shared" si="1"/>
        <v>0</v>
      </c>
      <c r="BP6" s="335">
        <f t="shared" si="1"/>
        <v>-8</v>
      </c>
      <c r="BQ6" s="335">
        <f t="shared" ca="1" si="1"/>
        <v>-8</v>
      </c>
      <c r="BR6" s="335">
        <f t="shared" si="1"/>
        <v>20</v>
      </c>
      <c r="BS6" s="335">
        <f t="shared" si="1"/>
        <v>-47.75</v>
      </c>
      <c r="BT6" s="659">
        <f t="shared" si="1"/>
        <v>7256.5</v>
      </c>
      <c r="BU6" s="335">
        <f t="shared" si="1"/>
        <v>0</v>
      </c>
      <c r="BV6" s="335">
        <f t="shared" si="1"/>
        <v>0</v>
      </c>
      <c r="BW6" s="335">
        <f t="shared" si="1"/>
        <v>0</v>
      </c>
      <c r="BX6" s="335">
        <f t="shared" si="1"/>
        <v>0</v>
      </c>
      <c r="BY6" s="335">
        <f t="shared" si="1"/>
        <v>0</v>
      </c>
      <c r="BZ6" s="335">
        <f t="shared" ref="BZ6:EI6" si="2">BZ8-BZ7</f>
        <v>0</v>
      </c>
      <c r="CA6" s="335"/>
      <c r="CB6" s="335">
        <f>CB8-CB7</f>
        <v>505.4</v>
      </c>
      <c r="CC6" s="659">
        <f t="shared" si="2"/>
        <v>3842.5200000000186</v>
      </c>
      <c r="CD6" s="659">
        <f t="shared" si="2"/>
        <v>11576.669999999925</v>
      </c>
      <c r="CE6" s="335">
        <f t="shared" si="2"/>
        <v>-52</v>
      </c>
      <c r="CF6" s="335">
        <f t="shared" si="2"/>
        <v>52</v>
      </c>
      <c r="CG6" s="335">
        <f t="shared" si="2"/>
        <v>0</v>
      </c>
      <c r="CH6" s="335">
        <f t="shared" si="2"/>
        <v>-4</v>
      </c>
      <c r="CI6" s="335">
        <f t="shared" si="2"/>
        <v>0</v>
      </c>
      <c r="CJ6" s="335">
        <f t="shared" si="2"/>
        <v>0</v>
      </c>
      <c r="CK6" s="335">
        <f t="shared" si="2"/>
        <v>0</v>
      </c>
      <c r="CL6" s="335">
        <f t="shared" si="2"/>
        <v>0</v>
      </c>
      <c r="CM6" s="335">
        <f t="shared" si="2"/>
        <v>0</v>
      </c>
      <c r="CN6" s="335">
        <f t="shared" si="2"/>
        <v>0</v>
      </c>
      <c r="CO6" s="335">
        <f t="shared" si="2"/>
        <v>0</v>
      </c>
      <c r="CP6" s="335">
        <f t="shared" si="2"/>
        <v>0</v>
      </c>
      <c r="CQ6" s="335"/>
      <c r="CR6" s="335">
        <f t="shared" si="2"/>
        <v>0</v>
      </c>
      <c r="CS6" s="335">
        <f t="shared" si="2"/>
        <v>0</v>
      </c>
      <c r="CT6" s="335">
        <f t="shared" si="2"/>
        <v>-4</v>
      </c>
      <c r="CU6" s="335">
        <f t="shared" si="2"/>
        <v>0</v>
      </c>
      <c r="CV6" s="335">
        <f t="shared" si="2"/>
        <v>5</v>
      </c>
      <c r="CW6" s="335">
        <f t="shared" si="2"/>
        <v>0</v>
      </c>
      <c r="CX6" s="335">
        <f t="shared" si="2"/>
        <v>0</v>
      </c>
      <c r="CY6" s="335">
        <f t="shared" si="2"/>
        <v>0</v>
      </c>
      <c r="CZ6" s="335">
        <f t="shared" si="2"/>
        <v>0</v>
      </c>
      <c r="DA6" s="335">
        <f t="shared" si="2"/>
        <v>0</v>
      </c>
      <c r="DB6" s="335">
        <f t="shared" si="2"/>
        <v>0</v>
      </c>
      <c r="DC6" s="335">
        <f t="shared" si="2"/>
        <v>0</v>
      </c>
      <c r="DD6" s="335">
        <f t="shared" si="2"/>
        <v>5</v>
      </c>
      <c r="DE6" s="335">
        <f t="shared" si="2"/>
        <v>0</v>
      </c>
      <c r="DF6" s="335">
        <f t="shared" si="2"/>
        <v>0</v>
      </c>
      <c r="DG6" s="335">
        <f t="shared" si="2"/>
        <v>0</v>
      </c>
      <c r="DH6" s="335">
        <f t="shared" si="2"/>
        <v>0</v>
      </c>
      <c r="DI6" s="335">
        <f t="shared" si="2"/>
        <v>0</v>
      </c>
      <c r="DJ6" s="335">
        <f t="shared" si="2"/>
        <v>0</v>
      </c>
      <c r="DK6" s="335">
        <f t="shared" si="2"/>
        <v>0</v>
      </c>
      <c r="DL6" s="335">
        <f t="shared" si="2"/>
        <v>0</v>
      </c>
      <c r="DM6" s="335">
        <f t="shared" si="2"/>
        <v>0</v>
      </c>
      <c r="DN6" s="335">
        <f t="shared" si="2"/>
        <v>0</v>
      </c>
      <c r="DO6" s="335">
        <f t="shared" si="2"/>
        <v>0</v>
      </c>
      <c r="DP6" s="335">
        <f t="shared" si="2"/>
        <v>0</v>
      </c>
      <c r="DQ6" s="335">
        <f t="shared" si="2"/>
        <v>0</v>
      </c>
      <c r="DR6" s="335">
        <f t="shared" si="2"/>
        <v>0</v>
      </c>
      <c r="DS6" s="335">
        <f t="shared" si="2"/>
        <v>2</v>
      </c>
      <c r="DT6" s="335">
        <f t="shared" si="2"/>
        <v>-1</v>
      </c>
      <c r="DU6" s="335">
        <f t="shared" si="2"/>
        <v>-8.0499999999999545</v>
      </c>
      <c r="DV6" s="335">
        <f t="shared" si="2"/>
        <v>-4</v>
      </c>
      <c r="DW6" s="335">
        <f t="shared" si="2"/>
        <v>-13</v>
      </c>
      <c r="DX6" s="335">
        <f t="shared" si="2"/>
        <v>0</v>
      </c>
      <c r="DY6" s="335">
        <f t="shared" si="2"/>
        <v>87</v>
      </c>
      <c r="DZ6" s="335">
        <f t="shared" si="2"/>
        <v>0</v>
      </c>
      <c r="EA6" s="335">
        <f t="shared" si="2"/>
        <v>42.75</v>
      </c>
      <c r="EB6" s="335">
        <f t="shared" si="2"/>
        <v>0</v>
      </c>
      <c r="EC6" s="335">
        <f t="shared" si="2"/>
        <v>0</v>
      </c>
      <c r="ED6" s="335">
        <f t="shared" si="2"/>
        <v>0</v>
      </c>
      <c r="EE6" s="335">
        <f t="shared" si="2"/>
        <v>0</v>
      </c>
      <c r="EF6" s="335">
        <f t="shared" si="2"/>
        <v>-123</v>
      </c>
      <c r="EG6" s="335">
        <f t="shared" si="2"/>
        <v>0</v>
      </c>
      <c r="EH6" s="335">
        <f t="shared" si="2"/>
        <v>-17</v>
      </c>
      <c r="EI6" s="335">
        <f t="shared" si="2"/>
        <v>0</v>
      </c>
      <c r="EJ6" s="335">
        <f t="shared" ref="EJ6:FI6" si="3">EJ8-EJ7</f>
        <v>-34.300000000001091</v>
      </c>
      <c r="EK6" s="335">
        <f t="shared" si="3"/>
        <v>0</v>
      </c>
      <c r="EL6" s="335">
        <f t="shared" si="3"/>
        <v>0</v>
      </c>
      <c r="EM6" s="335">
        <f t="shared" si="3"/>
        <v>0</v>
      </c>
      <c r="EN6" s="335">
        <f t="shared" si="3"/>
        <v>7</v>
      </c>
      <c r="EO6" s="335">
        <f t="shared" si="3"/>
        <v>0</v>
      </c>
      <c r="EP6" s="335">
        <f t="shared" si="3"/>
        <v>0</v>
      </c>
      <c r="EQ6" s="335">
        <f t="shared" si="3"/>
        <v>0</v>
      </c>
      <c r="ER6" s="335">
        <f t="shared" si="3"/>
        <v>0</v>
      </c>
      <c r="ES6" s="335">
        <f t="shared" si="3"/>
        <v>11</v>
      </c>
      <c r="ET6" s="335">
        <f t="shared" si="3"/>
        <v>18</v>
      </c>
      <c r="EU6" s="335">
        <f t="shared" si="3"/>
        <v>-11.5</v>
      </c>
      <c r="EV6" s="335">
        <f t="shared" si="3"/>
        <v>2</v>
      </c>
      <c r="EW6" s="335">
        <f t="shared" si="3"/>
        <v>5</v>
      </c>
      <c r="EX6" s="335">
        <f t="shared" si="3"/>
        <v>0</v>
      </c>
      <c r="EY6" s="335">
        <f t="shared" si="3"/>
        <v>0</v>
      </c>
      <c r="EZ6" s="335">
        <f t="shared" si="3"/>
        <v>-4</v>
      </c>
      <c r="FA6" s="335">
        <f t="shared" si="3"/>
        <v>8.5</v>
      </c>
      <c r="FB6" s="335">
        <f t="shared" si="3"/>
        <v>0</v>
      </c>
      <c r="FC6" s="335">
        <f t="shared" si="3"/>
        <v>0</v>
      </c>
      <c r="FD6" s="335">
        <f t="shared" si="3"/>
        <v>-1</v>
      </c>
      <c r="FE6" s="335">
        <f t="shared" si="3"/>
        <v>-8</v>
      </c>
      <c r="FF6" s="335">
        <f t="shared" si="3"/>
        <v>0</v>
      </c>
      <c r="FG6" s="335">
        <f t="shared" si="3"/>
        <v>0</v>
      </c>
      <c r="FH6" s="335">
        <f t="shared" si="3"/>
        <v>-9</v>
      </c>
      <c r="FI6" s="659">
        <f t="shared" ca="1" si="3"/>
        <v>11056.240000000224</v>
      </c>
      <c r="FJ6" s="382">
        <f ca="1">FJ8-FJ7</f>
        <v>11056.240000000456</v>
      </c>
      <c r="FK6" s="334">
        <f ca="1">FI6-FJ6</f>
        <v>-2.3283064365386963E-10</v>
      </c>
    </row>
    <row r="7" spans="1:170" s="133" customFormat="1">
      <c r="A7" s="318">
        <v>0</v>
      </c>
      <c r="B7" s="318"/>
      <c r="C7" s="318" t="s">
        <v>310</v>
      </c>
      <c r="D7" s="794" t="s">
        <v>300</v>
      </c>
      <c r="E7" s="795"/>
      <c r="F7" s="795"/>
      <c r="G7" s="795"/>
      <c r="H7" s="795"/>
      <c r="I7" s="795"/>
      <c r="J7" s="796"/>
      <c r="K7" s="292">
        <f>หนอนห่อใบข้าว!H4</f>
        <v>72</v>
      </c>
      <c r="L7" s="292">
        <f>เพลี้ยกระโดดหลังขาว!H4</f>
        <v>13</v>
      </c>
      <c r="M7" s="292">
        <f>โรคไหม้ข้าว!H4</f>
        <v>464</v>
      </c>
      <c r="N7" s="292">
        <f>แมลงหวี่ขาว!H4</f>
        <v>0</v>
      </c>
      <c r="O7" s="292">
        <f>เพลี้ยกระโดดสีน้ำตาล!H4</f>
        <v>663</v>
      </c>
      <c r="P7" s="292">
        <f>+แมลงสิง!H4</f>
        <v>0</v>
      </c>
      <c r="Q7" s="292">
        <f>+เพลี้ยไฟ!H4</f>
        <v>0.5</v>
      </c>
      <c r="R7" s="292">
        <f>+แมลงดำหนาม1!H4</f>
        <v>0</v>
      </c>
      <c r="S7" s="292">
        <f>+โรคขอบใบแห้ง!H4</f>
        <v>1</v>
      </c>
      <c r="T7" s="292">
        <f>+โรคกาบใบแห้ง!H4</f>
        <v>0</v>
      </c>
      <c r="U7" s="292">
        <f>+โรคใบจุดสีน้ำตาล!H4</f>
        <v>0</v>
      </c>
      <c r="V7" s="292">
        <f>+หนอนกระทู้กล้า!H4</f>
        <v>0</v>
      </c>
      <c r="W7" s="292">
        <f>+โรคใบขีดโปร่งแสง!H4</f>
        <v>0</v>
      </c>
      <c r="X7" s="292">
        <f>+โรคใบขีดสีน้ำตาล!H4</f>
        <v>17</v>
      </c>
      <c r="Y7" s="292">
        <f>+หนอนกัดใบข้าว!H4</f>
        <v>0</v>
      </c>
      <c r="Z7" s="292">
        <f>+แมลงหล่า!H4</f>
        <v>0</v>
      </c>
      <c r="AA7" s="292">
        <f>+แมลงบั่ว!H4</f>
        <v>3026.5</v>
      </c>
      <c r="AB7" s="292">
        <f>+โรคเมล็ดด่าง!H4</f>
        <v>0</v>
      </c>
      <c r="AC7" s="292">
        <f>+ด้วงดำ!H4</f>
        <v>0</v>
      </c>
      <c r="AD7" s="292">
        <f>+ตั๊กแตนหนวดสั้น!H4</f>
        <v>0</v>
      </c>
      <c r="AE7" s="292">
        <f>+หนอนกอข้าว!H4</f>
        <v>0</v>
      </c>
      <c r="AF7" s="292">
        <f>+หนอนกระทู้ข้าว!H4</f>
        <v>0</v>
      </c>
      <c r="AG7" s="292">
        <f>+โรคกาบใบเน่า!H4</f>
        <v>0</v>
      </c>
      <c r="AH7" s="292">
        <f>+เพลี้ยจั๊กจั่นสีเขียว!H4</f>
        <v>10</v>
      </c>
      <c r="AI7" s="292">
        <f>+หอยเชอรี่!H4</f>
        <v>0</v>
      </c>
      <c r="AJ7" s="292">
        <f>+โรคใบสีส้ม!H4</f>
        <v>2.25</v>
      </c>
      <c r="AK7" s="299">
        <f>SUBTOTAL(9,K7:AJ7)</f>
        <v>4269.25</v>
      </c>
      <c r="AL7" s="292">
        <f>+หนอนหัวดำ!M5</f>
        <v>44187.51</v>
      </c>
      <c r="AM7" s="292">
        <f>+แมลงดำหนาม!M5</f>
        <v>12548.789999999999</v>
      </c>
      <c r="AN7" s="292">
        <f>+'ด้วงแรด มะพร้าว'!I5</f>
        <v>5895.92</v>
      </c>
      <c r="AO7" s="292">
        <f>+ด้วงงวง!I5</f>
        <v>1052.8300000000002</v>
      </c>
      <c r="AP7" s="292">
        <f>+ไรสี่ขามะพร้าว!I5</f>
        <v>699.05</v>
      </c>
      <c r="AQ7" s="292">
        <f>+หนอนพาราซา!I5</f>
        <v>0</v>
      </c>
      <c r="AR7" s="292">
        <f>+หนอนกินใบมะพร้าว!I5</f>
        <v>0</v>
      </c>
      <c r="AS7" s="299">
        <f>SUBTOTAL(9,AL7:AR7)</f>
        <v>64384.100000000006</v>
      </c>
      <c r="AT7" s="292">
        <f>+'ด้วงแรด ปาล์ม'!F4</f>
        <v>1178.5</v>
      </c>
      <c r="AU7" s="292">
        <f>+หนอนปลอกเล็ก!F4</f>
        <v>556.29999999999995</v>
      </c>
      <c r="AV7" s="292">
        <f>+ด้วงกุหลาบ!F4</f>
        <v>537.79999999999995</v>
      </c>
      <c r="AW7" s="292">
        <f>+โรคทะลายเน่า!F4</f>
        <v>930.5</v>
      </c>
      <c r="AX7" s="292">
        <f>+โรคลำต้นเน่า!F4</f>
        <v>11568.3</v>
      </c>
      <c r="AY7" s="292">
        <f>+'โรคใบจุด ปาล์ม'!F4</f>
        <v>81</v>
      </c>
      <c r="AZ7" s="292">
        <f>+โรคก้านทางใบเน่า!F4</f>
        <v>0</v>
      </c>
      <c r="BA7" s="292">
        <f>+หนอนหน้าแมว!F4</f>
        <v>0</v>
      </c>
      <c r="BB7" s="590">
        <f>+'หนอนหัวดำ ปาล์ม'!F4</f>
        <v>775.5</v>
      </c>
      <c r="BC7" s="292">
        <f>+'โรคใบจุดสาหร่าย ปาล์ม'!F4</f>
        <v>350</v>
      </c>
      <c r="BD7" s="299">
        <f>SUBTOTAL(9,AT7:BC7)</f>
        <v>15977.9</v>
      </c>
      <c r="BE7" s="292">
        <f>+โรครากขาว!F4</f>
        <v>1447.45</v>
      </c>
      <c r="BF7" s="292">
        <f>+โรคใบร่วงยางพาราชนิดใหม่!F4</f>
        <v>824657.92999999993</v>
      </c>
      <c r="BG7" s="292">
        <f>+โรคใบร่วงยางพารา!F4</f>
        <v>2939</v>
      </c>
      <c r="BH7" s="292">
        <f>+โรคราแป้ง1!F4</f>
        <v>0</v>
      </c>
      <c r="BI7" s="292">
        <f>+โรคหน้ายางแห้ง!F4</f>
        <v>4717.6499999999996</v>
      </c>
      <c r="BJ7" s="299">
        <f>SUBTOTAL(9,BE7:BI7)</f>
        <v>833762.02999999991</v>
      </c>
      <c r="BK7" s="292">
        <f>+โรคราสนิม!F4</f>
        <v>0</v>
      </c>
      <c r="BL7" s="292">
        <f>+หนอนกาแฟสีแดง!F4</f>
        <v>7.5</v>
      </c>
      <c r="BM7" s="292">
        <f>+โรคใบจุดตากบ!F4</f>
        <v>0</v>
      </c>
      <c r="BN7" s="292">
        <f>+หนอนเจาะกิ่งลำต้น!F4</f>
        <v>0</v>
      </c>
      <c r="BO7" s="590">
        <f>+มอดเจาะเมล็ดกาแฟ!F4</f>
        <v>0</v>
      </c>
      <c r="BP7" s="292">
        <f>+มอดเจาะผลกาแฟ!F4</f>
        <v>16</v>
      </c>
      <c r="BQ7" s="299">
        <f>SUBTOTAL(9,BK7:BP7)</f>
        <v>23.5</v>
      </c>
      <c r="BR7" s="292">
        <f>+เพลี้ยแป้งมัน!I4</f>
        <v>974.55</v>
      </c>
      <c r="BS7" s="590">
        <f>+'โรคใบไหม้ (มัน)'!I4</f>
        <v>139.25</v>
      </c>
      <c r="BT7" s="292">
        <f>+ไรแดง!I4</f>
        <v>15862.5</v>
      </c>
      <c r="BU7" s="292"/>
      <c r="BV7" s="292"/>
      <c r="BW7" s="292"/>
      <c r="BX7" s="292"/>
      <c r="BY7" s="292"/>
      <c r="BZ7" s="292">
        <f>+โรคโคนเน่าหัวเน่า!I4</f>
        <v>16.8</v>
      </c>
      <c r="CA7" s="292"/>
      <c r="CB7" s="292">
        <f>+โรคพุ่มแจ้!I4</f>
        <v>281.75</v>
      </c>
      <c r="CC7" s="292">
        <f>+โรคใบด่างมันสำปะหลัง!I4</f>
        <v>1104333.28</v>
      </c>
      <c r="CD7" s="299">
        <f>SUBTOTAL(9,BR7:CC7)</f>
        <v>1121608.1300000001</v>
      </c>
      <c r="CE7" s="292">
        <f>+หนอนกออ้อย!H4</f>
        <v>2265.84</v>
      </c>
      <c r="CF7" s="292">
        <f>+หนอนกออ้อย!I4</f>
        <v>-52</v>
      </c>
      <c r="CG7" s="292">
        <f>+หนอนกออ้อย!J4</f>
        <v>0</v>
      </c>
      <c r="CH7" s="292">
        <f>+หนอนกออ้อย!K4</f>
        <v>4</v>
      </c>
      <c r="CI7" s="292">
        <f>+หนอนกออ้อย!L4</f>
        <v>0</v>
      </c>
      <c r="CJ7" s="292">
        <f>+หนอนกออ้อย!M4</f>
        <v>0</v>
      </c>
      <c r="CK7" s="292">
        <f>+หนอนกออ้อย!N4</f>
        <v>0</v>
      </c>
      <c r="CL7" s="292">
        <f>+หนอนกออ้อย!O4</f>
        <v>0</v>
      </c>
      <c r="CM7" s="292">
        <f>+หนอนกออ้อย!P4</f>
        <v>0</v>
      </c>
      <c r="CN7" s="292">
        <f>+หนอนกออ้อย!Q4</f>
        <v>0</v>
      </c>
      <c r="CO7" s="292">
        <f>+หนอนกออ้อย!R4</f>
        <v>0</v>
      </c>
      <c r="CP7" s="292">
        <f>+หนอนกออ้อย!S4</f>
        <v>0</v>
      </c>
      <c r="CQ7" s="292"/>
      <c r="CR7" s="292">
        <f>+'โรคใบขาว อ้อย'!H4</f>
        <v>229.5</v>
      </c>
      <c r="CS7" s="292"/>
      <c r="CT7" s="299">
        <f>SUBTOTAL(9,CE7:CS7)</f>
        <v>2447.34</v>
      </c>
      <c r="CU7" s="292"/>
      <c r="CV7" s="292">
        <f>+'หนอนกระทู้ข้าวโพดลายจุด (FAW)'!G4</f>
        <v>20</v>
      </c>
      <c r="CW7" s="292">
        <f>+โรคฝักเน่า!H4</f>
        <v>0</v>
      </c>
      <c r="CX7" s="292"/>
      <c r="CY7" s="292"/>
      <c r="CZ7" s="292"/>
      <c r="DA7" s="292"/>
      <c r="DB7" s="292"/>
      <c r="DC7" s="292"/>
      <c r="DD7" s="299">
        <f>SUBTOTAL(9,CU7:DC7)</f>
        <v>20</v>
      </c>
      <c r="DE7" s="292">
        <f>+โรคเหี่ยว!F4</f>
        <v>333.5</v>
      </c>
      <c r="DF7" s="292"/>
      <c r="DG7" s="292"/>
      <c r="DH7" s="292"/>
      <c r="DI7" s="292"/>
      <c r="DJ7" s="299">
        <f>SUBTOTAL(9,DE7:DI7)</f>
        <v>333.5</v>
      </c>
      <c r="DK7" s="292"/>
      <c r="DL7" s="292"/>
      <c r="DM7" s="292"/>
      <c r="DN7" s="292"/>
      <c r="DO7" s="292"/>
      <c r="DP7" s="299">
        <f>SUBTOTAL(9,DK7:DO7)</f>
        <v>0</v>
      </c>
      <c r="DQ7" s="292"/>
      <c r="DR7" s="292"/>
      <c r="DS7" s="292">
        <f>+'เพลี้ยไฟ ทุเรียน'!E4</f>
        <v>946.05</v>
      </c>
      <c r="DT7" s="292">
        <f>+'เพลี้ยแป้ง ทุเรียน'!E4</f>
        <v>146.5</v>
      </c>
      <c r="DU7" s="292">
        <f>+เพลี้ยไก่แจ้ทุเรียน!E4</f>
        <v>680.75</v>
      </c>
      <c r="DV7" s="292">
        <f>+เพลี้ยหอยเกล็ด!E4</f>
        <v>245</v>
      </c>
      <c r="DW7" s="292">
        <f>+เพลี้ยจั๊กจั่นฝอย!E4</f>
        <v>763</v>
      </c>
      <c r="DX7" s="292">
        <f>+หนอนเจาะเมล็ดทุเรียน!E4</f>
        <v>0.15</v>
      </c>
      <c r="DY7" s="292">
        <f>+ไรแดงทุเรียน!E4</f>
        <v>1342</v>
      </c>
      <c r="DZ7" s="292"/>
      <c r="EA7" s="292">
        <f>+โรครากเน่าโคนเน่า!E4</f>
        <v>4144.3500000000004</v>
      </c>
      <c r="EB7" s="292">
        <f>+'โรคราดำ ทุเรียน'!E4</f>
        <v>82</v>
      </c>
      <c r="EC7" s="292"/>
      <c r="ED7" s="292"/>
      <c r="EE7" s="292">
        <f>+โรคราสีชมพู!E4</f>
        <v>224.27</v>
      </c>
      <c r="EF7" s="292">
        <f>+โรคใบติดหรือใบไหม้!E4</f>
        <v>812</v>
      </c>
      <c r="EG7" s="292"/>
      <c r="EH7" s="292">
        <f>+'โรคใบจุดสาหร่าย (durian)'!E4</f>
        <v>968.25</v>
      </c>
      <c r="EI7" s="292">
        <f>+หนอนเจาะผล!E4</f>
        <v>20</v>
      </c>
      <c r="EJ7" s="299">
        <f>SUBTOTAL(9,DQ7:EI7)</f>
        <v>10374.320000000002</v>
      </c>
      <c r="EK7" s="292"/>
      <c r="EL7" s="292">
        <f>+'เพลี้ยแป้ง (เงาะ)'!E4</f>
        <v>24</v>
      </c>
      <c r="EM7" s="292"/>
      <c r="EN7" s="292">
        <f>+หนอนคืบกินใบ!E4</f>
        <v>122.75</v>
      </c>
      <c r="EO7" s="292">
        <f>+'โรคราแป้ง (เงาะ)'!E4</f>
        <v>17</v>
      </c>
      <c r="EP7" s="292"/>
      <c r="EQ7" s="292"/>
      <c r="ER7" s="292"/>
      <c r="ES7" s="292">
        <f>+'โรคใบจุดสาหร่าย(เงาะ)'!E4</f>
        <v>243</v>
      </c>
      <c r="ET7" s="299">
        <f>SUBTOTAL(9,EK7:ES7)</f>
        <v>406.75</v>
      </c>
      <c r="EU7" s="292">
        <f>+'เพลี้ยไฟ (mangosteen)'!E4</f>
        <v>262.5</v>
      </c>
      <c r="EV7" s="292">
        <f>+หนอนชอนใบ!E4</f>
        <v>322</v>
      </c>
      <c r="EW7" s="292">
        <f>+หนอนกินใบ!E4</f>
        <v>406.5</v>
      </c>
      <c r="EX7" s="292"/>
      <c r="EY7" s="292">
        <f>+โรคแอนแทรคโนส!E4</f>
        <v>40</v>
      </c>
      <c r="EZ7" s="292">
        <f>+'โรคใบจุดสาหร่าย (mangosteen)'!E4</f>
        <v>514.75</v>
      </c>
      <c r="FA7" s="292">
        <f>+'โรคใบจุด (mangosteen)'!E4</f>
        <v>207.5</v>
      </c>
      <c r="FB7" s="299">
        <f>SUBTOTAL(9,EU7:FA7)</f>
        <v>1753.25</v>
      </c>
      <c r="FC7" s="292">
        <f>+โรคพุ่มไม้กวาด!E4</f>
        <v>119.5</v>
      </c>
      <c r="FD7" s="292">
        <f>+'เพลี้ยแป้ง (ลำไย)'!E4</f>
        <v>91.5</v>
      </c>
      <c r="FE7" s="292">
        <f>+'โรคราดำ (ลำไย)'!E4</f>
        <v>243</v>
      </c>
      <c r="FF7" s="292">
        <f>+'หนอนคืบกินใบ (ลำไย)'!E4</f>
        <v>19.5</v>
      </c>
      <c r="FG7" s="292"/>
      <c r="FH7" s="299">
        <f>SUBTOTAL(9,FC7:FG7)</f>
        <v>473.5</v>
      </c>
      <c r="FI7" s="299">
        <f>FH7+FB7+ET7+EJ7+DP7+DJ7+DD7+CT7+CD7+BQ7+BJ7+BD7+AS7+AK7</f>
        <v>2055833.5699999998</v>
      </c>
      <c r="FJ7" s="368">
        <f t="shared" ref="FJ7:FJ38" si="4">FH7+FB7+ET7+EJ7+DP7+DJ7+DD7+CT7+CD7+BQ7+BJ7+BD7+AS7+AK7</f>
        <v>2055833.5699999998</v>
      </c>
      <c r="FK7" s="334">
        <f>FI7-FJ7</f>
        <v>0</v>
      </c>
    </row>
    <row r="8" spans="1:170" s="117" customFormat="1">
      <c r="A8" s="318">
        <v>0</v>
      </c>
      <c r="B8" s="318"/>
      <c r="C8" s="318" t="s">
        <v>310</v>
      </c>
      <c r="D8" s="311" t="s">
        <v>301</v>
      </c>
      <c r="E8" s="312"/>
      <c r="F8" s="313"/>
      <c r="G8" s="313"/>
      <c r="H8" s="313" t="s">
        <v>302</v>
      </c>
      <c r="I8" s="316">
        <f ca="1">F9+I27+F48+G58+G68+F77</f>
        <v>67</v>
      </c>
      <c r="J8" s="387" t="s">
        <v>309</v>
      </c>
      <c r="K8" s="293">
        <f>SUM(K9,K27,K48,K58,K68,K77)</f>
        <v>72</v>
      </c>
      <c r="L8" s="293">
        <f t="shared" ref="L8:AJ8" si="5">SUM(L9,L27,L48,L58,L68,L77)</f>
        <v>13</v>
      </c>
      <c r="M8" s="293">
        <f t="shared" si="5"/>
        <v>212</v>
      </c>
      <c r="N8" s="293">
        <f t="shared" si="5"/>
        <v>0</v>
      </c>
      <c r="O8" s="293">
        <f t="shared" si="5"/>
        <v>587.75</v>
      </c>
      <c r="P8" s="293">
        <f t="shared" si="5"/>
        <v>0</v>
      </c>
      <c r="Q8" s="293">
        <f t="shared" si="5"/>
        <v>0</v>
      </c>
      <c r="R8" s="293">
        <f t="shared" si="5"/>
        <v>0</v>
      </c>
      <c r="S8" s="293">
        <f t="shared" si="5"/>
        <v>8</v>
      </c>
      <c r="T8" s="293">
        <f t="shared" si="5"/>
        <v>0</v>
      </c>
      <c r="U8" s="293">
        <f t="shared" si="5"/>
        <v>0</v>
      </c>
      <c r="V8" s="293">
        <f t="shared" si="5"/>
        <v>0</v>
      </c>
      <c r="W8" s="293">
        <f t="shared" si="5"/>
        <v>0</v>
      </c>
      <c r="X8" s="293">
        <f t="shared" si="5"/>
        <v>7</v>
      </c>
      <c r="Y8" s="293">
        <f t="shared" si="5"/>
        <v>0</v>
      </c>
      <c r="Z8" s="293">
        <f t="shared" si="5"/>
        <v>0</v>
      </c>
      <c r="AA8" s="293">
        <f>SUM(AA9,AA27,AA48,AA58,AA68,AA77)</f>
        <v>2976.75</v>
      </c>
      <c r="AB8" s="293">
        <f t="shared" si="5"/>
        <v>0</v>
      </c>
      <c r="AC8" s="293">
        <f t="shared" si="5"/>
        <v>0</v>
      </c>
      <c r="AD8" s="293">
        <f t="shared" si="5"/>
        <v>0</v>
      </c>
      <c r="AE8" s="293">
        <f t="shared" si="5"/>
        <v>0</v>
      </c>
      <c r="AF8" s="293">
        <f t="shared" si="5"/>
        <v>0</v>
      </c>
      <c r="AG8" s="293">
        <f t="shared" si="5"/>
        <v>0</v>
      </c>
      <c r="AH8" s="293">
        <f t="shared" si="5"/>
        <v>10</v>
      </c>
      <c r="AI8" s="293">
        <f t="shared" si="5"/>
        <v>0</v>
      </c>
      <c r="AJ8" s="293">
        <f t="shared" si="5"/>
        <v>2.25</v>
      </c>
      <c r="AK8" s="293">
        <f>SUM(AK9,AK27,AK48,AK58,AK68,AK77)</f>
        <v>3888.75</v>
      </c>
      <c r="AL8" s="293">
        <f t="shared" ref="AL8:AR8" si="6">SUM(AL9,AL27,AL48,AL58,AL68,AL77)</f>
        <v>44071.91</v>
      </c>
      <c r="AM8" s="293">
        <f t="shared" si="6"/>
        <v>12505.490000000002</v>
      </c>
      <c r="AN8" s="293">
        <f t="shared" si="6"/>
        <v>5890.54</v>
      </c>
      <c r="AO8" s="293">
        <f t="shared" si="6"/>
        <v>1050.73</v>
      </c>
      <c r="AP8" s="293">
        <f>SUM(AP9,AP27,AP48,AP58,AP68,AP77)</f>
        <v>701.6</v>
      </c>
      <c r="AQ8" s="293">
        <f t="shared" si="6"/>
        <v>0</v>
      </c>
      <c r="AR8" s="293">
        <f t="shared" si="6"/>
        <v>0</v>
      </c>
      <c r="AS8" s="293">
        <f>SUM(AS9,AS27,AS48,AS58,AS68,AS77)</f>
        <v>64220.27</v>
      </c>
      <c r="AT8" s="293">
        <f>SUM(AT9,AT27,AT48,AT58,AT68,AT77)</f>
        <v>1175.5</v>
      </c>
      <c r="AU8" s="293">
        <f t="shared" ref="AU8:CB8" si="7">SUM(AU9,AU27,AU48,AU58,AU68,AU77)</f>
        <v>552.29999999999995</v>
      </c>
      <c r="AV8" s="293">
        <f t="shared" si="7"/>
        <v>540.29999999999995</v>
      </c>
      <c r="AW8" s="293">
        <f t="shared" si="7"/>
        <v>930.5</v>
      </c>
      <c r="AX8" s="293">
        <f t="shared" si="7"/>
        <v>11553</v>
      </c>
      <c r="AY8" s="293">
        <f t="shared" ref="AY8:BD8" si="8">SUM(AY9,AY27,AY48,AY58,AY68,AY77)</f>
        <v>81</v>
      </c>
      <c r="AZ8" s="293">
        <f t="shared" si="8"/>
        <v>0</v>
      </c>
      <c r="BA8" s="293">
        <f t="shared" si="8"/>
        <v>0</v>
      </c>
      <c r="BB8" s="293">
        <f t="shared" si="8"/>
        <v>764.5</v>
      </c>
      <c r="BC8" s="293">
        <f t="shared" si="8"/>
        <v>362</v>
      </c>
      <c r="BD8" s="293">
        <f t="shared" si="8"/>
        <v>15959.099999999999</v>
      </c>
      <c r="BE8" s="293">
        <f t="shared" ref="BE8:BI8" si="9">SUM(BE9,BE27,BE48,BE58,BE68,BE77)</f>
        <v>1447.45</v>
      </c>
      <c r="BF8" s="293">
        <f t="shared" si="9"/>
        <v>824657.93</v>
      </c>
      <c r="BG8" s="293">
        <f>SUM(BG9,BG27,BG48,BG58,BG68,BG77)</f>
        <v>2941</v>
      </c>
      <c r="BH8" s="293">
        <f t="shared" si="9"/>
        <v>0</v>
      </c>
      <c r="BI8" s="293">
        <f t="shared" si="9"/>
        <v>4790.6499999999996</v>
      </c>
      <c r="BJ8" s="293">
        <f>SUM(BJ9,BJ27,BJ48,BJ58,BJ68,BJ77)</f>
        <v>833837.03</v>
      </c>
      <c r="BK8" s="293">
        <f t="shared" ref="BK8" si="10">SUM(BK9,BK27,BK48,BK58,BK68,BK77)</f>
        <v>0</v>
      </c>
      <c r="BL8" s="293">
        <f>SUM(BL9,BL27,BL48,BL58,BL68,BL77)</f>
        <v>7.5</v>
      </c>
      <c r="BM8" s="293">
        <f t="shared" ref="BM8:BP8" si="11">SUM(BM9,BM27,BM48,BM58,BM68,BM77)</f>
        <v>0</v>
      </c>
      <c r="BN8" s="293">
        <f t="shared" ca="1" si="11"/>
        <v>0</v>
      </c>
      <c r="BO8" s="293">
        <f t="shared" si="11"/>
        <v>0</v>
      </c>
      <c r="BP8" s="293">
        <f t="shared" si="11"/>
        <v>8</v>
      </c>
      <c r="BQ8" s="293">
        <f ca="1">SUM(BQ9,BQ27,BQ48,BQ58,BQ68,BQ77)</f>
        <v>15.5</v>
      </c>
      <c r="BR8" s="293">
        <f t="shared" si="7"/>
        <v>994.55</v>
      </c>
      <c r="BS8" s="293">
        <f t="shared" si="7"/>
        <v>91.5</v>
      </c>
      <c r="BT8" s="293">
        <f t="shared" si="7"/>
        <v>23119</v>
      </c>
      <c r="BU8" s="293">
        <f t="shared" si="7"/>
        <v>0</v>
      </c>
      <c r="BV8" s="293">
        <f t="shared" si="7"/>
        <v>0</v>
      </c>
      <c r="BW8" s="293">
        <f t="shared" si="7"/>
        <v>0</v>
      </c>
      <c r="BX8" s="293">
        <f t="shared" si="7"/>
        <v>0</v>
      </c>
      <c r="BY8" s="293">
        <f t="shared" si="7"/>
        <v>0</v>
      </c>
      <c r="BZ8" s="294">
        <f t="shared" si="7"/>
        <v>16.8</v>
      </c>
      <c r="CA8" s="293"/>
      <c r="CB8" s="293">
        <f t="shared" si="7"/>
        <v>787.15</v>
      </c>
      <c r="CC8" s="295">
        <f>SUM(CC9,CC27,CC48,CC58,CC68,CC77)</f>
        <v>1108175.8</v>
      </c>
      <c r="CD8" s="295">
        <f>SUM(CD9,CD27,CD48,CD58,CD68,CD77)</f>
        <v>1133184.8</v>
      </c>
      <c r="CE8" s="293">
        <f>SUM(CE9,CE27,CE48,CE58,CE68,CE77)</f>
        <v>2213.84</v>
      </c>
      <c r="CF8" s="293">
        <f t="shared" ref="CF8:CP8" si="12">SUM(CF9,CF27,CF48,CF58,CF68,CF77)</f>
        <v>0</v>
      </c>
      <c r="CG8" s="293">
        <f t="shared" si="12"/>
        <v>0</v>
      </c>
      <c r="CH8" s="293">
        <f t="shared" si="12"/>
        <v>0</v>
      </c>
      <c r="CI8" s="293">
        <f t="shared" si="12"/>
        <v>0</v>
      </c>
      <c r="CJ8" s="293">
        <f t="shared" si="12"/>
        <v>0</v>
      </c>
      <c r="CK8" s="293">
        <f t="shared" si="12"/>
        <v>0</v>
      </c>
      <c r="CL8" s="293">
        <f t="shared" si="12"/>
        <v>0</v>
      </c>
      <c r="CM8" s="293">
        <f t="shared" si="12"/>
        <v>0</v>
      </c>
      <c r="CN8" s="293">
        <f t="shared" si="12"/>
        <v>0</v>
      </c>
      <c r="CO8" s="293">
        <f t="shared" si="12"/>
        <v>0</v>
      </c>
      <c r="CP8" s="293">
        <f t="shared" si="12"/>
        <v>0</v>
      </c>
      <c r="CQ8" s="293"/>
      <c r="CR8" s="293">
        <f>SUM(CR9,CR27,CR48,CR58,CR68,CR77)</f>
        <v>229.5</v>
      </c>
      <c r="CS8" s="293">
        <f t="shared" ref="CS8" si="13">SUM(CS9,CS27,CS48,CS58,CS68,CS77)</f>
        <v>0</v>
      </c>
      <c r="CT8" s="293">
        <f>SUM(CT9,CT27,CT48,CT58,CT68,CT77)</f>
        <v>2443.34</v>
      </c>
      <c r="CU8" s="293">
        <f t="shared" ref="CU8:CV8" si="14">SUM(CU9,CU27,CU48,CU58,CU68,CU77)</f>
        <v>0</v>
      </c>
      <c r="CV8" s="293">
        <f t="shared" si="14"/>
        <v>25</v>
      </c>
      <c r="CW8" s="293">
        <f t="shared" ref="CW8:DC8" si="15">SUM(CW9,CW27,CW48,CW58,CW68,CW77)</f>
        <v>0</v>
      </c>
      <c r="CX8" s="293">
        <f t="shared" si="15"/>
        <v>0</v>
      </c>
      <c r="CY8" s="293">
        <f t="shared" si="15"/>
        <v>0</v>
      </c>
      <c r="CZ8" s="293">
        <f t="shared" si="15"/>
        <v>0</v>
      </c>
      <c r="DA8" s="293">
        <f t="shared" si="15"/>
        <v>0</v>
      </c>
      <c r="DB8" s="293">
        <f t="shared" si="15"/>
        <v>0</v>
      </c>
      <c r="DC8" s="293">
        <f t="shared" si="15"/>
        <v>0</v>
      </c>
      <c r="DD8" s="293">
        <f>SUM(DD9,DD27,DD48,DD58,DD68,DD77)</f>
        <v>25</v>
      </c>
      <c r="DE8" s="293">
        <f t="shared" ref="DE8:DI8" si="16">SUM(DE9,DE27,DE48,DE58,DE68,DE77)</f>
        <v>333.5</v>
      </c>
      <c r="DF8" s="293">
        <f t="shared" si="16"/>
        <v>0</v>
      </c>
      <c r="DG8" s="293">
        <f t="shared" ref="DG8:DH8" si="17">SUM(DG9,DG27,DG48,DG58,DG68,DG77)</f>
        <v>0</v>
      </c>
      <c r="DH8" s="293">
        <f t="shared" si="17"/>
        <v>0</v>
      </c>
      <c r="DI8" s="293">
        <f t="shared" si="16"/>
        <v>0</v>
      </c>
      <c r="DJ8" s="293">
        <f>SUM(DJ9,DJ27,DJ48,DJ58,DJ68,DJ77)</f>
        <v>333.5</v>
      </c>
      <c r="DK8" s="293">
        <f t="shared" ref="DK8:DO8" si="18">SUM(DK9,DK27,DK48,DK58,DK68,DK77)</f>
        <v>0</v>
      </c>
      <c r="DL8" s="293">
        <f t="shared" ref="DL8:DN8" si="19">SUM(DL9,DL27,DL48,DL58,DL68,DL77)</f>
        <v>0</v>
      </c>
      <c r="DM8" s="293">
        <f t="shared" si="19"/>
        <v>0</v>
      </c>
      <c r="DN8" s="293">
        <f t="shared" si="19"/>
        <v>0</v>
      </c>
      <c r="DO8" s="293">
        <f t="shared" si="18"/>
        <v>0</v>
      </c>
      <c r="DP8" s="293">
        <f>SUM(DP9,DP27,DP48,DP58,DP68,DP77)</f>
        <v>0</v>
      </c>
      <c r="DQ8" s="293">
        <f t="shared" ref="DQ8:EG8" si="20">SUM(DQ9,DQ27,DQ48,DQ58,DQ68,DQ77)</f>
        <v>0</v>
      </c>
      <c r="DR8" s="293">
        <f t="shared" si="20"/>
        <v>0</v>
      </c>
      <c r="DS8" s="293">
        <f t="shared" si="20"/>
        <v>948.05</v>
      </c>
      <c r="DT8" s="293">
        <f t="shared" si="20"/>
        <v>145.5</v>
      </c>
      <c r="DU8" s="293">
        <f t="shared" si="20"/>
        <v>672.7</v>
      </c>
      <c r="DV8" s="293">
        <f t="shared" si="20"/>
        <v>241</v>
      </c>
      <c r="DW8" s="293">
        <f t="shared" si="20"/>
        <v>750</v>
      </c>
      <c r="DX8" s="293">
        <f t="shared" si="20"/>
        <v>0.15</v>
      </c>
      <c r="DY8" s="293">
        <f t="shared" si="20"/>
        <v>1429</v>
      </c>
      <c r="DZ8" s="293">
        <f t="shared" si="20"/>
        <v>0</v>
      </c>
      <c r="EA8" s="293">
        <f>SUM(EA9,EA27,EA48,EA58,EA68,EA77)</f>
        <v>4187.1000000000004</v>
      </c>
      <c r="EB8" s="293">
        <f t="shared" si="20"/>
        <v>82</v>
      </c>
      <c r="EC8" s="293">
        <f t="shared" si="20"/>
        <v>0</v>
      </c>
      <c r="ED8" s="293">
        <f t="shared" si="20"/>
        <v>0</v>
      </c>
      <c r="EE8" s="293">
        <f t="shared" si="20"/>
        <v>224.27</v>
      </c>
      <c r="EF8" s="293">
        <f t="shared" si="20"/>
        <v>689</v>
      </c>
      <c r="EG8" s="293">
        <f t="shared" si="20"/>
        <v>0</v>
      </c>
      <c r="EH8" s="293">
        <f>SUM(EH9,EH27,EH48,EH58,EH68,EH77)</f>
        <v>951.25</v>
      </c>
      <c r="EI8" s="293">
        <f>SUM(EI9,EI27,EI48,EI58,EI68,EI77)</f>
        <v>20</v>
      </c>
      <c r="EJ8" s="293">
        <f>SUM(EJ9,EJ27,EJ48,EJ58,EJ68,EJ77)</f>
        <v>10340.02</v>
      </c>
      <c r="EK8" s="293">
        <f t="shared" ref="EK8:EL8" si="21">SUM(EK9,EK27,EK48,EK58,EK68,EK77)</f>
        <v>0</v>
      </c>
      <c r="EL8" s="293">
        <f t="shared" si="21"/>
        <v>24</v>
      </c>
      <c r="EM8" s="293">
        <f t="shared" ref="EM8:ER8" si="22">SUM(EM9,EM27,EM48,EM58,EM68,EM77)</f>
        <v>0</v>
      </c>
      <c r="EN8" s="293">
        <f>SUM(EN9,EN27,EN48,EN58,EN68,EN77)</f>
        <v>129.75</v>
      </c>
      <c r="EO8" s="293">
        <f t="shared" si="22"/>
        <v>17</v>
      </c>
      <c r="EP8" s="293">
        <f t="shared" si="22"/>
        <v>0</v>
      </c>
      <c r="EQ8" s="293">
        <f t="shared" si="22"/>
        <v>0</v>
      </c>
      <c r="ER8" s="293">
        <f t="shared" si="22"/>
        <v>0</v>
      </c>
      <c r="ES8" s="293">
        <f>SUM(ES9,ES27,ES48,ES58,ES68,ES77)</f>
        <v>254</v>
      </c>
      <c r="ET8" s="293">
        <f>SUM(ET9,ET27,ET48,ET58,ET68,ET77)</f>
        <v>424.75</v>
      </c>
      <c r="EU8" s="293">
        <f t="shared" ref="EU8:EZ8" si="23">SUM(EU9,EU27,EU48,EU58,EU68,EU77)</f>
        <v>251</v>
      </c>
      <c r="EV8" s="293">
        <f t="shared" si="23"/>
        <v>324</v>
      </c>
      <c r="EW8" s="293">
        <f t="shared" si="23"/>
        <v>411.5</v>
      </c>
      <c r="EX8" s="293">
        <f t="shared" si="23"/>
        <v>0</v>
      </c>
      <c r="EY8" s="293">
        <f t="shared" si="23"/>
        <v>40</v>
      </c>
      <c r="EZ8" s="293">
        <f t="shared" si="23"/>
        <v>510.75</v>
      </c>
      <c r="FA8" s="293">
        <f>SUM(FA9,FA27,FA48,FA58,FA68,FA77)</f>
        <v>216</v>
      </c>
      <c r="FB8" s="293">
        <f>SUM(FB9,FB27,FB48,FB58,FB68,FB77)</f>
        <v>1753.25</v>
      </c>
      <c r="FC8" s="293">
        <f t="shared" ref="FC8:FG8" si="24">SUM(FC9,FC27,FC48,FC58,FC68,FC77)</f>
        <v>119.5</v>
      </c>
      <c r="FD8" s="293">
        <f>SUM(FD9,FD27,FD48,FD58,FD68,FD77)</f>
        <v>90.5</v>
      </c>
      <c r="FE8" s="293">
        <f t="shared" si="24"/>
        <v>235</v>
      </c>
      <c r="FF8" s="293">
        <f>SUM(FF9,FF27,FF48,FF58,FF68,FF77)</f>
        <v>19.5</v>
      </c>
      <c r="FG8" s="293">
        <f t="shared" si="24"/>
        <v>0</v>
      </c>
      <c r="FH8" s="293">
        <f>SUM(FH9,FH27,FH48,FH58,FH68,FH77)</f>
        <v>464.5</v>
      </c>
      <c r="FI8" s="293">
        <f ca="1">SUM(FI9,FI27,FI48,FI58,FI68,FI77)</f>
        <v>2066889.81</v>
      </c>
      <c r="FJ8" s="368">
        <f t="shared" ca="1" si="4"/>
        <v>2066889.8100000003</v>
      </c>
      <c r="FK8" s="334">
        <f t="shared" ref="FK8:FK69" ca="1" si="25">FI8-FJ8</f>
        <v>0</v>
      </c>
    </row>
    <row r="9" spans="1:170" s="117" customFormat="1">
      <c r="A9" s="318">
        <v>0</v>
      </c>
      <c r="B9" s="318"/>
      <c r="C9" s="318" t="s">
        <v>310</v>
      </c>
      <c r="D9" s="289" t="s">
        <v>303</v>
      </c>
      <c r="E9" s="309"/>
      <c r="F9" s="314">
        <f ca="1">SUBTOTAL(2,$D$10:$D$26)</f>
        <v>13</v>
      </c>
      <c r="G9" s="315" t="s">
        <v>4</v>
      </c>
      <c r="H9" s="315"/>
      <c r="I9" s="309"/>
      <c r="J9" s="305"/>
      <c r="K9" s="296">
        <f>SUM(K10:K26)</f>
        <v>0</v>
      </c>
      <c r="L9" s="296">
        <f t="shared" ref="L9:M9" si="26">SUM(L10:L26)</f>
        <v>1</v>
      </c>
      <c r="M9" s="296">
        <f t="shared" si="26"/>
        <v>3</v>
      </c>
      <c r="N9" s="296">
        <f t="shared" ref="N9:AJ9" si="27">SUM(N10:N26)</f>
        <v>0</v>
      </c>
      <c r="O9" s="296">
        <f t="shared" si="27"/>
        <v>3</v>
      </c>
      <c r="P9" s="296">
        <f t="shared" si="27"/>
        <v>0</v>
      </c>
      <c r="Q9" s="296">
        <f t="shared" si="27"/>
        <v>0</v>
      </c>
      <c r="R9" s="296">
        <f t="shared" si="27"/>
        <v>0</v>
      </c>
      <c r="S9" s="296">
        <f t="shared" si="27"/>
        <v>0</v>
      </c>
      <c r="T9" s="296">
        <f t="shared" si="27"/>
        <v>0</v>
      </c>
      <c r="U9" s="296">
        <f t="shared" si="27"/>
        <v>0</v>
      </c>
      <c r="V9" s="296">
        <f t="shared" si="27"/>
        <v>0</v>
      </c>
      <c r="W9" s="296">
        <f t="shared" si="27"/>
        <v>0</v>
      </c>
      <c r="X9" s="296">
        <f>SUM(X10:X26)</f>
        <v>0</v>
      </c>
      <c r="Y9" s="296">
        <f t="shared" si="27"/>
        <v>0</v>
      </c>
      <c r="Z9" s="296">
        <f t="shared" si="27"/>
        <v>0</v>
      </c>
      <c r="AA9" s="296">
        <f t="shared" si="27"/>
        <v>2956.75</v>
      </c>
      <c r="AB9" s="296">
        <f t="shared" si="27"/>
        <v>0</v>
      </c>
      <c r="AC9" s="296">
        <f t="shared" si="27"/>
        <v>0</v>
      </c>
      <c r="AD9" s="296">
        <f t="shared" si="27"/>
        <v>0</v>
      </c>
      <c r="AE9" s="296">
        <f t="shared" si="27"/>
        <v>0</v>
      </c>
      <c r="AF9" s="296">
        <f t="shared" si="27"/>
        <v>0</v>
      </c>
      <c r="AG9" s="296">
        <f t="shared" si="27"/>
        <v>0</v>
      </c>
      <c r="AH9" s="296">
        <f t="shared" si="27"/>
        <v>0</v>
      </c>
      <c r="AI9" s="296">
        <f t="shared" si="27"/>
        <v>0</v>
      </c>
      <c r="AJ9" s="296">
        <f t="shared" si="27"/>
        <v>0</v>
      </c>
      <c r="AK9" s="296">
        <f>SUM(AK10:AK26)</f>
        <v>2963.75</v>
      </c>
      <c r="AL9" s="296">
        <f t="shared" ref="AL9:AR9" si="28">SUM(AL10:AL26)</f>
        <v>0</v>
      </c>
      <c r="AM9" s="296">
        <f t="shared" si="28"/>
        <v>0</v>
      </c>
      <c r="AN9" s="296">
        <f t="shared" si="28"/>
        <v>0</v>
      </c>
      <c r="AO9" s="296">
        <f t="shared" si="28"/>
        <v>0</v>
      </c>
      <c r="AP9" s="296">
        <f t="shared" si="28"/>
        <v>0</v>
      </c>
      <c r="AQ9" s="296">
        <f t="shared" si="28"/>
        <v>0</v>
      </c>
      <c r="AR9" s="296">
        <f t="shared" si="28"/>
        <v>0</v>
      </c>
      <c r="AS9" s="296">
        <f>SUM(AS10:AS26)</f>
        <v>0</v>
      </c>
      <c r="AT9" s="296">
        <f t="shared" ref="AT9:BC9" si="29">SUM(AT10:AT26)</f>
        <v>0</v>
      </c>
      <c r="AU9" s="296">
        <f t="shared" si="29"/>
        <v>0</v>
      </c>
      <c r="AV9" s="296">
        <f t="shared" si="29"/>
        <v>0</v>
      </c>
      <c r="AW9" s="296">
        <f t="shared" si="29"/>
        <v>0</v>
      </c>
      <c r="AX9" s="296">
        <f t="shared" si="29"/>
        <v>0</v>
      </c>
      <c r="AY9" s="296">
        <f t="shared" si="29"/>
        <v>0</v>
      </c>
      <c r="AZ9" s="296">
        <f>SUM(AZ10:AZ26)</f>
        <v>0</v>
      </c>
      <c r="BA9" s="296">
        <f>SUM(BA10:BA26)</f>
        <v>0</v>
      </c>
      <c r="BB9" s="296">
        <f>SUM(BB10:BB26)</f>
        <v>0</v>
      </c>
      <c r="BC9" s="296">
        <f t="shared" si="29"/>
        <v>0</v>
      </c>
      <c r="BD9" s="296">
        <f>SUM(BD10:BD26)</f>
        <v>0</v>
      </c>
      <c r="BE9" s="296">
        <f t="shared" ref="BE9:BI9" si="30">SUM(BE10:BE26)</f>
        <v>0</v>
      </c>
      <c r="BF9" s="296">
        <f t="shared" si="30"/>
        <v>8405.43</v>
      </c>
      <c r="BG9" s="296">
        <f t="shared" si="30"/>
        <v>0</v>
      </c>
      <c r="BH9" s="296">
        <f t="shared" si="30"/>
        <v>0</v>
      </c>
      <c r="BI9" s="296">
        <f t="shared" si="30"/>
        <v>0</v>
      </c>
      <c r="BJ9" s="296">
        <f>SUM(BJ10:BJ26)</f>
        <v>8405.43</v>
      </c>
      <c r="BK9" s="296">
        <f t="shared" ref="BK9:BP9" si="31">SUM(BK10:BK26)</f>
        <v>0</v>
      </c>
      <c r="BL9" s="296">
        <f t="shared" si="31"/>
        <v>7.5</v>
      </c>
      <c r="BM9" s="296">
        <f t="shared" si="31"/>
        <v>0</v>
      </c>
      <c r="BN9" s="296">
        <f t="shared" ca="1" si="31"/>
        <v>0</v>
      </c>
      <c r="BO9" s="296">
        <f t="shared" si="31"/>
        <v>0</v>
      </c>
      <c r="BP9" s="296">
        <f t="shared" si="31"/>
        <v>4</v>
      </c>
      <c r="BQ9" s="296">
        <f ca="1">SUM(BQ10:BQ26)</f>
        <v>11.5</v>
      </c>
      <c r="BR9" s="296">
        <f>SUM(BR10:BR26)</f>
        <v>0</v>
      </c>
      <c r="BS9" s="618">
        <f t="shared" ref="BS9" si="32">SUM(BS10:BS26)</f>
        <v>0</v>
      </c>
      <c r="BT9" s="296">
        <f t="shared" ref="BT9:CS9" si="33">SUM(BT10:BT26)</f>
        <v>334</v>
      </c>
      <c r="BU9" s="296">
        <f t="shared" si="33"/>
        <v>0</v>
      </c>
      <c r="BV9" s="296">
        <f t="shared" si="33"/>
        <v>0</v>
      </c>
      <c r="BW9" s="296">
        <f t="shared" si="33"/>
        <v>0</v>
      </c>
      <c r="BX9" s="296">
        <f t="shared" si="33"/>
        <v>0</v>
      </c>
      <c r="BY9" s="296">
        <f t="shared" si="33"/>
        <v>0</v>
      </c>
      <c r="BZ9" s="296">
        <f t="shared" si="33"/>
        <v>0</v>
      </c>
      <c r="CA9" s="296"/>
      <c r="CB9" s="296">
        <f t="shared" si="33"/>
        <v>0</v>
      </c>
      <c r="CC9" s="296">
        <f>SUM(CC10:CC26)</f>
        <v>114665.4</v>
      </c>
      <c r="CD9" s="296">
        <f>SUM(CD10:CD26)</f>
        <v>114999.4</v>
      </c>
      <c r="CE9" s="296">
        <f t="shared" si="33"/>
        <v>0</v>
      </c>
      <c r="CF9" s="296">
        <f>SUM(CF10:CF26)</f>
        <v>0</v>
      </c>
      <c r="CG9" s="296">
        <f t="shared" si="33"/>
        <v>0</v>
      </c>
      <c r="CH9" s="296">
        <f t="shared" si="33"/>
        <v>0</v>
      </c>
      <c r="CI9" s="296">
        <f t="shared" si="33"/>
        <v>0</v>
      </c>
      <c r="CJ9" s="296">
        <f t="shared" si="33"/>
        <v>0</v>
      </c>
      <c r="CK9" s="296">
        <f t="shared" si="33"/>
        <v>0</v>
      </c>
      <c r="CL9" s="296">
        <f t="shared" si="33"/>
        <v>0</v>
      </c>
      <c r="CM9" s="296">
        <f t="shared" si="33"/>
        <v>0</v>
      </c>
      <c r="CN9" s="296">
        <f t="shared" si="33"/>
        <v>0</v>
      </c>
      <c r="CO9" s="296">
        <f t="shared" si="33"/>
        <v>0</v>
      </c>
      <c r="CP9" s="296">
        <f t="shared" si="33"/>
        <v>0</v>
      </c>
      <c r="CQ9" s="296"/>
      <c r="CR9" s="296">
        <f t="shared" si="33"/>
        <v>0</v>
      </c>
      <c r="CS9" s="296">
        <f t="shared" si="33"/>
        <v>0</v>
      </c>
      <c r="CT9" s="296">
        <f>SUM(CT10:CT26)</f>
        <v>0</v>
      </c>
      <c r="CU9" s="296">
        <f t="shared" ref="CU9:DC9" si="34">SUM(CU10:CU26)</f>
        <v>0</v>
      </c>
      <c r="CV9" s="296">
        <f t="shared" si="34"/>
        <v>8</v>
      </c>
      <c r="CW9" s="296">
        <f>SUM(CW10:CW26)</f>
        <v>0</v>
      </c>
      <c r="CX9" s="296">
        <f t="shared" si="34"/>
        <v>0</v>
      </c>
      <c r="CY9" s="296">
        <f t="shared" si="34"/>
        <v>0</v>
      </c>
      <c r="CZ9" s="296">
        <f t="shared" si="34"/>
        <v>0</v>
      </c>
      <c r="DA9" s="296">
        <f t="shared" si="34"/>
        <v>0</v>
      </c>
      <c r="DB9" s="296">
        <f t="shared" si="34"/>
        <v>0</v>
      </c>
      <c r="DC9" s="296">
        <f t="shared" si="34"/>
        <v>0</v>
      </c>
      <c r="DD9" s="296">
        <f>SUM(DD10:DD26)</f>
        <v>8</v>
      </c>
      <c r="DE9" s="296">
        <f t="shared" ref="DE9:DI9" si="35">SUM(DE10:DE26)</f>
        <v>0</v>
      </c>
      <c r="DF9" s="296">
        <f t="shared" si="35"/>
        <v>0</v>
      </c>
      <c r="DG9" s="296">
        <f t="shared" ref="DG9:DH9" si="36">SUM(DG10:DG26)</f>
        <v>0</v>
      </c>
      <c r="DH9" s="296">
        <f t="shared" si="36"/>
        <v>0</v>
      </c>
      <c r="DI9" s="296">
        <f t="shared" si="35"/>
        <v>0</v>
      </c>
      <c r="DJ9" s="296">
        <f>SUM(DJ10:DJ26)</f>
        <v>0</v>
      </c>
      <c r="DK9" s="296">
        <f t="shared" ref="DK9:DO9" si="37">SUM(DK10:DK26)</f>
        <v>0</v>
      </c>
      <c r="DL9" s="296">
        <f t="shared" ref="DL9:DN9" si="38">SUM(DL10:DL26)</f>
        <v>0</v>
      </c>
      <c r="DM9" s="296">
        <f t="shared" si="38"/>
        <v>0</v>
      </c>
      <c r="DN9" s="296">
        <f t="shared" si="38"/>
        <v>0</v>
      </c>
      <c r="DO9" s="296">
        <f t="shared" si="37"/>
        <v>0</v>
      </c>
      <c r="DP9" s="296">
        <f>SUM(DP10:DP26)</f>
        <v>0</v>
      </c>
      <c r="DQ9" s="296">
        <f t="shared" ref="DQ9:EI9" si="39">SUM(DQ10:DQ26)</f>
        <v>0</v>
      </c>
      <c r="DR9" s="296">
        <f t="shared" si="39"/>
        <v>0</v>
      </c>
      <c r="DS9" s="296">
        <f t="shared" si="39"/>
        <v>0</v>
      </c>
      <c r="DT9" s="296">
        <f t="shared" si="39"/>
        <v>0</v>
      </c>
      <c r="DU9" s="296">
        <f t="shared" si="39"/>
        <v>0</v>
      </c>
      <c r="DV9" s="296">
        <f t="shared" si="39"/>
        <v>0</v>
      </c>
      <c r="DW9" s="296">
        <f t="shared" si="39"/>
        <v>0</v>
      </c>
      <c r="DX9" s="296">
        <f t="shared" si="39"/>
        <v>0</v>
      </c>
      <c r="DY9" s="296">
        <f t="shared" si="39"/>
        <v>0</v>
      </c>
      <c r="DZ9" s="296">
        <f t="shared" si="39"/>
        <v>0</v>
      </c>
      <c r="EA9" s="296">
        <f t="shared" si="39"/>
        <v>0</v>
      </c>
      <c r="EB9" s="296">
        <f t="shared" si="39"/>
        <v>0</v>
      </c>
      <c r="EC9" s="296">
        <f t="shared" si="39"/>
        <v>0</v>
      </c>
      <c r="ED9" s="296">
        <f t="shared" si="39"/>
        <v>0</v>
      </c>
      <c r="EE9" s="296">
        <f t="shared" si="39"/>
        <v>0</v>
      </c>
      <c r="EF9" s="296">
        <f t="shared" si="39"/>
        <v>0</v>
      </c>
      <c r="EG9" s="296">
        <f t="shared" si="39"/>
        <v>0</v>
      </c>
      <c r="EH9" s="296">
        <f t="shared" si="39"/>
        <v>0</v>
      </c>
      <c r="EI9" s="296">
        <f t="shared" si="39"/>
        <v>0</v>
      </c>
      <c r="EJ9" s="296">
        <f>SUM(EJ10:EJ26)</f>
        <v>0</v>
      </c>
      <c r="EK9" s="296">
        <f t="shared" ref="EK9:ES9" si="40">SUM(EK10:EK26)</f>
        <v>0</v>
      </c>
      <c r="EL9" s="296">
        <f t="shared" si="40"/>
        <v>5</v>
      </c>
      <c r="EM9" s="296">
        <f t="shared" si="40"/>
        <v>0</v>
      </c>
      <c r="EN9" s="296">
        <f t="shared" si="40"/>
        <v>0</v>
      </c>
      <c r="EO9" s="296">
        <f t="shared" si="40"/>
        <v>6</v>
      </c>
      <c r="EP9" s="296">
        <f t="shared" si="40"/>
        <v>0</v>
      </c>
      <c r="EQ9" s="296">
        <f t="shared" si="40"/>
        <v>0</v>
      </c>
      <c r="ER9" s="296">
        <f t="shared" si="40"/>
        <v>0</v>
      </c>
      <c r="ES9" s="296">
        <f t="shared" si="40"/>
        <v>9</v>
      </c>
      <c r="ET9" s="296">
        <f>SUM(ET10:ET26)</f>
        <v>20</v>
      </c>
      <c r="EU9" s="296">
        <f t="shared" ref="EU9:FA9" si="41">SUM(EU10:EU26)</f>
        <v>0</v>
      </c>
      <c r="EV9" s="296">
        <f t="shared" si="41"/>
        <v>0</v>
      </c>
      <c r="EW9" s="296">
        <f t="shared" si="41"/>
        <v>0</v>
      </c>
      <c r="EX9" s="296">
        <f t="shared" si="41"/>
        <v>0</v>
      </c>
      <c r="EY9" s="296">
        <f t="shared" si="41"/>
        <v>0</v>
      </c>
      <c r="EZ9" s="296">
        <f t="shared" si="41"/>
        <v>0</v>
      </c>
      <c r="FA9" s="296">
        <f t="shared" si="41"/>
        <v>0</v>
      </c>
      <c r="FB9" s="296">
        <f>SUM(FB10:FB26)</f>
        <v>0</v>
      </c>
      <c r="FC9" s="296">
        <f t="shared" ref="FC9:FG9" si="42">SUM(FC10:FC26)</f>
        <v>0</v>
      </c>
      <c r="FD9" s="296">
        <f t="shared" si="42"/>
        <v>46</v>
      </c>
      <c r="FE9" s="296">
        <f t="shared" si="42"/>
        <v>78</v>
      </c>
      <c r="FF9" s="296">
        <f t="shared" si="42"/>
        <v>0</v>
      </c>
      <c r="FG9" s="296">
        <f t="shared" si="42"/>
        <v>0</v>
      </c>
      <c r="FH9" s="296">
        <f>SUM(FH10:FH26)</f>
        <v>124</v>
      </c>
      <c r="FI9" s="296">
        <f ca="1">SUM(FI10:FI26)</f>
        <v>126532.07999999999</v>
      </c>
      <c r="FJ9" s="368">
        <f t="shared" ca="1" si="4"/>
        <v>126532.07999999999</v>
      </c>
      <c r="FK9" s="334">
        <f t="shared" ca="1" si="25"/>
        <v>0</v>
      </c>
    </row>
    <row r="10" spans="1:170" s="112" customFormat="1">
      <c r="A10" s="318">
        <v>0</v>
      </c>
      <c r="B10" s="318">
        <f t="shared" ref="B10:B26" ca="1" si="43">IF(FI10&gt;0,1,"")</f>
        <v>1</v>
      </c>
      <c r="C10" s="318">
        <f ca="1">IF(B10=1,SUBTOTAL(2,$B$10:B10),"")</f>
        <v>1</v>
      </c>
      <c r="D10" s="290">
        <f ca="1">C10</f>
        <v>1</v>
      </c>
      <c r="E10" s="291" t="s">
        <v>116</v>
      </c>
      <c r="F10" s="310"/>
      <c r="G10" s="310"/>
      <c r="H10" s="310"/>
      <c r="I10" s="310"/>
      <c r="J10" s="306"/>
      <c r="K10" s="297">
        <f>SUMIF(หนอนห่อใบข้าว!$B$5:$B$76,ทดสอบ!$E10,หนอนห่อใบข้าว!$G$5:$G$76)</f>
        <v>0</v>
      </c>
      <c r="L10" s="297">
        <f>SUMIF(เพลี้ยกระโดดหลังขาว!$B$5:$B$76,ทดสอบ!$E10,เพลี้ยกระโดดหลังขาว!$G$5:$G$76)</f>
        <v>0</v>
      </c>
      <c r="M10" s="297">
        <f>SUMIF(โรคไหม้ข้าว!$B$5:$B$76,ทดสอบ!$E10,โรคไหม้ข้าว!$G$5:$G$76)</f>
        <v>0</v>
      </c>
      <c r="N10" s="297">
        <f>SUMIF(แมลงหวี่ขาว!$B$5:$B$76,ทดสอบ!$E10,แมลงหวี่ขาว!$G$5:$G$76)</f>
        <v>0</v>
      </c>
      <c r="O10" s="297">
        <f>SUMIF(เพลี้ยกระโดดสีน้ำตาล!$B$5:$B$77,ทดสอบ!$E10,เพลี้ยกระโดดสีน้ำตาล!$G$5:$G$77)</f>
        <v>0</v>
      </c>
      <c r="P10" s="297">
        <f>SUMIF(แมลงสิง!$B$5:$B$81,ทดสอบ!$E10,แมลงสิง!$G$5:$G$81)</f>
        <v>0</v>
      </c>
      <c r="Q10" s="297">
        <f>SUMIF(เพลี้ยไฟ!$B$5:$B$76,ทดสอบ!$E10,เพลี้ยไฟ!$G$5:$G$76)</f>
        <v>0</v>
      </c>
      <c r="R10" s="297">
        <f>SUMIF(แมลงดำหนาม1!$B$5:$B$81,ทดสอบ!$E10,แมลงดำหนาม1!$G$5:$G$81)</f>
        <v>0</v>
      </c>
      <c r="S10" s="297">
        <f>SUMIF(โรคขอบใบแห้ง!$B$5:$B$78,ทดสอบ!$E10,โรคขอบใบแห้ง!$G$5:$G$78)</f>
        <v>0</v>
      </c>
      <c r="T10" s="297">
        <f>SUMIF(โรคกาบใบแห้ง!$B$5:$B$81,ทดสอบ!$E10,โรคกาบใบแห้ง!$G$5:$G$81)</f>
        <v>0</v>
      </c>
      <c r="U10" s="297">
        <f>SUMIF(โรคใบจุดสีน้ำตาล!$B$5:$B$77,ทดสอบ!$E10,โรคใบจุดสีน้ำตาล!$G$5:$G$77)</f>
        <v>0</v>
      </c>
      <c r="V10" s="297">
        <f>SUMIF(หนอนกระทู้กล้า!$B$5:$B$76,ทดสอบ!$E10,หนอนกระทู้กล้า!$G$5:$G$76)</f>
        <v>0</v>
      </c>
      <c r="W10" s="297">
        <f>SUMIF(โรคใบขีดโปร่งแสง!$B$5:$B$81,ทดสอบ!$E10,โรคใบขีดโปร่งแสง!$G$5:$G$81)</f>
        <v>0</v>
      </c>
      <c r="X10" s="297">
        <f>SUMIF(โรคใบขีดสีน้ำตาล!$B$5:$B$80,ทดสอบ!$E10,โรคใบขีดสีน้ำตาล!$G$5:$G$80)</f>
        <v>0</v>
      </c>
      <c r="Y10" s="297">
        <f>SUMIF(หนอนกัดใบข้าว!$B$5:$B$81,ทดสอบ!$E10,หนอนกัดใบข้าว!$G$5:$G$81)</f>
        <v>0</v>
      </c>
      <c r="Z10" s="297">
        <f>SUMIF(แมลงหล่า!$B$5:$B$81,ทดสอบ!$E10,แมลงหล่า!$G$5:$G$81)</f>
        <v>0</v>
      </c>
      <c r="AA10" s="297">
        <f>SUMIF(แมลงบั่ว!$B$5:$B$80,ทดสอบ!$E10,แมลงบั่ว!$G$5:$G$80)</f>
        <v>2.75</v>
      </c>
      <c r="AB10" s="297">
        <f>SUMIF(โรคเมล็ดด่าง!$B$5:$B$81,ทดสอบ!$E10,โรคเมล็ดด่าง!$G$5:$G$81)</f>
        <v>0</v>
      </c>
      <c r="AC10" s="297">
        <f>SUMIF(ด้วงดำ!$B$5:$B$81,ทดสอบ!$E10,ด้วงดำ!$G$5:$G$81)</f>
        <v>0</v>
      </c>
      <c r="AD10" s="297">
        <f>SUMIF(ตั๊กแตนหนวดสั้น!$B$5:$B$81,ทดสอบ!$E10,ตั๊กแตนหนวดสั้น!$G$5:$G$81)</f>
        <v>0</v>
      </c>
      <c r="AE10" s="297">
        <f>SUMIF(หนอนกอข้าว!$B$5:$B$77,ทดสอบ!$E10,หนอนกอข้าว!$G$5:$G$77)</f>
        <v>0</v>
      </c>
      <c r="AF10" s="297">
        <f>SUMIF(หนอนกระทู้ข้าว!$B$5:$B$81,ทดสอบ!$E10,หนอนกระทู้ข้าว!$G$5:$G$81)</f>
        <v>0</v>
      </c>
      <c r="AG10" s="297">
        <f>SUMIF(โรคกาบใบเน่า!$B$5:$B$81,ทดสอบ!$E10,โรคกาบใบเน่า!$G$5:$G$81)</f>
        <v>0</v>
      </c>
      <c r="AH10" s="297">
        <f>SUMIF(เพลี้ยจั๊กจั่นสีเขียว!$B$5:$B$80,ทดสอบ!$E10,เพลี้ยจั๊กจั่นสีเขียว!$G$5:$G$80)</f>
        <v>0</v>
      </c>
      <c r="AI10" s="297">
        <f>SUMIF(หอยเชอรี่!$B$5:$B$81,ทดสอบ!$E10,หอยเชอรี่!$G$5:$G$81)</f>
        <v>0</v>
      </c>
      <c r="AJ10" s="297">
        <f>SUMIF(โรคใบสีส้ม!$B$5:$B$80,ทดสอบ!$E10,โรคใบสีส้ม!$G$5:$G$80)</f>
        <v>0</v>
      </c>
      <c r="AK10" s="300">
        <f t="shared" ref="AK10:AK26" si="44">SUBTOTAL(9,K10:AJ10)</f>
        <v>2.75</v>
      </c>
      <c r="AL10" s="297">
        <f>SUMIF(หนอนหัวดำ!$C$6:$C$67,ทดสอบ!$E10,หนอนหัวดำ!$N$6:$N$67)</f>
        <v>0</v>
      </c>
      <c r="AM10" s="297">
        <f>SUMIF(แมลงดำหนาม!$C$6:$C$67,ทดสอบ!$E10,แมลงดำหนาม!$N$6:$N$67)</f>
        <v>0</v>
      </c>
      <c r="AN10" s="297">
        <f>SUMIF('ด้วงแรด มะพร้าว'!$C$6:$C$67,ทดสอบ!$E10,'ด้วงแรด มะพร้าว'!$J$6:$J$67)</f>
        <v>0</v>
      </c>
      <c r="AO10" s="297">
        <f>SUMIF(ด้วงงวง!$C$6:$C$67,ทดสอบ!$E10,ด้วงงวง!$J$6:$J$67)</f>
        <v>0</v>
      </c>
      <c r="AP10" s="297">
        <f>SUMIF(ไรสี่ขามะพร้าว!$C$6:$C$67,ทดสอบ!$E10,ไรสี่ขามะพร้าว!$J$6:$J$67)</f>
        <v>0</v>
      </c>
      <c r="AQ10" s="297">
        <f>SUMIF(หนอนพาราซา!$C$6:$C$67,ทดสอบ!$E10,หนอนพาราซา!$J$6:$J$67)</f>
        <v>0</v>
      </c>
      <c r="AR10" s="297">
        <f>SUMIF(หนอนกินใบมะพร้าว!$C$6:$C$67,ทดสอบ!$E10,หนอนกินใบมะพร้าว!$J$6:$J$67)</f>
        <v>0</v>
      </c>
      <c r="AS10" s="300">
        <f>SUBTOTAL(9,AL10:AR10)</f>
        <v>0</v>
      </c>
      <c r="AT10" s="297">
        <f>SUMIF('ด้วงแรด ปาล์ม'!$C$5:$C$71,ทดสอบ!$E10,'ด้วงแรด ปาล์ม'!$G$5:$G$71)</f>
        <v>0</v>
      </c>
      <c r="AU10" s="297">
        <f>SUMIF(หนอนปลอกเล็ก!$C$5:$C$71,ทดสอบ!$E10,หนอนปลอกเล็ก!$G$5:$G$71)</f>
        <v>0</v>
      </c>
      <c r="AV10" s="297">
        <f>SUMIF(ด้วงกุหลาบ!$C$5:$C$70,ทดสอบ!$E10,ด้วงกุหลาบ!$G$5:$G$70)</f>
        <v>0</v>
      </c>
      <c r="AW10" s="297">
        <f>SUMIF(โรคทะลายเน่า!$C$5:$C$71,ทดสอบ!$E10,โรคทะลายเน่า!$G$5:$G$71)</f>
        <v>0</v>
      </c>
      <c r="AX10" s="297">
        <f>SUMIF(โรคลำต้นเน่า!$C$5:$C$71,ทดสอบ!$E10,โรคลำต้นเน่า!$G$5:$G$71)</f>
        <v>0</v>
      </c>
      <c r="AY10" s="297">
        <f>SUMIF('โรคใบจุด ปาล์ม'!$C$5:$C$71,ทดสอบ!$E10,'โรคใบจุด ปาล์ม'!$G$5:$G$71)</f>
        <v>0</v>
      </c>
      <c r="AZ10" s="297">
        <f>SUMIF(โรคก้านทางใบเน่า!$C$5:$C$71,ทดสอบ!$E10,โรคก้านทางใบเน่า!$G$5:$G$71)</f>
        <v>0</v>
      </c>
      <c r="BA10" s="297">
        <f>SUMIF(หนอนหน้าแมว!$C$5:$C$71,ทดสอบ!$E10,หนอนหน้าแมว!$G$5:$G$71)</f>
        <v>0</v>
      </c>
      <c r="BB10" s="591">
        <f>SUMIF('หนอนหัวดำ ปาล์ม'!$C$5:$C$71,ทดสอบ!$E10,'หนอนหัวดำ ปาล์ม'!$G$5:$G$71)</f>
        <v>0</v>
      </c>
      <c r="BC10" s="297">
        <f>SUMIF('โรคใบจุดสาหร่าย ปาล์ม'!$C$5:$C$71,ทดสอบ!$E10,'โรคใบจุดสาหร่าย ปาล์ม'!$G$5:$G$71)</f>
        <v>0</v>
      </c>
      <c r="BD10" s="300">
        <f>SUBTOTAL(9,AT10:BC10)</f>
        <v>0</v>
      </c>
      <c r="BE10" s="297">
        <f>SUMIF(โรครากขาว!$C$5:$C$69,ทดสอบ!$E10,โรครากขาว!$G$5:$G$69)</f>
        <v>0</v>
      </c>
      <c r="BF10" s="297">
        <f>SUMIF(โรคใบร่วงยางพาราชนิดใหม่!$C$5:$C$69,ทดสอบ!$E10,โรคใบร่วงยางพาราชนิดใหม่!$G$5:$G$69)</f>
        <v>0</v>
      </c>
      <c r="BG10" s="297">
        <f>SUMIF(โรคใบร่วงยางพารา!$C$5:$C$69,ทดสอบ!$E10,โรคใบร่วงยางพารา!$G$5:$G$69)</f>
        <v>0</v>
      </c>
      <c r="BH10" s="297">
        <f>SUMIF(โรคราแป้ง1!$C$5:$C$69,ทดสอบ!$E10,โรคราแป้ง1!$G$5:$G$69)</f>
        <v>0</v>
      </c>
      <c r="BI10" s="297">
        <f>SUMIF(โรคหน้ายางแห้ง!$C$5:$C$69,ทดสอบ!$E10,โรคหน้ายางแห้ง!$G$5:$G$69)</f>
        <v>0</v>
      </c>
      <c r="BJ10" s="300">
        <f>SUBTOTAL(9,BE10:BI10)</f>
        <v>0</v>
      </c>
      <c r="BK10" s="297">
        <f>SUMIF(โรคราสนิม!$C$5:$C$64,ทดสอบ!$E10,โรคราสนิม!$G$5:$G$64)</f>
        <v>0</v>
      </c>
      <c r="BL10" s="297">
        <f>SUMIF(หนอนกาแฟสีแดง!$C$5:$C$64,ทดสอบ!$E10,หนอนกาแฟสีแดง!$G$5:$G$64)</f>
        <v>0</v>
      </c>
      <c r="BM10" s="297">
        <f>SUMIF(โรคใบจุดตากบ!$C$5:$C$64,ทดสอบ!$E10,โรคใบจุดตากบ!$G$5:$G$64)</f>
        <v>0</v>
      </c>
      <c r="BN10" s="297">
        <f ca="1">SUMIF(หนอนเจาะกิ่งลำต้น!$C$5:$C464,ทดสอบ!$E10,หนอนเจาะกิ่งลำต้น!$G$5:$G$64)</f>
        <v>0</v>
      </c>
      <c r="BO10" s="591">
        <f>SUMIF(มอดเจาะเมล็ดกาแฟ!$C$5:$C$64,ทดสอบ!$E10,มอดเจาะเมล็ดกาแฟ!$G$5:$G$64)</f>
        <v>0</v>
      </c>
      <c r="BP10" s="297">
        <f>SUMIF(มอดเจาะผลกาแฟ!$C$5:$C$64,ทดสอบ!$E10,มอดเจาะผลกาแฟ!$G$5:$G$64)</f>
        <v>0</v>
      </c>
      <c r="BQ10" s="300">
        <f ca="1">SUBTOTAL(9,BK10:BP10)</f>
        <v>0</v>
      </c>
      <c r="BR10" s="297">
        <f>SUMIF(เพลี้ยแป้งมัน!$B$5:$B$59,ทดสอบ!$E10,เพลี้ยแป้งมัน!$H$5:$H$59)</f>
        <v>0</v>
      </c>
      <c r="BS10" s="591">
        <f>SUMIF('โรคใบไหม้ (มัน)'!$B$5:$B$58,ทดสอบ!$E10,'โรคใบไหม้ (มัน)'!$H$5:$H$58)</f>
        <v>0</v>
      </c>
      <c r="BT10" s="297">
        <f>SUMIF(ไรแดง!$B$5:$B$59,ทดสอบ!$E10,ไรแดง!$H$5:$H$59)</f>
        <v>0</v>
      </c>
      <c r="BU10" s="297"/>
      <c r="BV10" s="297"/>
      <c r="BW10" s="297"/>
      <c r="BX10" s="297"/>
      <c r="BY10" s="297"/>
      <c r="BZ10" s="297">
        <f>SUMIF(โรคโคนเน่าหัวเน่า!$B$5:$B$59,ทดสอบ!$E10,โรคโคนเน่าหัวเน่า!$H$5:$H$59)</f>
        <v>0</v>
      </c>
      <c r="CA10" s="297"/>
      <c r="CB10" s="297">
        <f>SUMIF(โรคพุ่มแจ้!$B$5:$B$58,ทดสอบ!$E10,โรคพุ่มแจ้!$H$5:$H$58)</f>
        <v>0</v>
      </c>
      <c r="CC10" s="297">
        <f>SUMIF(โรคใบด่างมันสำปะหลัง!$B$5:$B$59,ทดสอบ!$E10,โรคใบด่างมันสำปะหลัง!$H$5:$H$59)</f>
        <v>26363.09</v>
      </c>
      <c r="CD10" s="300">
        <f t="shared" ref="CD10:CD26" si="45">SUBTOTAL(9,BR10:CC10)</f>
        <v>26363.09</v>
      </c>
      <c r="CE10" s="297">
        <f>SUMIF(หนอนกออ้อย!$B$5:$B$50,ทดสอบ!$E10,หนอนกออ้อย!$G$5:$G$50)</f>
        <v>0</v>
      </c>
      <c r="CF10" s="297">
        <f>SUMIF('ด้วงหนวดยาว อ้อย'!$B$5:$B$52,ทดสอบ!$E10,'ด้วงหนวดยาว อ้อย'!$G$5:$G$52)</f>
        <v>0</v>
      </c>
      <c r="CG10" s="297"/>
      <c r="CH10" s="297"/>
      <c r="CI10" s="297"/>
      <c r="CJ10" s="297"/>
      <c r="CK10" s="297"/>
      <c r="CL10" s="297"/>
      <c r="CM10" s="297"/>
      <c r="CN10" s="297"/>
      <c r="CO10" s="297"/>
      <c r="CP10" s="297"/>
      <c r="CQ10" s="297"/>
      <c r="CR10" s="297">
        <f>SUMIF('โรคใบขาว อ้อย'!$B$5:$B$50,ทดสอบ!$E10,'โรคใบขาว อ้อย'!$G$5:$G$50)</f>
        <v>0</v>
      </c>
      <c r="CS10" s="297"/>
      <c r="CT10" s="300">
        <f>SUBTOTAL(9,CE10:CS10)</f>
        <v>0</v>
      </c>
      <c r="CU10" s="297"/>
      <c r="CV10" s="297">
        <f>SUMIF('หนอนกระทู้ข้าวโพดลายจุด (FAW)'!$B$5:$B$57,ทดสอบ!$E10,'หนอนกระทู้ข้าวโพดลายจุด (FAW)'!$F$5:$F$57)</f>
        <v>0</v>
      </c>
      <c r="CW10" s="297">
        <f>SUMIF(โรคฝักเน่า!$C$5:$C$57,ทดสอบ!$E10,โรคฝักเน่า!$G$5:$G$57)</f>
        <v>0</v>
      </c>
      <c r="CX10" s="297"/>
      <c r="CY10" s="297"/>
      <c r="CZ10" s="297"/>
      <c r="DA10" s="297"/>
      <c r="DB10" s="297"/>
      <c r="DC10" s="297"/>
      <c r="DD10" s="300">
        <f t="shared" ref="DD10:DD26" si="46">SUBTOTAL(9,CU10:DC10)</f>
        <v>0</v>
      </c>
      <c r="DE10" s="297">
        <f>SUMIF(โรคเหี่ยว!$B$5:$B$65,ทดสอบ!$E10,โรคเหี่ยว!$E$5:$E$65)</f>
        <v>0</v>
      </c>
      <c r="DF10" s="297"/>
      <c r="DG10" s="297"/>
      <c r="DH10" s="297"/>
      <c r="DI10" s="297"/>
      <c r="DJ10" s="300">
        <f>SUBTOTAL(9,DE10:DI10)</f>
        <v>0</v>
      </c>
      <c r="DK10" s="297"/>
      <c r="DL10" s="297"/>
      <c r="DM10" s="297"/>
      <c r="DN10" s="297"/>
      <c r="DO10" s="297"/>
      <c r="DP10" s="300">
        <f>SUBTOTAL(9,DK10:DO10)</f>
        <v>0</v>
      </c>
      <c r="DQ10" s="297"/>
      <c r="DR10" s="297"/>
      <c r="DS10" s="297">
        <f>SUMIF('เพลี้ยไฟ ทุเรียน'!$B$5:$B$81,ทดสอบ!$E10,'เพลี้ยไฟ ทุเรียน'!$F$5:$F$81)</f>
        <v>0</v>
      </c>
      <c r="DT10" s="297">
        <f>SUMIF('เพลี้ยแป้ง ทุเรียน'!$B$5:$B$81,ทดสอบ!$E10,'เพลี้ยแป้ง ทุเรียน'!$F$5:$F$81)</f>
        <v>0</v>
      </c>
      <c r="DU10" s="297">
        <f>SUMIF(เพลี้ยไก่แจ้ทุเรียน!$B$5:$B$81,ทดสอบ!$E10,เพลี้ยไก่แจ้ทุเรียน!$F$5:$F$81)</f>
        <v>0</v>
      </c>
      <c r="DV10" s="297">
        <f>SUMIF(เพลี้ยหอยเกล็ด!$B$5:$B$81,ทดสอบ!$E10,เพลี้ยหอยเกล็ด!$F$5:$F$81)</f>
        <v>0</v>
      </c>
      <c r="DW10" s="297">
        <f>SUMIF(เพลี้ยจั๊กจั่นฝอย!$B$5:$B$81,ทดสอบ!$E10,เพลี้ยจั๊กจั่นฝอย!$F$5:$F$81)</f>
        <v>0</v>
      </c>
      <c r="DX10" s="297">
        <f>SUMIF(หนอนเจาะเมล็ดทุเรียน!$B$5:$B$81,ทดสอบ!$E10,หนอนเจาะเมล็ดทุเรียน!$F$5:$F$81)</f>
        <v>0</v>
      </c>
      <c r="DY10" s="297">
        <f>SUMIF(ไรแดงทุเรียน!$B$5:$B$81,ทดสอบ!$E10,ไรแดงทุเรียน!$F$5:$F$81)</f>
        <v>0</v>
      </c>
      <c r="DZ10" s="297"/>
      <c r="EA10" s="297">
        <f>SUMIF(โรครากเน่าโคนเน่า!$B$5:$B$81,ทดสอบ!$E10,โรครากเน่าโคนเน่า!$F$5:$F$81)</f>
        <v>0</v>
      </c>
      <c r="EB10" s="297">
        <f>SUMIF('โรคราดำ ทุเรียน'!$B$5:$B$81,ทดสอบ!$E10,'โรคราดำ ทุเรียน'!$F$5:$F$81)</f>
        <v>0</v>
      </c>
      <c r="EC10" s="297"/>
      <c r="ED10" s="297"/>
      <c r="EE10" s="297">
        <f>SUMIF(โรคราสีชมพู!$B$5:$B$81,ทดสอบ!$E10,โรคราสีชมพู!$F$5:$F$81)</f>
        <v>0</v>
      </c>
      <c r="EF10" s="297">
        <f>SUMIF(โรคใบติดหรือใบไหม้!$B$5:$B$81,ทดสอบ!$E10,โรคใบติดหรือใบไหม้!$F$5:$F$81)</f>
        <v>0</v>
      </c>
      <c r="EG10" s="297"/>
      <c r="EH10" s="297">
        <f>SUMIF('โรคใบจุดสาหร่าย (durian)'!$B$5:$B$81,ทดสอบ!$E10,'โรคใบจุดสาหร่าย (durian)'!$F$5:$F$81)</f>
        <v>0</v>
      </c>
      <c r="EI10" s="297">
        <f>SUMIF(หนอนเจาะผล!$B$5:$B$81,ทดสอบ!$E10,หนอนเจาะผล!$F$5:$F$81)</f>
        <v>0</v>
      </c>
      <c r="EJ10" s="300">
        <f>SUBTOTAL(9,DQ10:EI10)</f>
        <v>0</v>
      </c>
      <c r="EK10" s="297"/>
      <c r="EL10" s="297">
        <f>SUMIF('เพลี้ยแป้ง (เงาะ)'!$B$5:$B$76,ทดสอบ!$E10,'เพลี้ยแป้ง (เงาะ)'!$F$5:$F$76)</f>
        <v>0</v>
      </c>
      <c r="EM10" s="297"/>
      <c r="EN10" s="297">
        <f>SUMIF(หนอนคืบกินใบ!$B$5:$B$76,ทดสอบ!$E10,หนอนคืบกินใบ!$F$5:$F$76)</f>
        <v>0</v>
      </c>
      <c r="EO10" s="297">
        <f>SUMIF('โรคราแป้ง (เงาะ)'!$B$5:$B$76,ทดสอบ!$E10,'โรคราแป้ง (เงาะ)'!$F$5:$F$76)</f>
        <v>0</v>
      </c>
      <c r="EP10" s="297"/>
      <c r="EQ10" s="297"/>
      <c r="ER10" s="297"/>
      <c r="ES10" s="297">
        <f>SUMIF('โรคใบจุดสาหร่าย(เงาะ)'!$B$5:$B$76,ทดสอบ!$E10,'โรคใบจุดสาหร่าย(เงาะ)'!$F$5:$F$76)</f>
        <v>0</v>
      </c>
      <c r="ET10" s="300">
        <f>SUBTOTAL(9,EK10:ES10)</f>
        <v>0</v>
      </c>
      <c r="EU10" s="297">
        <f>SUMIF('เพลี้ยไฟ (mangosteen)'!$B$5:$B$76,ทดสอบ!$E10,'เพลี้ยไฟ (mangosteen)'!$F$5:$F$76)</f>
        <v>0</v>
      </c>
      <c r="EV10" s="297">
        <f>SUMIF(หนอนชอนใบ!$B$5:$B$76,ทดสอบ!$E10,หนอนชอนใบ!$F$5:$F$76)</f>
        <v>0</v>
      </c>
      <c r="EW10" s="297">
        <f>SUMIF(หนอนกินใบ!$B$5:$B$76,ทดสอบ!$E10,หนอนกินใบ!$F$5:$F$76)</f>
        <v>0</v>
      </c>
      <c r="EX10" s="297"/>
      <c r="EY10" s="297">
        <f>SUMIF(โรคแอนแทรคโนส!$B$5:$B$76,ทดสอบ!$E10,โรคแอนแทรคโนส!$F$5:$F$76)</f>
        <v>0</v>
      </c>
      <c r="EZ10" s="297">
        <f>SUMIF('โรคใบจุดสาหร่าย (mangosteen)'!$B$5:$B$76,ทดสอบ!$E10,'โรคใบจุดสาหร่าย (mangosteen)'!$F$5:$F$76)</f>
        <v>0</v>
      </c>
      <c r="FA10" s="297">
        <f>SUMIF('โรคใบจุด (mangosteen)'!$B$5:$B$76,ทดสอบ!$E10,'โรคใบจุด (mangosteen)'!$F$5:$F$76)</f>
        <v>0</v>
      </c>
      <c r="FB10" s="300">
        <f>SUBTOTAL(9,EU10:FA10)</f>
        <v>0</v>
      </c>
      <c r="FC10" s="297">
        <f>SUMIF(โรคพุ่มไม้กวาด!$B$5:$B$80,ทดสอบ!$E10,โรคพุ่มไม้กวาด!$F$5:$F$80)</f>
        <v>0</v>
      </c>
      <c r="FD10" s="297">
        <f>SUMIF('เพลี้ยแป้ง (ลำไย)'!$B$5:$B$80,ทดสอบ!$E10,'เพลี้ยแป้ง (ลำไย)'!$F$5:$F$80)</f>
        <v>0</v>
      </c>
      <c r="FE10" s="297">
        <f>SUMIF('โรคราดำ (ลำไย)'!$B$5:$B$80,ทดสอบ!$E10,'โรคราดำ (ลำไย)'!$F$5:$F$80)</f>
        <v>0</v>
      </c>
      <c r="FF10" s="297">
        <f>SUMIF('หนอนคืบกินใบ (ลำไย)'!$B$5:$B$80,ทดสอบ!$E10,'หนอนคืบกินใบ (ลำไย)'!$F$5:$F$80)</f>
        <v>0</v>
      </c>
      <c r="FG10" s="297"/>
      <c r="FH10" s="300">
        <f>SUBTOTAL(9,FC10:FG10)</f>
        <v>0</v>
      </c>
      <c r="FI10" s="300">
        <f t="shared" ref="FI10:FI26" ca="1" si="47">FH10+FB10+ET10+EJ10+DP10+DJ10+DD10+CT10+CD10+BQ10+BJ10+BD10+AS10+AK10</f>
        <v>26365.84</v>
      </c>
      <c r="FJ10" s="368">
        <f t="shared" ca="1" si="4"/>
        <v>26365.84</v>
      </c>
      <c r="FK10" s="334">
        <f t="shared" ca="1" si="25"/>
        <v>0</v>
      </c>
      <c r="FN10" s="401"/>
    </row>
    <row r="11" spans="1:170" s="112" customFormat="1">
      <c r="A11" s="318">
        <v>0</v>
      </c>
      <c r="B11" s="318">
        <f t="shared" ca="1" si="43"/>
        <v>1</v>
      </c>
      <c r="C11" s="318">
        <f ca="1">IF(B11=1,SUBTOTAL(2,$B$10:B11),"")</f>
        <v>2</v>
      </c>
      <c r="D11" s="290">
        <f t="shared" ref="D11:D26" ca="1" si="48">C11</f>
        <v>2</v>
      </c>
      <c r="E11" s="291" t="s">
        <v>117</v>
      </c>
      <c r="F11" s="310"/>
      <c r="G11" s="310"/>
      <c r="H11" s="310"/>
      <c r="I11" s="310"/>
      <c r="J11" s="306"/>
      <c r="K11" s="297">
        <f>SUMIF(หนอนห่อใบข้าว!$B$5:$B$76,ทดสอบ!$E11,หนอนห่อใบข้าว!$G$5:$G$76)</f>
        <v>0</v>
      </c>
      <c r="L11" s="297">
        <f>SUMIF(เพลี้ยกระโดดหลังขาว!$B$5:$B$76,ทดสอบ!$E11,เพลี้ยกระโดดหลังขาว!$G$5:$G$76)</f>
        <v>0</v>
      </c>
      <c r="M11" s="297">
        <f>SUMIF(โรคไหม้ข้าว!$B$5:$B$76,ทดสอบ!$E11,โรคไหม้ข้าว!$G$5:$G$76)</f>
        <v>0</v>
      </c>
      <c r="N11" s="297">
        <f>SUMIF(แมลงหวี่ขาว!$B$5:$B$76,ทดสอบ!$E11,แมลงหวี่ขาว!$G$5:$G$76)</f>
        <v>0</v>
      </c>
      <c r="O11" s="297">
        <f>SUMIF(เพลี้ยกระโดดสีน้ำตาล!$B$5:$B$77,ทดสอบ!$E11,เพลี้ยกระโดดสีน้ำตาล!$G$5:$G$77)</f>
        <v>0</v>
      </c>
      <c r="P11" s="297">
        <f>SUMIF(แมลงสิง!$B$5:$B$81,ทดสอบ!$E11,แมลงสิง!$G$5:$G$81)</f>
        <v>0</v>
      </c>
      <c r="Q11" s="297">
        <f>SUMIF(เพลี้ยไฟ!$B$5:$B$76,ทดสอบ!$E11,เพลี้ยไฟ!$G$5:$G$76)</f>
        <v>0</v>
      </c>
      <c r="R11" s="297">
        <f>SUMIF(แมลงดำหนาม1!$B$5:$B$81,ทดสอบ!$E11,แมลงดำหนาม1!$G$5:$G$81)</f>
        <v>0</v>
      </c>
      <c r="S11" s="297">
        <f>SUMIF(โรคขอบใบแห้ง!$B$5:$B$78,ทดสอบ!$E11,โรคขอบใบแห้ง!$G$5:$G$78)</f>
        <v>0</v>
      </c>
      <c r="T11" s="297">
        <f>SUMIF(โรคกาบใบแห้ง!$B$5:$B$81,ทดสอบ!$E11,โรคกาบใบแห้ง!$G$5:$G$81)</f>
        <v>0</v>
      </c>
      <c r="U11" s="297">
        <f>SUMIF(โรคใบจุดสีน้ำตาล!$B$5:$B$77,ทดสอบ!$E11,โรคใบจุดสีน้ำตาล!$G$5:$G$77)</f>
        <v>0</v>
      </c>
      <c r="V11" s="297">
        <f>SUMIF(หนอนกระทู้กล้า!$B$5:$B$76,ทดสอบ!$E11,หนอนกระทู้กล้า!$G$5:$G$76)</f>
        <v>0</v>
      </c>
      <c r="W11" s="297">
        <f>SUMIF(โรคใบขีดโปร่งแสง!$B$5:$B$81,ทดสอบ!$E11,โรคใบขีดโปร่งแสง!$G$5:$G$81)</f>
        <v>0</v>
      </c>
      <c r="X11" s="297">
        <f>SUMIF(โรคใบขีดสีน้ำตาล!$B$5:$B$80,ทดสอบ!$E11,โรคใบขีดสีน้ำตาล!$G$5:$G$80)</f>
        <v>0</v>
      </c>
      <c r="Y11" s="297">
        <f>SUMIF(หนอนกัดใบข้าว!$B$5:$B$81,ทดสอบ!$E11,หนอนกัดใบข้าว!$G$5:$G$81)</f>
        <v>0</v>
      </c>
      <c r="Z11" s="297">
        <f>SUMIF(แมลงหล่า!$B$5:$B$81,ทดสอบ!$E11,แมลงหล่า!$G$5:$G$81)</f>
        <v>0</v>
      </c>
      <c r="AA11" s="297">
        <f>SUMIF(แมลงบั่ว!$B$5:$B$80,ทดสอบ!$E11,แมลงบั่ว!$G$5:$G$80)</f>
        <v>0</v>
      </c>
      <c r="AB11" s="297">
        <f>SUMIF(โรคเมล็ดด่าง!$B$5:$B$81,ทดสอบ!$E11,โรคเมล็ดด่าง!$G$5:$G$81)</f>
        <v>0</v>
      </c>
      <c r="AC11" s="297">
        <f>SUMIF(ด้วงดำ!$B$5:$B$81,ทดสอบ!$E11,ด้วงดำ!$G$5:$G$81)</f>
        <v>0</v>
      </c>
      <c r="AD11" s="297">
        <f>SUMIF(ตั๊กแตนหนวดสั้น!$B$5:$B$81,ทดสอบ!$E11,ตั๊กแตนหนวดสั้น!$G$5:$G$81)</f>
        <v>0</v>
      </c>
      <c r="AE11" s="297">
        <f>SUMIF(หนอนกอข้าว!$B$5:$B$77,ทดสอบ!$E11,หนอนกอข้าว!$G$5:$G$77)</f>
        <v>0</v>
      </c>
      <c r="AF11" s="297">
        <f>SUMIF(หนอนกระทู้ข้าว!$B$5:$B$81,ทดสอบ!$E11,หนอนกระทู้ข้าว!$G$5:$G$81)</f>
        <v>0</v>
      </c>
      <c r="AG11" s="297">
        <f>SUMIF(โรคกาบใบเน่า!$B$5:$B$81,ทดสอบ!$E11,โรคกาบใบเน่า!$G$5:$G$81)</f>
        <v>0</v>
      </c>
      <c r="AH11" s="297">
        <f>SUMIF(เพลี้ยจั๊กจั่นสีเขียว!$B$5:$B$80,ทดสอบ!$E11,เพลี้ยจั๊กจั่นสีเขียว!$G$5:$G$80)</f>
        <v>0</v>
      </c>
      <c r="AI11" s="297">
        <f>SUMIF(หอยเชอรี่!$B$5:$B$81,ทดสอบ!$E11,หอยเชอรี่!$G$5:$G$81)</f>
        <v>0</v>
      </c>
      <c r="AJ11" s="297">
        <f>SUMIF(โรคใบสีส้ม!$B$5:$B$80,ทดสอบ!$E11,โรคใบสีส้ม!$G$5:$G$80)</f>
        <v>0</v>
      </c>
      <c r="AK11" s="300">
        <f t="shared" si="44"/>
        <v>0</v>
      </c>
      <c r="AL11" s="297">
        <f>SUMIF(หนอนหัวดำ!$C$6:$C$67,ทดสอบ!$E11,หนอนหัวดำ!$N$6:$N$67)</f>
        <v>0</v>
      </c>
      <c r="AM11" s="297">
        <f>SUMIF(แมลงดำหนาม!$C$6:$C$67,ทดสอบ!$E11,แมลงดำหนาม!$N$6:$N$67)</f>
        <v>0</v>
      </c>
      <c r="AN11" s="297">
        <f>SUMIF('ด้วงแรด มะพร้าว'!$C$6:$C$67,ทดสอบ!$E11,'ด้วงแรด มะพร้าว'!$J$6:$J$67)</f>
        <v>0</v>
      </c>
      <c r="AO11" s="297">
        <f>SUMIF(ด้วงงวง!$C$6:$C$67,ทดสอบ!$E11,ด้วงงวง!$J$6:$J$67)</f>
        <v>0</v>
      </c>
      <c r="AP11" s="297">
        <f>SUMIF(ไรสี่ขามะพร้าว!$C$6:$C$67,ทดสอบ!$E11,ไรสี่ขามะพร้าว!$J$6:$J$67)</f>
        <v>0</v>
      </c>
      <c r="AQ11" s="297">
        <f>SUMIF(หนอนพาราซา!$C$6:$C$67,ทดสอบ!$E11,หนอนพาราซา!$J$6:$J$67)</f>
        <v>0</v>
      </c>
      <c r="AR11" s="297">
        <f>SUMIF(หนอนกินใบมะพร้าว!$C$6:$C$67,ทดสอบ!$E11,หนอนกินใบมะพร้าว!$J$6:$J$67)</f>
        <v>0</v>
      </c>
      <c r="AS11" s="300">
        <f t="shared" ref="AS11:AS26" si="49">SUBTOTAL(9,AL11:AR11)</f>
        <v>0</v>
      </c>
      <c r="AT11" s="297">
        <f>SUMIF('ด้วงแรด ปาล์ม'!$C$5:$C$71,ทดสอบ!$E11,'ด้วงแรด ปาล์ม'!$G$5:$G$71)</f>
        <v>0</v>
      </c>
      <c r="AU11" s="297">
        <f>SUMIF(หนอนปลอกเล็ก!$C$5:$C$71,ทดสอบ!$E11,หนอนปลอกเล็ก!$G$5:$G$71)</f>
        <v>0</v>
      </c>
      <c r="AV11" s="297">
        <f>SUMIF(ด้วงกุหลาบ!$C$5:$C$70,ทดสอบ!$E11,ด้วงกุหลาบ!$G$5:$G$70)</f>
        <v>0</v>
      </c>
      <c r="AW11" s="297">
        <f>SUMIF(โรคทะลายเน่า!$C$5:$C$71,ทดสอบ!$E11,โรคทะลายเน่า!$G$5:$G$71)</f>
        <v>0</v>
      </c>
      <c r="AX11" s="297">
        <f>SUMIF(โรคลำต้นเน่า!$C$5:$C$71,ทดสอบ!$E11,โรคลำต้นเน่า!$G$5:$G$71)</f>
        <v>0</v>
      </c>
      <c r="AY11" s="297">
        <f>SUMIF('โรคใบจุด ปาล์ม'!$C$5:$C$71,ทดสอบ!$E11,'โรคใบจุด ปาล์ม'!$G$5:$G$71)</f>
        <v>0</v>
      </c>
      <c r="AZ11" s="297">
        <f>SUMIF(โรคก้านทางใบเน่า!$C$5:$C$71,ทดสอบ!$E11,โรคก้านทางใบเน่า!$G$5:$G$71)</f>
        <v>0</v>
      </c>
      <c r="BA11" s="297">
        <f>SUMIF(หนอนหน้าแมว!$C$5:$C$71,ทดสอบ!$E11,หนอนหน้าแมว!$G$5:$G$71)</f>
        <v>0</v>
      </c>
      <c r="BB11" s="591">
        <f>SUMIF('หนอนหัวดำ ปาล์ม'!$C$5:$C$71,ทดสอบ!$E11,'หนอนหัวดำ ปาล์ม'!$G$5:$G$71)</f>
        <v>0</v>
      </c>
      <c r="BC11" s="297">
        <f>SUMIF('โรคใบจุดสาหร่าย ปาล์ม'!$C$5:$C$71,ทดสอบ!$E11,'โรคใบจุดสาหร่าย ปาล์ม'!$G$5:$G$71)</f>
        <v>0</v>
      </c>
      <c r="BD11" s="300">
        <f t="shared" ref="BD11:BD26" si="50">SUBTOTAL(9,AT11:BC11)</f>
        <v>0</v>
      </c>
      <c r="BE11" s="297">
        <f>SUMIF(โรครากขาว!$C$5:$C$69,ทดสอบ!$E11,โรครากขาว!$G$5:$G$69)</f>
        <v>0</v>
      </c>
      <c r="BF11" s="297">
        <f>SUMIF(โรคใบร่วงยางพาราชนิดใหม่!$C$5:$C$69,ทดสอบ!$E11,โรคใบร่วงยางพาราชนิดใหม่!$G$5:$G$69)</f>
        <v>0</v>
      </c>
      <c r="BG11" s="297">
        <f>SUMIF(โรคใบร่วงยางพารา!$C$5:$C$69,ทดสอบ!$E11,โรคใบร่วงยางพารา!$G$5:$G$69)</f>
        <v>0</v>
      </c>
      <c r="BH11" s="297">
        <f>SUMIF(โรคราแป้ง1!$C$5:$C$69,ทดสอบ!$E11,โรคราแป้ง1!$G$5:$G$69)</f>
        <v>0</v>
      </c>
      <c r="BI11" s="297">
        <f>SUMIF(โรคหน้ายางแห้ง!$C$5:$C$69,ทดสอบ!$E11,โรคหน้ายางแห้ง!$G$5:$G$69)</f>
        <v>0</v>
      </c>
      <c r="BJ11" s="300">
        <f t="shared" ref="BJ11:BJ26" si="51">SUBTOTAL(9,BE11:BI11)</f>
        <v>0</v>
      </c>
      <c r="BK11" s="297">
        <f>SUMIF(โรคราสนิม!$C$5:$C$64,ทดสอบ!$E11,โรคราสนิม!$G$5:$G$64)</f>
        <v>0</v>
      </c>
      <c r="BL11" s="297">
        <f>SUMIF(หนอนกาแฟสีแดง!$C$5:$C$64,ทดสอบ!$E11,หนอนกาแฟสีแดง!$G$5:$G$64)</f>
        <v>7.5</v>
      </c>
      <c r="BM11" s="297">
        <f>SUMIF(โรคใบจุดตากบ!$C$5:$C$64,ทดสอบ!$E11,โรคใบจุดตากบ!$G$5:$G$64)</f>
        <v>0</v>
      </c>
      <c r="BN11" s="297">
        <f ca="1">SUMIF(หนอนเจาะกิ่งลำต้น!$C$5:$C465,ทดสอบ!$E11,หนอนเจาะกิ่งลำต้น!$G$5:$G$64)</f>
        <v>0</v>
      </c>
      <c r="BO11" s="591">
        <f>SUMIF(มอดเจาะเมล็ดกาแฟ!$C$5:$C$64,ทดสอบ!$E11,มอดเจาะเมล็ดกาแฟ!$G$5:$G$64)</f>
        <v>0</v>
      </c>
      <c r="BP11" s="297">
        <f>SUMIF(มอดเจาะผลกาแฟ!$C$5:$C$64,ทดสอบ!$E11,มอดเจาะผลกาแฟ!$G$5:$G$64)</f>
        <v>0</v>
      </c>
      <c r="BQ11" s="300">
        <f t="shared" ref="BQ11:BQ26" ca="1" si="52">SUBTOTAL(9,BK11:BP11)</f>
        <v>7.5</v>
      </c>
      <c r="BR11" s="297">
        <f>SUMIF(เพลี้ยแป้งมัน!$B$5:$B$59,ทดสอบ!$E11,เพลี้ยแป้งมัน!$H$5:$H$59)</f>
        <v>0</v>
      </c>
      <c r="BS11" s="591">
        <f>SUMIF('โรคใบไหม้ (มัน)'!$B$5:$B$58,ทดสอบ!$E11,'โรคใบไหม้ (มัน)'!$H$5:$H$58)</f>
        <v>0</v>
      </c>
      <c r="BT11" s="297">
        <f>SUMIF(ไรแดง!$B$5:$B$59,ทดสอบ!$E11,ไรแดง!$H$5:$H$59)</f>
        <v>0</v>
      </c>
      <c r="BU11" s="297" t="s">
        <v>2</v>
      </c>
      <c r="BV11" s="297"/>
      <c r="BW11" s="297"/>
      <c r="BX11" s="297"/>
      <c r="BY11" s="297"/>
      <c r="BZ11" s="297">
        <f>SUMIF(โรคโคนเน่าหัวเน่า!$B$5:$B$59,ทดสอบ!$E11,โรคโคนเน่าหัวเน่า!$H$5:$H$59)</f>
        <v>0</v>
      </c>
      <c r="CA11" s="297"/>
      <c r="CB11" s="297">
        <f>SUMIF(โรคพุ่มแจ้!$B$5:$B$58,ทดสอบ!$E11,โรคพุ่มแจ้!$H$5:$H$58)</f>
        <v>0</v>
      </c>
      <c r="CC11" s="297">
        <f>SUMIF(โรคใบด่างมันสำปะหลัง!$B$5:$B$59,ทดสอบ!$E11,โรคใบด่างมันสำปะหลัง!$H$5:$H$59)</f>
        <v>0</v>
      </c>
      <c r="CD11" s="300">
        <f t="shared" si="45"/>
        <v>0</v>
      </c>
      <c r="CE11" s="297">
        <f>SUMIF(หนอนกออ้อย!$B$5:$B$50,ทดสอบ!$E11,หนอนกออ้อย!$G$5:$G$50)</f>
        <v>0</v>
      </c>
      <c r="CF11" s="297">
        <f>SUMIF('ด้วงหนวดยาว อ้อย'!$B$5:$B$52,ทดสอบ!$E11,'ด้วงหนวดยาว อ้อย'!$G$5:$G$52)</f>
        <v>0</v>
      </c>
      <c r="CG11" s="297"/>
      <c r="CH11" s="297"/>
      <c r="CI11" s="297"/>
      <c r="CJ11" s="297"/>
      <c r="CK11" s="297"/>
      <c r="CL11" s="297"/>
      <c r="CM11" s="297"/>
      <c r="CN11" s="297"/>
      <c r="CO11" s="297"/>
      <c r="CP11" s="297"/>
      <c r="CQ11" s="297"/>
      <c r="CR11" s="297">
        <f>SUMIF('โรคใบขาว อ้อย'!$B$5:$B$50,ทดสอบ!$E11,'โรคใบขาว อ้อย'!$G$5:$G$50)</f>
        <v>0</v>
      </c>
      <c r="CS11" s="297"/>
      <c r="CT11" s="300">
        <f t="shared" ref="CT11:CT26" si="53">SUBTOTAL(9,CE11:CS11)</f>
        <v>0</v>
      </c>
      <c r="CU11" s="297"/>
      <c r="CV11" s="297">
        <f>SUMIF('หนอนกระทู้ข้าวโพดลายจุด (FAW)'!$B$5:$B$57,ทดสอบ!$E11,'หนอนกระทู้ข้าวโพดลายจุด (FAW)'!$F$5:$F$57)</f>
        <v>8</v>
      </c>
      <c r="CW11" s="297">
        <f>SUMIF(โรคฝักเน่า!$C$5:$C$57,ทดสอบ!$E11,โรคฝักเน่า!$G$5:$G$57)</f>
        <v>0</v>
      </c>
      <c r="CX11" s="297"/>
      <c r="CY11" s="297"/>
      <c r="CZ11" s="297"/>
      <c r="DA11" s="297"/>
      <c r="DB11" s="297"/>
      <c r="DC11" s="297"/>
      <c r="DD11" s="300">
        <f t="shared" si="46"/>
        <v>8</v>
      </c>
      <c r="DE11" s="297">
        <f>SUMIF(โรคเหี่ยว!$B$5:$B$65,ทดสอบ!$E11,โรคเหี่ยว!$E$5:$E$65)</f>
        <v>0</v>
      </c>
      <c r="DF11" s="297"/>
      <c r="DG11" s="297"/>
      <c r="DH11" s="297"/>
      <c r="DI11" s="297"/>
      <c r="DJ11" s="300">
        <f t="shared" ref="DJ11:DJ26" si="54">SUBTOTAL(9,DE11:DI11)</f>
        <v>0</v>
      </c>
      <c r="DK11" s="297"/>
      <c r="DL11" s="297"/>
      <c r="DM11" s="297"/>
      <c r="DN11" s="297"/>
      <c r="DO11" s="297"/>
      <c r="DP11" s="300">
        <f t="shared" ref="DP11:DP26" si="55">SUBTOTAL(9,DK11:DO11)</f>
        <v>0</v>
      </c>
      <c r="DQ11" s="297"/>
      <c r="DR11" s="297"/>
      <c r="DS11" s="297">
        <f>SUMIF('เพลี้ยไฟ ทุเรียน'!$B$5:$B$81,ทดสอบ!$E11,'เพลี้ยไฟ ทุเรียน'!$F$5:$F$81)</f>
        <v>0</v>
      </c>
      <c r="DT11" s="297">
        <f>SUMIF('เพลี้ยแป้ง ทุเรียน'!$B$5:$B$81,ทดสอบ!$E11,'เพลี้ยแป้ง ทุเรียน'!$F$5:$F$81)</f>
        <v>0</v>
      </c>
      <c r="DU11" s="297">
        <f>SUMIF(เพลี้ยไก่แจ้ทุเรียน!$B$5:$B$81,ทดสอบ!$E11,เพลี้ยไก่แจ้ทุเรียน!$F$5:$F$81)</f>
        <v>0</v>
      </c>
      <c r="DV11" s="297">
        <f>SUMIF(เพลี้ยหอยเกล็ด!$B$5:$B$81,ทดสอบ!$E11,เพลี้ยหอยเกล็ด!$F$5:$F$81)</f>
        <v>0</v>
      </c>
      <c r="DW11" s="297">
        <f>SUMIF(เพลี้ยจั๊กจั่นฝอย!$B$5:$B$81,ทดสอบ!$E11,เพลี้ยจั๊กจั่นฝอย!$F$5:$F$81)</f>
        <v>0</v>
      </c>
      <c r="DX11" s="297">
        <f>SUMIF(หนอนเจาะเมล็ดทุเรียน!$B$5:$B$81,ทดสอบ!$E11,หนอนเจาะเมล็ดทุเรียน!$F$5:$F$81)</f>
        <v>0</v>
      </c>
      <c r="DY11" s="297">
        <f>SUMIF(ไรแดงทุเรียน!$B$5:$B$81,ทดสอบ!$E11,ไรแดงทุเรียน!$F$5:$F$81)</f>
        <v>0</v>
      </c>
      <c r="DZ11" s="297"/>
      <c r="EA11" s="297">
        <f>SUMIF(โรครากเน่าโคนเน่า!$B$5:$B$81,ทดสอบ!$E11,โรครากเน่าโคนเน่า!$F$5:$F$81)</f>
        <v>0</v>
      </c>
      <c r="EB11" s="297">
        <f>SUMIF('โรคราดำ ทุเรียน'!$B$5:$B$81,ทดสอบ!$E11,'โรคราดำ ทุเรียน'!$F$5:$F$81)</f>
        <v>0</v>
      </c>
      <c r="EC11" s="297"/>
      <c r="ED11" s="297"/>
      <c r="EE11" s="297">
        <f>SUMIF(โรคราสีชมพู!$B$5:$B$81,ทดสอบ!$E11,โรคราสีชมพู!$F$5:$F$81)</f>
        <v>0</v>
      </c>
      <c r="EF11" s="297">
        <f>SUMIF(โรคใบติดหรือใบไหม้!$B$5:$B$81,ทดสอบ!$E11,โรคใบติดหรือใบไหม้!$F$5:$F$81)</f>
        <v>0</v>
      </c>
      <c r="EG11" s="297"/>
      <c r="EH11" s="297">
        <f>SUMIF('โรคใบจุดสาหร่าย (durian)'!$B$5:$B$81,ทดสอบ!$E11,'โรคใบจุดสาหร่าย (durian)'!$F$5:$F$81)</f>
        <v>0</v>
      </c>
      <c r="EI11" s="297">
        <f>SUMIF(หนอนเจาะผล!$B$5:$B$81,ทดสอบ!$E11,หนอนเจาะผล!$F$5:$F$81)</f>
        <v>0</v>
      </c>
      <c r="EJ11" s="300">
        <f t="shared" ref="EJ11:EJ26" si="56">SUBTOTAL(9,DQ11:EI11)</f>
        <v>0</v>
      </c>
      <c r="EK11" s="297"/>
      <c r="EL11" s="297">
        <f>SUMIF('เพลี้ยแป้ง (เงาะ)'!$B$5:$B$76,ทดสอบ!$E11,'เพลี้ยแป้ง (เงาะ)'!$F$5:$F$76)</f>
        <v>5</v>
      </c>
      <c r="EM11" s="297"/>
      <c r="EN11" s="297">
        <f>SUMIF(หนอนคืบกินใบ!$B$5:$B$76,ทดสอบ!$E11,หนอนคืบกินใบ!$F$5:$F$76)</f>
        <v>0</v>
      </c>
      <c r="EO11" s="297">
        <f>SUMIF('โรคราแป้ง (เงาะ)'!$B$5:$B$76,ทดสอบ!$E11,'โรคราแป้ง (เงาะ)'!$F$5:$F$76)</f>
        <v>6</v>
      </c>
      <c r="EP11" s="297"/>
      <c r="EQ11" s="297"/>
      <c r="ER11" s="297"/>
      <c r="ES11" s="297">
        <f>SUMIF('โรคใบจุดสาหร่าย(เงาะ)'!$B$5:$B$76,ทดสอบ!$E11,'โรคใบจุดสาหร่าย(เงาะ)'!$F$5:$F$76)</f>
        <v>0</v>
      </c>
      <c r="ET11" s="300">
        <f t="shared" ref="ET11:ET26" si="57">SUBTOTAL(9,EK11:ES11)</f>
        <v>11</v>
      </c>
      <c r="EU11" s="297">
        <f>SUMIF('เพลี้ยไฟ (mangosteen)'!$B$5:$B$76,ทดสอบ!$E11,'เพลี้ยไฟ (mangosteen)'!$F$5:$F$76)</f>
        <v>0</v>
      </c>
      <c r="EV11" s="297">
        <f>SUMIF(หนอนชอนใบ!$B$5:$B$76,ทดสอบ!$E11,หนอนชอนใบ!$F$5:$F$76)</f>
        <v>0</v>
      </c>
      <c r="EW11" s="297">
        <f>SUMIF(หนอนกินใบ!$B$5:$B$76,ทดสอบ!$E11,หนอนกินใบ!$F$5:$F$76)</f>
        <v>0</v>
      </c>
      <c r="EX11" s="297"/>
      <c r="EY11" s="297">
        <f>SUMIF(โรคแอนแทรคโนส!$B$5:$B$76,ทดสอบ!$E11,โรคแอนแทรคโนส!$F$5:$F$76)</f>
        <v>0</v>
      </c>
      <c r="EZ11" s="297">
        <f>SUMIF('โรคใบจุดสาหร่าย (mangosteen)'!$B$5:$B$76,ทดสอบ!$E11,'โรคใบจุดสาหร่าย (mangosteen)'!$F$5:$F$76)</f>
        <v>0</v>
      </c>
      <c r="FA11" s="297">
        <f>SUMIF('โรคใบจุด (mangosteen)'!$B$5:$B$76,ทดสอบ!$E11,'โรคใบจุด (mangosteen)'!$F$5:$F$76)</f>
        <v>0</v>
      </c>
      <c r="FB11" s="300">
        <f t="shared" ref="FB11:FB26" si="58">SUBTOTAL(9,EU11:FA11)</f>
        <v>0</v>
      </c>
      <c r="FC11" s="297">
        <f>SUMIF(โรคพุ่มไม้กวาด!$B$5:$B$80,ทดสอบ!$E11,โรคพุ่มไม้กวาด!$F$5:$F$80)</f>
        <v>0</v>
      </c>
      <c r="FD11" s="297">
        <f>SUMIF('เพลี้ยแป้ง (ลำไย)'!$B$5:$B$80,ทดสอบ!$E11,'เพลี้ยแป้ง (ลำไย)'!$F$5:$F$80)</f>
        <v>46</v>
      </c>
      <c r="FE11" s="297">
        <f>SUMIF('โรคราดำ (ลำไย)'!$B$5:$B$80,ทดสอบ!$E11,'โรคราดำ (ลำไย)'!$F$5:$F$80)</f>
        <v>19</v>
      </c>
      <c r="FF11" s="297">
        <f>SUMIF('หนอนคืบกินใบ (ลำไย)'!$B$5:$B$80,ทดสอบ!$E11,'หนอนคืบกินใบ (ลำไย)'!$F$5:$F$80)</f>
        <v>0</v>
      </c>
      <c r="FG11" s="297"/>
      <c r="FH11" s="300">
        <f t="shared" ref="FH11:FH26" si="59">SUBTOTAL(9,FC11:FG11)</f>
        <v>65</v>
      </c>
      <c r="FI11" s="300">
        <f t="shared" ca="1" si="47"/>
        <v>91.5</v>
      </c>
      <c r="FJ11" s="368">
        <f t="shared" ca="1" si="4"/>
        <v>91.5</v>
      </c>
      <c r="FK11" s="334">
        <f t="shared" ca="1" si="25"/>
        <v>0</v>
      </c>
      <c r="FN11" s="402"/>
    </row>
    <row r="12" spans="1:170" s="112" customFormat="1">
      <c r="A12" s="318">
        <v>0</v>
      </c>
      <c r="B12" s="318">
        <f t="shared" ca="1" si="43"/>
        <v>1</v>
      </c>
      <c r="C12" s="318">
        <f ca="1">IF(B12=1,SUBTOTAL(2,$B$10:B12),"")</f>
        <v>3</v>
      </c>
      <c r="D12" s="290">
        <f t="shared" ca="1" si="48"/>
        <v>3</v>
      </c>
      <c r="E12" s="291" t="s">
        <v>118</v>
      </c>
      <c r="F12" s="310"/>
      <c r="G12" s="310"/>
      <c r="H12" s="310"/>
      <c r="I12" s="310"/>
      <c r="J12" s="306"/>
      <c r="K12" s="297">
        <f>SUMIF(หนอนห่อใบข้าว!$B$5:$B$76,ทดสอบ!$E12,หนอนห่อใบข้าว!$G$5:$G$76)</f>
        <v>0</v>
      </c>
      <c r="L12" s="297">
        <f>SUMIF(เพลี้ยกระโดดหลังขาว!$B$5:$B$76,ทดสอบ!$E12,เพลี้ยกระโดดหลังขาว!$G$5:$G$76)</f>
        <v>0</v>
      </c>
      <c r="M12" s="297">
        <f>SUMIF(โรคไหม้ข้าว!$B$5:$B$76,ทดสอบ!$E12,โรคไหม้ข้าว!$G$5:$G$76)</f>
        <v>0</v>
      </c>
      <c r="N12" s="297">
        <f>SUMIF(แมลงหวี่ขาว!$B$5:$B$76,ทดสอบ!$E12,แมลงหวี่ขาว!$G$5:$G$76)</f>
        <v>0</v>
      </c>
      <c r="O12" s="297">
        <f>SUMIF(เพลี้ยกระโดดสีน้ำตาล!$B$5:$B$77,ทดสอบ!$E12,เพลี้ยกระโดดสีน้ำตาล!$G$5:$G$77)</f>
        <v>0</v>
      </c>
      <c r="P12" s="297">
        <f>SUMIF(แมลงสิง!$B$5:$B$81,ทดสอบ!$E12,แมลงสิง!$G$5:$G$81)</f>
        <v>0</v>
      </c>
      <c r="Q12" s="297">
        <f>SUMIF(เพลี้ยไฟ!$B$5:$B$76,ทดสอบ!$E12,เพลี้ยไฟ!$G$5:$G$76)</f>
        <v>0</v>
      </c>
      <c r="R12" s="297">
        <f>SUMIF(แมลงดำหนาม1!$B$5:$B$81,ทดสอบ!$E12,แมลงดำหนาม1!$G$5:$G$81)</f>
        <v>0</v>
      </c>
      <c r="S12" s="297">
        <f>SUMIF(โรคขอบใบแห้ง!$B$5:$B$78,ทดสอบ!$E12,โรคขอบใบแห้ง!$G$5:$G$78)</f>
        <v>0</v>
      </c>
      <c r="T12" s="297">
        <f>SUMIF(โรคกาบใบแห้ง!$B$5:$B$81,ทดสอบ!$E12,โรคกาบใบแห้ง!$G$5:$G$81)</f>
        <v>0</v>
      </c>
      <c r="U12" s="297">
        <f>SUMIF(โรคใบจุดสีน้ำตาล!$B$5:$B$77,ทดสอบ!$E12,โรคใบจุดสีน้ำตาล!$G$5:$G$77)</f>
        <v>0</v>
      </c>
      <c r="V12" s="297">
        <f>SUMIF(หนอนกระทู้กล้า!$B$5:$B$76,ทดสอบ!$E12,หนอนกระทู้กล้า!$G$5:$G$76)</f>
        <v>0</v>
      </c>
      <c r="W12" s="297">
        <f>SUMIF(โรคใบขีดโปร่งแสง!$B$5:$B$81,ทดสอบ!$E12,โรคใบขีดโปร่งแสง!$G$5:$G$81)</f>
        <v>0</v>
      </c>
      <c r="X12" s="297">
        <f>SUMIF(โรคใบขีดสีน้ำตาล!$B$5:$B$80,ทดสอบ!$E12,โรคใบขีดสีน้ำตาล!$G$5:$G$80)</f>
        <v>0</v>
      </c>
      <c r="Y12" s="297">
        <f>SUMIF(หนอนกัดใบข้าว!$B$5:$B$81,ทดสอบ!$E12,หนอนกัดใบข้าว!$G$5:$G$81)</f>
        <v>0</v>
      </c>
      <c r="Z12" s="297">
        <f>SUMIF(แมลงหล่า!$B$5:$B$81,ทดสอบ!$E12,แมลงหล่า!$G$5:$G$81)</f>
        <v>0</v>
      </c>
      <c r="AA12" s="297">
        <f>SUMIF(แมลงบั่ว!$B$5:$B$80,ทดสอบ!$E12,แมลงบั่ว!$G$5:$G$80)</f>
        <v>0</v>
      </c>
      <c r="AB12" s="297">
        <f>SUMIF(โรคเมล็ดด่าง!$B$5:$B$81,ทดสอบ!$E12,โรคเมล็ดด่าง!$G$5:$G$81)</f>
        <v>0</v>
      </c>
      <c r="AC12" s="297">
        <f>SUMIF(ด้วงดำ!$B$5:$B$81,ทดสอบ!$E12,ด้วงดำ!$G$5:$G$81)</f>
        <v>0</v>
      </c>
      <c r="AD12" s="297">
        <f>SUMIF(ตั๊กแตนหนวดสั้น!$B$5:$B$81,ทดสอบ!$E12,ตั๊กแตนหนวดสั้น!$G$5:$G$81)</f>
        <v>0</v>
      </c>
      <c r="AE12" s="297">
        <f>SUMIF(หนอนกอข้าว!$B$5:$B$77,ทดสอบ!$E12,หนอนกอข้าว!$G$5:$G$77)</f>
        <v>0</v>
      </c>
      <c r="AF12" s="297">
        <f>SUMIF(หนอนกระทู้ข้าว!$B$5:$B$81,ทดสอบ!$E12,หนอนกระทู้ข้าว!$G$5:$G$81)</f>
        <v>0</v>
      </c>
      <c r="AG12" s="297">
        <f>SUMIF(โรคกาบใบเน่า!$B$5:$B$81,ทดสอบ!$E12,โรคกาบใบเน่า!$G$5:$G$81)</f>
        <v>0</v>
      </c>
      <c r="AH12" s="297">
        <f>SUMIF(เพลี้ยจั๊กจั่นสีเขียว!$B$5:$B$80,ทดสอบ!$E12,เพลี้ยจั๊กจั่นสีเขียว!$G$5:$G$80)</f>
        <v>0</v>
      </c>
      <c r="AI12" s="297">
        <f>SUMIF(หอยเชอรี่!$B$5:$B$81,ทดสอบ!$E12,หอยเชอรี่!$G$5:$G$81)</f>
        <v>0</v>
      </c>
      <c r="AJ12" s="297">
        <f>SUMIF(โรคใบสีส้ม!$B$5:$B$80,ทดสอบ!$E12,โรคใบสีส้ม!$G$5:$G$80)</f>
        <v>0</v>
      </c>
      <c r="AK12" s="300">
        <f t="shared" si="44"/>
        <v>0</v>
      </c>
      <c r="AL12" s="297">
        <f>SUMIF(หนอนหัวดำ!$C$6:$C$67,ทดสอบ!$E12,หนอนหัวดำ!$N$6:$N$67)</f>
        <v>0</v>
      </c>
      <c r="AM12" s="297">
        <f>SUMIF(แมลงดำหนาม!$C$6:$C$67,ทดสอบ!$E12,แมลงดำหนาม!$N$6:$N$67)</f>
        <v>0</v>
      </c>
      <c r="AN12" s="297">
        <f>SUMIF('ด้วงแรด มะพร้าว'!$C$6:$C$67,ทดสอบ!$E12,'ด้วงแรด มะพร้าว'!$J$6:$J$67)</f>
        <v>0</v>
      </c>
      <c r="AO12" s="297">
        <f>SUMIF(ด้วงงวง!$C$6:$C$67,ทดสอบ!$E12,ด้วงงวง!$J$6:$J$67)</f>
        <v>0</v>
      </c>
      <c r="AP12" s="297">
        <f>SUMIF(ไรสี่ขามะพร้าว!$C$6:$C$67,ทดสอบ!$E12,ไรสี่ขามะพร้าว!$J$6:$J$67)</f>
        <v>0</v>
      </c>
      <c r="AQ12" s="297">
        <f>SUMIF(หนอนพาราซา!$C$6:$C$67,ทดสอบ!$E12,หนอนพาราซา!$J$6:$J$67)</f>
        <v>0</v>
      </c>
      <c r="AR12" s="297">
        <f>SUMIF(หนอนกินใบมะพร้าว!$C$6:$C$67,ทดสอบ!$E12,หนอนกินใบมะพร้าว!$J$6:$J$67)</f>
        <v>0</v>
      </c>
      <c r="AS12" s="300">
        <f t="shared" si="49"/>
        <v>0</v>
      </c>
      <c r="AT12" s="297">
        <f>SUMIF('ด้วงแรด ปาล์ม'!$C$5:$C$71,ทดสอบ!$E12,'ด้วงแรด ปาล์ม'!$G$5:$G$71)</f>
        <v>0</v>
      </c>
      <c r="AU12" s="297">
        <f>SUMIF(หนอนปลอกเล็ก!$C$5:$C$71,ทดสอบ!$E12,หนอนปลอกเล็ก!$G$5:$G$71)</f>
        <v>0</v>
      </c>
      <c r="AV12" s="297">
        <f>SUMIF(ด้วงกุหลาบ!$C$5:$C$70,ทดสอบ!$E12,ด้วงกุหลาบ!$G$5:$G$70)</f>
        <v>0</v>
      </c>
      <c r="AW12" s="297">
        <f>SUMIF(โรคทะลายเน่า!$C$5:$C$71,ทดสอบ!$E12,โรคทะลายเน่า!$G$5:$G$71)</f>
        <v>0</v>
      </c>
      <c r="AX12" s="297">
        <f>SUMIF(โรคลำต้นเน่า!$C$5:$C$71,ทดสอบ!$E12,โรคลำต้นเน่า!$G$5:$G$71)</f>
        <v>0</v>
      </c>
      <c r="AY12" s="297">
        <f>SUMIF('โรคใบจุด ปาล์ม'!$C$5:$C$71,ทดสอบ!$E12,'โรคใบจุด ปาล์ม'!$G$5:$G$71)</f>
        <v>0</v>
      </c>
      <c r="AZ12" s="297">
        <f>SUMIF(โรคก้านทางใบเน่า!$C$5:$C$71,ทดสอบ!$E12,โรคก้านทางใบเน่า!$G$5:$G$71)</f>
        <v>0</v>
      </c>
      <c r="BA12" s="297">
        <f>SUMIF(หนอนหน้าแมว!$C$5:$C$71,ทดสอบ!$E12,หนอนหน้าแมว!$G$5:$G$71)</f>
        <v>0</v>
      </c>
      <c r="BB12" s="591">
        <f>SUMIF('หนอนหัวดำ ปาล์ม'!$C$5:$C$71,ทดสอบ!$E12,'หนอนหัวดำ ปาล์ม'!$G$5:$G$71)</f>
        <v>0</v>
      </c>
      <c r="BC12" s="297">
        <f>SUMIF('โรคใบจุดสาหร่าย ปาล์ม'!$C$5:$C$71,ทดสอบ!$E12,'โรคใบจุดสาหร่าย ปาล์ม'!$G$5:$G$71)</f>
        <v>0</v>
      </c>
      <c r="BD12" s="300">
        <f t="shared" si="50"/>
        <v>0</v>
      </c>
      <c r="BE12" s="297">
        <f>SUMIF(โรครากขาว!$C$5:$C$69,ทดสอบ!$E12,โรครากขาว!$G$5:$G$69)</f>
        <v>0</v>
      </c>
      <c r="BF12" s="297">
        <f>SUMIF(โรคใบร่วงยางพาราชนิดใหม่!$C$5:$C$69,ทดสอบ!$E12,โรคใบร่วงยางพาราชนิดใหม่!$G$5:$G$69)</f>
        <v>995.1099999999999</v>
      </c>
      <c r="BG12" s="297">
        <f>SUMIF(โรคใบร่วงยางพารา!$C$5:$C$69,ทดสอบ!$E12,โรคใบร่วงยางพารา!$G$5:$G$69)</f>
        <v>0</v>
      </c>
      <c r="BH12" s="297">
        <f>SUMIF(โรคราแป้ง1!$C$5:$C$69,ทดสอบ!$E12,โรคราแป้ง1!$G$5:$G$69)</f>
        <v>0</v>
      </c>
      <c r="BI12" s="297">
        <f>SUMIF(โรคหน้ายางแห้ง!$C$5:$C$69,ทดสอบ!$E12,โรคหน้ายางแห้ง!$G$5:$G$69)</f>
        <v>0</v>
      </c>
      <c r="BJ12" s="300">
        <f t="shared" si="51"/>
        <v>995.1099999999999</v>
      </c>
      <c r="BK12" s="297">
        <f>SUMIF(โรคราสนิม!$C$5:$C$64,ทดสอบ!$E12,โรคราสนิม!$G$5:$G$64)</f>
        <v>0</v>
      </c>
      <c r="BL12" s="297">
        <f>SUMIF(หนอนกาแฟสีแดง!$C$5:$C$64,ทดสอบ!$E12,หนอนกาแฟสีแดง!$G$5:$G$64)</f>
        <v>0</v>
      </c>
      <c r="BM12" s="297">
        <f>SUMIF(โรคใบจุดตากบ!$C$5:$C$64,ทดสอบ!$E12,โรคใบจุดตากบ!$G$5:$G$64)</f>
        <v>0</v>
      </c>
      <c r="BN12" s="297">
        <f ca="1">SUMIF(หนอนเจาะกิ่งลำต้น!$C$5:$C466,ทดสอบ!$E12,หนอนเจาะกิ่งลำต้น!$G$5:$G$64)</f>
        <v>0</v>
      </c>
      <c r="BO12" s="591">
        <f>SUMIF(มอดเจาะเมล็ดกาแฟ!$C$5:$C$64,ทดสอบ!$E12,มอดเจาะเมล็ดกาแฟ!$G$5:$G$64)</f>
        <v>0</v>
      </c>
      <c r="BP12" s="297">
        <f>SUMIF(มอดเจาะผลกาแฟ!$C$5:$C$64,ทดสอบ!$E12,มอดเจาะผลกาแฟ!$G$5:$G$64)</f>
        <v>0</v>
      </c>
      <c r="BQ12" s="300">
        <f t="shared" ca="1" si="52"/>
        <v>0</v>
      </c>
      <c r="BR12" s="297">
        <f>SUMIF(เพลี้ยแป้งมัน!$B$5:$B$59,ทดสอบ!$E12,เพลี้ยแป้งมัน!$H$5:$H$59)</f>
        <v>0</v>
      </c>
      <c r="BS12" s="591">
        <f>SUMIF('โรคใบไหม้ (มัน)'!$B$5:$B$58,ทดสอบ!$E12,'โรคใบไหม้ (มัน)'!$H$5:$H$58)</f>
        <v>0</v>
      </c>
      <c r="BT12" s="297">
        <f>SUMIF(ไรแดง!$B$5:$B$59,ทดสอบ!$E12,ไรแดง!$H$5:$H$59)</f>
        <v>0</v>
      </c>
      <c r="BU12" s="297"/>
      <c r="BV12" s="297"/>
      <c r="BW12" s="297"/>
      <c r="BX12" s="297"/>
      <c r="BY12" s="297"/>
      <c r="BZ12" s="297">
        <f>SUMIF(โรคโคนเน่าหัวเน่า!$B$5:$B$59,ทดสอบ!$E12,โรคโคนเน่าหัวเน่า!$H$5:$H$59)</f>
        <v>0</v>
      </c>
      <c r="CA12" s="297"/>
      <c r="CB12" s="297">
        <f>SUMIF(โรคพุ่มแจ้!$B$5:$B$58,ทดสอบ!$E12,โรคพุ่มแจ้!$H$5:$H$58)</f>
        <v>0</v>
      </c>
      <c r="CC12" s="297">
        <f>SUMIF(โรคใบด่างมันสำปะหลัง!$B$5:$B$59,ทดสอบ!$E12,โรคใบด่างมันสำปะหลัง!$H$5:$H$59)</f>
        <v>0</v>
      </c>
      <c r="CD12" s="300">
        <f t="shared" si="45"/>
        <v>0</v>
      </c>
      <c r="CE12" s="297">
        <f>SUMIF(หนอนกออ้อย!$B$5:$B$50,ทดสอบ!$E12,หนอนกออ้อย!$G$5:$G$50)</f>
        <v>0</v>
      </c>
      <c r="CF12" s="297">
        <f>SUMIF('ด้วงหนวดยาว อ้อย'!$B$5:$B$52,ทดสอบ!$E12,'ด้วงหนวดยาว อ้อย'!$G$5:$G$52)</f>
        <v>0</v>
      </c>
      <c r="CG12" s="297"/>
      <c r="CH12" s="297"/>
      <c r="CI12" s="297"/>
      <c r="CJ12" s="297"/>
      <c r="CK12" s="297"/>
      <c r="CL12" s="297"/>
      <c r="CM12" s="297"/>
      <c r="CN12" s="297"/>
      <c r="CO12" s="297"/>
      <c r="CP12" s="297"/>
      <c r="CQ12" s="297"/>
      <c r="CR12" s="297">
        <f>SUMIF('โรคใบขาว อ้อย'!$B$5:$B$50,ทดสอบ!$E12,'โรคใบขาว อ้อย'!$G$5:$G$50)</f>
        <v>0</v>
      </c>
      <c r="CS12" s="297"/>
      <c r="CT12" s="300">
        <f t="shared" si="53"/>
        <v>0</v>
      </c>
      <c r="CU12" s="297"/>
      <c r="CV12" s="297">
        <f>SUMIF('หนอนกระทู้ข้าวโพดลายจุด (FAW)'!$B$5:$B$57,ทดสอบ!$E12,'หนอนกระทู้ข้าวโพดลายจุด (FAW)'!$F$5:$F$57)</f>
        <v>0</v>
      </c>
      <c r="CW12" s="297">
        <f>SUMIF(โรคฝักเน่า!$C$5:$C$57,ทดสอบ!$E12,โรคฝักเน่า!$G$5:$G$57)</f>
        <v>0</v>
      </c>
      <c r="CX12" s="297"/>
      <c r="CY12" s="297"/>
      <c r="CZ12" s="297"/>
      <c r="DA12" s="297"/>
      <c r="DB12" s="297"/>
      <c r="DC12" s="297"/>
      <c r="DD12" s="300">
        <f t="shared" si="46"/>
        <v>0</v>
      </c>
      <c r="DE12" s="297">
        <f>SUMIF(โรคเหี่ยว!$B$5:$B$65,ทดสอบ!$E12,โรคเหี่ยว!$E$5:$E$65)</f>
        <v>0</v>
      </c>
      <c r="DF12" s="297"/>
      <c r="DG12" s="297"/>
      <c r="DH12" s="297"/>
      <c r="DI12" s="297"/>
      <c r="DJ12" s="300">
        <f t="shared" si="54"/>
        <v>0</v>
      </c>
      <c r="DK12" s="297"/>
      <c r="DL12" s="297"/>
      <c r="DM12" s="297"/>
      <c r="DN12" s="297"/>
      <c r="DO12" s="297"/>
      <c r="DP12" s="300">
        <f t="shared" si="55"/>
        <v>0</v>
      </c>
      <c r="DQ12" s="297"/>
      <c r="DR12" s="297"/>
      <c r="DS12" s="297">
        <f>SUMIF('เพลี้ยไฟ ทุเรียน'!$B$5:$B$81,ทดสอบ!$E12,'เพลี้ยไฟ ทุเรียน'!$F$5:$F$81)</f>
        <v>0</v>
      </c>
      <c r="DT12" s="297">
        <f>SUMIF('เพลี้ยแป้ง ทุเรียน'!$B$5:$B$81,ทดสอบ!$E12,'เพลี้ยแป้ง ทุเรียน'!$F$5:$F$81)</f>
        <v>0</v>
      </c>
      <c r="DU12" s="297">
        <f>SUMIF(เพลี้ยไก่แจ้ทุเรียน!$B$5:$B$81,ทดสอบ!$E12,เพลี้ยไก่แจ้ทุเรียน!$F$5:$F$81)</f>
        <v>0</v>
      </c>
      <c r="DV12" s="297">
        <f>SUMIF(เพลี้ยหอยเกล็ด!$B$5:$B$81,ทดสอบ!$E12,เพลี้ยหอยเกล็ด!$F$5:$F$81)</f>
        <v>0</v>
      </c>
      <c r="DW12" s="297">
        <f>SUMIF(เพลี้ยจั๊กจั่นฝอย!$B$5:$B$81,ทดสอบ!$E12,เพลี้ยจั๊กจั่นฝอย!$F$5:$F$81)</f>
        <v>0</v>
      </c>
      <c r="DX12" s="297">
        <f>SUMIF(หนอนเจาะเมล็ดทุเรียน!$B$5:$B$81,ทดสอบ!$E12,หนอนเจาะเมล็ดทุเรียน!$F$5:$F$81)</f>
        <v>0</v>
      </c>
      <c r="DY12" s="297">
        <f>SUMIF(ไรแดงทุเรียน!$B$5:$B$81,ทดสอบ!$E12,ไรแดงทุเรียน!$F$5:$F$81)</f>
        <v>0</v>
      </c>
      <c r="DZ12" s="297"/>
      <c r="EA12" s="297">
        <f>SUMIF(โรครากเน่าโคนเน่า!$B$5:$B$81,ทดสอบ!$E12,โรครากเน่าโคนเน่า!$F$5:$F$81)</f>
        <v>0</v>
      </c>
      <c r="EB12" s="297">
        <f>SUMIF('โรคราดำ ทุเรียน'!$B$5:$B$81,ทดสอบ!$E12,'โรคราดำ ทุเรียน'!$F$5:$F$81)</f>
        <v>0</v>
      </c>
      <c r="EC12" s="297"/>
      <c r="ED12" s="297"/>
      <c r="EE12" s="297">
        <f>SUMIF(โรคราสีชมพู!$B$5:$B$81,ทดสอบ!$E12,โรคราสีชมพู!$F$5:$F$81)</f>
        <v>0</v>
      </c>
      <c r="EF12" s="297">
        <f>SUMIF(โรคใบติดหรือใบไหม้!$B$5:$B$81,ทดสอบ!$E12,โรคใบติดหรือใบไหม้!$F$5:$F$81)</f>
        <v>0</v>
      </c>
      <c r="EG12" s="297"/>
      <c r="EH12" s="297">
        <f>SUMIF('โรคใบจุดสาหร่าย (durian)'!$B$5:$B$81,ทดสอบ!$E12,'โรคใบจุดสาหร่าย (durian)'!$F$5:$F$81)</f>
        <v>0</v>
      </c>
      <c r="EI12" s="297">
        <f>SUMIF(หนอนเจาะผล!$B$5:$B$81,ทดสอบ!$E12,หนอนเจาะผล!$F$5:$F$81)</f>
        <v>0</v>
      </c>
      <c r="EJ12" s="300">
        <f t="shared" si="56"/>
        <v>0</v>
      </c>
      <c r="EK12" s="297"/>
      <c r="EL12" s="297">
        <f>SUMIF('เพลี้ยแป้ง (เงาะ)'!$B$5:$B$76,ทดสอบ!$E12,'เพลี้ยแป้ง (เงาะ)'!$F$5:$F$76)</f>
        <v>0</v>
      </c>
      <c r="EM12" s="297"/>
      <c r="EN12" s="297">
        <f>SUMIF(หนอนคืบกินใบ!$B$5:$B$76,ทดสอบ!$E12,หนอนคืบกินใบ!$F$5:$F$76)</f>
        <v>0</v>
      </c>
      <c r="EO12" s="297">
        <f>SUMIF('โรคราแป้ง (เงาะ)'!$B$5:$B$76,ทดสอบ!$E12,'โรคราแป้ง (เงาะ)'!$F$5:$F$76)</f>
        <v>0</v>
      </c>
      <c r="EP12" s="297"/>
      <c r="EQ12" s="297"/>
      <c r="ER12" s="297"/>
      <c r="ES12" s="297">
        <f>SUMIF('โรคใบจุดสาหร่าย(เงาะ)'!$B$5:$B$76,ทดสอบ!$E12,'โรคใบจุดสาหร่าย(เงาะ)'!$F$5:$F$76)</f>
        <v>9</v>
      </c>
      <c r="ET12" s="300">
        <f t="shared" si="57"/>
        <v>9</v>
      </c>
      <c r="EU12" s="297">
        <f>SUMIF('เพลี้ยไฟ (mangosteen)'!$B$5:$B$76,ทดสอบ!$E12,'เพลี้ยไฟ (mangosteen)'!$F$5:$F$76)</f>
        <v>0</v>
      </c>
      <c r="EV12" s="297">
        <f>SUMIF(หนอนชอนใบ!$B$5:$B$76,ทดสอบ!$E12,หนอนชอนใบ!$F$5:$F$76)</f>
        <v>0</v>
      </c>
      <c r="EW12" s="297">
        <f>SUMIF(หนอนกินใบ!$B$5:$B$76,ทดสอบ!$E12,หนอนกินใบ!$F$5:$F$76)</f>
        <v>0</v>
      </c>
      <c r="EX12" s="297"/>
      <c r="EY12" s="297">
        <f>SUMIF(โรคแอนแทรคโนส!$B$5:$B$76,ทดสอบ!$E12,โรคแอนแทรคโนส!$F$5:$F$76)</f>
        <v>0</v>
      </c>
      <c r="EZ12" s="297">
        <f>SUMIF('โรคใบจุดสาหร่าย (mangosteen)'!$B$5:$B$76,ทดสอบ!$E12,'โรคใบจุดสาหร่าย (mangosteen)'!$F$5:$F$76)</f>
        <v>0</v>
      </c>
      <c r="FA12" s="297">
        <f>SUMIF('โรคใบจุด (mangosteen)'!$B$5:$B$76,ทดสอบ!$E12,'โรคใบจุด (mangosteen)'!$F$5:$F$76)</f>
        <v>0</v>
      </c>
      <c r="FB12" s="300">
        <f t="shared" si="58"/>
        <v>0</v>
      </c>
      <c r="FC12" s="297">
        <f>SUMIF(โรคพุ่มไม้กวาด!$B$5:$B$80,ทดสอบ!$E12,โรคพุ่มไม้กวาด!$F$5:$F$80)</f>
        <v>0</v>
      </c>
      <c r="FD12" s="297">
        <f>SUMIF('เพลี้ยแป้ง (ลำไย)'!$B$5:$B$80,ทดสอบ!$E12,'เพลี้ยแป้ง (ลำไย)'!$F$5:$F$80)</f>
        <v>0</v>
      </c>
      <c r="FE12" s="297">
        <f>SUMIF('โรคราดำ (ลำไย)'!$B$5:$B$80,ทดสอบ!$E12,'โรคราดำ (ลำไย)'!$F$5:$F$80)</f>
        <v>0</v>
      </c>
      <c r="FF12" s="297">
        <f>SUMIF('หนอนคืบกินใบ (ลำไย)'!$B$5:$B$80,ทดสอบ!$E12,'หนอนคืบกินใบ (ลำไย)'!$F$5:$F$80)</f>
        <v>0</v>
      </c>
      <c r="FG12" s="297"/>
      <c r="FH12" s="300">
        <f t="shared" si="59"/>
        <v>0</v>
      </c>
      <c r="FI12" s="300">
        <f t="shared" ca="1" si="47"/>
        <v>1004.1099999999999</v>
      </c>
      <c r="FJ12" s="368">
        <f t="shared" ca="1" si="4"/>
        <v>1004.1099999999999</v>
      </c>
      <c r="FK12" s="334">
        <f t="shared" ca="1" si="25"/>
        <v>0</v>
      </c>
      <c r="FN12" s="401"/>
    </row>
    <row r="13" spans="1:170" s="112" customFormat="1">
      <c r="A13" s="318">
        <v>0</v>
      </c>
      <c r="B13" s="318">
        <f t="shared" ca="1" si="43"/>
        <v>1</v>
      </c>
      <c r="C13" s="318">
        <f ca="1">IF(B13=1,SUBTOTAL(2,$B$10:B13),"")</f>
        <v>4</v>
      </c>
      <c r="D13" s="290">
        <f t="shared" ca="1" si="48"/>
        <v>4</v>
      </c>
      <c r="E13" s="291" t="s">
        <v>119</v>
      </c>
      <c r="F13" s="310"/>
      <c r="G13" s="310"/>
      <c r="H13" s="310"/>
      <c r="I13" s="310"/>
      <c r="J13" s="306"/>
      <c r="K13" s="297">
        <f>SUMIF(หนอนห่อใบข้าว!$B$5:$B$76,ทดสอบ!$E13,หนอนห่อใบข้าว!$G$5:$G$76)</f>
        <v>0</v>
      </c>
      <c r="L13" s="297">
        <f>SUMIF(เพลี้ยกระโดดหลังขาว!$B$5:$B$76,ทดสอบ!$E13,เพลี้ยกระโดดหลังขาว!$G$5:$G$76)</f>
        <v>1</v>
      </c>
      <c r="M13" s="297">
        <f>SUMIF(โรคไหม้ข้าว!$B$5:$B$76,ทดสอบ!$E13,โรคไหม้ข้าว!$G$5:$G$76)</f>
        <v>0</v>
      </c>
      <c r="N13" s="297">
        <f>SUMIF(แมลงหวี่ขาว!$B$5:$B$76,ทดสอบ!$E13,แมลงหวี่ขาว!$G$5:$G$76)</f>
        <v>0</v>
      </c>
      <c r="O13" s="297">
        <f>SUMIF(เพลี้ยกระโดดสีน้ำตาล!$B$5:$B$77,ทดสอบ!$E13,เพลี้ยกระโดดสีน้ำตาล!$G$5:$G$77)</f>
        <v>0</v>
      </c>
      <c r="P13" s="297">
        <f>SUMIF(แมลงสิง!$B$5:$B$81,ทดสอบ!$E13,แมลงสิง!$G$5:$G$81)</f>
        <v>0</v>
      </c>
      <c r="Q13" s="297">
        <f>SUMIF(เพลี้ยไฟ!$B$5:$B$76,ทดสอบ!$E13,เพลี้ยไฟ!$G$5:$G$76)</f>
        <v>0</v>
      </c>
      <c r="R13" s="297">
        <f>SUMIF(แมลงดำหนาม1!$B$5:$B$81,ทดสอบ!$E13,แมลงดำหนาม1!$G$5:$G$81)</f>
        <v>0</v>
      </c>
      <c r="S13" s="297">
        <f>SUMIF(โรคขอบใบแห้ง!$B$5:$B$78,ทดสอบ!$E13,โรคขอบใบแห้ง!$G$5:$G$78)</f>
        <v>0</v>
      </c>
      <c r="T13" s="297">
        <f>SUMIF(โรคกาบใบแห้ง!$B$5:$B$81,ทดสอบ!$E13,โรคกาบใบแห้ง!$G$5:$G$81)</f>
        <v>0</v>
      </c>
      <c r="U13" s="297">
        <f>SUMIF(โรคใบจุดสีน้ำตาล!$B$5:$B$77,ทดสอบ!$E13,โรคใบจุดสีน้ำตาล!$G$5:$G$77)</f>
        <v>0</v>
      </c>
      <c r="V13" s="297">
        <f>SUMIF(หนอนกระทู้กล้า!$B$5:$B$76,ทดสอบ!$E13,หนอนกระทู้กล้า!$G$5:$G$76)</f>
        <v>0</v>
      </c>
      <c r="W13" s="297">
        <f>SUMIF(โรคใบขีดโปร่งแสง!$B$5:$B$81,ทดสอบ!$E13,โรคใบขีดโปร่งแสง!$G$5:$G$81)</f>
        <v>0</v>
      </c>
      <c r="X13" s="297">
        <f>SUMIF(โรคใบขีดสีน้ำตาล!$B$5:$B$80,ทดสอบ!$E13,โรคใบขีดสีน้ำตาล!$G$5:$G$80)</f>
        <v>0</v>
      </c>
      <c r="Y13" s="297">
        <f>SUMIF(หนอนกัดใบข้าว!$B$5:$B$81,ทดสอบ!$E13,หนอนกัดใบข้าว!$G$5:$G$81)</f>
        <v>0</v>
      </c>
      <c r="Z13" s="297">
        <f>SUMIF(แมลงหล่า!$B$5:$B$81,ทดสอบ!$E13,แมลงหล่า!$G$5:$G$81)</f>
        <v>0</v>
      </c>
      <c r="AA13" s="297">
        <f>SUMIF(แมลงบั่ว!$B$5:$B$80,ทดสอบ!$E13,แมลงบั่ว!$G$5:$G$80)</f>
        <v>0</v>
      </c>
      <c r="AB13" s="297">
        <f>SUMIF(โรคเมล็ดด่าง!$B$5:$B$81,ทดสอบ!$E13,โรคเมล็ดด่าง!$G$5:$G$81)</f>
        <v>0</v>
      </c>
      <c r="AC13" s="297">
        <f>SUMIF(ด้วงดำ!$B$5:$B$81,ทดสอบ!$E13,ด้วงดำ!$G$5:$G$81)</f>
        <v>0</v>
      </c>
      <c r="AD13" s="297">
        <f>SUMIF(ตั๊กแตนหนวดสั้น!$B$5:$B$81,ทดสอบ!$E13,ตั๊กแตนหนวดสั้น!$G$5:$G$81)</f>
        <v>0</v>
      </c>
      <c r="AE13" s="297">
        <f>SUMIF(หนอนกอข้าว!$B$5:$B$77,ทดสอบ!$E13,หนอนกอข้าว!$G$5:$G$77)</f>
        <v>0</v>
      </c>
      <c r="AF13" s="297">
        <f>SUMIF(หนอนกระทู้ข้าว!$B$5:$B$81,ทดสอบ!$E13,หนอนกระทู้ข้าว!$G$5:$G$81)</f>
        <v>0</v>
      </c>
      <c r="AG13" s="297">
        <f>SUMIF(โรคกาบใบเน่า!$B$5:$B$81,ทดสอบ!$E13,โรคกาบใบเน่า!$G$5:$G$81)</f>
        <v>0</v>
      </c>
      <c r="AH13" s="297">
        <f>SUMIF(เพลี้ยจั๊กจั่นสีเขียว!$B$5:$B$80,ทดสอบ!$E13,เพลี้ยจั๊กจั่นสีเขียว!$G$5:$G$80)</f>
        <v>0</v>
      </c>
      <c r="AI13" s="297">
        <f>SUMIF(หอยเชอรี่!$B$5:$B$81,ทดสอบ!$E13,หอยเชอรี่!$G$5:$G$81)</f>
        <v>0</v>
      </c>
      <c r="AJ13" s="297">
        <f>SUMIF(โรคใบสีส้ม!$B$5:$B$80,ทดสอบ!$E13,โรคใบสีส้ม!$G$5:$G$80)</f>
        <v>0</v>
      </c>
      <c r="AK13" s="300">
        <f t="shared" si="44"/>
        <v>1</v>
      </c>
      <c r="AL13" s="297">
        <f>SUMIF(หนอนหัวดำ!$C$6:$C$67,ทดสอบ!$E13,หนอนหัวดำ!$N$6:$N$67)</f>
        <v>0</v>
      </c>
      <c r="AM13" s="297">
        <f>SUMIF(แมลงดำหนาม!$C$6:$C$67,ทดสอบ!$E13,แมลงดำหนาม!$N$6:$N$67)</f>
        <v>0</v>
      </c>
      <c r="AN13" s="297">
        <f>SUMIF('ด้วงแรด มะพร้าว'!$C$6:$C$67,ทดสอบ!$E13,'ด้วงแรด มะพร้าว'!$J$6:$J$67)</f>
        <v>0</v>
      </c>
      <c r="AO13" s="297">
        <f>SUMIF(ด้วงงวง!$C$6:$C$67,ทดสอบ!$E13,ด้วงงวง!$J$6:$J$67)</f>
        <v>0</v>
      </c>
      <c r="AP13" s="297">
        <f>SUMIF(ไรสี่ขามะพร้าว!$C$6:$C$67,ทดสอบ!$E13,ไรสี่ขามะพร้าว!$J$6:$J$67)</f>
        <v>0</v>
      </c>
      <c r="AQ13" s="297">
        <f>SUMIF(หนอนพาราซา!$C$6:$C$67,ทดสอบ!$E13,หนอนพาราซา!$J$6:$J$67)</f>
        <v>0</v>
      </c>
      <c r="AR13" s="297">
        <f>SUMIF(หนอนกินใบมะพร้าว!$C$6:$C$67,ทดสอบ!$E13,หนอนกินใบมะพร้าว!$J$6:$J$67)</f>
        <v>0</v>
      </c>
      <c r="AS13" s="300">
        <f t="shared" si="49"/>
        <v>0</v>
      </c>
      <c r="AT13" s="297">
        <f>SUMIF('ด้วงแรด ปาล์ม'!$C$5:$C$71,ทดสอบ!$E13,'ด้วงแรด ปาล์ม'!$G$5:$G$71)</f>
        <v>0</v>
      </c>
      <c r="AU13" s="297">
        <f>SUMIF(หนอนปลอกเล็ก!$C$5:$C$71,ทดสอบ!$E13,หนอนปลอกเล็ก!$G$5:$G$71)</f>
        <v>0</v>
      </c>
      <c r="AV13" s="297">
        <f>SUMIF(ด้วงกุหลาบ!$C$5:$C$70,ทดสอบ!$E13,ด้วงกุหลาบ!$G$5:$G$70)</f>
        <v>0</v>
      </c>
      <c r="AW13" s="297">
        <f>SUMIF(โรคทะลายเน่า!$C$5:$C$71,ทดสอบ!$E13,โรคทะลายเน่า!$G$5:$G$71)</f>
        <v>0</v>
      </c>
      <c r="AX13" s="297">
        <f>SUMIF(โรคลำต้นเน่า!$C$5:$C$71,ทดสอบ!$E13,โรคลำต้นเน่า!$G$5:$G$71)</f>
        <v>0</v>
      </c>
      <c r="AY13" s="297">
        <f>SUMIF('โรคใบจุด ปาล์ม'!$C$5:$C$71,ทดสอบ!$E13,'โรคใบจุด ปาล์ม'!$G$5:$G$71)</f>
        <v>0</v>
      </c>
      <c r="AZ13" s="297">
        <f>SUMIF(โรคก้านทางใบเน่า!$C$5:$C$71,ทดสอบ!$E13,โรคก้านทางใบเน่า!$G$5:$G$71)</f>
        <v>0</v>
      </c>
      <c r="BA13" s="297">
        <f>SUMIF(หนอนหน้าแมว!$C$5:$C$71,ทดสอบ!$E13,หนอนหน้าแมว!$G$5:$G$71)</f>
        <v>0</v>
      </c>
      <c r="BB13" s="591">
        <f>SUMIF('หนอนหัวดำ ปาล์ม'!$C$5:$C$71,ทดสอบ!$E13,'หนอนหัวดำ ปาล์ม'!$G$5:$G$71)</f>
        <v>0</v>
      </c>
      <c r="BC13" s="297">
        <f>SUMIF('โรคใบจุดสาหร่าย ปาล์ม'!$C$5:$C$71,ทดสอบ!$E13,'โรคใบจุดสาหร่าย ปาล์ม'!$G$5:$G$71)</f>
        <v>0</v>
      </c>
      <c r="BD13" s="300">
        <f t="shared" si="50"/>
        <v>0</v>
      </c>
      <c r="BE13" s="297">
        <f>SUMIF(โรครากขาว!$C$5:$C$69,ทดสอบ!$E13,โรครากขาว!$G$5:$G$69)</f>
        <v>0</v>
      </c>
      <c r="BF13" s="297">
        <f>SUMIF(โรคใบร่วงยางพาราชนิดใหม่!$C$5:$C$69,ทดสอบ!$E13,โรคใบร่วงยางพาราชนิดใหม่!$G$5:$G$69)</f>
        <v>0</v>
      </c>
      <c r="BG13" s="297">
        <f>SUMIF(โรคใบร่วงยางพารา!$C$5:$C$69,ทดสอบ!$E13,โรคใบร่วงยางพารา!$G$5:$G$69)</f>
        <v>0</v>
      </c>
      <c r="BH13" s="297">
        <f>SUMIF(โรคราแป้ง1!$C$5:$C$69,ทดสอบ!$E13,โรคราแป้ง1!$G$5:$G$69)</f>
        <v>0</v>
      </c>
      <c r="BI13" s="297">
        <f>SUMIF(โรคหน้ายางแห้ง!$C$5:$C$69,ทดสอบ!$E13,โรคหน้ายางแห้ง!$G$5:$G$69)</f>
        <v>0</v>
      </c>
      <c r="BJ13" s="300">
        <f t="shared" si="51"/>
        <v>0</v>
      </c>
      <c r="BK13" s="297">
        <f>SUMIF(โรคราสนิม!$C$5:$C$64,ทดสอบ!$E13,โรคราสนิม!$G$5:$G$64)</f>
        <v>0</v>
      </c>
      <c r="BL13" s="297">
        <f>SUMIF(หนอนกาแฟสีแดง!$C$5:$C$64,ทดสอบ!$E13,หนอนกาแฟสีแดง!$G$5:$G$64)</f>
        <v>0</v>
      </c>
      <c r="BM13" s="297">
        <f>SUMIF(โรคใบจุดตากบ!$C$5:$C$64,ทดสอบ!$E13,โรคใบจุดตากบ!$G$5:$G$64)</f>
        <v>0</v>
      </c>
      <c r="BN13" s="297">
        <f ca="1">SUMIF(หนอนเจาะกิ่งลำต้น!$C$5:$C467,ทดสอบ!$E13,หนอนเจาะกิ่งลำต้น!$G$5:$G$64)</f>
        <v>0</v>
      </c>
      <c r="BO13" s="591">
        <f>SUMIF(มอดเจาะเมล็ดกาแฟ!$C$5:$C$64,ทดสอบ!$E13,มอดเจาะเมล็ดกาแฟ!$G$5:$G$64)</f>
        <v>0</v>
      </c>
      <c r="BP13" s="297">
        <f>SUMIF(มอดเจาะผลกาแฟ!$C$5:$C$64,ทดสอบ!$E13,มอดเจาะผลกาแฟ!$G$5:$G$64)</f>
        <v>0</v>
      </c>
      <c r="BQ13" s="300">
        <f t="shared" ca="1" si="52"/>
        <v>0</v>
      </c>
      <c r="BR13" s="297">
        <f>SUMIF(เพลี้ยแป้งมัน!$B$5:$B$59,ทดสอบ!$E13,เพลี้ยแป้งมัน!$H$5:$H$59)</f>
        <v>0</v>
      </c>
      <c r="BS13" s="591">
        <f>SUMIF('โรคใบไหม้ (มัน)'!$B$5:$B$58,ทดสอบ!$E13,'โรคใบไหม้ (มัน)'!$H$5:$H$58)</f>
        <v>0</v>
      </c>
      <c r="BT13" s="297">
        <f>SUMIF(ไรแดง!$B$5:$B$59,ทดสอบ!$E13,ไรแดง!$H$5:$H$59)</f>
        <v>0</v>
      </c>
      <c r="BU13" s="297"/>
      <c r="BV13" s="297"/>
      <c r="BW13" s="297"/>
      <c r="BX13" s="297"/>
      <c r="BY13" s="297"/>
      <c r="BZ13" s="297">
        <f>SUMIF(โรคโคนเน่าหัวเน่า!$B$5:$B$59,ทดสอบ!$E13,โรคโคนเน่าหัวเน่า!$H$5:$H$59)</f>
        <v>0</v>
      </c>
      <c r="CA13" s="297"/>
      <c r="CB13" s="297">
        <f>SUMIF(โรคพุ่มแจ้!$B$5:$B$58,ทดสอบ!$E13,โรคพุ่มแจ้!$H$5:$H$58)</f>
        <v>0</v>
      </c>
      <c r="CC13" s="297">
        <f>SUMIF(โรคใบด่างมันสำปะหลัง!$B$5:$B$59,ทดสอบ!$E13,โรคใบด่างมันสำปะหลัง!$H$5:$H$59)</f>
        <v>31.25</v>
      </c>
      <c r="CD13" s="300">
        <f t="shared" si="45"/>
        <v>31.25</v>
      </c>
      <c r="CE13" s="297">
        <f>SUMIF(หนอนกออ้อย!$B$5:$B$50,ทดสอบ!$E13,หนอนกออ้อย!$G$5:$G$50)</f>
        <v>0</v>
      </c>
      <c r="CF13" s="297">
        <f>SUMIF('ด้วงหนวดยาว อ้อย'!$B$5:$B$52,ทดสอบ!$E13,'ด้วงหนวดยาว อ้อย'!$G$5:$G$52)</f>
        <v>0</v>
      </c>
      <c r="CG13" s="297"/>
      <c r="CH13" s="297"/>
      <c r="CI13" s="297"/>
      <c r="CJ13" s="297"/>
      <c r="CK13" s="297"/>
      <c r="CL13" s="297"/>
      <c r="CM13" s="297"/>
      <c r="CN13" s="297"/>
      <c r="CO13" s="297"/>
      <c r="CP13" s="297"/>
      <c r="CQ13" s="297"/>
      <c r="CR13" s="297">
        <f>SUMIF('โรคใบขาว อ้อย'!$B$5:$B$50,ทดสอบ!$E13,'โรคใบขาว อ้อย'!$G$5:$G$50)</f>
        <v>0</v>
      </c>
      <c r="CS13" s="297"/>
      <c r="CT13" s="300">
        <f t="shared" si="53"/>
        <v>0</v>
      </c>
      <c r="CU13" s="297"/>
      <c r="CV13" s="297">
        <f>SUMIF('หนอนกระทู้ข้าวโพดลายจุด (FAW)'!$B$5:$B$57,ทดสอบ!$E13,'หนอนกระทู้ข้าวโพดลายจุด (FAW)'!$F$5:$F$57)</f>
        <v>0</v>
      </c>
      <c r="CW13" s="297">
        <f>SUMIF(โรคฝักเน่า!$C$5:$C$57,ทดสอบ!$E13,โรคฝักเน่า!$G$5:$G$57)</f>
        <v>0</v>
      </c>
      <c r="CX13" s="297"/>
      <c r="CY13" s="297"/>
      <c r="CZ13" s="297"/>
      <c r="DA13" s="297"/>
      <c r="DB13" s="297"/>
      <c r="DC13" s="297"/>
      <c r="DD13" s="300">
        <f t="shared" si="46"/>
        <v>0</v>
      </c>
      <c r="DE13" s="297">
        <f>SUMIF(โรคเหี่ยว!$B$5:$B$65,ทดสอบ!$E13,โรคเหี่ยว!$E$5:$E$65)</f>
        <v>0</v>
      </c>
      <c r="DF13" s="297"/>
      <c r="DG13" s="297"/>
      <c r="DH13" s="297"/>
      <c r="DI13" s="297"/>
      <c r="DJ13" s="300">
        <f t="shared" si="54"/>
        <v>0</v>
      </c>
      <c r="DK13" s="297"/>
      <c r="DL13" s="297"/>
      <c r="DM13" s="297"/>
      <c r="DN13" s="297"/>
      <c r="DO13" s="297"/>
      <c r="DP13" s="300">
        <f t="shared" si="55"/>
        <v>0</v>
      </c>
      <c r="DQ13" s="297"/>
      <c r="DR13" s="297"/>
      <c r="DS13" s="297">
        <f>SUMIF('เพลี้ยไฟ ทุเรียน'!$B$5:$B$81,ทดสอบ!$E13,'เพลี้ยไฟ ทุเรียน'!$F$5:$F$81)</f>
        <v>0</v>
      </c>
      <c r="DT13" s="297">
        <f>SUMIF('เพลี้ยแป้ง ทุเรียน'!$B$5:$B$81,ทดสอบ!$E13,'เพลี้ยแป้ง ทุเรียน'!$F$5:$F$81)</f>
        <v>0</v>
      </c>
      <c r="DU13" s="297">
        <f>SUMIF(เพลี้ยไก่แจ้ทุเรียน!$B$5:$B$81,ทดสอบ!$E13,เพลี้ยไก่แจ้ทุเรียน!$F$5:$F$81)</f>
        <v>0</v>
      </c>
      <c r="DV13" s="297">
        <f>SUMIF(เพลี้ยหอยเกล็ด!$B$5:$B$81,ทดสอบ!$E13,เพลี้ยหอยเกล็ด!$F$5:$F$81)</f>
        <v>0</v>
      </c>
      <c r="DW13" s="297">
        <f>SUMIF(เพลี้ยจั๊กจั่นฝอย!$B$5:$B$81,ทดสอบ!$E13,เพลี้ยจั๊กจั่นฝอย!$F$5:$F$81)</f>
        <v>0</v>
      </c>
      <c r="DX13" s="297">
        <f>SUMIF(หนอนเจาะเมล็ดทุเรียน!$B$5:$B$81,ทดสอบ!$E13,หนอนเจาะเมล็ดทุเรียน!$F$5:$F$81)</f>
        <v>0</v>
      </c>
      <c r="DY13" s="297">
        <f>SUMIF(ไรแดงทุเรียน!$B$5:$B$81,ทดสอบ!$E13,ไรแดงทุเรียน!$F$5:$F$81)</f>
        <v>0</v>
      </c>
      <c r="DZ13" s="297"/>
      <c r="EA13" s="297">
        <f>SUMIF(โรครากเน่าโคนเน่า!$B$5:$B$81,ทดสอบ!$E13,โรครากเน่าโคนเน่า!$F$5:$F$81)</f>
        <v>0</v>
      </c>
      <c r="EB13" s="297">
        <f>SUMIF('โรคราดำ ทุเรียน'!$B$5:$B$81,ทดสอบ!$E13,'โรคราดำ ทุเรียน'!$F$5:$F$81)</f>
        <v>0</v>
      </c>
      <c r="EC13" s="297"/>
      <c r="ED13" s="297"/>
      <c r="EE13" s="297">
        <f>SUMIF(โรคราสีชมพู!$B$5:$B$81,ทดสอบ!$E13,โรคราสีชมพู!$F$5:$F$81)</f>
        <v>0</v>
      </c>
      <c r="EF13" s="297">
        <f>SUMIF(โรคใบติดหรือใบไหม้!$B$5:$B$81,ทดสอบ!$E13,โรคใบติดหรือใบไหม้!$F$5:$F$81)</f>
        <v>0</v>
      </c>
      <c r="EG13" s="297"/>
      <c r="EH13" s="297">
        <f>SUMIF('โรคใบจุดสาหร่าย (durian)'!$B$5:$B$81,ทดสอบ!$E13,'โรคใบจุดสาหร่าย (durian)'!$F$5:$F$81)</f>
        <v>0</v>
      </c>
      <c r="EI13" s="297">
        <f>SUMIF(หนอนเจาะผล!$B$5:$B$81,ทดสอบ!$E13,หนอนเจาะผล!$F$5:$F$81)</f>
        <v>0</v>
      </c>
      <c r="EJ13" s="300">
        <f t="shared" si="56"/>
        <v>0</v>
      </c>
      <c r="EK13" s="297"/>
      <c r="EL13" s="297">
        <f>SUMIF('เพลี้ยแป้ง (เงาะ)'!$B$5:$B$76,ทดสอบ!$E13,'เพลี้ยแป้ง (เงาะ)'!$F$5:$F$76)</f>
        <v>0</v>
      </c>
      <c r="EM13" s="297"/>
      <c r="EN13" s="297">
        <f>SUMIF(หนอนคืบกินใบ!$B$5:$B$76,ทดสอบ!$E13,หนอนคืบกินใบ!$F$5:$F$76)</f>
        <v>0</v>
      </c>
      <c r="EO13" s="297">
        <f>SUMIF('โรคราแป้ง (เงาะ)'!$B$5:$B$76,ทดสอบ!$E13,'โรคราแป้ง (เงาะ)'!$F$5:$F$76)</f>
        <v>0</v>
      </c>
      <c r="EP13" s="297"/>
      <c r="EQ13" s="297"/>
      <c r="ER13" s="297"/>
      <c r="ES13" s="297">
        <f>SUMIF('โรคใบจุดสาหร่าย(เงาะ)'!$B$5:$B$76,ทดสอบ!$E13,'โรคใบจุดสาหร่าย(เงาะ)'!$F$5:$F$76)</f>
        <v>0</v>
      </c>
      <c r="ET13" s="300">
        <f t="shared" si="57"/>
        <v>0</v>
      </c>
      <c r="EU13" s="297">
        <f>SUMIF('เพลี้ยไฟ (mangosteen)'!$B$5:$B$76,ทดสอบ!$E13,'เพลี้ยไฟ (mangosteen)'!$F$5:$F$76)</f>
        <v>0</v>
      </c>
      <c r="EV13" s="297">
        <f>SUMIF(หนอนชอนใบ!$B$5:$B$76,ทดสอบ!$E13,หนอนชอนใบ!$F$5:$F$76)</f>
        <v>0</v>
      </c>
      <c r="EW13" s="297">
        <f>SUMIF(หนอนกินใบ!$B$5:$B$76,ทดสอบ!$E13,หนอนกินใบ!$F$5:$F$76)</f>
        <v>0</v>
      </c>
      <c r="EX13" s="297"/>
      <c r="EY13" s="297">
        <f>SUMIF(โรคแอนแทรคโนส!$B$5:$B$76,ทดสอบ!$E13,โรคแอนแทรคโนส!$F$5:$F$76)</f>
        <v>0</v>
      </c>
      <c r="EZ13" s="297">
        <f>SUMIF('โรคใบจุดสาหร่าย (mangosteen)'!$B$5:$B$76,ทดสอบ!$E13,'โรคใบจุดสาหร่าย (mangosteen)'!$F$5:$F$76)</f>
        <v>0</v>
      </c>
      <c r="FA13" s="297">
        <f>SUMIF('โรคใบจุด (mangosteen)'!$B$5:$B$76,ทดสอบ!$E13,'โรคใบจุด (mangosteen)'!$F$5:$F$76)</f>
        <v>0</v>
      </c>
      <c r="FB13" s="300">
        <f t="shared" si="58"/>
        <v>0</v>
      </c>
      <c r="FC13" s="297">
        <f>SUMIF(โรคพุ่มไม้กวาด!$B$5:$B$80,ทดสอบ!$E13,โรคพุ่มไม้กวาด!$F$5:$F$80)</f>
        <v>0</v>
      </c>
      <c r="FD13" s="297">
        <f>SUMIF('เพลี้ยแป้ง (ลำไย)'!$B$5:$B$80,ทดสอบ!$E13,'เพลี้ยแป้ง (ลำไย)'!$F$5:$F$80)</f>
        <v>0</v>
      </c>
      <c r="FE13" s="297">
        <f>SUMIF('โรคราดำ (ลำไย)'!$B$5:$B$80,ทดสอบ!$E13,'โรคราดำ (ลำไย)'!$F$5:$F$80)</f>
        <v>0</v>
      </c>
      <c r="FF13" s="297">
        <f>SUMIF('หนอนคืบกินใบ (ลำไย)'!$B$5:$B$80,ทดสอบ!$E13,'หนอนคืบกินใบ (ลำไย)'!$F$5:$F$80)</f>
        <v>0</v>
      </c>
      <c r="FG13" s="297"/>
      <c r="FH13" s="300">
        <f t="shared" si="59"/>
        <v>0</v>
      </c>
      <c r="FI13" s="300">
        <f t="shared" ca="1" si="47"/>
        <v>32.25</v>
      </c>
      <c r="FJ13" s="368">
        <f t="shared" ca="1" si="4"/>
        <v>32.25</v>
      </c>
      <c r="FK13" s="334">
        <f t="shared" ca="1" si="25"/>
        <v>0</v>
      </c>
      <c r="FM13" s="401"/>
      <c r="FN13" s="402"/>
    </row>
    <row r="14" spans="1:170" s="113" customFormat="1">
      <c r="A14" s="318">
        <v>0</v>
      </c>
      <c r="B14" s="318">
        <f t="shared" ca="1" si="43"/>
        <v>1</v>
      </c>
      <c r="C14" s="318">
        <f ca="1">IF(B14=1,SUBTOTAL(2,$B$10:B14),"")</f>
        <v>5</v>
      </c>
      <c r="D14" s="290">
        <f t="shared" ca="1" si="48"/>
        <v>5</v>
      </c>
      <c r="E14" s="291" t="s">
        <v>120</v>
      </c>
      <c r="F14" s="310"/>
      <c r="G14" s="310"/>
      <c r="H14" s="310"/>
      <c r="I14" s="310"/>
      <c r="J14" s="307"/>
      <c r="K14" s="297">
        <f>SUMIF(หนอนห่อใบข้าว!$B$5:$B$76,ทดสอบ!$E14,หนอนห่อใบข้าว!$G$5:$G$76)</f>
        <v>0</v>
      </c>
      <c r="L14" s="297">
        <f>SUMIF(เพลี้ยกระโดดหลังขาว!$B$5:$B$76,ทดสอบ!$E14,เพลี้ยกระโดดหลังขาว!$G$5:$G$76)</f>
        <v>0</v>
      </c>
      <c r="M14" s="297">
        <f>SUMIF(โรคไหม้ข้าว!$B$5:$B$76,ทดสอบ!$E14,โรคไหม้ข้าว!$G$5:$G$76)</f>
        <v>0</v>
      </c>
      <c r="N14" s="297">
        <f>SUMIF(แมลงหวี่ขาว!$B$5:$B$76,ทดสอบ!$E14,แมลงหวี่ขาว!$G$5:$G$76)</f>
        <v>0</v>
      </c>
      <c r="O14" s="297">
        <f>SUMIF(เพลี้ยกระโดดสีน้ำตาล!$B$5:$B$77,ทดสอบ!$E14,เพลี้ยกระโดดสีน้ำตาล!$G$5:$G$77)</f>
        <v>0</v>
      </c>
      <c r="P14" s="297">
        <f>SUMIF(แมลงสิง!$B$5:$B$81,ทดสอบ!$E14,แมลงสิง!$G$5:$G$81)</f>
        <v>0</v>
      </c>
      <c r="Q14" s="297">
        <f>SUMIF(เพลี้ยไฟ!$B$5:$B$76,ทดสอบ!$E14,เพลี้ยไฟ!$G$5:$G$76)</f>
        <v>0</v>
      </c>
      <c r="R14" s="297">
        <f>SUMIF(แมลงดำหนาม1!$B$5:$B$81,ทดสอบ!$E14,แมลงดำหนาม1!$G$5:$G$81)</f>
        <v>0</v>
      </c>
      <c r="S14" s="297">
        <f>SUMIF(โรคขอบใบแห้ง!$B$5:$B$78,ทดสอบ!$E14,โรคขอบใบแห้ง!$G$5:$G$78)</f>
        <v>0</v>
      </c>
      <c r="T14" s="297">
        <f>SUMIF(โรคกาบใบแห้ง!$B$5:$B$81,ทดสอบ!$E14,โรคกาบใบแห้ง!$G$5:$G$81)</f>
        <v>0</v>
      </c>
      <c r="U14" s="297">
        <f>SUMIF(โรคใบจุดสีน้ำตาล!$B$5:$B$77,ทดสอบ!$E14,โรคใบจุดสีน้ำตาล!$G$5:$G$77)</f>
        <v>0</v>
      </c>
      <c r="V14" s="297">
        <f>SUMIF(หนอนกระทู้กล้า!$B$5:$B$76,ทดสอบ!$E14,หนอนกระทู้กล้า!$G$5:$G$76)</f>
        <v>0</v>
      </c>
      <c r="W14" s="297">
        <f>SUMIF(โรคใบขีดโปร่งแสง!$B$5:$B$81,ทดสอบ!$E14,โรคใบขีดโปร่งแสง!$G$5:$G$81)</f>
        <v>0</v>
      </c>
      <c r="X14" s="297">
        <f>SUMIF(โรคใบขีดสีน้ำตาล!$B$5:$B$80,ทดสอบ!$E14,โรคใบขีดสีน้ำตาล!$G$5:$G$80)</f>
        <v>0</v>
      </c>
      <c r="Y14" s="297">
        <f>SUMIF(หนอนกัดใบข้าว!$B$5:$B$81,ทดสอบ!$E14,หนอนกัดใบข้าว!$G$5:$G$81)</f>
        <v>0</v>
      </c>
      <c r="Z14" s="297">
        <f>SUMIF(แมลงหล่า!$B$5:$B$81,ทดสอบ!$E14,แมลงหล่า!$G$5:$G$81)</f>
        <v>0</v>
      </c>
      <c r="AA14" s="297">
        <f>SUMIF(แมลงบั่ว!$B$5:$B$80,ทดสอบ!$E14,แมลงบั่ว!$G$5:$G$80)</f>
        <v>123</v>
      </c>
      <c r="AB14" s="297">
        <f>SUMIF(โรคเมล็ดด่าง!$B$5:$B$81,ทดสอบ!$E14,โรคเมล็ดด่าง!$G$5:$G$81)</f>
        <v>0</v>
      </c>
      <c r="AC14" s="297">
        <f>SUMIF(ด้วงดำ!$B$5:$B$81,ทดสอบ!$E14,ด้วงดำ!$G$5:$G$81)</f>
        <v>0</v>
      </c>
      <c r="AD14" s="297">
        <f>SUMIF(ตั๊กแตนหนวดสั้น!$B$5:$B$81,ทดสอบ!$E14,ตั๊กแตนหนวดสั้น!$G$5:$G$81)</f>
        <v>0</v>
      </c>
      <c r="AE14" s="297">
        <f>SUMIF(หนอนกอข้าว!$B$5:$B$77,ทดสอบ!$E14,หนอนกอข้าว!$G$5:$G$77)</f>
        <v>0</v>
      </c>
      <c r="AF14" s="297">
        <f>SUMIF(หนอนกระทู้ข้าว!$B$5:$B$81,ทดสอบ!$E14,หนอนกระทู้ข้าว!$G$5:$G$81)</f>
        <v>0</v>
      </c>
      <c r="AG14" s="297">
        <f>SUMIF(โรคกาบใบเน่า!$B$5:$B$81,ทดสอบ!$E14,โรคกาบใบเน่า!$G$5:$G$81)</f>
        <v>0</v>
      </c>
      <c r="AH14" s="297">
        <f>SUMIF(เพลี้ยจั๊กจั่นสีเขียว!$B$5:$B$80,ทดสอบ!$E14,เพลี้ยจั๊กจั่นสีเขียว!$G$5:$G$80)</f>
        <v>0</v>
      </c>
      <c r="AI14" s="297">
        <f>SUMIF(หอยเชอรี่!$B$5:$B$81,ทดสอบ!$E14,หอยเชอรี่!$G$5:$G$81)</f>
        <v>0</v>
      </c>
      <c r="AJ14" s="297">
        <f>SUMIF(โรคใบสีส้ม!$B$5:$B$80,ทดสอบ!$E14,โรคใบสีส้ม!$G$5:$G$80)</f>
        <v>0</v>
      </c>
      <c r="AK14" s="300">
        <f t="shared" si="44"/>
        <v>123</v>
      </c>
      <c r="AL14" s="297">
        <f>SUMIF(หนอนหัวดำ!$C$6:$C$67,ทดสอบ!$E14,หนอนหัวดำ!$N$6:$N$67)</f>
        <v>0</v>
      </c>
      <c r="AM14" s="297">
        <f>SUMIF(แมลงดำหนาม!$C$6:$C$67,ทดสอบ!$E14,แมลงดำหนาม!$N$6:$N$67)</f>
        <v>0</v>
      </c>
      <c r="AN14" s="297">
        <f>SUMIF('ด้วงแรด มะพร้าว'!$C$6:$C$67,ทดสอบ!$E14,'ด้วงแรด มะพร้าว'!$J$6:$J$67)</f>
        <v>0</v>
      </c>
      <c r="AO14" s="297">
        <f>SUMIF(ด้วงงวง!$C$6:$C$67,ทดสอบ!$E14,ด้วงงวง!$J$6:$J$67)</f>
        <v>0</v>
      </c>
      <c r="AP14" s="297">
        <f>SUMIF(ไรสี่ขามะพร้าว!$C$6:$C$67,ทดสอบ!$E14,ไรสี่ขามะพร้าว!$J$6:$J$67)</f>
        <v>0</v>
      </c>
      <c r="AQ14" s="297">
        <f>SUMIF(หนอนพาราซา!$C$6:$C$67,ทดสอบ!$E14,หนอนพาราซา!$J$6:$J$67)</f>
        <v>0</v>
      </c>
      <c r="AR14" s="297">
        <f>SUMIF(หนอนกินใบมะพร้าว!$C$6:$C$67,ทดสอบ!$E14,หนอนกินใบมะพร้าว!$J$6:$J$67)</f>
        <v>0</v>
      </c>
      <c r="AS14" s="300">
        <f t="shared" si="49"/>
        <v>0</v>
      </c>
      <c r="AT14" s="297">
        <f>SUMIF('ด้วงแรด ปาล์ม'!$C$5:$C$71,ทดสอบ!$E14,'ด้วงแรด ปาล์ม'!$G$5:$G$71)</f>
        <v>0</v>
      </c>
      <c r="AU14" s="297">
        <f>SUMIF(หนอนปลอกเล็ก!$C$5:$C$71,ทดสอบ!$E14,หนอนปลอกเล็ก!$G$5:$G$71)</f>
        <v>0</v>
      </c>
      <c r="AV14" s="297">
        <f>SUMIF(ด้วงกุหลาบ!$C$5:$C$70,ทดสอบ!$E14,ด้วงกุหลาบ!$G$5:$G$70)</f>
        <v>0</v>
      </c>
      <c r="AW14" s="297">
        <f>SUMIF(โรคทะลายเน่า!$C$5:$C$71,ทดสอบ!$E14,โรคทะลายเน่า!$G$5:$G$71)</f>
        <v>0</v>
      </c>
      <c r="AX14" s="297">
        <f>SUMIF(โรคลำต้นเน่า!$C$5:$C$71,ทดสอบ!$E14,โรคลำต้นเน่า!$G$5:$G$71)</f>
        <v>0</v>
      </c>
      <c r="AY14" s="297">
        <f>SUMIF('โรคใบจุด ปาล์ม'!$C$5:$C$71,ทดสอบ!$E14,'โรคใบจุด ปาล์ม'!$G$5:$G$71)</f>
        <v>0</v>
      </c>
      <c r="AZ14" s="297">
        <f>SUMIF(โรคก้านทางใบเน่า!$C$5:$C$71,ทดสอบ!$E14,โรคก้านทางใบเน่า!$G$5:$G$71)</f>
        <v>0</v>
      </c>
      <c r="BA14" s="297">
        <f>SUMIF(หนอนหน้าแมว!$C$5:$C$71,ทดสอบ!$E14,หนอนหน้าแมว!$G$5:$G$71)</f>
        <v>0</v>
      </c>
      <c r="BB14" s="591">
        <f>SUMIF('หนอนหัวดำ ปาล์ม'!$C$5:$C$71,ทดสอบ!$E14,'หนอนหัวดำ ปาล์ม'!$G$5:$G$71)</f>
        <v>0</v>
      </c>
      <c r="BC14" s="297">
        <f>SUMIF('โรคใบจุดสาหร่าย ปาล์ม'!$C$5:$C$71,ทดสอบ!$E14,'โรคใบจุดสาหร่าย ปาล์ม'!$G$5:$G$71)</f>
        <v>0</v>
      </c>
      <c r="BD14" s="300">
        <f t="shared" si="50"/>
        <v>0</v>
      </c>
      <c r="BE14" s="297">
        <f>SUMIF(โรครากขาว!$C$5:$C$69,ทดสอบ!$E14,โรครากขาว!$G$5:$G$69)</f>
        <v>0</v>
      </c>
      <c r="BF14" s="297">
        <f>SUMIF(โรคใบร่วงยางพาราชนิดใหม่!$C$5:$C$69,ทดสอบ!$E14,โรคใบร่วงยางพาราชนิดใหม่!$G$5:$G$69)</f>
        <v>0</v>
      </c>
      <c r="BG14" s="297">
        <f>SUMIF(โรคใบร่วงยางพารา!$C$5:$C$69,ทดสอบ!$E14,โรคใบร่วงยางพารา!$G$5:$G$69)</f>
        <v>0</v>
      </c>
      <c r="BH14" s="297">
        <f>SUMIF(โรคราแป้ง1!$C$5:$C$69,ทดสอบ!$E14,โรคราแป้ง1!$G$5:$G$69)</f>
        <v>0</v>
      </c>
      <c r="BI14" s="297">
        <f>SUMIF(โรคหน้ายางแห้ง!$C$5:$C$69,ทดสอบ!$E14,โรคหน้ายางแห้ง!$G$5:$G$69)</f>
        <v>0</v>
      </c>
      <c r="BJ14" s="300">
        <f t="shared" si="51"/>
        <v>0</v>
      </c>
      <c r="BK14" s="297">
        <f>SUMIF(โรคราสนิม!$C$5:$C$64,ทดสอบ!$E14,โรคราสนิม!$G$5:$G$64)</f>
        <v>0</v>
      </c>
      <c r="BL14" s="297">
        <f>SUMIF(หนอนกาแฟสีแดง!$C$5:$C$64,ทดสอบ!$E14,หนอนกาแฟสีแดง!$G$5:$G$64)</f>
        <v>0</v>
      </c>
      <c r="BM14" s="297">
        <f>SUMIF(โรคใบจุดตากบ!$C$5:$C$64,ทดสอบ!$E14,โรคใบจุดตากบ!$G$5:$G$64)</f>
        <v>0</v>
      </c>
      <c r="BN14" s="297">
        <f ca="1">SUMIF(หนอนเจาะกิ่งลำต้น!$C$5:$C468,ทดสอบ!$E14,หนอนเจาะกิ่งลำต้น!$G$5:$G$64)</f>
        <v>0</v>
      </c>
      <c r="BO14" s="591">
        <f>SUMIF(มอดเจาะเมล็ดกาแฟ!$C$5:$C$64,ทดสอบ!$E14,มอดเจาะเมล็ดกาแฟ!$G$5:$G$64)</f>
        <v>0</v>
      </c>
      <c r="BP14" s="297">
        <f>SUMIF(มอดเจาะผลกาแฟ!$C$5:$C$64,ทดสอบ!$E14,มอดเจาะผลกาแฟ!$G$5:$G$64)</f>
        <v>0</v>
      </c>
      <c r="BQ14" s="300">
        <f t="shared" ca="1" si="52"/>
        <v>0</v>
      </c>
      <c r="BR14" s="297">
        <f>SUMIF(เพลี้ยแป้งมัน!$B$5:$B$59,ทดสอบ!$E14,เพลี้ยแป้งมัน!$H$5:$H$59)</f>
        <v>0</v>
      </c>
      <c r="BS14" s="591">
        <f>SUMIF('โรคใบไหม้ (มัน)'!$B$5:$B$58,ทดสอบ!$E14,'โรคใบไหม้ (มัน)'!$H$5:$H$58)</f>
        <v>0</v>
      </c>
      <c r="BT14" s="297">
        <f>SUMIF(ไรแดง!$B$5:$B$59,ทดสอบ!$E14,ไรแดง!$H$5:$H$59)</f>
        <v>0</v>
      </c>
      <c r="BU14" s="297"/>
      <c r="BV14" s="297"/>
      <c r="BW14" s="297"/>
      <c r="BX14" s="297"/>
      <c r="BY14" s="297"/>
      <c r="BZ14" s="297">
        <f>SUMIF(โรคโคนเน่าหัวเน่า!$B$5:$B$59,ทดสอบ!$E14,โรคโคนเน่าหัวเน่า!$H$5:$H$59)</f>
        <v>0</v>
      </c>
      <c r="CA14" s="297"/>
      <c r="CB14" s="297">
        <f>SUMIF(โรคพุ่มแจ้!$B$5:$B$58,ทดสอบ!$E14,โรคพุ่มแจ้!$H$5:$H$58)</f>
        <v>0</v>
      </c>
      <c r="CC14" s="297">
        <f>SUMIF(โรคใบด่างมันสำปะหลัง!$B$5:$B$59,ทดสอบ!$E14,โรคใบด่างมันสำปะหลัง!$H$5:$H$59)</f>
        <v>20842</v>
      </c>
      <c r="CD14" s="300">
        <f t="shared" si="45"/>
        <v>20842</v>
      </c>
      <c r="CE14" s="297">
        <f>SUMIF(หนอนกออ้อย!$B$5:$B$50,ทดสอบ!$E14,หนอนกออ้อย!$G$5:$G$50)</f>
        <v>0</v>
      </c>
      <c r="CF14" s="297">
        <f>SUMIF('ด้วงหนวดยาว อ้อย'!$B$5:$B$52,ทดสอบ!$E14,'ด้วงหนวดยาว อ้อย'!$G$5:$G$52)</f>
        <v>0</v>
      </c>
      <c r="CG14" s="297"/>
      <c r="CH14" s="297"/>
      <c r="CI14" s="297"/>
      <c r="CJ14" s="297"/>
      <c r="CK14" s="297"/>
      <c r="CL14" s="297"/>
      <c r="CM14" s="297"/>
      <c r="CN14" s="297"/>
      <c r="CO14" s="297"/>
      <c r="CP14" s="297"/>
      <c r="CQ14" s="297"/>
      <c r="CR14" s="297">
        <f>SUMIF('โรคใบขาว อ้อย'!$B$5:$B$50,ทดสอบ!$E14,'โรคใบขาว อ้อย'!$G$5:$G$50)</f>
        <v>0</v>
      </c>
      <c r="CS14" s="297"/>
      <c r="CT14" s="300">
        <f t="shared" si="53"/>
        <v>0</v>
      </c>
      <c r="CU14" s="297"/>
      <c r="CV14" s="297">
        <f>SUMIF('หนอนกระทู้ข้าวโพดลายจุด (FAW)'!$B$5:$B$57,ทดสอบ!$E14,'หนอนกระทู้ข้าวโพดลายจุด (FAW)'!$F$5:$F$57)</f>
        <v>0</v>
      </c>
      <c r="CW14" s="297">
        <f>SUMIF(โรคฝักเน่า!$C$5:$C$57,ทดสอบ!$E14,โรคฝักเน่า!$G$5:$G$57)</f>
        <v>0</v>
      </c>
      <c r="CX14" s="297"/>
      <c r="CY14" s="297"/>
      <c r="CZ14" s="297"/>
      <c r="DA14" s="297"/>
      <c r="DB14" s="297"/>
      <c r="DC14" s="297"/>
      <c r="DD14" s="300">
        <f t="shared" si="46"/>
        <v>0</v>
      </c>
      <c r="DE14" s="297">
        <f>SUMIF(โรคเหี่ยว!$B$5:$B$65,ทดสอบ!$E14,โรคเหี่ยว!$E$5:$E$65)</f>
        <v>0</v>
      </c>
      <c r="DF14" s="297"/>
      <c r="DG14" s="297"/>
      <c r="DH14" s="297"/>
      <c r="DI14" s="297"/>
      <c r="DJ14" s="300">
        <f t="shared" si="54"/>
        <v>0</v>
      </c>
      <c r="DK14" s="297"/>
      <c r="DL14" s="297"/>
      <c r="DM14" s="297"/>
      <c r="DN14" s="297"/>
      <c r="DO14" s="297"/>
      <c r="DP14" s="300">
        <f t="shared" si="55"/>
        <v>0</v>
      </c>
      <c r="DQ14" s="297"/>
      <c r="DR14" s="297"/>
      <c r="DS14" s="297">
        <f>SUMIF('เพลี้ยไฟ ทุเรียน'!$B$5:$B$81,ทดสอบ!$E14,'เพลี้ยไฟ ทุเรียน'!$F$5:$F$81)</f>
        <v>0</v>
      </c>
      <c r="DT14" s="297">
        <f>SUMIF('เพลี้ยแป้ง ทุเรียน'!$B$5:$B$81,ทดสอบ!$E14,'เพลี้ยแป้ง ทุเรียน'!$F$5:$F$81)</f>
        <v>0</v>
      </c>
      <c r="DU14" s="297">
        <f>SUMIF(เพลี้ยไก่แจ้ทุเรียน!$B$5:$B$81,ทดสอบ!$E14,เพลี้ยไก่แจ้ทุเรียน!$F$5:$F$81)</f>
        <v>0</v>
      </c>
      <c r="DV14" s="297">
        <f>SUMIF(เพลี้ยหอยเกล็ด!$B$5:$B$81,ทดสอบ!$E14,เพลี้ยหอยเกล็ด!$F$5:$F$81)</f>
        <v>0</v>
      </c>
      <c r="DW14" s="297">
        <f>SUMIF(เพลี้ยจั๊กจั่นฝอย!$B$5:$B$81,ทดสอบ!$E14,เพลี้ยจั๊กจั่นฝอย!$F$5:$F$81)</f>
        <v>0</v>
      </c>
      <c r="DX14" s="297">
        <f>SUMIF(หนอนเจาะเมล็ดทุเรียน!$B$5:$B$81,ทดสอบ!$E14,หนอนเจาะเมล็ดทุเรียน!$F$5:$F$81)</f>
        <v>0</v>
      </c>
      <c r="DY14" s="297">
        <f>SUMIF(ไรแดงทุเรียน!$B$5:$B$81,ทดสอบ!$E14,ไรแดงทุเรียน!$F$5:$F$81)</f>
        <v>0</v>
      </c>
      <c r="DZ14" s="297"/>
      <c r="EA14" s="297">
        <f>SUMIF(โรครากเน่าโคนเน่า!$B$5:$B$81,ทดสอบ!$E14,โรครากเน่าโคนเน่า!$F$5:$F$81)</f>
        <v>0</v>
      </c>
      <c r="EB14" s="297">
        <f>SUMIF('โรคราดำ ทุเรียน'!$B$5:$B$81,ทดสอบ!$E14,'โรคราดำ ทุเรียน'!$F$5:$F$81)</f>
        <v>0</v>
      </c>
      <c r="EC14" s="297"/>
      <c r="ED14" s="297"/>
      <c r="EE14" s="297">
        <f>SUMIF(โรคราสีชมพู!$B$5:$B$81,ทดสอบ!$E14,โรคราสีชมพู!$F$5:$F$81)</f>
        <v>0</v>
      </c>
      <c r="EF14" s="297">
        <f>SUMIF(โรคใบติดหรือใบไหม้!$B$5:$B$81,ทดสอบ!$E14,โรคใบติดหรือใบไหม้!$F$5:$F$81)</f>
        <v>0</v>
      </c>
      <c r="EG14" s="297"/>
      <c r="EH14" s="297">
        <f>SUMIF('โรคใบจุดสาหร่าย (durian)'!$B$5:$B$81,ทดสอบ!$E14,'โรคใบจุดสาหร่าย (durian)'!$F$5:$F$81)</f>
        <v>0</v>
      </c>
      <c r="EI14" s="297">
        <f>SUMIF(หนอนเจาะผล!$B$5:$B$81,ทดสอบ!$E14,หนอนเจาะผล!$F$5:$F$81)</f>
        <v>0</v>
      </c>
      <c r="EJ14" s="300">
        <f t="shared" si="56"/>
        <v>0</v>
      </c>
      <c r="EK14" s="297"/>
      <c r="EL14" s="297">
        <f>SUMIF('เพลี้ยแป้ง (เงาะ)'!$B$5:$B$76,ทดสอบ!$E14,'เพลี้ยแป้ง (เงาะ)'!$F$5:$F$76)</f>
        <v>0</v>
      </c>
      <c r="EM14" s="297"/>
      <c r="EN14" s="297">
        <f>SUMIF(หนอนคืบกินใบ!$B$5:$B$76,ทดสอบ!$E14,หนอนคืบกินใบ!$F$5:$F$76)</f>
        <v>0</v>
      </c>
      <c r="EO14" s="297">
        <f>SUMIF('โรคราแป้ง (เงาะ)'!$B$5:$B$76,ทดสอบ!$E14,'โรคราแป้ง (เงาะ)'!$F$5:$F$76)</f>
        <v>0</v>
      </c>
      <c r="EP14" s="297"/>
      <c r="EQ14" s="297"/>
      <c r="ER14" s="297"/>
      <c r="ES14" s="297">
        <f>SUMIF('โรคใบจุดสาหร่าย(เงาะ)'!$B$5:$B$76,ทดสอบ!$E14,'โรคใบจุดสาหร่าย(เงาะ)'!$F$5:$F$76)</f>
        <v>0</v>
      </c>
      <c r="ET14" s="300">
        <f t="shared" si="57"/>
        <v>0</v>
      </c>
      <c r="EU14" s="297">
        <f>SUMIF('เพลี้ยไฟ (mangosteen)'!$B$5:$B$76,ทดสอบ!$E14,'เพลี้ยไฟ (mangosteen)'!$F$5:$F$76)</f>
        <v>0</v>
      </c>
      <c r="EV14" s="297">
        <f>SUMIF(หนอนชอนใบ!$B$5:$B$76,ทดสอบ!$E14,หนอนชอนใบ!$F$5:$F$76)</f>
        <v>0</v>
      </c>
      <c r="EW14" s="297">
        <f>SUMIF(หนอนกินใบ!$B$5:$B$76,ทดสอบ!$E14,หนอนกินใบ!$F$5:$F$76)</f>
        <v>0</v>
      </c>
      <c r="EX14" s="297"/>
      <c r="EY14" s="297">
        <f>SUMIF(โรคแอนแทรคโนส!$B$5:$B$76,ทดสอบ!$E14,โรคแอนแทรคโนส!$F$5:$F$76)</f>
        <v>0</v>
      </c>
      <c r="EZ14" s="297">
        <f>SUMIF('โรคใบจุดสาหร่าย (mangosteen)'!$B$5:$B$76,ทดสอบ!$E14,'โรคใบจุดสาหร่าย (mangosteen)'!$F$5:$F$76)</f>
        <v>0</v>
      </c>
      <c r="FA14" s="297">
        <f>SUMIF('โรคใบจุด (mangosteen)'!$B$5:$B$76,ทดสอบ!$E14,'โรคใบจุด (mangosteen)'!$F$5:$F$76)</f>
        <v>0</v>
      </c>
      <c r="FB14" s="300">
        <f t="shared" si="58"/>
        <v>0</v>
      </c>
      <c r="FC14" s="297">
        <f>SUMIF(โรคพุ่มไม้กวาด!$B$5:$B$80,ทดสอบ!$E14,โรคพุ่มไม้กวาด!$F$5:$F$80)</f>
        <v>0</v>
      </c>
      <c r="FD14" s="297">
        <f>SUMIF('เพลี้ยแป้ง (ลำไย)'!$B$5:$B$80,ทดสอบ!$E14,'เพลี้ยแป้ง (ลำไย)'!$F$5:$F$80)</f>
        <v>0</v>
      </c>
      <c r="FE14" s="297">
        <f>SUMIF('โรคราดำ (ลำไย)'!$B$5:$B$80,ทดสอบ!$E14,'โรคราดำ (ลำไย)'!$F$5:$F$80)</f>
        <v>0</v>
      </c>
      <c r="FF14" s="297">
        <f>SUMIF('หนอนคืบกินใบ (ลำไย)'!$B$5:$B$80,ทดสอบ!$E14,'หนอนคืบกินใบ (ลำไย)'!$F$5:$F$80)</f>
        <v>0</v>
      </c>
      <c r="FG14" s="297"/>
      <c r="FH14" s="300">
        <f t="shared" si="59"/>
        <v>0</v>
      </c>
      <c r="FI14" s="300">
        <f t="shared" ca="1" si="47"/>
        <v>20965</v>
      </c>
      <c r="FJ14" s="368">
        <f t="shared" ca="1" si="4"/>
        <v>20965</v>
      </c>
      <c r="FK14" s="334">
        <f t="shared" ca="1" si="25"/>
        <v>0</v>
      </c>
      <c r="FM14" s="401"/>
      <c r="FN14" s="401"/>
    </row>
    <row r="15" spans="1:170" s="112" customFormat="1">
      <c r="A15" s="318">
        <v>0</v>
      </c>
      <c r="B15" s="318">
        <f t="shared" ca="1" si="43"/>
        <v>1</v>
      </c>
      <c r="C15" s="318">
        <f ca="1">IF(B15=1,SUBTOTAL(2,$B$10:B15),"")</f>
        <v>6</v>
      </c>
      <c r="D15" s="290">
        <f t="shared" ca="1" si="48"/>
        <v>6</v>
      </c>
      <c r="E15" s="291" t="s">
        <v>121</v>
      </c>
      <c r="F15" s="310"/>
      <c r="G15" s="310"/>
      <c r="H15" s="310"/>
      <c r="I15" s="310"/>
      <c r="J15" s="306"/>
      <c r="K15" s="297">
        <f>SUMIF(หนอนห่อใบข้าว!$B$5:$B$76,ทดสอบ!$E15,หนอนห่อใบข้าว!$G$5:$G$76)</f>
        <v>0</v>
      </c>
      <c r="L15" s="297">
        <f>SUMIF(เพลี้ยกระโดดหลังขาว!$B$5:$B$76,ทดสอบ!$E15,เพลี้ยกระโดดหลังขาว!$G$5:$G$76)</f>
        <v>0</v>
      </c>
      <c r="M15" s="297">
        <f>SUMIF(โรคไหม้ข้าว!$B$5:$B$76,ทดสอบ!$E15,โรคไหม้ข้าว!$G$5:$G$76)</f>
        <v>0</v>
      </c>
      <c r="N15" s="297">
        <f>SUMIF(แมลงหวี่ขาว!$B$5:$B$76,ทดสอบ!$E15,แมลงหวี่ขาว!$G$5:$G$76)</f>
        <v>0</v>
      </c>
      <c r="O15" s="297">
        <f>SUMIF(เพลี้ยกระโดดสีน้ำตาล!$B$5:$B$77,ทดสอบ!$E15,เพลี้ยกระโดดสีน้ำตาล!$G$5:$G$77)</f>
        <v>0</v>
      </c>
      <c r="P15" s="297">
        <f>SUMIF(แมลงสิง!$B$5:$B$81,ทดสอบ!$E15,แมลงสิง!$G$5:$G$81)</f>
        <v>0</v>
      </c>
      <c r="Q15" s="297">
        <f>SUMIF(เพลี้ยไฟ!$B$5:$B$76,ทดสอบ!$E15,เพลี้ยไฟ!$G$5:$G$76)</f>
        <v>0</v>
      </c>
      <c r="R15" s="297">
        <f>SUMIF(แมลงดำหนาม1!$B$5:$B$81,ทดสอบ!$E15,แมลงดำหนาม1!$G$5:$G$81)</f>
        <v>0</v>
      </c>
      <c r="S15" s="297">
        <f>SUMIF(โรคขอบใบแห้ง!$B$5:$B$78,ทดสอบ!$E15,โรคขอบใบแห้ง!$G$5:$G$78)</f>
        <v>0</v>
      </c>
      <c r="T15" s="297">
        <f>SUMIF(โรคกาบใบแห้ง!$B$5:$B$81,ทดสอบ!$E15,โรคกาบใบแห้ง!$G$5:$G$81)</f>
        <v>0</v>
      </c>
      <c r="U15" s="297">
        <f>SUMIF(โรคใบจุดสีน้ำตาล!$B$5:$B$77,ทดสอบ!$E15,โรคใบจุดสีน้ำตาล!$G$5:$G$77)</f>
        <v>0</v>
      </c>
      <c r="V15" s="297">
        <f>SUMIF(หนอนกระทู้กล้า!$B$5:$B$76,ทดสอบ!$E15,หนอนกระทู้กล้า!$G$5:$G$76)</f>
        <v>0</v>
      </c>
      <c r="W15" s="297">
        <f>SUMIF(โรคใบขีดโปร่งแสง!$B$5:$B$81,ทดสอบ!$E15,โรคใบขีดโปร่งแสง!$G$5:$G$81)</f>
        <v>0</v>
      </c>
      <c r="X15" s="297">
        <f>SUMIF(โรคใบขีดสีน้ำตาล!$B$5:$B$80,ทดสอบ!$E15,โรคใบขีดสีน้ำตาล!$G$5:$G$80)</f>
        <v>0</v>
      </c>
      <c r="Y15" s="297">
        <f>SUMIF(หนอนกัดใบข้าว!$B$5:$B$81,ทดสอบ!$E15,หนอนกัดใบข้าว!$G$5:$G$81)</f>
        <v>0</v>
      </c>
      <c r="Z15" s="297">
        <f>SUMIF(แมลงหล่า!$B$5:$B$81,ทดสอบ!$E15,แมลงหล่า!$G$5:$G$81)</f>
        <v>0</v>
      </c>
      <c r="AA15" s="297">
        <f>SUMIF(แมลงบั่ว!$B$5:$B$80,ทดสอบ!$E15,แมลงบั่ว!$G$5:$G$80)</f>
        <v>0</v>
      </c>
      <c r="AB15" s="297">
        <f>SUMIF(โรคเมล็ดด่าง!$B$5:$B$81,ทดสอบ!$E15,โรคเมล็ดด่าง!$G$5:$G$81)</f>
        <v>0</v>
      </c>
      <c r="AC15" s="297">
        <f>SUMIF(ด้วงดำ!$B$5:$B$81,ทดสอบ!$E15,ด้วงดำ!$G$5:$G$81)</f>
        <v>0</v>
      </c>
      <c r="AD15" s="297">
        <f>SUMIF(ตั๊กแตนหนวดสั้น!$B$5:$B$81,ทดสอบ!$E15,ตั๊กแตนหนวดสั้น!$G$5:$G$81)</f>
        <v>0</v>
      </c>
      <c r="AE15" s="297">
        <f>SUMIF(หนอนกอข้าว!$B$5:$B$77,ทดสอบ!$E15,หนอนกอข้าว!$G$5:$G$77)</f>
        <v>0</v>
      </c>
      <c r="AF15" s="297">
        <f>SUMIF(หนอนกระทู้ข้าว!$B$5:$B$81,ทดสอบ!$E15,หนอนกระทู้ข้าว!$G$5:$G$81)</f>
        <v>0</v>
      </c>
      <c r="AG15" s="297">
        <f>SUMIF(โรคกาบใบเน่า!$B$5:$B$81,ทดสอบ!$E15,โรคกาบใบเน่า!$G$5:$G$81)</f>
        <v>0</v>
      </c>
      <c r="AH15" s="297">
        <f>SUMIF(เพลี้ยจั๊กจั่นสีเขียว!$B$5:$B$80,ทดสอบ!$E15,เพลี้ยจั๊กจั่นสีเขียว!$G$5:$G$80)</f>
        <v>0</v>
      </c>
      <c r="AI15" s="297">
        <f>SUMIF(หอยเชอรี่!$B$5:$B$81,ทดสอบ!$E15,หอยเชอรี่!$G$5:$G$81)</f>
        <v>0</v>
      </c>
      <c r="AJ15" s="297">
        <f>SUMIF(โรคใบสีส้ม!$B$5:$B$80,ทดสอบ!$E15,โรคใบสีส้ม!$G$5:$G$80)</f>
        <v>0</v>
      </c>
      <c r="AK15" s="300">
        <f t="shared" si="44"/>
        <v>0</v>
      </c>
      <c r="AL15" s="297">
        <f>SUMIF(หนอนหัวดำ!$C$6:$C$67,ทดสอบ!$E15,หนอนหัวดำ!$N$6:$N$67)</f>
        <v>0</v>
      </c>
      <c r="AM15" s="297">
        <f>SUMIF(แมลงดำหนาม!$C$6:$C$67,ทดสอบ!$E15,แมลงดำหนาม!$N$6:$N$67)</f>
        <v>0</v>
      </c>
      <c r="AN15" s="297">
        <f>SUMIF('ด้วงแรด มะพร้าว'!$C$6:$C$67,ทดสอบ!$E15,'ด้วงแรด มะพร้าว'!$J$6:$J$67)</f>
        <v>0</v>
      </c>
      <c r="AO15" s="297">
        <f>SUMIF(ด้วงงวง!$C$6:$C$67,ทดสอบ!$E15,ด้วงงวง!$J$6:$J$67)</f>
        <v>0</v>
      </c>
      <c r="AP15" s="297">
        <f>SUMIF(ไรสี่ขามะพร้าว!$C$6:$C$67,ทดสอบ!$E15,ไรสี่ขามะพร้าว!$J$6:$J$67)</f>
        <v>0</v>
      </c>
      <c r="AQ15" s="297">
        <f>SUMIF(หนอนพาราซา!$C$6:$C$67,ทดสอบ!$E15,หนอนพาราซา!$J$6:$J$67)</f>
        <v>0</v>
      </c>
      <c r="AR15" s="297">
        <f>SUMIF(หนอนกินใบมะพร้าว!$C$6:$C$67,ทดสอบ!$E15,หนอนกินใบมะพร้าว!$J$6:$J$67)</f>
        <v>0</v>
      </c>
      <c r="AS15" s="300">
        <f t="shared" si="49"/>
        <v>0</v>
      </c>
      <c r="AT15" s="297">
        <f>SUMIF('ด้วงแรด ปาล์ม'!$C$5:$C$71,ทดสอบ!$E15,'ด้วงแรด ปาล์ม'!$G$5:$G$71)</f>
        <v>0</v>
      </c>
      <c r="AU15" s="297">
        <f>SUMIF(หนอนปลอกเล็ก!$C$5:$C$71,ทดสอบ!$E15,หนอนปลอกเล็ก!$G$5:$G$71)</f>
        <v>0</v>
      </c>
      <c r="AV15" s="297">
        <f>SUMIF(ด้วงกุหลาบ!$C$5:$C$70,ทดสอบ!$E15,ด้วงกุหลาบ!$G$5:$G$70)</f>
        <v>0</v>
      </c>
      <c r="AW15" s="297">
        <f>SUMIF(โรคทะลายเน่า!$C$5:$C$71,ทดสอบ!$E15,โรคทะลายเน่า!$G$5:$G$71)</f>
        <v>0</v>
      </c>
      <c r="AX15" s="297">
        <f>SUMIF(โรคลำต้นเน่า!$C$5:$C$71,ทดสอบ!$E15,โรคลำต้นเน่า!$G$5:$G$71)</f>
        <v>0</v>
      </c>
      <c r="AY15" s="297">
        <f>SUMIF('โรคใบจุด ปาล์ม'!$C$5:$C$71,ทดสอบ!$E15,'โรคใบจุด ปาล์ม'!$G$5:$G$71)</f>
        <v>0</v>
      </c>
      <c r="AZ15" s="297">
        <f>SUMIF(โรคก้านทางใบเน่า!$C$5:$C$71,ทดสอบ!$E15,โรคก้านทางใบเน่า!$G$5:$G$71)</f>
        <v>0</v>
      </c>
      <c r="BA15" s="297">
        <f>SUMIF(หนอนหน้าแมว!$C$5:$C$71,ทดสอบ!$E15,หนอนหน้าแมว!$G$5:$G$71)</f>
        <v>0</v>
      </c>
      <c r="BB15" s="591">
        <f>SUMIF('หนอนหัวดำ ปาล์ม'!$C$5:$C$71,ทดสอบ!$E15,'หนอนหัวดำ ปาล์ม'!$G$5:$G$71)</f>
        <v>0</v>
      </c>
      <c r="BC15" s="297">
        <f>SUMIF('โรคใบจุดสาหร่าย ปาล์ม'!$C$5:$C$71,ทดสอบ!$E15,'โรคใบจุดสาหร่าย ปาล์ม'!$G$5:$G$71)</f>
        <v>0</v>
      </c>
      <c r="BD15" s="300">
        <f t="shared" si="50"/>
        <v>0</v>
      </c>
      <c r="BE15" s="297">
        <f>SUMIF(โรครากขาว!$C$5:$C$69,ทดสอบ!$E15,โรครากขาว!$G$5:$G$69)</f>
        <v>0</v>
      </c>
      <c r="BF15" s="297">
        <f>SUMIF(โรคใบร่วงยางพาราชนิดใหม่!$C$5:$C$69,ทดสอบ!$E15,โรคใบร่วงยางพาราชนิดใหม่!$G$5:$G$69)</f>
        <v>5319.64</v>
      </c>
      <c r="BG15" s="297">
        <f>SUMIF(โรคใบร่วงยางพารา!$C$5:$C$69,ทดสอบ!$E15,โรคใบร่วงยางพารา!$G$5:$G$69)</f>
        <v>0</v>
      </c>
      <c r="BH15" s="297">
        <f>SUMIF(โรคราแป้ง1!$C$5:$C$69,ทดสอบ!$E15,โรคราแป้ง1!$G$5:$G$69)</f>
        <v>0</v>
      </c>
      <c r="BI15" s="297">
        <f>SUMIF(โรคหน้ายางแห้ง!$C$5:$C$69,ทดสอบ!$E15,โรคหน้ายางแห้ง!$G$5:$G$69)</f>
        <v>0</v>
      </c>
      <c r="BJ15" s="300">
        <f t="shared" si="51"/>
        <v>5319.64</v>
      </c>
      <c r="BK15" s="297">
        <f>SUMIF(โรคราสนิม!$C$5:$C$64,ทดสอบ!$E15,โรคราสนิม!$G$5:$G$64)</f>
        <v>0</v>
      </c>
      <c r="BL15" s="297">
        <f>SUMIF(หนอนกาแฟสีแดง!$C$5:$C$64,ทดสอบ!$E15,หนอนกาแฟสีแดง!$G$5:$G$64)</f>
        <v>0</v>
      </c>
      <c r="BM15" s="297">
        <f>SUMIF(โรคใบจุดตากบ!$C$5:$C$64,ทดสอบ!$E15,โรคใบจุดตากบ!$G$5:$G$64)</f>
        <v>0</v>
      </c>
      <c r="BN15" s="297">
        <f ca="1">SUMIF(หนอนเจาะกิ่งลำต้น!$C$5:$C469,ทดสอบ!$E15,หนอนเจาะกิ่งลำต้น!$G$5:$G$64)</f>
        <v>0</v>
      </c>
      <c r="BO15" s="591">
        <f>SUMIF(มอดเจาะเมล็ดกาแฟ!$C$5:$C$64,ทดสอบ!$E15,มอดเจาะเมล็ดกาแฟ!$G$5:$G$64)</f>
        <v>0</v>
      </c>
      <c r="BP15" s="297">
        <f>SUMIF(มอดเจาะผลกาแฟ!$C$5:$C$64,ทดสอบ!$E15,มอดเจาะผลกาแฟ!$G$5:$G$64)</f>
        <v>4</v>
      </c>
      <c r="BQ15" s="300">
        <f t="shared" ca="1" si="52"/>
        <v>4</v>
      </c>
      <c r="BR15" s="297">
        <f>SUMIF(เพลี้ยแป้งมัน!$B$5:$B$59,ทดสอบ!$E15,เพลี้ยแป้งมัน!$H$5:$H$59)</f>
        <v>0</v>
      </c>
      <c r="BS15" s="591">
        <f>SUMIF('โรคใบไหม้ (มัน)'!$B$5:$B$58,ทดสอบ!$E15,'โรคใบไหม้ (มัน)'!$H$5:$H$58)</f>
        <v>0</v>
      </c>
      <c r="BT15" s="297">
        <f>SUMIF(ไรแดง!$B$5:$B$59,ทดสอบ!$E15,ไรแดง!$H$5:$H$59)</f>
        <v>0</v>
      </c>
      <c r="BU15" s="297"/>
      <c r="BV15" s="297"/>
      <c r="BW15" s="297"/>
      <c r="BX15" s="297"/>
      <c r="BY15" s="297"/>
      <c r="BZ15" s="297">
        <f>SUMIF(โรคโคนเน่าหัวเน่า!$B$5:$B$59,ทดสอบ!$E15,โรคโคนเน่าหัวเน่า!$H$5:$H$59)</f>
        <v>0</v>
      </c>
      <c r="CA15" s="297"/>
      <c r="CB15" s="297">
        <f>SUMIF(โรคพุ่มแจ้!$B$5:$B$58,ทดสอบ!$E15,โรคพุ่มแจ้!$H$5:$H$58)</f>
        <v>0</v>
      </c>
      <c r="CC15" s="297">
        <f>SUMIF(โรคใบด่างมันสำปะหลัง!$B$5:$B$59,ทดสอบ!$E15,โรคใบด่างมันสำปะหลัง!$H$5:$H$59)</f>
        <v>0</v>
      </c>
      <c r="CD15" s="300">
        <f t="shared" si="45"/>
        <v>0</v>
      </c>
      <c r="CE15" s="297">
        <f>SUMIF(หนอนกออ้อย!$B$5:$B$50,ทดสอบ!$E15,หนอนกออ้อย!$G$5:$G$50)</f>
        <v>0</v>
      </c>
      <c r="CF15" s="297">
        <f>SUMIF('ด้วงหนวดยาว อ้อย'!$B$5:$B$52,ทดสอบ!$E15,'ด้วงหนวดยาว อ้อย'!$G$5:$G$52)</f>
        <v>0</v>
      </c>
      <c r="CG15" s="297"/>
      <c r="CH15" s="297"/>
      <c r="CI15" s="297"/>
      <c r="CJ15" s="297"/>
      <c r="CK15" s="297"/>
      <c r="CL15" s="297"/>
      <c r="CM15" s="297"/>
      <c r="CN15" s="297"/>
      <c r="CO15" s="297"/>
      <c r="CP15" s="297"/>
      <c r="CQ15" s="297"/>
      <c r="CR15" s="297">
        <f>SUMIF('โรคใบขาว อ้อย'!$B$5:$B$50,ทดสอบ!$E15,'โรคใบขาว อ้อย'!$G$5:$G$50)</f>
        <v>0</v>
      </c>
      <c r="CS15" s="297"/>
      <c r="CT15" s="300">
        <f t="shared" si="53"/>
        <v>0</v>
      </c>
      <c r="CU15" s="297"/>
      <c r="CV15" s="297">
        <f>SUMIF('หนอนกระทู้ข้าวโพดลายจุด (FAW)'!$B$5:$B$57,ทดสอบ!$E15,'หนอนกระทู้ข้าวโพดลายจุด (FAW)'!$F$5:$F$57)</f>
        <v>0</v>
      </c>
      <c r="CW15" s="297">
        <f>SUMIF(โรคฝักเน่า!$C$5:$C$57,ทดสอบ!$E15,โรคฝักเน่า!$G$5:$G$57)</f>
        <v>0</v>
      </c>
      <c r="CX15" s="297"/>
      <c r="CY15" s="297"/>
      <c r="CZ15" s="297"/>
      <c r="DA15" s="297"/>
      <c r="DB15" s="297"/>
      <c r="DC15" s="297"/>
      <c r="DD15" s="300">
        <f t="shared" si="46"/>
        <v>0</v>
      </c>
      <c r="DE15" s="297">
        <f>SUMIF(โรคเหี่ยว!$B$5:$B$65,ทดสอบ!$E15,โรคเหี่ยว!$E$5:$E$65)</f>
        <v>0</v>
      </c>
      <c r="DF15" s="297"/>
      <c r="DG15" s="297"/>
      <c r="DH15" s="297"/>
      <c r="DI15" s="297"/>
      <c r="DJ15" s="300">
        <f t="shared" si="54"/>
        <v>0</v>
      </c>
      <c r="DK15" s="297"/>
      <c r="DL15" s="297"/>
      <c r="DM15" s="297"/>
      <c r="DN15" s="297"/>
      <c r="DO15" s="297"/>
      <c r="DP15" s="300">
        <f t="shared" si="55"/>
        <v>0</v>
      </c>
      <c r="DQ15" s="297"/>
      <c r="DR15" s="297"/>
      <c r="DS15" s="297">
        <f>SUMIF('เพลี้ยไฟ ทุเรียน'!$B$5:$B$81,ทดสอบ!$E15,'เพลี้ยไฟ ทุเรียน'!$F$5:$F$81)</f>
        <v>0</v>
      </c>
      <c r="DT15" s="297">
        <f>SUMIF('เพลี้ยแป้ง ทุเรียน'!$B$5:$B$81,ทดสอบ!$E15,'เพลี้ยแป้ง ทุเรียน'!$F$5:$F$81)</f>
        <v>0</v>
      </c>
      <c r="DU15" s="297">
        <f>SUMIF(เพลี้ยไก่แจ้ทุเรียน!$B$5:$B$81,ทดสอบ!$E15,เพลี้ยไก่แจ้ทุเรียน!$F$5:$F$81)</f>
        <v>0</v>
      </c>
      <c r="DV15" s="297">
        <f>SUMIF(เพลี้ยหอยเกล็ด!$B$5:$B$81,ทดสอบ!$E15,เพลี้ยหอยเกล็ด!$F$5:$F$81)</f>
        <v>0</v>
      </c>
      <c r="DW15" s="297">
        <f>SUMIF(เพลี้ยจั๊กจั่นฝอย!$B$5:$B$81,ทดสอบ!$E15,เพลี้ยจั๊กจั่นฝอย!$F$5:$F$81)</f>
        <v>0</v>
      </c>
      <c r="DX15" s="297">
        <f>SUMIF(หนอนเจาะเมล็ดทุเรียน!$B$5:$B$81,ทดสอบ!$E15,หนอนเจาะเมล็ดทุเรียน!$F$5:$F$81)</f>
        <v>0</v>
      </c>
      <c r="DY15" s="297">
        <f>SUMIF(ไรแดงทุเรียน!$B$5:$B$81,ทดสอบ!$E15,ไรแดงทุเรียน!$F$5:$F$81)</f>
        <v>0</v>
      </c>
      <c r="DZ15" s="297"/>
      <c r="EA15" s="297">
        <f>SUMIF(โรครากเน่าโคนเน่า!$B$5:$B$81,ทดสอบ!$E15,โรครากเน่าโคนเน่า!$F$5:$F$81)</f>
        <v>0</v>
      </c>
      <c r="EB15" s="297">
        <f>SUMIF('โรคราดำ ทุเรียน'!$B$5:$B$81,ทดสอบ!$E15,'โรคราดำ ทุเรียน'!$F$5:$F$81)</f>
        <v>0</v>
      </c>
      <c r="EC15" s="297"/>
      <c r="ED15" s="297"/>
      <c r="EE15" s="297">
        <f>SUMIF(โรคราสีชมพู!$B$5:$B$81,ทดสอบ!$E15,โรคราสีชมพู!$F$5:$F$81)</f>
        <v>0</v>
      </c>
      <c r="EF15" s="297">
        <f>SUMIF(โรคใบติดหรือใบไหม้!$B$5:$B$81,ทดสอบ!$E15,โรคใบติดหรือใบไหม้!$F$5:$F$81)</f>
        <v>0</v>
      </c>
      <c r="EG15" s="297"/>
      <c r="EH15" s="297">
        <f>SUMIF('โรคใบจุดสาหร่าย (durian)'!$B$5:$B$81,ทดสอบ!$E15,'โรคใบจุดสาหร่าย (durian)'!$F$5:$F$81)</f>
        <v>0</v>
      </c>
      <c r="EI15" s="297">
        <f>SUMIF(หนอนเจาะผล!$B$5:$B$81,ทดสอบ!$E15,หนอนเจาะผล!$F$5:$F$81)</f>
        <v>0</v>
      </c>
      <c r="EJ15" s="300">
        <f t="shared" si="56"/>
        <v>0</v>
      </c>
      <c r="EK15" s="297"/>
      <c r="EL15" s="297">
        <f>SUMIF('เพลี้ยแป้ง (เงาะ)'!$B$5:$B$76,ทดสอบ!$E15,'เพลี้ยแป้ง (เงาะ)'!$F$5:$F$76)</f>
        <v>0</v>
      </c>
      <c r="EM15" s="297"/>
      <c r="EN15" s="297">
        <f>SUMIF(หนอนคืบกินใบ!$B$5:$B$76,ทดสอบ!$E15,หนอนคืบกินใบ!$F$5:$F$76)</f>
        <v>0</v>
      </c>
      <c r="EO15" s="297">
        <f>SUMIF('โรคราแป้ง (เงาะ)'!$B$5:$B$76,ทดสอบ!$E15,'โรคราแป้ง (เงาะ)'!$F$5:$F$76)</f>
        <v>0</v>
      </c>
      <c r="EP15" s="297"/>
      <c r="EQ15" s="297"/>
      <c r="ER15" s="297"/>
      <c r="ES15" s="297">
        <f>SUMIF('โรคใบจุดสาหร่าย(เงาะ)'!$B$5:$B$76,ทดสอบ!$E15,'โรคใบจุดสาหร่าย(เงาะ)'!$F$5:$F$76)</f>
        <v>0</v>
      </c>
      <c r="ET15" s="300">
        <f t="shared" si="57"/>
        <v>0</v>
      </c>
      <c r="EU15" s="297">
        <f>SUMIF('เพลี้ยไฟ (mangosteen)'!$B$5:$B$76,ทดสอบ!$E15,'เพลี้ยไฟ (mangosteen)'!$F$5:$F$76)</f>
        <v>0</v>
      </c>
      <c r="EV15" s="297">
        <f>SUMIF(หนอนชอนใบ!$B$5:$B$76,ทดสอบ!$E15,หนอนชอนใบ!$F$5:$F$76)</f>
        <v>0</v>
      </c>
      <c r="EW15" s="297">
        <f>SUMIF(หนอนกินใบ!$B$5:$B$76,ทดสอบ!$E15,หนอนกินใบ!$F$5:$F$76)</f>
        <v>0</v>
      </c>
      <c r="EX15" s="297"/>
      <c r="EY15" s="297">
        <f>SUMIF(โรคแอนแทรคโนส!$B$5:$B$76,ทดสอบ!$E15,โรคแอนแทรคโนส!$F$5:$F$76)</f>
        <v>0</v>
      </c>
      <c r="EZ15" s="297">
        <f>SUMIF('โรคใบจุดสาหร่าย (mangosteen)'!$B$5:$B$76,ทดสอบ!$E15,'โรคใบจุดสาหร่าย (mangosteen)'!$F$5:$F$76)</f>
        <v>0</v>
      </c>
      <c r="FA15" s="297">
        <f>SUMIF('โรคใบจุด (mangosteen)'!$B$5:$B$76,ทดสอบ!$E15,'โรคใบจุด (mangosteen)'!$F$5:$F$76)</f>
        <v>0</v>
      </c>
      <c r="FB15" s="300">
        <f t="shared" si="58"/>
        <v>0</v>
      </c>
      <c r="FC15" s="297">
        <f>SUMIF(โรคพุ่มไม้กวาด!$B$5:$B$80,ทดสอบ!$E15,โรคพุ่มไม้กวาด!$F$5:$F$80)</f>
        <v>0</v>
      </c>
      <c r="FD15" s="297">
        <f>SUMIF('เพลี้ยแป้ง (ลำไย)'!$B$5:$B$80,ทดสอบ!$E15,'เพลี้ยแป้ง (ลำไย)'!$F$5:$F$80)</f>
        <v>0</v>
      </c>
      <c r="FE15" s="297">
        <f>SUMIF('โรคราดำ (ลำไย)'!$B$5:$B$80,ทดสอบ!$E15,'โรคราดำ (ลำไย)'!$F$5:$F$80)</f>
        <v>0</v>
      </c>
      <c r="FF15" s="297">
        <f>SUMIF('หนอนคืบกินใบ (ลำไย)'!$B$5:$B$80,ทดสอบ!$E15,'หนอนคืบกินใบ (ลำไย)'!$F$5:$F$80)</f>
        <v>0</v>
      </c>
      <c r="FG15" s="297"/>
      <c r="FH15" s="300">
        <f t="shared" si="59"/>
        <v>0</v>
      </c>
      <c r="FI15" s="300">
        <f t="shared" ca="1" si="47"/>
        <v>5323.64</v>
      </c>
      <c r="FJ15" s="368">
        <f t="shared" ca="1" si="4"/>
        <v>5323.64</v>
      </c>
      <c r="FK15" s="334">
        <f ca="1">FI15-FJ15</f>
        <v>0</v>
      </c>
      <c r="FM15" s="401"/>
      <c r="FN15" s="402"/>
    </row>
    <row r="16" spans="1:170" s="112" customFormat="1">
      <c r="A16" s="318">
        <v>0</v>
      </c>
      <c r="B16" s="318">
        <f t="shared" ca="1" si="43"/>
        <v>1</v>
      </c>
      <c r="C16" s="318">
        <f ca="1">IF(B16=1,SUBTOTAL(2,$B$10:B16),"")</f>
        <v>7</v>
      </c>
      <c r="D16" s="290">
        <f t="shared" ca="1" si="48"/>
        <v>7</v>
      </c>
      <c r="E16" s="291" t="s">
        <v>122</v>
      </c>
      <c r="F16" s="310"/>
      <c r="G16" s="310"/>
      <c r="H16" s="310"/>
      <c r="I16" s="310"/>
      <c r="J16" s="306"/>
      <c r="K16" s="297">
        <f>SUMIF(หนอนห่อใบข้าว!$B$5:$B$76,ทดสอบ!$E16,หนอนห่อใบข้าว!$G$5:$G$76)</f>
        <v>0</v>
      </c>
      <c r="L16" s="297">
        <f>SUMIF(เพลี้ยกระโดดหลังขาว!$B$5:$B$76,ทดสอบ!$E16,เพลี้ยกระโดดหลังขาว!$G$5:$G$76)</f>
        <v>0</v>
      </c>
      <c r="M16" s="297">
        <f>SUMIF(โรคไหม้ข้าว!$B$5:$B$76,ทดสอบ!$E16,โรคไหม้ข้าว!$G$5:$G$76)</f>
        <v>0</v>
      </c>
      <c r="N16" s="297">
        <f>SUMIF(แมลงหวี่ขาว!$B$5:$B$76,ทดสอบ!$E16,แมลงหวี่ขาว!$G$5:$G$76)</f>
        <v>0</v>
      </c>
      <c r="O16" s="297">
        <f>SUMIF(เพลี้ยกระโดดสีน้ำตาล!$B$5:$B$77,ทดสอบ!$E16,เพลี้ยกระโดดสีน้ำตาล!$G$5:$G$77)</f>
        <v>0</v>
      </c>
      <c r="P16" s="297">
        <f>SUMIF(แมลงสิง!$B$5:$B$81,ทดสอบ!$E16,แมลงสิง!$G$5:$G$81)</f>
        <v>0</v>
      </c>
      <c r="Q16" s="297">
        <f>SUMIF(เพลี้ยไฟ!$B$5:$B$76,ทดสอบ!$E16,เพลี้ยไฟ!$G$5:$G$76)</f>
        <v>0</v>
      </c>
      <c r="R16" s="297">
        <f>SUMIF(แมลงดำหนาม1!$B$5:$B$81,ทดสอบ!$E16,แมลงดำหนาม1!$G$5:$G$81)</f>
        <v>0</v>
      </c>
      <c r="S16" s="297">
        <f>SUMIF(โรคขอบใบแห้ง!$B$5:$B$78,ทดสอบ!$E16,โรคขอบใบแห้ง!$G$5:$G$78)</f>
        <v>0</v>
      </c>
      <c r="T16" s="297">
        <f>SUMIF(โรคกาบใบแห้ง!$B$5:$B$81,ทดสอบ!$E16,โรคกาบใบแห้ง!$G$5:$G$81)</f>
        <v>0</v>
      </c>
      <c r="U16" s="297">
        <f>SUMIF(โรคใบจุดสีน้ำตาล!$B$5:$B$77,ทดสอบ!$E16,โรคใบจุดสีน้ำตาล!$G$5:$G$77)</f>
        <v>0</v>
      </c>
      <c r="V16" s="297">
        <f>SUMIF(หนอนกระทู้กล้า!$B$5:$B$76,ทดสอบ!$E16,หนอนกระทู้กล้า!$G$5:$G$76)</f>
        <v>0</v>
      </c>
      <c r="W16" s="297">
        <f>SUMIF(โรคใบขีดโปร่งแสง!$B$5:$B$81,ทดสอบ!$E16,โรคใบขีดโปร่งแสง!$G$5:$G$81)</f>
        <v>0</v>
      </c>
      <c r="X16" s="297">
        <f>SUMIF(โรคใบขีดสีน้ำตาล!$B$5:$B$80,ทดสอบ!$E16,โรคใบขีดสีน้ำตาล!$G$5:$G$80)</f>
        <v>0</v>
      </c>
      <c r="Y16" s="297">
        <f>SUMIF(หนอนกัดใบข้าว!$B$5:$B$81,ทดสอบ!$E16,หนอนกัดใบข้าว!$G$5:$G$81)</f>
        <v>0</v>
      </c>
      <c r="Z16" s="297">
        <f>SUMIF(แมลงหล่า!$B$5:$B$81,ทดสอบ!$E16,แมลงหล่า!$G$5:$G$81)</f>
        <v>0</v>
      </c>
      <c r="AA16" s="297">
        <f>SUMIF(แมลงบั่ว!$B$5:$B$80,ทดสอบ!$E16,แมลงบั่ว!$G$5:$G$80)</f>
        <v>0</v>
      </c>
      <c r="AB16" s="297">
        <f>SUMIF(โรคเมล็ดด่าง!$B$5:$B$81,ทดสอบ!$E16,โรคเมล็ดด่าง!$G$5:$G$81)</f>
        <v>0</v>
      </c>
      <c r="AC16" s="297">
        <f>SUMIF(ด้วงดำ!$B$5:$B$81,ทดสอบ!$E16,ด้วงดำ!$G$5:$G$81)</f>
        <v>0</v>
      </c>
      <c r="AD16" s="297">
        <f>SUMIF(ตั๊กแตนหนวดสั้น!$B$5:$B$81,ทดสอบ!$E16,ตั๊กแตนหนวดสั้น!$G$5:$G$81)</f>
        <v>0</v>
      </c>
      <c r="AE16" s="297">
        <f>SUMIF(หนอนกอข้าว!$B$5:$B$77,ทดสอบ!$E16,หนอนกอข้าว!$G$5:$G$77)</f>
        <v>0</v>
      </c>
      <c r="AF16" s="297">
        <f>SUMIF(หนอนกระทู้ข้าว!$B$5:$B$81,ทดสอบ!$E16,หนอนกระทู้ข้าว!$G$5:$G$81)</f>
        <v>0</v>
      </c>
      <c r="AG16" s="297">
        <f>SUMIF(โรคกาบใบเน่า!$B$5:$B$81,ทดสอบ!$E16,โรคกาบใบเน่า!$G$5:$G$81)</f>
        <v>0</v>
      </c>
      <c r="AH16" s="297">
        <f>SUMIF(เพลี้ยจั๊กจั่นสีเขียว!$B$5:$B$80,ทดสอบ!$E16,เพลี้ยจั๊กจั่นสีเขียว!$G$5:$G$80)</f>
        <v>0</v>
      </c>
      <c r="AI16" s="297">
        <f>SUMIF(หอยเชอรี่!$B$5:$B$81,ทดสอบ!$E16,หอยเชอรี่!$G$5:$G$81)</f>
        <v>0</v>
      </c>
      <c r="AJ16" s="297">
        <f>SUMIF(โรคใบสีส้ม!$B$5:$B$80,ทดสอบ!$E16,โรคใบสีส้ม!$G$5:$G$80)</f>
        <v>0</v>
      </c>
      <c r="AK16" s="300">
        <f t="shared" si="44"/>
        <v>0</v>
      </c>
      <c r="AL16" s="297">
        <f>SUMIF(หนอนหัวดำ!$C$6:$C$67,ทดสอบ!$E16,หนอนหัวดำ!$N$6:$N$67)</f>
        <v>0</v>
      </c>
      <c r="AM16" s="297">
        <f>SUMIF(แมลงดำหนาม!$C$6:$C$67,ทดสอบ!$E16,แมลงดำหนาม!$N$6:$N$67)</f>
        <v>0</v>
      </c>
      <c r="AN16" s="297">
        <f>SUMIF('ด้วงแรด มะพร้าว'!$C$6:$C$67,ทดสอบ!$E16,'ด้วงแรด มะพร้าว'!$J$6:$J$67)</f>
        <v>0</v>
      </c>
      <c r="AO16" s="297">
        <f>SUMIF(ด้วงงวง!$C$6:$C$67,ทดสอบ!$E16,ด้วงงวง!$J$6:$J$67)</f>
        <v>0</v>
      </c>
      <c r="AP16" s="297">
        <f>SUMIF(ไรสี่ขามะพร้าว!$C$6:$C$67,ทดสอบ!$E16,ไรสี่ขามะพร้าว!$J$6:$J$67)</f>
        <v>0</v>
      </c>
      <c r="AQ16" s="297">
        <f>SUMIF(หนอนพาราซา!$C$6:$C$67,ทดสอบ!$E16,หนอนพาราซา!$J$6:$J$67)</f>
        <v>0</v>
      </c>
      <c r="AR16" s="297">
        <f>SUMIF(หนอนกินใบมะพร้าว!$C$6:$C$67,ทดสอบ!$E16,หนอนกินใบมะพร้าว!$J$6:$J$67)</f>
        <v>0</v>
      </c>
      <c r="AS16" s="300">
        <f t="shared" si="49"/>
        <v>0</v>
      </c>
      <c r="AT16" s="297">
        <f>SUMIF('ด้วงแรด ปาล์ม'!$C$5:$C$71,ทดสอบ!$E16,'ด้วงแรด ปาล์ม'!$G$5:$G$71)</f>
        <v>0</v>
      </c>
      <c r="AU16" s="297">
        <f>SUMIF(หนอนปลอกเล็ก!$C$5:$C$71,ทดสอบ!$E16,หนอนปลอกเล็ก!$G$5:$G$71)</f>
        <v>0</v>
      </c>
      <c r="AV16" s="297">
        <f>SUMIF(ด้วงกุหลาบ!$C$5:$C$70,ทดสอบ!$E16,ด้วงกุหลาบ!$G$5:$G$70)</f>
        <v>0</v>
      </c>
      <c r="AW16" s="297">
        <f>SUMIF(โรคทะลายเน่า!$C$5:$C$71,ทดสอบ!$E16,โรคทะลายเน่า!$G$5:$G$71)</f>
        <v>0</v>
      </c>
      <c r="AX16" s="297">
        <f>SUMIF(โรคลำต้นเน่า!$C$5:$C$71,ทดสอบ!$E16,โรคลำต้นเน่า!$G$5:$G$71)</f>
        <v>0</v>
      </c>
      <c r="AY16" s="297">
        <f>SUMIF('โรคใบจุด ปาล์ม'!$C$5:$C$71,ทดสอบ!$E16,'โรคใบจุด ปาล์ม'!$G$5:$G$71)</f>
        <v>0</v>
      </c>
      <c r="AZ16" s="297">
        <f>SUMIF(โรคก้านทางใบเน่า!$C$5:$C$71,ทดสอบ!$E16,โรคก้านทางใบเน่า!$G$5:$G$71)</f>
        <v>0</v>
      </c>
      <c r="BA16" s="297">
        <f>SUMIF(หนอนหน้าแมว!$C$5:$C$71,ทดสอบ!$E16,หนอนหน้าแมว!$G$5:$G$71)</f>
        <v>0</v>
      </c>
      <c r="BB16" s="591">
        <f>SUMIF('หนอนหัวดำ ปาล์ม'!$C$5:$C$71,ทดสอบ!$E16,'หนอนหัวดำ ปาล์ม'!$G$5:$G$71)</f>
        <v>0</v>
      </c>
      <c r="BC16" s="297">
        <f>SUMIF('โรคใบจุดสาหร่าย ปาล์ม'!$C$5:$C$71,ทดสอบ!$E16,'โรคใบจุดสาหร่าย ปาล์ม'!$G$5:$G$71)</f>
        <v>0</v>
      </c>
      <c r="BD16" s="300">
        <f t="shared" si="50"/>
        <v>0</v>
      </c>
      <c r="BE16" s="297">
        <f>SUMIF(โรครากขาว!$C$5:$C$69,ทดสอบ!$E16,โรครากขาว!$G$5:$G$69)</f>
        <v>0</v>
      </c>
      <c r="BF16" s="297">
        <f>SUMIF(โรคใบร่วงยางพาราชนิดใหม่!$C$5:$C$69,ทดสอบ!$E16,โรคใบร่วงยางพาราชนิดใหม่!$G$5:$G$69)</f>
        <v>89.96</v>
      </c>
      <c r="BG16" s="297">
        <f>SUMIF(โรคใบร่วงยางพารา!$C$5:$C$69,ทดสอบ!$E16,โรคใบร่วงยางพารา!$G$5:$G$69)</f>
        <v>0</v>
      </c>
      <c r="BH16" s="297">
        <f>SUMIF(โรคราแป้ง1!$C$5:$C$69,ทดสอบ!$E16,โรคราแป้ง1!$G$5:$G$69)</f>
        <v>0</v>
      </c>
      <c r="BI16" s="297">
        <f>SUMIF(โรคหน้ายางแห้ง!$C$5:$C$69,ทดสอบ!$E16,โรคหน้ายางแห้ง!$G$5:$G$69)</f>
        <v>0</v>
      </c>
      <c r="BJ16" s="300">
        <f t="shared" si="51"/>
        <v>89.96</v>
      </c>
      <c r="BK16" s="297">
        <f>SUMIF(โรคราสนิม!$C$5:$C$64,ทดสอบ!$E16,โรคราสนิม!$G$5:$G$64)</f>
        <v>0</v>
      </c>
      <c r="BL16" s="297">
        <f>SUMIF(หนอนกาแฟสีแดง!$C$5:$C$64,ทดสอบ!$E16,หนอนกาแฟสีแดง!$G$5:$G$64)</f>
        <v>0</v>
      </c>
      <c r="BM16" s="297">
        <f>SUMIF(โรคใบจุดตากบ!$C$5:$C$64,ทดสอบ!$E16,โรคใบจุดตากบ!$G$5:$G$64)</f>
        <v>0</v>
      </c>
      <c r="BN16" s="297">
        <f ca="1">SUMIF(หนอนเจาะกิ่งลำต้น!$C$5:$C470,ทดสอบ!$E16,หนอนเจาะกิ่งลำต้น!$G$5:$G$64)</f>
        <v>0</v>
      </c>
      <c r="BO16" s="591">
        <f>SUMIF(มอดเจาะเมล็ดกาแฟ!$C$5:$C$64,ทดสอบ!$E16,มอดเจาะเมล็ดกาแฟ!$G$5:$G$64)</f>
        <v>0</v>
      </c>
      <c r="BP16" s="297">
        <f>SUMIF(มอดเจาะผลกาแฟ!$C$5:$C$64,ทดสอบ!$E16,มอดเจาะผลกาแฟ!$G$5:$G$64)</f>
        <v>0</v>
      </c>
      <c r="BQ16" s="300">
        <f t="shared" ca="1" si="52"/>
        <v>0</v>
      </c>
      <c r="BR16" s="297">
        <f>SUMIF(เพลี้ยแป้งมัน!$B$5:$B$59,ทดสอบ!$E16,เพลี้ยแป้งมัน!$H$5:$H$59)</f>
        <v>0</v>
      </c>
      <c r="BS16" s="591">
        <f>SUMIF('โรคใบไหม้ (มัน)'!$B$5:$B$58,ทดสอบ!$E16,'โรคใบไหม้ (มัน)'!$H$5:$H$58)</f>
        <v>0</v>
      </c>
      <c r="BT16" s="297">
        <f>SUMIF(ไรแดง!$B$5:$B$59,ทดสอบ!$E16,ไรแดง!$H$5:$H$59)</f>
        <v>0</v>
      </c>
      <c r="BU16" s="297"/>
      <c r="BV16" s="297"/>
      <c r="BW16" s="297"/>
      <c r="BX16" s="297"/>
      <c r="BY16" s="297"/>
      <c r="BZ16" s="297">
        <f>SUMIF(โรคโคนเน่าหัวเน่า!$B$5:$B$59,ทดสอบ!$E16,โรคโคนเน่าหัวเน่า!$H$5:$H$59)</f>
        <v>0</v>
      </c>
      <c r="CA16" s="297"/>
      <c r="CB16" s="297">
        <f>SUMIF(โรคพุ่มแจ้!$B$5:$B$58,ทดสอบ!$E16,โรคพุ่มแจ้!$H$5:$H$58)</f>
        <v>0</v>
      </c>
      <c r="CC16" s="297">
        <f>SUMIF(โรคใบด่างมันสำปะหลัง!$B$5:$B$59,ทดสอบ!$E16,โรคใบด่างมันสำปะหลัง!$H$5:$H$59)</f>
        <v>0</v>
      </c>
      <c r="CD16" s="300">
        <f t="shared" si="45"/>
        <v>0</v>
      </c>
      <c r="CE16" s="297">
        <f>SUMIF(หนอนกออ้อย!$B$5:$B$50,ทดสอบ!$E16,หนอนกออ้อย!$G$5:$G$50)</f>
        <v>0</v>
      </c>
      <c r="CF16" s="297">
        <f>SUMIF('ด้วงหนวดยาว อ้อย'!$B$5:$B$52,ทดสอบ!$E16,'ด้วงหนวดยาว อ้อย'!$G$5:$G$52)</f>
        <v>0</v>
      </c>
      <c r="CG16" s="297"/>
      <c r="CH16" s="297"/>
      <c r="CI16" s="297"/>
      <c r="CJ16" s="297"/>
      <c r="CK16" s="297"/>
      <c r="CL16" s="297"/>
      <c r="CM16" s="297"/>
      <c r="CN16" s="297"/>
      <c r="CO16" s="297"/>
      <c r="CP16" s="297"/>
      <c r="CQ16" s="297"/>
      <c r="CR16" s="297">
        <f>SUMIF('โรคใบขาว อ้อย'!$B$5:$B$50,ทดสอบ!$E16,'โรคใบขาว อ้อย'!$G$5:$G$50)</f>
        <v>0</v>
      </c>
      <c r="CS16" s="297"/>
      <c r="CT16" s="300">
        <f t="shared" si="53"/>
        <v>0</v>
      </c>
      <c r="CU16" s="297"/>
      <c r="CV16" s="297">
        <f>SUMIF('หนอนกระทู้ข้าวโพดลายจุด (FAW)'!$B$5:$B$57,ทดสอบ!$E16,'หนอนกระทู้ข้าวโพดลายจุด (FAW)'!$F$5:$F$57)</f>
        <v>0</v>
      </c>
      <c r="CW16" s="297">
        <f>SUMIF(โรคฝักเน่า!$C$5:$C$57,ทดสอบ!$E16,โรคฝักเน่า!$G$5:$G$57)</f>
        <v>0</v>
      </c>
      <c r="CX16" s="297"/>
      <c r="CY16" s="297"/>
      <c r="CZ16" s="297"/>
      <c r="DA16" s="297"/>
      <c r="DB16" s="297"/>
      <c r="DC16" s="297"/>
      <c r="DD16" s="300">
        <f t="shared" si="46"/>
        <v>0</v>
      </c>
      <c r="DE16" s="297">
        <f>SUMIF(โรคเหี่ยว!$B$5:$B$65,ทดสอบ!$E16,โรคเหี่ยว!$E$5:$E$65)</f>
        <v>0</v>
      </c>
      <c r="DF16" s="297"/>
      <c r="DG16" s="297"/>
      <c r="DH16" s="297"/>
      <c r="DI16" s="297"/>
      <c r="DJ16" s="300">
        <f t="shared" si="54"/>
        <v>0</v>
      </c>
      <c r="DK16" s="297"/>
      <c r="DL16" s="297"/>
      <c r="DM16" s="297"/>
      <c r="DN16" s="297"/>
      <c r="DO16" s="297"/>
      <c r="DP16" s="300">
        <f t="shared" si="55"/>
        <v>0</v>
      </c>
      <c r="DQ16" s="297"/>
      <c r="DR16" s="297"/>
      <c r="DS16" s="297">
        <f>SUMIF('เพลี้ยไฟ ทุเรียน'!$B$5:$B$81,ทดสอบ!$E16,'เพลี้ยไฟ ทุเรียน'!$F$5:$F$81)</f>
        <v>0</v>
      </c>
      <c r="DT16" s="297">
        <f>SUMIF('เพลี้ยแป้ง ทุเรียน'!$B$5:$B$81,ทดสอบ!$E16,'เพลี้ยแป้ง ทุเรียน'!$F$5:$F$81)</f>
        <v>0</v>
      </c>
      <c r="DU16" s="297">
        <f>SUMIF(เพลี้ยไก่แจ้ทุเรียน!$B$5:$B$81,ทดสอบ!$E16,เพลี้ยไก่แจ้ทุเรียน!$F$5:$F$81)</f>
        <v>0</v>
      </c>
      <c r="DV16" s="297">
        <f>SUMIF(เพลี้ยหอยเกล็ด!$B$5:$B$81,ทดสอบ!$E16,เพลี้ยหอยเกล็ด!$F$5:$F$81)</f>
        <v>0</v>
      </c>
      <c r="DW16" s="297">
        <f>SUMIF(เพลี้ยจั๊กจั่นฝอย!$B$5:$B$81,ทดสอบ!$E16,เพลี้ยจั๊กจั่นฝอย!$F$5:$F$81)</f>
        <v>0</v>
      </c>
      <c r="DX16" s="297">
        <f>SUMIF(หนอนเจาะเมล็ดทุเรียน!$B$5:$B$81,ทดสอบ!$E16,หนอนเจาะเมล็ดทุเรียน!$F$5:$F$81)</f>
        <v>0</v>
      </c>
      <c r="DY16" s="297">
        <f>SUMIF(ไรแดงทุเรียน!$B$5:$B$81,ทดสอบ!$E16,ไรแดงทุเรียน!$F$5:$F$81)</f>
        <v>0</v>
      </c>
      <c r="DZ16" s="297"/>
      <c r="EA16" s="297">
        <f>SUMIF(โรครากเน่าโคนเน่า!$B$5:$B$81,ทดสอบ!$E16,โรครากเน่าโคนเน่า!$F$5:$F$81)</f>
        <v>0</v>
      </c>
      <c r="EB16" s="297">
        <f>SUMIF('โรคราดำ ทุเรียน'!$B$5:$B$81,ทดสอบ!$E16,'โรคราดำ ทุเรียน'!$F$5:$F$81)</f>
        <v>0</v>
      </c>
      <c r="EC16" s="297"/>
      <c r="ED16" s="297"/>
      <c r="EE16" s="297">
        <f>SUMIF(โรคราสีชมพู!$B$5:$B$81,ทดสอบ!$E16,โรคราสีชมพู!$F$5:$F$81)</f>
        <v>0</v>
      </c>
      <c r="EF16" s="297">
        <f>SUMIF(โรคใบติดหรือใบไหม้!$B$5:$B$81,ทดสอบ!$E16,โรคใบติดหรือใบไหม้!$F$5:$F$81)</f>
        <v>0</v>
      </c>
      <c r="EG16" s="297"/>
      <c r="EH16" s="297">
        <f>SUMIF('โรคใบจุดสาหร่าย (durian)'!$B$5:$B$81,ทดสอบ!$E16,'โรคใบจุดสาหร่าย (durian)'!$F$5:$F$81)</f>
        <v>0</v>
      </c>
      <c r="EI16" s="297">
        <f>SUMIF(หนอนเจาะผล!$B$5:$B$81,ทดสอบ!$E16,หนอนเจาะผล!$F$5:$F$81)</f>
        <v>0</v>
      </c>
      <c r="EJ16" s="300">
        <f t="shared" si="56"/>
        <v>0</v>
      </c>
      <c r="EK16" s="297"/>
      <c r="EL16" s="297">
        <f>SUMIF('เพลี้ยแป้ง (เงาะ)'!$B$5:$B$76,ทดสอบ!$E16,'เพลี้ยแป้ง (เงาะ)'!$F$5:$F$76)</f>
        <v>0</v>
      </c>
      <c r="EM16" s="297"/>
      <c r="EN16" s="297">
        <f>SUMIF(หนอนคืบกินใบ!$B$5:$B$76,ทดสอบ!$E16,หนอนคืบกินใบ!$F$5:$F$76)</f>
        <v>0</v>
      </c>
      <c r="EO16" s="297">
        <f>SUMIF('โรคราแป้ง (เงาะ)'!$B$5:$B$76,ทดสอบ!$E16,'โรคราแป้ง (เงาะ)'!$F$5:$F$76)</f>
        <v>0</v>
      </c>
      <c r="EP16" s="297"/>
      <c r="EQ16" s="297"/>
      <c r="ER16" s="297"/>
      <c r="ES16" s="297">
        <f>SUMIF('โรคใบจุดสาหร่าย(เงาะ)'!$B$5:$B$76,ทดสอบ!$E16,'โรคใบจุดสาหร่าย(เงาะ)'!$F$5:$F$76)</f>
        <v>0</v>
      </c>
      <c r="ET16" s="300">
        <f t="shared" si="57"/>
        <v>0</v>
      </c>
      <c r="EU16" s="297">
        <f>SUMIF('เพลี้ยไฟ (mangosteen)'!$B$5:$B$76,ทดสอบ!$E16,'เพลี้ยไฟ (mangosteen)'!$F$5:$F$76)</f>
        <v>0</v>
      </c>
      <c r="EV16" s="297">
        <f>SUMIF(หนอนชอนใบ!$B$5:$B$76,ทดสอบ!$E16,หนอนชอนใบ!$F$5:$F$76)</f>
        <v>0</v>
      </c>
      <c r="EW16" s="297">
        <f>SUMIF(หนอนกินใบ!$B$5:$B$76,ทดสอบ!$E16,หนอนกินใบ!$F$5:$F$76)</f>
        <v>0</v>
      </c>
      <c r="EX16" s="297"/>
      <c r="EY16" s="297">
        <f>SUMIF(โรคแอนแทรคโนส!$B$5:$B$76,ทดสอบ!$E16,โรคแอนแทรคโนส!$F$5:$F$76)</f>
        <v>0</v>
      </c>
      <c r="EZ16" s="297">
        <f>SUMIF('โรคใบจุดสาหร่าย (mangosteen)'!$B$5:$B$76,ทดสอบ!$E16,'โรคใบจุดสาหร่าย (mangosteen)'!$F$5:$F$76)</f>
        <v>0</v>
      </c>
      <c r="FA16" s="297">
        <f>SUMIF('โรคใบจุด (mangosteen)'!$B$5:$B$76,ทดสอบ!$E16,'โรคใบจุด (mangosteen)'!$F$5:$F$76)</f>
        <v>0</v>
      </c>
      <c r="FB16" s="300">
        <f t="shared" si="58"/>
        <v>0</v>
      </c>
      <c r="FC16" s="297">
        <f>SUMIF(โรคพุ่มไม้กวาด!$B$5:$B$80,ทดสอบ!$E16,โรคพุ่มไม้กวาด!$F$5:$F$80)</f>
        <v>0</v>
      </c>
      <c r="FD16" s="297">
        <f>SUMIF('เพลี้ยแป้ง (ลำไย)'!$B$5:$B$80,ทดสอบ!$E16,'เพลี้ยแป้ง (ลำไย)'!$F$5:$F$80)</f>
        <v>0</v>
      </c>
      <c r="FE16" s="297">
        <f>SUMIF('โรคราดำ (ลำไย)'!$B$5:$B$80,ทดสอบ!$E16,'โรคราดำ (ลำไย)'!$F$5:$F$80)</f>
        <v>59</v>
      </c>
      <c r="FF16" s="297">
        <f>SUMIF('หนอนคืบกินใบ (ลำไย)'!$B$5:$B$80,ทดสอบ!$E16,'หนอนคืบกินใบ (ลำไย)'!$F$5:$F$80)</f>
        <v>0</v>
      </c>
      <c r="FG16" s="297"/>
      <c r="FH16" s="300">
        <f t="shared" si="59"/>
        <v>59</v>
      </c>
      <c r="FI16" s="300">
        <f t="shared" ca="1" si="47"/>
        <v>148.95999999999998</v>
      </c>
      <c r="FJ16" s="368">
        <f t="shared" ca="1" si="4"/>
        <v>148.95999999999998</v>
      </c>
      <c r="FK16" s="334">
        <f t="shared" ca="1" si="25"/>
        <v>0</v>
      </c>
      <c r="FM16" s="401"/>
      <c r="FN16" s="401"/>
    </row>
    <row r="17" spans="1:170" s="112" customFormat="1">
      <c r="A17" s="318">
        <v>0</v>
      </c>
      <c r="B17" s="318">
        <f t="shared" ca="1" si="43"/>
        <v>1</v>
      </c>
      <c r="C17" s="318">
        <f ca="1">IF(B17=1,SUBTOTAL(2,$B$10:B17),"")</f>
        <v>8</v>
      </c>
      <c r="D17" s="290">
        <f t="shared" ca="1" si="48"/>
        <v>8</v>
      </c>
      <c r="E17" s="291" t="s">
        <v>123</v>
      </c>
      <c r="F17" s="310"/>
      <c r="G17" s="310"/>
      <c r="H17" s="310"/>
      <c r="I17" s="310"/>
      <c r="J17" s="306"/>
      <c r="K17" s="297">
        <f>SUMIF(หนอนห่อใบข้าว!$B$5:$B$76,ทดสอบ!$E17,หนอนห่อใบข้าว!$G$5:$G$76)</f>
        <v>0</v>
      </c>
      <c r="L17" s="297">
        <f>SUMIF(เพลี้ยกระโดดหลังขาว!$B$5:$B$76,ทดสอบ!$E17,เพลี้ยกระโดดหลังขาว!$G$5:$G$76)</f>
        <v>0</v>
      </c>
      <c r="M17" s="297">
        <f>SUMIF(โรคไหม้ข้าว!$B$5:$B$76,ทดสอบ!$E17,โรคไหม้ข้าว!$G$5:$G$76)</f>
        <v>0</v>
      </c>
      <c r="N17" s="297">
        <f>SUMIF(แมลงหวี่ขาว!$B$5:$B$76,ทดสอบ!$E17,แมลงหวี่ขาว!$G$5:$G$76)</f>
        <v>0</v>
      </c>
      <c r="O17" s="297">
        <f>SUMIF(เพลี้ยกระโดดสีน้ำตาล!$B$5:$B$77,ทดสอบ!$E17,เพลี้ยกระโดดสีน้ำตาล!$G$5:$G$77)</f>
        <v>0</v>
      </c>
      <c r="P17" s="297">
        <f>SUMIF(แมลงสิง!$B$5:$B$81,ทดสอบ!$E17,แมลงสิง!$G$5:$G$81)</f>
        <v>0</v>
      </c>
      <c r="Q17" s="297">
        <f>SUMIF(เพลี้ยไฟ!$B$5:$B$76,ทดสอบ!$E17,เพลี้ยไฟ!$G$5:$G$76)</f>
        <v>0</v>
      </c>
      <c r="R17" s="297">
        <f>SUMIF(แมลงดำหนาม1!$B$5:$B$81,ทดสอบ!$E17,แมลงดำหนาม1!$G$5:$G$81)</f>
        <v>0</v>
      </c>
      <c r="S17" s="297">
        <f>SUMIF(โรคขอบใบแห้ง!$B$5:$B$78,ทดสอบ!$E17,โรคขอบใบแห้ง!$G$5:$G$78)</f>
        <v>0</v>
      </c>
      <c r="T17" s="297">
        <f>SUMIF(โรคกาบใบแห้ง!$B$5:$B$81,ทดสอบ!$E17,โรคกาบใบแห้ง!$G$5:$G$81)</f>
        <v>0</v>
      </c>
      <c r="U17" s="297">
        <f>SUMIF(โรคใบจุดสีน้ำตาล!$B$5:$B$77,ทดสอบ!$E17,โรคใบจุดสีน้ำตาล!$G$5:$G$77)</f>
        <v>0</v>
      </c>
      <c r="V17" s="297">
        <f>SUMIF(หนอนกระทู้กล้า!$B$5:$B$76,ทดสอบ!$E17,หนอนกระทู้กล้า!$G$5:$G$76)</f>
        <v>0</v>
      </c>
      <c r="W17" s="297">
        <f>SUMIF(โรคใบขีดโปร่งแสง!$B$5:$B$81,ทดสอบ!$E17,โรคใบขีดโปร่งแสง!$G$5:$G$81)</f>
        <v>0</v>
      </c>
      <c r="X17" s="297">
        <f>SUMIF(โรคใบขีดสีน้ำตาล!$B$5:$B$80,ทดสอบ!$E17,โรคใบขีดสีน้ำตาล!$G$5:$G$80)</f>
        <v>0</v>
      </c>
      <c r="Y17" s="297">
        <f>SUMIF(หนอนกัดใบข้าว!$B$5:$B$81,ทดสอบ!$E17,หนอนกัดใบข้าว!$G$5:$G$81)</f>
        <v>0</v>
      </c>
      <c r="Z17" s="297">
        <f>SUMIF(แมลงหล่า!$B$5:$B$81,ทดสอบ!$E17,แมลงหล่า!$G$5:$G$81)</f>
        <v>0</v>
      </c>
      <c r="AA17" s="297">
        <f>SUMIF(แมลงบั่ว!$B$5:$B$80,ทดสอบ!$E17,แมลงบั่ว!$G$5:$G$80)</f>
        <v>2131</v>
      </c>
      <c r="AB17" s="297">
        <f>SUMIF(โรคเมล็ดด่าง!$B$5:$B$81,ทดสอบ!$E17,โรคเมล็ดด่าง!$G$5:$G$81)</f>
        <v>0</v>
      </c>
      <c r="AC17" s="297">
        <f>SUMIF(ด้วงดำ!$B$5:$B$81,ทดสอบ!$E17,ด้วงดำ!$G$5:$G$81)</f>
        <v>0</v>
      </c>
      <c r="AD17" s="297">
        <f>SUMIF(ตั๊กแตนหนวดสั้น!$B$5:$B$81,ทดสอบ!$E17,ตั๊กแตนหนวดสั้น!$G$5:$G$81)</f>
        <v>0</v>
      </c>
      <c r="AE17" s="297">
        <f>SUMIF(หนอนกอข้าว!$B$5:$B$77,ทดสอบ!$E17,หนอนกอข้าว!$G$5:$G$77)</f>
        <v>0</v>
      </c>
      <c r="AF17" s="297">
        <f>SUMIF(หนอนกระทู้ข้าว!$B$5:$B$81,ทดสอบ!$E17,หนอนกระทู้ข้าว!$G$5:$G$81)</f>
        <v>0</v>
      </c>
      <c r="AG17" s="297">
        <f>SUMIF(โรคกาบใบเน่า!$B$5:$B$81,ทดสอบ!$E17,โรคกาบใบเน่า!$G$5:$G$81)</f>
        <v>0</v>
      </c>
      <c r="AH17" s="297">
        <f>SUMIF(เพลี้ยจั๊กจั่นสีเขียว!$B$5:$B$80,ทดสอบ!$E17,เพลี้ยจั๊กจั่นสีเขียว!$G$5:$G$80)</f>
        <v>0</v>
      </c>
      <c r="AI17" s="297">
        <f>SUMIF(หอยเชอรี่!$B$5:$B$81,ทดสอบ!$E17,หอยเชอรี่!$G$5:$G$81)</f>
        <v>0</v>
      </c>
      <c r="AJ17" s="297">
        <f>SUMIF(โรคใบสีส้ม!$B$5:$B$80,ทดสอบ!$E17,โรคใบสีส้ม!$G$5:$G$80)</f>
        <v>0</v>
      </c>
      <c r="AK17" s="300">
        <f t="shared" si="44"/>
        <v>2131</v>
      </c>
      <c r="AL17" s="297">
        <f>SUMIF(หนอนหัวดำ!$C$6:$C$67,ทดสอบ!$E17,หนอนหัวดำ!$N$6:$N$67)</f>
        <v>0</v>
      </c>
      <c r="AM17" s="297">
        <f>SUMIF(แมลงดำหนาม!$C$6:$C$67,ทดสอบ!$E17,แมลงดำหนาม!$N$6:$N$67)</f>
        <v>0</v>
      </c>
      <c r="AN17" s="297">
        <f>SUMIF('ด้วงแรด มะพร้าว'!$C$6:$C$67,ทดสอบ!$E17,'ด้วงแรด มะพร้าว'!$J$6:$J$67)</f>
        <v>0</v>
      </c>
      <c r="AO17" s="297">
        <f>SUMIF(ด้วงงวง!$C$6:$C$67,ทดสอบ!$E17,ด้วงงวง!$J$6:$J$67)</f>
        <v>0</v>
      </c>
      <c r="AP17" s="297">
        <f>SUMIF(ไรสี่ขามะพร้าว!$C$6:$C$67,ทดสอบ!$E17,ไรสี่ขามะพร้าว!$J$6:$J$67)</f>
        <v>0</v>
      </c>
      <c r="AQ17" s="297">
        <f>SUMIF(หนอนพาราซา!$C$6:$C$67,ทดสอบ!$E17,หนอนพาราซา!$J$6:$J$67)</f>
        <v>0</v>
      </c>
      <c r="AR17" s="297">
        <f>SUMIF(หนอนกินใบมะพร้าว!$C$6:$C$67,ทดสอบ!$E17,หนอนกินใบมะพร้าว!$J$6:$J$67)</f>
        <v>0</v>
      </c>
      <c r="AS17" s="300">
        <f t="shared" si="49"/>
        <v>0</v>
      </c>
      <c r="AT17" s="297">
        <f>SUMIF('ด้วงแรด ปาล์ม'!$C$5:$C$71,ทดสอบ!$E17,'ด้วงแรด ปาล์ม'!$G$5:$G$71)</f>
        <v>0</v>
      </c>
      <c r="AU17" s="297">
        <f>SUMIF(หนอนปลอกเล็ก!$C$5:$C$71,ทดสอบ!$E17,หนอนปลอกเล็ก!$G$5:$G$71)</f>
        <v>0</v>
      </c>
      <c r="AV17" s="297">
        <f>SUMIF(ด้วงกุหลาบ!$C$5:$C$70,ทดสอบ!$E17,ด้วงกุหลาบ!$G$5:$G$70)</f>
        <v>0</v>
      </c>
      <c r="AW17" s="297">
        <f>SUMIF(โรคทะลายเน่า!$C$5:$C$71,ทดสอบ!$E17,โรคทะลายเน่า!$G$5:$G$71)</f>
        <v>0</v>
      </c>
      <c r="AX17" s="297">
        <f>SUMIF(โรคลำต้นเน่า!$C$5:$C$71,ทดสอบ!$E17,โรคลำต้นเน่า!$G$5:$G$71)</f>
        <v>0</v>
      </c>
      <c r="AY17" s="297">
        <f>SUMIF('โรคใบจุด ปาล์ม'!$C$5:$C$71,ทดสอบ!$E17,'โรคใบจุด ปาล์ม'!$G$5:$G$71)</f>
        <v>0</v>
      </c>
      <c r="AZ17" s="297">
        <f>SUMIF(โรคก้านทางใบเน่า!$C$5:$C$71,ทดสอบ!$E17,โรคก้านทางใบเน่า!$G$5:$G$71)</f>
        <v>0</v>
      </c>
      <c r="BA17" s="297">
        <f>SUMIF(หนอนหน้าแมว!$C$5:$C$71,ทดสอบ!$E17,หนอนหน้าแมว!$G$5:$G$71)</f>
        <v>0</v>
      </c>
      <c r="BB17" s="591">
        <f>SUMIF('หนอนหัวดำ ปาล์ม'!$C$5:$C$71,ทดสอบ!$E17,'หนอนหัวดำ ปาล์ม'!$G$5:$G$71)</f>
        <v>0</v>
      </c>
      <c r="BC17" s="297">
        <f>SUMIF('โรคใบจุดสาหร่าย ปาล์ม'!$C$5:$C$71,ทดสอบ!$E17,'โรคใบจุดสาหร่าย ปาล์ม'!$G$5:$G$71)</f>
        <v>0</v>
      </c>
      <c r="BD17" s="300">
        <f t="shared" si="50"/>
        <v>0</v>
      </c>
      <c r="BE17" s="297">
        <f>SUMIF(โรครากขาว!$C$5:$C$69,ทดสอบ!$E17,โรครากขาว!$G$5:$G$69)</f>
        <v>0</v>
      </c>
      <c r="BF17" s="297">
        <f>SUMIF(โรคใบร่วงยางพาราชนิดใหม่!$C$5:$C$69,ทดสอบ!$E17,โรคใบร่วงยางพาราชนิดใหม่!$G$5:$G$69)</f>
        <v>0</v>
      </c>
      <c r="BG17" s="297">
        <f>SUMIF(โรคใบร่วงยางพารา!$C$5:$C$69,ทดสอบ!$E17,โรคใบร่วงยางพารา!$G$5:$G$69)</f>
        <v>0</v>
      </c>
      <c r="BH17" s="297">
        <f>SUMIF(โรคราแป้ง1!$C$5:$C$69,ทดสอบ!$E17,โรคราแป้ง1!$G$5:$G$69)</f>
        <v>0</v>
      </c>
      <c r="BI17" s="297">
        <f>SUMIF(โรคหน้ายางแห้ง!$C$5:$C$69,ทดสอบ!$E17,โรคหน้ายางแห้ง!$G$5:$G$69)</f>
        <v>0</v>
      </c>
      <c r="BJ17" s="300">
        <f t="shared" si="51"/>
        <v>0</v>
      </c>
      <c r="BK17" s="297">
        <f>SUMIF(โรคราสนิม!$C$5:$C$64,ทดสอบ!$E17,โรคราสนิม!$G$5:$G$64)</f>
        <v>0</v>
      </c>
      <c r="BL17" s="297">
        <f>SUMIF(หนอนกาแฟสีแดง!$C$5:$C$64,ทดสอบ!$E17,หนอนกาแฟสีแดง!$G$5:$G$64)</f>
        <v>0</v>
      </c>
      <c r="BM17" s="297">
        <f>SUMIF(โรคใบจุดตากบ!$C$5:$C$64,ทดสอบ!$E17,โรคใบจุดตากบ!$G$5:$G$64)</f>
        <v>0</v>
      </c>
      <c r="BN17" s="297">
        <f ca="1">SUMIF(หนอนเจาะกิ่งลำต้น!$C$5:$C471,ทดสอบ!$E17,หนอนเจาะกิ่งลำต้น!$G$5:$G$64)</f>
        <v>0</v>
      </c>
      <c r="BO17" s="591">
        <f>SUMIF(มอดเจาะเมล็ดกาแฟ!$C$5:$C$64,ทดสอบ!$E17,มอดเจาะเมล็ดกาแฟ!$G$5:$G$64)</f>
        <v>0</v>
      </c>
      <c r="BP17" s="297">
        <f>SUMIF(มอดเจาะผลกาแฟ!$C$5:$C$64,ทดสอบ!$E17,มอดเจาะผลกาแฟ!$G$5:$G$64)</f>
        <v>0</v>
      </c>
      <c r="BQ17" s="300">
        <f t="shared" ca="1" si="52"/>
        <v>0</v>
      </c>
      <c r="BR17" s="297">
        <f>SUMIF(เพลี้ยแป้งมัน!$B$5:$B$59,ทดสอบ!$E17,เพลี้ยแป้งมัน!$H$5:$H$59)</f>
        <v>0</v>
      </c>
      <c r="BS17" s="591">
        <f>SUMIF('โรคใบไหม้ (มัน)'!$B$5:$B$58,ทดสอบ!$E17,'โรคใบไหม้ (มัน)'!$H$5:$H$58)</f>
        <v>0</v>
      </c>
      <c r="BT17" s="297">
        <f>SUMIF(ไรแดง!$B$5:$B$59,ทดสอบ!$E17,ไรแดง!$H$5:$H$59)</f>
        <v>0</v>
      </c>
      <c r="BU17" s="297"/>
      <c r="BV17" s="297"/>
      <c r="BW17" s="297"/>
      <c r="BX17" s="297"/>
      <c r="BY17" s="297"/>
      <c r="BZ17" s="297">
        <f>SUMIF(โรคโคนเน่าหัวเน่า!$B$5:$B$59,ทดสอบ!$E17,โรคโคนเน่าหัวเน่า!$H$5:$H$59)</f>
        <v>0</v>
      </c>
      <c r="CA17" s="297"/>
      <c r="CB17" s="297">
        <f>SUMIF(โรคพุ่มแจ้!$B$5:$B$58,ทดสอบ!$E17,โรคพุ่มแจ้!$H$5:$H$58)</f>
        <v>0</v>
      </c>
      <c r="CC17" s="297">
        <f>SUMIF(โรคใบด่างมันสำปะหลัง!$B$5:$B$59,ทดสอบ!$E17,โรคใบด่างมันสำปะหลัง!$H$5:$H$59)</f>
        <v>138</v>
      </c>
      <c r="CD17" s="300">
        <f t="shared" si="45"/>
        <v>138</v>
      </c>
      <c r="CE17" s="297">
        <f>SUMIF(หนอนกออ้อย!$B$5:$B$50,ทดสอบ!$E17,หนอนกออ้อย!$G$5:$G$50)</f>
        <v>0</v>
      </c>
      <c r="CF17" s="297">
        <f>SUMIF('ด้วงหนวดยาว อ้อย'!$B$5:$B$52,ทดสอบ!$E17,'ด้วงหนวดยาว อ้อย'!$G$5:$G$52)</f>
        <v>0</v>
      </c>
      <c r="CG17" s="297"/>
      <c r="CH17" s="297"/>
      <c r="CI17" s="297"/>
      <c r="CJ17" s="297"/>
      <c r="CK17" s="297"/>
      <c r="CL17" s="297"/>
      <c r="CM17" s="297"/>
      <c r="CN17" s="297"/>
      <c r="CO17" s="297"/>
      <c r="CP17" s="297"/>
      <c r="CQ17" s="297"/>
      <c r="CR17" s="297">
        <f>SUMIF('โรคใบขาว อ้อย'!$B$5:$B$50,ทดสอบ!$E17,'โรคใบขาว อ้อย'!$G$5:$G$50)</f>
        <v>0</v>
      </c>
      <c r="CS17" s="297"/>
      <c r="CT17" s="300">
        <f t="shared" si="53"/>
        <v>0</v>
      </c>
      <c r="CU17" s="297"/>
      <c r="CV17" s="297">
        <f>SUMIF('หนอนกระทู้ข้าวโพดลายจุด (FAW)'!$B$5:$B$57,ทดสอบ!$E17,'หนอนกระทู้ข้าวโพดลายจุด (FAW)'!$F$5:$F$57)</f>
        <v>0</v>
      </c>
      <c r="CW17" s="297">
        <f>SUMIF(โรคฝักเน่า!$C$5:$C$57,ทดสอบ!$E17,โรคฝักเน่า!$G$5:$G$57)</f>
        <v>0</v>
      </c>
      <c r="CX17" s="297"/>
      <c r="CY17" s="297"/>
      <c r="CZ17" s="297"/>
      <c r="DA17" s="297"/>
      <c r="DB17" s="297"/>
      <c r="DC17" s="297"/>
      <c r="DD17" s="300">
        <f t="shared" si="46"/>
        <v>0</v>
      </c>
      <c r="DE17" s="297">
        <f>SUMIF(โรคเหี่ยว!$B$5:$B$65,ทดสอบ!$E17,โรคเหี่ยว!$E$5:$E$65)</f>
        <v>0</v>
      </c>
      <c r="DF17" s="297"/>
      <c r="DG17" s="297"/>
      <c r="DH17" s="297"/>
      <c r="DI17" s="297"/>
      <c r="DJ17" s="300">
        <f t="shared" si="54"/>
        <v>0</v>
      </c>
      <c r="DK17" s="297"/>
      <c r="DL17" s="297"/>
      <c r="DM17" s="297"/>
      <c r="DN17" s="297"/>
      <c r="DO17" s="297"/>
      <c r="DP17" s="300">
        <f t="shared" si="55"/>
        <v>0</v>
      </c>
      <c r="DQ17" s="297"/>
      <c r="DR17" s="297"/>
      <c r="DS17" s="297">
        <f>SUMIF('เพลี้ยไฟ ทุเรียน'!$B$5:$B$81,ทดสอบ!$E17,'เพลี้ยไฟ ทุเรียน'!$F$5:$F$81)</f>
        <v>0</v>
      </c>
      <c r="DT17" s="297">
        <f>SUMIF('เพลี้ยแป้ง ทุเรียน'!$B$5:$B$81,ทดสอบ!$E17,'เพลี้ยแป้ง ทุเรียน'!$F$5:$F$81)</f>
        <v>0</v>
      </c>
      <c r="DU17" s="297">
        <f>SUMIF(เพลี้ยไก่แจ้ทุเรียน!$B$5:$B$81,ทดสอบ!$E17,เพลี้ยไก่แจ้ทุเรียน!$F$5:$F$81)</f>
        <v>0</v>
      </c>
      <c r="DV17" s="297">
        <f>SUMIF(เพลี้ยหอยเกล็ด!$B$5:$B$81,ทดสอบ!$E17,เพลี้ยหอยเกล็ด!$F$5:$F$81)</f>
        <v>0</v>
      </c>
      <c r="DW17" s="297">
        <f>SUMIF(เพลี้ยจั๊กจั่นฝอย!$B$5:$B$81,ทดสอบ!$E17,เพลี้ยจั๊กจั่นฝอย!$F$5:$F$81)</f>
        <v>0</v>
      </c>
      <c r="DX17" s="297">
        <f>SUMIF(หนอนเจาะเมล็ดทุเรียน!$B$5:$B$81,ทดสอบ!$E17,หนอนเจาะเมล็ดทุเรียน!$F$5:$F$81)</f>
        <v>0</v>
      </c>
      <c r="DY17" s="297">
        <f>SUMIF(ไรแดงทุเรียน!$B$5:$B$81,ทดสอบ!$E17,ไรแดงทุเรียน!$F$5:$F$81)</f>
        <v>0</v>
      </c>
      <c r="DZ17" s="297"/>
      <c r="EA17" s="297">
        <f>SUMIF(โรครากเน่าโคนเน่า!$B$5:$B$81,ทดสอบ!$E17,โรครากเน่าโคนเน่า!$F$5:$F$81)</f>
        <v>0</v>
      </c>
      <c r="EB17" s="297">
        <f>SUMIF('โรคราดำ ทุเรียน'!$B$5:$B$81,ทดสอบ!$E17,'โรคราดำ ทุเรียน'!$F$5:$F$81)</f>
        <v>0</v>
      </c>
      <c r="EC17" s="297"/>
      <c r="ED17" s="297"/>
      <c r="EE17" s="297">
        <f>SUMIF(โรคราสีชมพู!$B$5:$B$81,ทดสอบ!$E17,โรคราสีชมพู!$F$5:$F$81)</f>
        <v>0</v>
      </c>
      <c r="EF17" s="297">
        <f>SUMIF(โรคใบติดหรือใบไหม้!$B$5:$B$81,ทดสอบ!$E17,โรคใบติดหรือใบไหม้!$F$5:$F$81)</f>
        <v>0</v>
      </c>
      <c r="EG17" s="297"/>
      <c r="EH17" s="297">
        <f>SUMIF('โรคใบจุดสาหร่าย (durian)'!$B$5:$B$81,ทดสอบ!$E17,'โรคใบจุดสาหร่าย (durian)'!$F$5:$F$81)</f>
        <v>0</v>
      </c>
      <c r="EI17" s="297">
        <f>SUMIF(หนอนเจาะผล!$B$5:$B$81,ทดสอบ!$E17,หนอนเจาะผล!$F$5:$F$81)</f>
        <v>0</v>
      </c>
      <c r="EJ17" s="300">
        <f t="shared" si="56"/>
        <v>0</v>
      </c>
      <c r="EK17" s="297"/>
      <c r="EL17" s="297">
        <f>SUMIF('เพลี้ยแป้ง (เงาะ)'!$B$5:$B$76,ทดสอบ!$E17,'เพลี้ยแป้ง (เงาะ)'!$F$5:$F$76)</f>
        <v>0</v>
      </c>
      <c r="EM17" s="297"/>
      <c r="EN17" s="297">
        <f>SUMIF(หนอนคืบกินใบ!$B$5:$B$76,ทดสอบ!$E17,หนอนคืบกินใบ!$F$5:$F$76)</f>
        <v>0</v>
      </c>
      <c r="EO17" s="297">
        <f>SUMIF('โรคราแป้ง (เงาะ)'!$B$5:$B$76,ทดสอบ!$E17,'โรคราแป้ง (เงาะ)'!$F$5:$F$76)</f>
        <v>0</v>
      </c>
      <c r="EP17" s="297"/>
      <c r="EQ17" s="297"/>
      <c r="ER17" s="297"/>
      <c r="ES17" s="297">
        <f>SUMIF('โรคใบจุดสาหร่าย(เงาะ)'!$B$5:$B$76,ทดสอบ!$E17,'โรคใบจุดสาหร่าย(เงาะ)'!$F$5:$F$76)</f>
        <v>0</v>
      </c>
      <c r="ET17" s="300">
        <f t="shared" si="57"/>
        <v>0</v>
      </c>
      <c r="EU17" s="297">
        <f>SUMIF('เพลี้ยไฟ (mangosteen)'!$B$5:$B$76,ทดสอบ!$E17,'เพลี้ยไฟ (mangosteen)'!$F$5:$F$76)</f>
        <v>0</v>
      </c>
      <c r="EV17" s="297">
        <f>SUMIF(หนอนชอนใบ!$B$5:$B$76,ทดสอบ!$E17,หนอนชอนใบ!$F$5:$F$76)</f>
        <v>0</v>
      </c>
      <c r="EW17" s="297">
        <f>SUMIF(หนอนกินใบ!$B$5:$B$76,ทดสอบ!$E17,หนอนกินใบ!$F$5:$F$76)</f>
        <v>0</v>
      </c>
      <c r="EX17" s="297"/>
      <c r="EY17" s="297">
        <f>SUMIF(โรคแอนแทรคโนส!$B$5:$B$76,ทดสอบ!$E17,โรคแอนแทรคโนส!$F$5:$F$76)</f>
        <v>0</v>
      </c>
      <c r="EZ17" s="297">
        <f>SUMIF('โรคใบจุดสาหร่าย (mangosteen)'!$B$5:$B$76,ทดสอบ!$E17,'โรคใบจุดสาหร่าย (mangosteen)'!$F$5:$F$76)</f>
        <v>0</v>
      </c>
      <c r="FA17" s="297">
        <f>SUMIF('โรคใบจุด (mangosteen)'!$B$5:$B$76,ทดสอบ!$E17,'โรคใบจุด (mangosteen)'!$F$5:$F$76)</f>
        <v>0</v>
      </c>
      <c r="FB17" s="300">
        <f t="shared" si="58"/>
        <v>0</v>
      </c>
      <c r="FC17" s="297">
        <f>SUMIF(โรคพุ่มไม้กวาด!$B$5:$B$80,ทดสอบ!$E17,โรคพุ่มไม้กวาด!$F$5:$F$80)</f>
        <v>0</v>
      </c>
      <c r="FD17" s="297">
        <f>SUMIF('เพลี้ยแป้ง (ลำไย)'!$B$5:$B$80,ทดสอบ!$E17,'เพลี้ยแป้ง (ลำไย)'!$F$5:$F$80)</f>
        <v>0</v>
      </c>
      <c r="FE17" s="297">
        <f>SUMIF('โรคราดำ (ลำไย)'!$B$5:$B$80,ทดสอบ!$E17,'โรคราดำ (ลำไย)'!$F$5:$F$80)</f>
        <v>0</v>
      </c>
      <c r="FF17" s="297">
        <f>SUMIF('หนอนคืบกินใบ (ลำไย)'!$B$5:$B$80,ทดสอบ!$E17,'หนอนคืบกินใบ (ลำไย)'!$F$5:$F$80)</f>
        <v>0</v>
      </c>
      <c r="FG17" s="297"/>
      <c r="FH17" s="300">
        <f t="shared" si="59"/>
        <v>0</v>
      </c>
      <c r="FI17" s="300">
        <f t="shared" ca="1" si="47"/>
        <v>2269</v>
      </c>
      <c r="FJ17" s="368">
        <f t="shared" ca="1" si="4"/>
        <v>2269</v>
      </c>
      <c r="FK17" s="334">
        <f t="shared" ca="1" si="25"/>
        <v>0</v>
      </c>
      <c r="FM17" s="401"/>
      <c r="FN17" s="401"/>
    </row>
    <row r="18" spans="1:170" s="112" customFormat="1">
      <c r="A18" s="318">
        <v>0</v>
      </c>
      <c r="B18" s="318">
        <f t="shared" ca="1" si="43"/>
        <v>1</v>
      </c>
      <c r="C18" s="318">
        <f ca="1">IF(B18=1,SUBTOTAL(2,$B$10:B18),"")</f>
        <v>9</v>
      </c>
      <c r="D18" s="290">
        <f t="shared" ca="1" si="48"/>
        <v>9</v>
      </c>
      <c r="E18" s="291" t="s">
        <v>124</v>
      </c>
      <c r="F18" s="310"/>
      <c r="G18" s="310"/>
      <c r="H18" s="310"/>
      <c r="I18" s="310"/>
      <c r="J18" s="306"/>
      <c r="K18" s="297">
        <f>SUMIF(หนอนห่อใบข้าว!$B$5:$B$76,ทดสอบ!$E18,หนอนห่อใบข้าว!$G$5:$G$76)</f>
        <v>0</v>
      </c>
      <c r="L18" s="297">
        <f>SUMIF(เพลี้ยกระโดดหลังขาว!$B$5:$B$76,ทดสอบ!$E18,เพลี้ยกระโดดหลังขาว!$G$5:$G$76)</f>
        <v>0</v>
      </c>
      <c r="M18" s="297">
        <f>SUMIF(โรคไหม้ข้าว!$B$5:$B$76,ทดสอบ!$E18,โรคไหม้ข้าว!$G$5:$G$76)</f>
        <v>0</v>
      </c>
      <c r="N18" s="297">
        <f>SUMIF(แมลงหวี่ขาว!$B$5:$B$76,ทดสอบ!$E18,แมลงหวี่ขาว!$G$5:$G$76)</f>
        <v>0</v>
      </c>
      <c r="O18" s="297">
        <f>SUMIF(เพลี้ยกระโดดสีน้ำตาล!$B$5:$B$77,ทดสอบ!$E18,เพลี้ยกระโดดสีน้ำตาล!$G$5:$G$77)</f>
        <v>0</v>
      </c>
      <c r="P18" s="297">
        <f>SUMIF(แมลงสิง!$B$5:$B$81,ทดสอบ!$E18,แมลงสิง!$G$5:$G$81)</f>
        <v>0</v>
      </c>
      <c r="Q18" s="297">
        <f>SUMIF(เพลี้ยไฟ!$B$5:$B$76,ทดสอบ!$E18,เพลี้ยไฟ!$G$5:$G$76)</f>
        <v>0</v>
      </c>
      <c r="R18" s="297">
        <f>SUMIF(แมลงดำหนาม1!$B$5:$B$81,ทดสอบ!$E18,แมลงดำหนาม1!$G$5:$G$81)</f>
        <v>0</v>
      </c>
      <c r="S18" s="297">
        <f>SUMIF(โรคขอบใบแห้ง!$B$5:$B$78,ทดสอบ!$E18,โรคขอบใบแห้ง!$G$5:$G$78)</f>
        <v>0</v>
      </c>
      <c r="T18" s="297">
        <f>SUMIF(โรคกาบใบแห้ง!$B$5:$B$81,ทดสอบ!$E18,โรคกาบใบแห้ง!$G$5:$G$81)</f>
        <v>0</v>
      </c>
      <c r="U18" s="297">
        <f>SUMIF(โรคใบจุดสีน้ำตาล!$B$5:$B$77,ทดสอบ!$E18,โรคใบจุดสีน้ำตาล!$G$5:$G$77)</f>
        <v>0</v>
      </c>
      <c r="V18" s="297">
        <f>SUMIF(หนอนกระทู้กล้า!$B$5:$B$76,ทดสอบ!$E18,หนอนกระทู้กล้า!$G$5:$G$76)</f>
        <v>0</v>
      </c>
      <c r="W18" s="297">
        <f>SUMIF(โรคใบขีดโปร่งแสง!$B$5:$B$81,ทดสอบ!$E18,โรคใบขีดโปร่งแสง!$G$5:$G$81)</f>
        <v>0</v>
      </c>
      <c r="X18" s="297">
        <f>SUMIF(โรคใบขีดสีน้ำตาล!$B$5:$B$80,ทดสอบ!$E18,โรคใบขีดสีน้ำตาล!$G$5:$G$80)</f>
        <v>0</v>
      </c>
      <c r="Y18" s="297">
        <f>SUMIF(หนอนกัดใบข้าว!$B$5:$B$81,ทดสอบ!$E18,หนอนกัดใบข้าว!$G$5:$G$81)</f>
        <v>0</v>
      </c>
      <c r="Z18" s="297">
        <f>SUMIF(แมลงหล่า!$B$5:$B$81,ทดสอบ!$E18,แมลงหล่า!$G$5:$G$81)</f>
        <v>0</v>
      </c>
      <c r="AA18" s="297">
        <f>SUMIF(แมลงบั่ว!$B$5:$B$80,ทดสอบ!$E18,แมลงบั่ว!$G$5:$G$80)</f>
        <v>0</v>
      </c>
      <c r="AB18" s="297">
        <f>SUMIF(โรคเมล็ดด่าง!$B$5:$B$81,ทดสอบ!$E18,โรคเมล็ดด่าง!$G$5:$G$81)</f>
        <v>0</v>
      </c>
      <c r="AC18" s="297">
        <f>SUMIF(ด้วงดำ!$B$5:$B$81,ทดสอบ!$E18,ด้วงดำ!$G$5:$G$81)</f>
        <v>0</v>
      </c>
      <c r="AD18" s="297">
        <f>SUMIF(ตั๊กแตนหนวดสั้น!$B$5:$B$81,ทดสอบ!$E18,ตั๊กแตนหนวดสั้น!$G$5:$G$81)</f>
        <v>0</v>
      </c>
      <c r="AE18" s="297">
        <f>SUMIF(หนอนกอข้าว!$B$5:$B$77,ทดสอบ!$E18,หนอนกอข้าว!$G$5:$G$77)</f>
        <v>0</v>
      </c>
      <c r="AF18" s="297">
        <f>SUMIF(หนอนกระทู้ข้าว!$B$5:$B$81,ทดสอบ!$E18,หนอนกระทู้ข้าว!$G$5:$G$81)</f>
        <v>0</v>
      </c>
      <c r="AG18" s="297">
        <f>SUMIF(โรคกาบใบเน่า!$B$5:$B$81,ทดสอบ!$E18,โรคกาบใบเน่า!$G$5:$G$81)</f>
        <v>0</v>
      </c>
      <c r="AH18" s="297">
        <f>SUMIF(เพลี้ยจั๊กจั่นสีเขียว!$B$5:$B$80,ทดสอบ!$E18,เพลี้ยจั๊กจั่นสีเขียว!$G$5:$G$80)</f>
        <v>0</v>
      </c>
      <c r="AI18" s="297">
        <f>SUMIF(หอยเชอรี่!$B$5:$B$81,ทดสอบ!$E18,หอยเชอรี่!$G$5:$G$81)</f>
        <v>0</v>
      </c>
      <c r="AJ18" s="297">
        <f>SUMIF(โรคใบสีส้ม!$B$5:$B$80,ทดสอบ!$E18,โรคใบสีส้ม!$G$5:$G$80)</f>
        <v>0</v>
      </c>
      <c r="AK18" s="300">
        <f t="shared" si="44"/>
        <v>0</v>
      </c>
      <c r="AL18" s="297">
        <f>SUMIF(หนอนหัวดำ!$C$6:$C$67,ทดสอบ!$E18,หนอนหัวดำ!$N$6:$N$67)</f>
        <v>0</v>
      </c>
      <c r="AM18" s="297">
        <f>SUMIF(แมลงดำหนาม!$C$6:$C$67,ทดสอบ!$E18,แมลงดำหนาม!$N$6:$N$67)</f>
        <v>0</v>
      </c>
      <c r="AN18" s="297">
        <f>SUMIF('ด้วงแรด มะพร้าว'!$C$6:$C$67,ทดสอบ!$E18,'ด้วงแรด มะพร้าว'!$J$6:$J$67)</f>
        <v>0</v>
      </c>
      <c r="AO18" s="297">
        <f>SUMIF(ด้วงงวง!$C$6:$C$67,ทดสอบ!$E18,ด้วงงวง!$J$6:$J$67)</f>
        <v>0</v>
      </c>
      <c r="AP18" s="297">
        <f>SUMIF(ไรสี่ขามะพร้าว!$C$6:$C$67,ทดสอบ!$E18,ไรสี่ขามะพร้าว!$J$6:$J$67)</f>
        <v>0</v>
      </c>
      <c r="AQ18" s="297">
        <f>SUMIF(หนอนพาราซา!$C$6:$C$67,ทดสอบ!$E18,หนอนพาราซา!$J$6:$J$67)</f>
        <v>0</v>
      </c>
      <c r="AR18" s="297">
        <f>SUMIF(หนอนกินใบมะพร้าว!$C$6:$C$67,ทดสอบ!$E18,หนอนกินใบมะพร้าว!$J$6:$J$67)</f>
        <v>0</v>
      </c>
      <c r="AS18" s="300">
        <f t="shared" si="49"/>
        <v>0</v>
      </c>
      <c r="AT18" s="297">
        <f>SUMIF('ด้วงแรด ปาล์ม'!$C$5:$C$71,ทดสอบ!$E18,'ด้วงแรด ปาล์ม'!$G$5:$G$71)</f>
        <v>0</v>
      </c>
      <c r="AU18" s="297">
        <f>SUMIF(หนอนปลอกเล็ก!$C$5:$C$71,ทดสอบ!$E18,หนอนปลอกเล็ก!$G$5:$G$71)</f>
        <v>0</v>
      </c>
      <c r="AV18" s="297">
        <f>SUMIF(ด้วงกุหลาบ!$C$5:$C$70,ทดสอบ!$E18,ด้วงกุหลาบ!$G$5:$G$70)</f>
        <v>0</v>
      </c>
      <c r="AW18" s="297">
        <f>SUMIF(โรคทะลายเน่า!$C$5:$C$71,ทดสอบ!$E18,โรคทะลายเน่า!$G$5:$G$71)</f>
        <v>0</v>
      </c>
      <c r="AX18" s="297">
        <f>SUMIF(โรคลำต้นเน่า!$C$5:$C$71,ทดสอบ!$E18,โรคลำต้นเน่า!$G$5:$G$71)</f>
        <v>0</v>
      </c>
      <c r="AY18" s="297">
        <f>SUMIF('โรคใบจุด ปาล์ม'!$C$5:$C$71,ทดสอบ!$E18,'โรคใบจุด ปาล์ม'!$G$5:$G$71)</f>
        <v>0</v>
      </c>
      <c r="AZ18" s="297">
        <f>SUMIF(โรคก้านทางใบเน่า!$C$5:$C$71,ทดสอบ!$E18,โรคก้านทางใบเน่า!$G$5:$G$71)</f>
        <v>0</v>
      </c>
      <c r="BA18" s="297">
        <f>SUMIF(หนอนหน้าแมว!$C$5:$C$71,ทดสอบ!$E18,หนอนหน้าแมว!$G$5:$G$71)</f>
        <v>0</v>
      </c>
      <c r="BB18" s="591">
        <f>SUMIF('หนอนหัวดำ ปาล์ม'!$C$5:$C$71,ทดสอบ!$E18,'หนอนหัวดำ ปาล์ม'!$G$5:$G$71)</f>
        <v>0</v>
      </c>
      <c r="BC18" s="297">
        <f>SUMIF('โรคใบจุดสาหร่าย ปาล์ม'!$C$5:$C$71,ทดสอบ!$E18,'โรคใบจุดสาหร่าย ปาล์ม'!$G$5:$G$71)</f>
        <v>0</v>
      </c>
      <c r="BD18" s="300">
        <f t="shared" si="50"/>
        <v>0</v>
      </c>
      <c r="BE18" s="297">
        <f>SUMIF(โรครากขาว!$C$5:$C$69,ทดสอบ!$E18,โรครากขาว!$G$5:$G$69)</f>
        <v>0</v>
      </c>
      <c r="BF18" s="297">
        <f>SUMIF(โรคใบร่วงยางพาราชนิดใหม่!$C$5:$C$69,ทดสอบ!$E18,โรคใบร่วงยางพาราชนิดใหม่!$G$5:$G$69)</f>
        <v>0</v>
      </c>
      <c r="BG18" s="297">
        <f>SUMIF(โรคใบร่วงยางพารา!$C$5:$C$69,ทดสอบ!$E18,โรคใบร่วงยางพารา!$G$5:$G$69)</f>
        <v>0</v>
      </c>
      <c r="BH18" s="297">
        <f>SUMIF(โรคราแป้ง1!$C$5:$C$69,ทดสอบ!$E18,โรคราแป้ง1!$G$5:$G$69)</f>
        <v>0</v>
      </c>
      <c r="BI18" s="297">
        <f>SUMIF(โรคหน้ายางแห้ง!$C$5:$C$69,ทดสอบ!$E18,โรคหน้ายางแห้ง!$G$5:$G$69)</f>
        <v>0</v>
      </c>
      <c r="BJ18" s="300">
        <f t="shared" si="51"/>
        <v>0</v>
      </c>
      <c r="BK18" s="297">
        <f>SUMIF(โรคราสนิม!$C$5:$C$64,ทดสอบ!$E18,โรคราสนิม!$G$5:$G$64)</f>
        <v>0</v>
      </c>
      <c r="BL18" s="297">
        <f>SUMIF(หนอนกาแฟสีแดง!$C$5:$C$64,ทดสอบ!$E18,หนอนกาแฟสีแดง!$G$5:$G$64)</f>
        <v>0</v>
      </c>
      <c r="BM18" s="297">
        <f>SUMIF(โรคใบจุดตากบ!$C$5:$C$64,ทดสอบ!$E18,โรคใบจุดตากบ!$G$5:$G$64)</f>
        <v>0</v>
      </c>
      <c r="BN18" s="297">
        <f ca="1">SUMIF(หนอนเจาะกิ่งลำต้น!$C$5:$C472,ทดสอบ!$E18,หนอนเจาะกิ่งลำต้น!$G$5:$G$64)</f>
        <v>0</v>
      </c>
      <c r="BO18" s="591">
        <f>SUMIF(มอดเจาะเมล็ดกาแฟ!$C$5:$C$64,ทดสอบ!$E18,มอดเจาะเมล็ดกาแฟ!$G$5:$G$64)</f>
        <v>0</v>
      </c>
      <c r="BP18" s="297">
        <f>SUMIF(มอดเจาะผลกาแฟ!$C$5:$C$64,ทดสอบ!$E18,มอดเจาะผลกาแฟ!$G$5:$G$64)</f>
        <v>0</v>
      </c>
      <c r="BQ18" s="300">
        <f t="shared" ca="1" si="52"/>
        <v>0</v>
      </c>
      <c r="BR18" s="297">
        <f>SUMIF(เพลี้ยแป้งมัน!$B$5:$B$59,ทดสอบ!$E18,เพลี้ยแป้งมัน!$H$5:$H$59)</f>
        <v>0</v>
      </c>
      <c r="BS18" s="591">
        <f>SUMIF('โรคใบไหม้ (มัน)'!$B$5:$B$58,ทดสอบ!$E18,'โรคใบไหม้ (มัน)'!$H$5:$H$58)</f>
        <v>0</v>
      </c>
      <c r="BT18" s="297">
        <f>SUMIF(ไรแดง!$B$5:$B$59,ทดสอบ!$E18,ไรแดง!$H$5:$H$59)</f>
        <v>0</v>
      </c>
      <c r="BU18" s="297"/>
      <c r="BV18" s="297"/>
      <c r="BW18" s="297"/>
      <c r="BX18" s="297"/>
      <c r="BY18" s="297"/>
      <c r="BZ18" s="297">
        <f>SUMIF(โรคโคนเน่าหัวเน่า!$B$5:$B$59,ทดสอบ!$E18,โรคโคนเน่าหัวเน่า!$H$5:$H$59)</f>
        <v>0</v>
      </c>
      <c r="CA18" s="297"/>
      <c r="CB18" s="297">
        <f>SUMIF(โรคพุ่มแจ้!$B$5:$B$58,ทดสอบ!$E18,โรคพุ่มแจ้!$H$5:$H$58)</f>
        <v>0</v>
      </c>
      <c r="CC18" s="297">
        <f>SUMIF(โรคใบด่างมันสำปะหลัง!$B$5:$B$59,ทดสอบ!$E18,โรคใบด่างมันสำปะหลัง!$H$5:$H$59)</f>
        <v>47.75</v>
      </c>
      <c r="CD18" s="300">
        <f t="shared" si="45"/>
        <v>47.75</v>
      </c>
      <c r="CE18" s="297">
        <f>SUMIF(หนอนกออ้อย!$B$5:$B$50,ทดสอบ!$E18,หนอนกออ้อย!$G$5:$G$50)</f>
        <v>0</v>
      </c>
      <c r="CF18" s="297">
        <f>SUMIF('ด้วงหนวดยาว อ้อย'!$B$5:$B$52,ทดสอบ!$E18,'ด้วงหนวดยาว อ้อย'!$G$5:$G$52)</f>
        <v>0</v>
      </c>
      <c r="CG18" s="297"/>
      <c r="CH18" s="297"/>
      <c r="CI18" s="297"/>
      <c r="CJ18" s="297"/>
      <c r="CK18" s="297"/>
      <c r="CL18" s="297"/>
      <c r="CM18" s="297"/>
      <c r="CN18" s="297"/>
      <c r="CO18" s="297"/>
      <c r="CP18" s="297"/>
      <c r="CQ18" s="297"/>
      <c r="CR18" s="297">
        <f>SUMIF('โรคใบขาว อ้อย'!$B$5:$B$50,ทดสอบ!$E18,'โรคใบขาว อ้อย'!$G$5:$G$50)</f>
        <v>0</v>
      </c>
      <c r="CS18" s="297"/>
      <c r="CT18" s="300">
        <f t="shared" si="53"/>
        <v>0</v>
      </c>
      <c r="CU18" s="297"/>
      <c r="CV18" s="297">
        <f>SUMIF('หนอนกระทู้ข้าวโพดลายจุด (FAW)'!$B$5:$B$57,ทดสอบ!$E18,'หนอนกระทู้ข้าวโพดลายจุด (FAW)'!$F$5:$F$57)</f>
        <v>0</v>
      </c>
      <c r="CW18" s="297">
        <f>SUMIF(โรคฝักเน่า!$C$5:$C$57,ทดสอบ!$E18,โรคฝักเน่า!$G$5:$G$57)</f>
        <v>0</v>
      </c>
      <c r="CX18" s="297"/>
      <c r="CY18" s="297"/>
      <c r="CZ18" s="297"/>
      <c r="DA18" s="297"/>
      <c r="DB18" s="297"/>
      <c r="DC18" s="297"/>
      <c r="DD18" s="300">
        <f t="shared" si="46"/>
        <v>0</v>
      </c>
      <c r="DE18" s="297">
        <f>SUMIF(โรคเหี่ยว!$B$5:$B$65,ทดสอบ!$E18,โรคเหี่ยว!$E$5:$E$65)</f>
        <v>0</v>
      </c>
      <c r="DF18" s="297"/>
      <c r="DG18" s="297"/>
      <c r="DH18" s="297"/>
      <c r="DI18" s="297"/>
      <c r="DJ18" s="300">
        <f t="shared" si="54"/>
        <v>0</v>
      </c>
      <c r="DK18" s="297"/>
      <c r="DL18" s="297"/>
      <c r="DM18" s="297"/>
      <c r="DN18" s="297"/>
      <c r="DO18" s="297"/>
      <c r="DP18" s="300">
        <f t="shared" si="55"/>
        <v>0</v>
      </c>
      <c r="DQ18" s="297"/>
      <c r="DR18" s="297"/>
      <c r="DS18" s="297">
        <f>SUMIF('เพลี้ยไฟ ทุเรียน'!$B$5:$B$81,ทดสอบ!$E18,'เพลี้ยไฟ ทุเรียน'!$F$5:$F$81)</f>
        <v>0</v>
      </c>
      <c r="DT18" s="297">
        <f>SUMIF('เพลี้ยแป้ง ทุเรียน'!$B$5:$B$81,ทดสอบ!$E18,'เพลี้ยแป้ง ทุเรียน'!$F$5:$F$81)</f>
        <v>0</v>
      </c>
      <c r="DU18" s="297">
        <f>SUMIF(เพลี้ยไก่แจ้ทุเรียน!$B$5:$B$81,ทดสอบ!$E18,เพลี้ยไก่แจ้ทุเรียน!$F$5:$F$81)</f>
        <v>0</v>
      </c>
      <c r="DV18" s="297">
        <f>SUMIF(เพลี้ยหอยเกล็ด!$B$5:$B$81,ทดสอบ!$E18,เพลี้ยหอยเกล็ด!$F$5:$F$81)</f>
        <v>0</v>
      </c>
      <c r="DW18" s="297">
        <f>SUMIF(เพลี้ยจั๊กจั่นฝอย!$B$5:$B$81,ทดสอบ!$E18,เพลี้ยจั๊กจั่นฝอย!$F$5:$F$81)</f>
        <v>0</v>
      </c>
      <c r="DX18" s="297">
        <f>SUMIF(หนอนเจาะเมล็ดทุเรียน!$B$5:$B$81,ทดสอบ!$E18,หนอนเจาะเมล็ดทุเรียน!$F$5:$F$81)</f>
        <v>0</v>
      </c>
      <c r="DY18" s="297">
        <f>SUMIF(ไรแดงทุเรียน!$B$5:$B$81,ทดสอบ!$E18,ไรแดงทุเรียน!$F$5:$F$81)</f>
        <v>0</v>
      </c>
      <c r="DZ18" s="297"/>
      <c r="EA18" s="297">
        <f>SUMIF(โรครากเน่าโคนเน่า!$B$5:$B$81,ทดสอบ!$E18,โรครากเน่าโคนเน่า!$F$5:$F$81)</f>
        <v>0</v>
      </c>
      <c r="EB18" s="297">
        <f>SUMIF('โรคราดำ ทุเรียน'!$B$5:$B$81,ทดสอบ!$E18,'โรคราดำ ทุเรียน'!$F$5:$F$81)</f>
        <v>0</v>
      </c>
      <c r="EC18" s="297"/>
      <c r="ED18" s="297"/>
      <c r="EE18" s="297">
        <f>SUMIF(โรคราสีชมพู!$B$5:$B$81,ทดสอบ!$E18,โรคราสีชมพู!$F$5:$F$81)</f>
        <v>0</v>
      </c>
      <c r="EF18" s="297">
        <f>SUMIF(โรคใบติดหรือใบไหม้!$B$5:$B$81,ทดสอบ!$E18,โรคใบติดหรือใบไหม้!$F$5:$F$81)</f>
        <v>0</v>
      </c>
      <c r="EG18" s="297"/>
      <c r="EH18" s="297">
        <f>SUMIF('โรคใบจุดสาหร่าย (durian)'!$B$5:$B$81,ทดสอบ!$E18,'โรคใบจุดสาหร่าย (durian)'!$F$5:$F$81)</f>
        <v>0</v>
      </c>
      <c r="EI18" s="297">
        <f>SUMIF(หนอนเจาะผล!$B$5:$B$81,ทดสอบ!$E18,หนอนเจาะผล!$F$5:$F$81)</f>
        <v>0</v>
      </c>
      <c r="EJ18" s="300">
        <f t="shared" si="56"/>
        <v>0</v>
      </c>
      <c r="EK18" s="297"/>
      <c r="EL18" s="297">
        <f>SUMIF('เพลี้ยแป้ง (เงาะ)'!$B$5:$B$76,ทดสอบ!$E18,'เพลี้ยแป้ง (เงาะ)'!$F$5:$F$76)</f>
        <v>0</v>
      </c>
      <c r="EM18" s="297"/>
      <c r="EN18" s="297">
        <f>SUMIF(หนอนคืบกินใบ!$B$5:$B$76,ทดสอบ!$E18,หนอนคืบกินใบ!$F$5:$F$76)</f>
        <v>0</v>
      </c>
      <c r="EO18" s="297">
        <f>SUMIF('โรคราแป้ง (เงาะ)'!$B$5:$B$76,ทดสอบ!$E18,'โรคราแป้ง (เงาะ)'!$F$5:$F$76)</f>
        <v>0</v>
      </c>
      <c r="EP18" s="297"/>
      <c r="EQ18" s="297"/>
      <c r="ER18" s="297"/>
      <c r="ES18" s="297">
        <f>SUMIF('โรคใบจุดสาหร่าย(เงาะ)'!$B$5:$B$76,ทดสอบ!$E18,'โรคใบจุดสาหร่าย(เงาะ)'!$F$5:$F$76)</f>
        <v>0</v>
      </c>
      <c r="ET18" s="300">
        <f t="shared" si="57"/>
        <v>0</v>
      </c>
      <c r="EU18" s="297">
        <f>SUMIF('เพลี้ยไฟ (mangosteen)'!$B$5:$B$76,ทดสอบ!$E18,'เพลี้ยไฟ (mangosteen)'!$F$5:$F$76)</f>
        <v>0</v>
      </c>
      <c r="EV18" s="297">
        <f>SUMIF(หนอนชอนใบ!$B$5:$B$76,ทดสอบ!$E18,หนอนชอนใบ!$F$5:$F$76)</f>
        <v>0</v>
      </c>
      <c r="EW18" s="297">
        <f>SUMIF(หนอนกินใบ!$B$5:$B$76,ทดสอบ!$E18,หนอนกินใบ!$F$5:$F$76)</f>
        <v>0</v>
      </c>
      <c r="EX18" s="297"/>
      <c r="EY18" s="297">
        <f>SUMIF(โรคแอนแทรคโนส!$B$5:$B$76,ทดสอบ!$E18,โรคแอนแทรคโนส!$F$5:$F$76)</f>
        <v>0</v>
      </c>
      <c r="EZ18" s="297">
        <f>SUMIF('โรคใบจุดสาหร่าย (mangosteen)'!$B$5:$B$76,ทดสอบ!$E18,'โรคใบจุดสาหร่าย (mangosteen)'!$F$5:$F$76)</f>
        <v>0</v>
      </c>
      <c r="FA18" s="297">
        <f>SUMIF('โรคใบจุด (mangosteen)'!$B$5:$B$76,ทดสอบ!$E18,'โรคใบจุด (mangosteen)'!$F$5:$F$76)</f>
        <v>0</v>
      </c>
      <c r="FB18" s="300">
        <f t="shared" si="58"/>
        <v>0</v>
      </c>
      <c r="FC18" s="297">
        <f>SUMIF(โรคพุ่มไม้กวาด!$B$5:$B$80,ทดสอบ!$E18,โรคพุ่มไม้กวาด!$F$5:$F$80)</f>
        <v>0</v>
      </c>
      <c r="FD18" s="297">
        <f>SUMIF('เพลี้ยแป้ง (ลำไย)'!$B$5:$B$80,ทดสอบ!$E18,'เพลี้ยแป้ง (ลำไย)'!$F$5:$F$80)</f>
        <v>0</v>
      </c>
      <c r="FE18" s="297">
        <f>SUMIF('โรคราดำ (ลำไย)'!$B$5:$B$80,ทดสอบ!$E18,'โรคราดำ (ลำไย)'!$F$5:$F$80)</f>
        <v>0</v>
      </c>
      <c r="FF18" s="297">
        <f>SUMIF('หนอนคืบกินใบ (ลำไย)'!$B$5:$B$80,ทดสอบ!$E18,'หนอนคืบกินใบ (ลำไย)'!$F$5:$F$80)</f>
        <v>0</v>
      </c>
      <c r="FG18" s="297"/>
      <c r="FH18" s="300">
        <f t="shared" si="59"/>
        <v>0</v>
      </c>
      <c r="FI18" s="300">
        <f t="shared" ca="1" si="47"/>
        <v>47.75</v>
      </c>
      <c r="FJ18" s="368">
        <f t="shared" ca="1" si="4"/>
        <v>47.75</v>
      </c>
      <c r="FK18" s="334">
        <f t="shared" ca="1" si="25"/>
        <v>0</v>
      </c>
      <c r="FM18" s="402"/>
      <c r="FN18" s="401"/>
    </row>
    <row r="19" spans="1:170" s="112" customFormat="1">
      <c r="A19" s="318">
        <v>0</v>
      </c>
      <c r="B19" s="318">
        <f t="shared" ca="1" si="43"/>
        <v>1</v>
      </c>
      <c r="C19" s="318">
        <f ca="1">IF(B19=1,SUBTOTAL(2,$B$10:B19),"")</f>
        <v>10</v>
      </c>
      <c r="D19" s="290">
        <f t="shared" ca="1" si="48"/>
        <v>10</v>
      </c>
      <c r="E19" s="291" t="s">
        <v>125</v>
      </c>
      <c r="F19" s="310"/>
      <c r="G19" s="310"/>
      <c r="H19" s="310"/>
      <c r="I19" s="310"/>
      <c r="J19" s="306"/>
      <c r="K19" s="297">
        <f>SUMIF(หนอนห่อใบข้าว!$B$5:$B$76,ทดสอบ!$E19,หนอนห่อใบข้าว!$G$5:$G$76)</f>
        <v>0</v>
      </c>
      <c r="L19" s="297">
        <f>SUMIF(เพลี้ยกระโดดหลังขาว!$B$5:$B$76,ทดสอบ!$E19,เพลี้ยกระโดดหลังขาว!$G$5:$G$76)</f>
        <v>0</v>
      </c>
      <c r="M19" s="297">
        <f>SUMIF(โรคไหม้ข้าว!$B$5:$B$76,ทดสอบ!$E19,โรคไหม้ข้าว!$G$5:$G$76)</f>
        <v>0</v>
      </c>
      <c r="N19" s="297">
        <f>SUMIF(แมลงหวี่ขาว!$B$5:$B$76,ทดสอบ!$E19,แมลงหวี่ขาว!$G$5:$G$76)</f>
        <v>0</v>
      </c>
      <c r="O19" s="297">
        <f>SUMIF(เพลี้ยกระโดดสีน้ำตาล!$B$5:$B$77,ทดสอบ!$E19,เพลี้ยกระโดดสีน้ำตาล!$G$5:$G$77)</f>
        <v>0</v>
      </c>
      <c r="P19" s="297">
        <f>SUMIF(แมลงสิง!$B$5:$B$81,ทดสอบ!$E19,แมลงสิง!$G$5:$G$81)</f>
        <v>0</v>
      </c>
      <c r="Q19" s="297">
        <f>SUMIF(เพลี้ยไฟ!$B$5:$B$76,ทดสอบ!$E19,เพลี้ยไฟ!$G$5:$G$76)</f>
        <v>0</v>
      </c>
      <c r="R19" s="297">
        <f>SUMIF(แมลงดำหนาม1!$B$5:$B$81,ทดสอบ!$E19,แมลงดำหนาม1!$G$5:$G$81)</f>
        <v>0</v>
      </c>
      <c r="S19" s="297">
        <f>SUMIF(โรคขอบใบแห้ง!$B$5:$B$78,ทดสอบ!$E19,โรคขอบใบแห้ง!$G$5:$G$78)</f>
        <v>0</v>
      </c>
      <c r="T19" s="297">
        <f>SUMIF(โรคกาบใบแห้ง!$B$5:$B$81,ทดสอบ!$E19,โรคกาบใบแห้ง!$G$5:$G$81)</f>
        <v>0</v>
      </c>
      <c r="U19" s="297">
        <f>SUMIF(โรคใบจุดสีน้ำตาล!$B$5:$B$77,ทดสอบ!$E19,โรคใบจุดสีน้ำตาล!$G$5:$G$77)</f>
        <v>0</v>
      </c>
      <c r="V19" s="297">
        <f>SUMIF(หนอนกระทู้กล้า!$B$5:$B$76,ทดสอบ!$E19,หนอนกระทู้กล้า!$G$5:$G$76)</f>
        <v>0</v>
      </c>
      <c r="W19" s="297">
        <f>SUMIF(โรคใบขีดโปร่งแสง!$B$5:$B$81,ทดสอบ!$E19,โรคใบขีดโปร่งแสง!$G$5:$G$81)</f>
        <v>0</v>
      </c>
      <c r="X19" s="297">
        <f>SUMIF(โรคใบขีดสีน้ำตาล!$B$5:$B$80,ทดสอบ!$E19,โรคใบขีดสีน้ำตาล!$G$5:$G$80)</f>
        <v>0</v>
      </c>
      <c r="Y19" s="297">
        <f>SUMIF(หนอนกัดใบข้าว!$B$5:$B$81,ทดสอบ!$E19,หนอนกัดใบข้าว!$G$5:$G$81)</f>
        <v>0</v>
      </c>
      <c r="Z19" s="297">
        <f>SUMIF(แมลงหล่า!$B$5:$B$81,ทดสอบ!$E19,แมลงหล่า!$G$5:$G$81)</f>
        <v>0</v>
      </c>
      <c r="AA19" s="297">
        <f>SUMIF(แมลงบั่ว!$B$5:$B$80,ทดสอบ!$E19,แมลงบั่ว!$G$5:$G$80)</f>
        <v>0</v>
      </c>
      <c r="AB19" s="297">
        <f>SUMIF(โรคเมล็ดด่าง!$B$5:$B$81,ทดสอบ!$E19,โรคเมล็ดด่าง!$G$5:$G$81)</f>
        <v>0</v>
      </c>
      <c r="AC19" s="297">
        <f>SUMIF(ด้วงดำ!$B$5:$B$81,ทดสอบ!$E19,ด้วงดำ!$G$5:$G$81)</f>
        <v>0</v>
      </c>
      <c r="AD19" s="297">
        <f>SUMIF(ตั๊กแตนหนวดสั้น!$B$5:$B$81,ทดสอบ!$E19,ตั๊กแตนหนวดสั้น!$G$5:$G$81)</f>
        <v>0</v>
      </c>
      <c r="AE19" s="297">
        <f>SUMIF(หนอนกอข้าว!$B$5:$B$77,ทดสอบ!$E19,หนอนกอข้าว!$G$5:$G$77)</f>
        <v>0</v>
      </c>
      <c r="AF19" s="297">
        <f>SUMIF(หนอนกระทู้ข้าว!$B$5:$B$81,ทดสอบ!$E19,หนอนกระทู้ข้าว!$G$5:$G$81)</f>
        <v>0</v>
      </c>
      <c r="AG19" s="297">
        <f>SUMIF(โรคกาบใบเน่า!$B$5:$B$81,ทดสอบ!$E19,โรคกาบใบเน่า!$G$5:$G$81)</f>
        <v>0</v>
      </c>
      <c r="AH19" s="297">
        <f>SUMIF(เพลี้ยจั๊กจั่นสีเขียว!$B$5:$B$80,ทดสอบ!$E19,เพลี้ยจั๊กจั่นสีเขียว!$G$5:$G$80)</f>
        <v>0</v>
      </c>
      <c r="AI19" s="297">
        <f>SUMIF(หอยเชอรี่!$B$5:$B$81,ทดสอบ!$E19,หอยเชอรี่!$G$5:$G$81)</f>
        <v>0</v>
      </c>
      <c r="AJ19" s="297">
        <f>SUMIF(โรคใบสีส้ม!$B$5:$B$80,ทดสอบ!$E19,โรคใบสีส้ม!$G$5:$G$80)</f>
        <v>0</v>
      </c>
      <c r="AK19" s="300">
        <f t="shared" si="44"/>
        <v>0</v>
      </c>
      <c r="AL19" s="297">
        <f>SUMIF(หนอนหัวดำ!$C$6:$C$67,ทดสอบ!$E19,หนอนหัวดำ!$N$6:$N$67)</f>
        <v>0</v>
      </c>
      <c r="AM19" s="297">
        <f>SUMIF(แมลงดำหนาม!$C$6:$C$67,ทดสอบ!$E19,แมลงดำหนาม!$N$6:$N$67)</f>
        <v>0</v>
      </c>
      <c r="AN19" s="297">
        <f>SUMIF('ด้วงแรด มะพร้าว'!$C$6:$C$67,ทดสอบ!$E19,'ด้วงแรด มะพร้าว'!$J$6:$J$67)</f>
        <v>0</v>
      </c>
      <c r="AO19" s="297">
        <f>SUMIF(ด้วงงวง!$C$6:$C$67,ทดสอบ!$E19,ด้วงงวง!$J$6:$J$67)</f>
        <v>0</v>
      </c>
      <c r="AP19" s="297">
        <f>SUMIF(ไรสี่ขามะพร้าว!$C$6:$C$67,ทดสอบ!$E19,ไรสี่ขามะพร้าว!$J$6:$J$67)</f>
        <v>0</v>
      </c>
      <c r="AQ19" s="297">
        <f>SUMIF(หนอนพาราซา!$C$6:$C$67,ทดสอบ!$E19,หนอนพาราซา!$J$6:$J$67)</f>
        <v>0</v>
      </c>
      <c r="AR19" s="297">
        <f>SUMIF(หนอนกินใบมะพร้าว!$C$6:$C$67,ทดสอบ!$E19,หนอนกินใบมะพร้าว!$J$6:$J$67)</f>
        <v>0</v>
      </c>
      <c r="AS19" s="300">
        <f t="shared" si="49"/>
        <v>0</v>
      </c>
      <c r="AT19" s="297">
        <f>SUMIF('ด้วงแรด ปาล์ม'!$C$5:$C$71,ทดสอบ!$E19,'ด้วงแรด ปาล์ม'!$G$5:$G$71)</f>
        <v>0</v>
      </c>
      <c r="AU19" s="297">
        <f>SUMIF(หนอนปลอกเล็ก!$C$5:$C$71,ทดสอบ!$E19,หนอนปลอกเล็ก!$G$5:$G$71)</f>
        <v>0</v>
      </c>
      <c r="AV19" s="297">
        <f>SUMIF(ด้วงกุหลาบ!$C$5:$C$70,ทดสอบ!$E19,ด้วงกุหลาบ!$G$5:$G$70)</f>
        <v>0</v>
      </c>
      <c r="AW19" s="297">
        <f>SUMIF(โรคทะลายเน่า!$C$5:$C$71,ทดสอบ!$E19,โรคทะลายเน่า!$G$5:$G$71)</f>
        <v>0</v>
      </c>
      <c r="AX19" s="297">
        <f>SUMIF(โรคลำต้นเน่า!$C$5:$C$71,ทดสอบ!$E19,โรคลำต้นเน่า!$G$5:$G$71)</f>
        <v>0</v>
      </c>
      <c r="AY19" s="297">
        <f>SUMIF('โรคใบจุด ปาล์ม'!$C$5:$C$71,ทดสอบ!$E19,'โรคใบจุด ปาล์ม'!$G$5:$G$71)</f>
        <v>0</v>
      </c>
      <c r="AZ19" s="297">
        <f>SUMIF(โรคก้านทางใบเน่า!$C$5:$C$71,ทดสอบ!$E19,โรคก้านทางใบเน่า!$G$5:$G$71)</f>
        <v>0</v>
      </c>
      <c r="BA19" s="297">
        <f>SUMIF(หนอนหน้าแมว!$C$5:$C$71,ทดสอบ!$E19,หนอนหน้าแมว!$G$5:$G$71)</f>
        <v>0</v>
      </c>
      <c r="BB19" s="591">
        <f>SUMIF('หนอนหัวดำ ปาล์ม'!$C$5:$C$71,ทดสอบ!$E19,'หนอนหัวดำ ปาล์ม'!$G$5:$G$71)</f>
        <v>0</v>
      </c>
      <c r="BC19" s="297">
        <f>SUMIF('โรคใบจุดสาหร่าย ปาล์ม'!$C$5:$C$71,ทดสอบ!$E19,'โรคใบจุดสาหร่าย ปาล์ม'!$G$5:$G$71)</f>
        <v>0</v>
      </c>
      <c r="BD19" s="300">
        <f t="shared" si="50"/>
        <v>0</v>
      </c>
      <c r="BE19" s="297">
        <f>SUMIF(โรครากขาว!$C$5:$C$69,ทดสอบ!$E19,โรครากขาว!$G$5:$G$69)</f>
        <v>0</v>
      </c>
      <c r="BF19" s="297">
        <f>SUMIF(โรคใบร่วงยางพาราชนิดใหม่!$C$5:$C$69,ทดสอบ!$E19,โรคใบร่วงยางพาราชนิดใหม่!$G$5:$G$69)</f>
        <v>0</v>
      </c>
      <c r="BG19" s="297">
        <f>SUMIF(โรคใบร่วงยางพารา!$C$5:$C$69,ทดสอบ!$E19,โรคใบร่วงยางพารา!$G$5:$G$69)</f>
        <v>0</v>
      </c>
      <c r="BH19" s="297">
        <f>SUMIF(โรคราแป้ง1!$C$5:$C$69,ทดสอบ!$E19,โรคราแป้ง1!$G$5:$G$69)</f>
        <v>0</v>
      </c>
      <c r="BI19" s="297">
        <f>SUMIF(โรคหน้ายางแห้ง!$C$5:$C$69,ทดสอบ!$E19,โรคหน้ายางแห้ง!$G$5:$G$69)</f>
        <v>0</v>
      </c>
      <c r="BJ19" s="300">
        <f t="shared" si="51"/>
        <v>0</v>
      </c>
      <c r="BK19" s="297">
        <f>SUMIF(โรคราสนิม!$C$5:$C$64,ทดสอบ!$E19,โรคราสนิม!$G$5:$G$64)</f>
        <v>0</v>
      </c>
      <c r="BL19" s="297">
        <f>SUMIF(หนอนกาแฟสีแดง!$C$5:$C$64,ทดสอบ!$E19,หนอนกาแฟสีแดง!$G$5:$G$64)</f>
        <v>0</v>
      </c>
      <c r="BM19" s="297">
        <f>SUMIF(โรคใบจุดตากบ!$C$5:$C$64,ทดสอบ!$E19,โรคใบจุดตากบ!$G$5:$G$64)</f>
        <v>0</v>
      </c>
      <c r="BN19" s="297">
        <f ca="1">SUMIF(หนอนเจาะกิ่งลำต้น!$C$5:$C473,ทดสอบ!$E19,หนอนเจาะกิ่งลำต้น!$G$5:$G$64)</f>
        <v>0</v>
      </c>
      <c r="BO19" s="591">
        <f>SUMIF(มอดเจาะเมล็ดกาแฟ!$C$5:$C$64,ทดสอบ!$E19,มอดเจาะเมล็ดกาแฟ!$G$5:$G$64)</f>
        <v>0</v>
      </c>
      <c r="BP19" s="297">
        <f>SUMIF(มอดเจาะผลกาแฟ!$C$5:$C$64,ทดสอบ!$E19,มอดเจาะผลกาแฟ!$G$5:$G$64)</f>
        <v>0</v>
      </c>
      <c r="BQ19" s="300">
        <f t="shared" ca="1" si="52"/>
        <v>0</v>
      </c>
      <c r="BR19" s="297">
        <f>SUMIF(เพลี้ยแป้งมัน!$B$5:$B$59,ทดสอบ!$E19,เพลี้ยแป้งมัน!$H$5:$H$59)</f>
        <v>0</v>
      </c>
      <c r="BS19" s="591">
        <f>SUMIF('โรคใบไหม้ (มัน)'!$B$5:$B$58,ทดสอบ!$E19,'โรคใบไหม้ (มัน)'!$H$5:$H$58)</f>
        <v>0</v>
      </c>
      <c r="BT19" s="297">
        <f>SUMIF(ไรแดง!$B$5:$B$59,ทดสอบ!$E19,ไรแดง!$H$5:$H$59)</f>
        <v>0</v>
      </c>
      <c r="BU19" s="297"/>
      <c r="BV19" s="297"/>
      <c r="BW19" s="297"/>
      <c r="BX19" s="297"/>
      <c r="BY19" s="297"/>
      <c r="BZ19" s="297">
        <f>SUMIF(โรคโคนเน่าหัวเน่า!$B$5:$B$59,ทดสอบ!$E19,โรคโคนเน่าหัวเน่า!$H$5:$H$59)</f>
        <v>0</v>
      </c>
      <c r="CA19" s="297"/>
      <c r="CB19" s="297">
        <f>SUMIF(โรคพุ่มแจ้!$B$5:$B$58,ทดสอบ!$E19,โรคพุ่มแจ้!$H$5:$H$58)</f>
        <v>0</v>
      </c>
      <c r="CC19" s="297">
        <f>SUMIF(โรคใบด่างมันสำปะหลัง!$B$5:$B$59,ทดสอบ!$E19,โรคใบด่างมันสำปะหลัง!$H$5:$H$59)</f>
        <v>1327.81</v>
      </c>
      <c r="CD19" s="300">
        <f t="shared" si="45"/>
        <v>1327.81</v>
      </c>
      <c r="CE19" s="297">
        <f>SUMIF(หนอนกออ้อย!$B$5:$B$50,ทดสอบ!$E19,หนอนกออ้อย!$G$5:$G$50)</f>
        <v>0</v>
      </c>
      <c r="CF19" s="297">
        <f>SUMIF('ด้วงหนวดยาว อ้อย'!$B$5:$B$52,ทดสอบ!$E19,'ด้วงหนวดยาว อ้อย'!$G$5:$G$52)</f>
        <v>0</v>
      </c>
      <c r="CG19" s="297"/>
      <c r="CH19" s="297"/>
      <c r="CI19" s="297"/>
      <c r="CJ19" s="297"/>
      <c r="CK19" s="297"/>
      <c r="CL19" s="297"/>
      <c r="CM19" s="297"/>
      <c r="CN19" s="297"/>
      <c r="CO19" s="297"/>
      <c r="CP19" s="297"/>
      <c r="CQ19" s="297"/>
      <c r="CR19" s="297">
        <f>SUMIF('โรคใบขาว อ้อย'!$B$5:$B$50,ทดสอบ!$E19,'โรคใบขาว อ้อย'!$G$5:$G$50)</f>
        <v>0</v>
      </c>
      <c r="CS19" s="297"/>
      <c r="CT19" s="300">
        <f t="shared" si="53"/>
        <v>0</v>
      </c>
      <c r="CU19" s="297"/>
      <c r="CV19" s="297">
        <f>SUMIF('หนอนกระทู้ข้าวโพดลายจุด (FAW)'!$B$5:$B$57,ทดสอบ!$E19,'หนอนกระทู้ข้าวโพดลายจุด (FAW)'!$F$5:$F$57)</f>
        <v>0</v>
      </c>
      <c r="CW19" s="297">
        <f>SUMIF(โรคฝักเน่า!$C$5:$C$57,ทดสอบ!$E19,โรคฝักเน่า!$G$5:$G$57)</f>
        <v>0</v>
      </c>
      <c r="CX19" s="297"/>
      <c r="CY19" s="297"/>
      <c r="CZ19" s="297"/>
      <c r="DA19" s="297"/>
      <c r="DB19" s="297"/>
      <c r="DC19" s="297"/>
      <c r="DD19" s="300">
        <f t="shared" si="46"/>
        <v>0</v>
      </c>
      <c r="DE19" s="297">
        <f>SUMIF(โรคเหี่ยว!$B$5:$B$65,ทดสอบ!$E19,โรคเหี่ยว!$E$5:$E$65)</f>
        <v>0</v>
      </c>
      <c r="DF19" s="297"/>
      <c r="DG19" s="297"/>
      <c r="DH19" s="297"/>
      <c r="DI19" s="297"/>
      <c r="DJ19" s="300">
        <f t="shared" si="54"/>
        <v>0</v>
      </c>
      <c r="DK19" s="297"/>
      <c r="DL19" s="297"/>
      <c r="DM19" s="297"/>
      <c r="DN19" s="297"/>
      <c r="DO19" s="297"/>
      <c r="DP19" s="300">
        <f t="shared" si="55"/>
        <v>0</v>
      </c>
      <c r="DQ19" s="297"/>
      <c r="DR19" s="297"/>
      <c r="DS19" s="297">
        <f>SUMIF('เพลี้ยไฟ ทุเรียน'!$B$5:$B$81,ทดสอบ!$E19,'เพลี้ยไฟ ทุเรียน'!$F$5:$F$81)</f>
        <v>0</v>
      </c>
      <c r="DT19" s="297">
        <f>SUMIF('เพลี้ยแป้ง ทุเรียน'!$B$5:$B$81,ทดสอบ!$E19,'เพลี้ยแป้ง ทุเรียน'!$F$5:$F$81)</f>
        <v>0</v>
      </c>
      <c r="DU19" s="297">
        <f>SUMIF(เพลี้ยไก่แจ้ทุเรียน!$B$5:$B$81,ทดสอบ!$E19,เพลี้ยไก่แจ้ทุเรียน!$F$5:$F$81)</f>
        <v>0</v>
      </c>
      <c r="DV19" s="297">
        <f>SUMIF(เพลี้ยหอยเกล็ด!$B$5:$B$81,ทดสอบ!$E19,เพลี้ยหอยเกล็ด!$F$5:$F$81)</f>
        <v>0</v>
      </c>
      <c r="DW19" s="297">
        <f>SUMIF(เพลี้ยจั๊กจั่นฝอย!$B$5:$B$81,ทดสอบ!$E19,เพลี้ยจั๊กจั่นฝอย!$F$5:$F$81)</f>
        <v>0</v>
      </c>
      <c r="DX19" s="297">
        <f>SUMIF(หนอนเจาะเมล็ดทุเรียน!$B$5:$B$81,ทดสอบ!$E19,หนอนเจาะเมล็ดทุเรียน!$F$5:$F$81)</f>
        <v>0</v>
      </c>
      <c r="DY19" s="297">
        <f>SUMIF(ไรแดงทุเรียน!$B$5:$B$81,ทดสอบ!$E19,ไรแดงทุเรียน!$F$5:$F$81)</f>
        <v>0</v>
      </c>
      <c r="DZ19" s="297"/>
      <c r="EA19" s="297">
        <f>SUMIF(โรครากเน่าโคนเน่า!$B$5:$B$81,ทดสอบ!$E19,โรครากเน่าโคนเน่า!$F$5:$F$81)</f>
        <v>0</v>
      </c>
      <c r="EB19" s="297">
        <f>SUMIF('โรคราดำ ทุเรียน'!$B$5:$B$81,ทดสอบ!$E19,'โรคราดำ ทุเรียน'!$F$5:$F$81)</f>
        <v>0</v>
      </c>
      <c r="EC19" s="297"/>
      <c r="ED19" s="297"/>
      <c r="EE19" s="297">
        <f>SUMIF(โรคราสีชมพู!$B$5:$B$81,ทดสอบ!$E19,โรคราสีชมพู!$F$5:$F$81)</f>
        <v>0</v>
      </c>
      <c r="EF19" s="297">
        <f>SUMIF(โรคใบติดหรือใบไหม้!$B$5:$B$81,ทดสอบ!$E19,โรคใบติดหรือใบไหม้!$F$5:$F$81)</f>
        <v>0</v>
      </c>
      <c r="EG19" s="297"/>
      <c r="EH19" s="297">
        <f>SUMIF('โรคใบจุดสาหร่าย (durian)'!$B$5:$B$81,ทดสอบ!$E19,'โรคใบจุดสาหร่าย (durian)'!$F$5:$F$81)</f>
        <v>0</v>
      </c>
      <c r="EI19" s="297">
        <f>SUMIF(หนอนเจาะผล!$B$5:$B$81,ทดสอบ!$E19,หนอนเจาะผล!$F$5:$F$81)</f>
        <v>0</v>
      </c>
      <c r="EJ19" s="300">
        <f t="shared" si="56"/>
        <v>0</v>
      </c>
      <c r="EK19" s="297"/>
      <c r="EL19" s="297">
        <f>SUMIF('เพลี้ยแป้ง (เงาะ)'!$B$5:$B$76,ทดสอบ!$E19,'เพลี้ยแป้ง (เงาะ)'!$F$5:$F$76)</f>
        <v>0</v>
      </c>
      <c r="EM19" s="297"/>
      <c r="EN19" s="297">
        <f>SUMIF(หนอนคืบกินใบ!$B$5:$B$76,ทดสอบ!$E19,หนอนคืบกินใบ!$F$5:$F$76)</f>
        <v>0</v>
      </c>
      <c r="EO19" s="297">
        <f>SUMIF('โรคราแป้ง (เงาะ)'!$B$5:$B$76,ทดสอบ!$E19,'โรคราแป้ง (เงาะ)'!$F$5:$F$76)</f>
        <v>0</v>
      </c>
      <c r="EP19" s="297"/>
      <c r="EQ19" s="297"/>
      <c r="ER19" s="297"/>
      <c r="ES19" s="297">
        <f>SUMIF('โรคใบจุดสาหร่าย(เงาะ)'!$B$5:$B$76,ทดสอบ!$E19,'โรคใบจุดสาหร่าย(เงาะ)'!$F$5:$F$76)</f>
        <v>0</v>
      </c>
      <c r="ET19" s="300">
        <f t="shared" si="57"/>
        <v>0</v>
      </c>
      <c r="EU19" s="297">
        <f>SUMIF('เพลี้ยไฟ (mangosteen)'!$B$5:$B$76,ทดสอบ!$E19,'เพลี้ยไฟ (mangosteen)'!$F$5:$F$76)</f>
        <v>0</v>
      </c>
      <c r="EV19" s="297">
        <f>SUMIF(หนอนชอนใบ!$B$5:$B$76,ทดสอบ!$E19,หนอนชอนใบ!$F$5:$F$76)</f>
        <v>0</v>
      </c>
      <c r="EW19" s="297">
        <f>SUMIF(หนอนกินใบ!$B$5:$B$76,ทดสอบ!$E19,หนอนกินใบ!$F$5:$F$76)</f>
        <v>0</v>
      </c>
      <c r="EX19" s="297"/>
      <c r="EY19" s="297">
        <f>SUMIF(โรคแอนแทรคโนส!$B$5:$B$76,ทดสอบ!$E19,โรคแอนแทรคโนส!$F$5:$F$76)</f>
        <v>0</v>
      </c>
      <c r="EZ19" s="297">
        <f>SUMIF('โรคใบจุดสาหร่าย (mangosteen)'!$B$5:$B$76,ทดสอบ!$E19,'โรคใบจุดสาหร่าย (mangosteen)'!$F$5:$F$76)</f>
        <v>0</v>
      </c>
      <c r="FA19" s="297">
        <f>SUMIF('โรคใบจุด (mangosteen)'!$B$5:$B$76,ทดสอบ!$E19,'โรคใบจุด (mangosteen)'!$F$5:$F$76)</f>
        <v>0</v>
      </c>
      <c r="FB19" s="300">
        <f t="shared" si="58"/>
        <v>0</v>
      </c>
      <c r="FC19" s="297">
        <f>SUMIF(โรคพุ่มไม้กวาด!$B$5:$B$80,ทดสอบ!$E19,โรคพุ่มไม้กวาด!$F$5:$F$80)</f>
        <v>0</v>
      </c>
      <c r="FD19" s="297">
        <f>SUMIF('เพลี้ยแป้ง (ลำไย)'!$B$5:$B$80,ทดสอบ!$E19,'เพลี้ยแป้ง (ลำไย)'!$F$5:$F$80)</f>
        <v>0</v>
      </c>
      <c r="FE19" s="297">
        <f>SUMIF('โรคราดำ (ลำไย)'!$B$5:$B$80,ทดสอบ!$E19,'โรคราดำ (ลำไย)'!$F$5:$F$80)</f>
        <v>0</v>
      </c>
      <c r="FF19" s="297">
        <f>SUMIF('หนอนคืบกินใบ (ลำไย)'!$B$5:$B$80,ทดสอบ!$E19,'หนอนคืบกินใบ (ลำไย)'!$F$5:$F$80)</f>
        <v>0</v>
      </c>
      <c r="FG19" s="297"/>
      <c r="FH19" s="300">
        <f t="shared" si="59"/>
        <v>0</v>
      </c>
      <c r="FI19" s="300">
        <f t="shared" ca="1" si="47"/>
        <v>1327.81</v>
      </c>
      <c r="FJ19" s="368">
        <f t="shared" ca="1" si="4"/>
        <v>1327.81</v>
      </c>
      <c r="FK19" s="334">
        <f t="shared" ca="1" si="25"/>
        <v>0</v>
      </c>
      <c r="FM19" s="401"/>
    </row>
    <row r="20" spans="1:170" s="112" customFormat="1" hidden="1">
      <c r="A20" s="318">
        <v>0</v>
      </c>
      <c r="B20" s="318" t="str">
        <f t="shared" si="43"/>
        <v/>
      </c>
      <c r="C20" s="318" t="str">
        <f>IF(B20=1,SUBTOTAL(2,$B$10:B20),"")</f>
        <v/>
      </c>
      <c r="D20" s="290" t="str">
        <f t="shared" si="48"/>
        <v/>
      </c>
      <c r="E20" s="291" t="s">
        <v>126</v>
      </c>
      <c r="F20" s="310"/>
      <c r="G20" s="310"/>
      <c r="H20" s="310"/>
      <c r="I20" s="310"/>
      <c r="J20" s="306"/>
      <c r="K20" s="297">
        <f>SUMIF(หนอนห่อใบข้าว!$B$5:$B$76,ทดสอบ!$E20,หนอนห่อใบข้าว!$G$5:$G$76)</f>
        <v>0</v>
      </c>
      <c r="L20" s="297">
        <f>SUMIF(เพลี้ยกระโดดหลังขาว!$B$5:$B$76,ทดสอบ!$E20,เพลี้ยกระโดดหลังขาว!$G$5:$G$76)</f>
        <v>0</v>
      </c>
      <c r="M20" s="297">
        <f>SUMIF(โรคไหม้ข้าว!$B$5:$B$76,ทดสอบ!$E20,โรคไหม้ข้าว!$G$5:$G$76)</f>
        <v>0</v>
      </c>
      <c r="N20" s="297">
        <f>SUMIF(แมลงหวี่ขาว!$B$5:$B$76,ทดสอบ!$E20,แมลงหวี่ขาว!$G$5:$G$76)</f>
        <v>0</v>
      </c>
      <c r="O20" s="297">
        <f>SUMIF(เพลี้ยกระโดดสีน้ำตาล!$B$5:$B$77,ทดสอบ!$E20,เพลี้ยกระโดดสีน้ำตาล!$G$5:$G$77)</f>
        <v>0</v>
      </c>
      <c r="P20" s="297">
        <f>SUMIF(แมลงสิง!$B$5:$B$81,ทดสอบ!$E20,แมลงสิง!$G$5:$G$81)</f>
        <v>0</v>
      </c>
      <c r="Q20" s="297">
        <f>SUMIF(เพลี้ยไฟ!$B$5:$B$76,ทดสอบ!$E20,เพลี้ยไฟ!$G$5:$G$76)</f>
        <v>0</v>
      </c>
      <c r="R20" s="297">
        <f>SUMIF(แมลงดำหนาม1!$B$5:$B$81,ทดสอบ!$E20,แมลงดำหนาม1!$G$5:$G$81)</f>
        <v>0</v>
      </c>
      <c r="S20" s="297">
        <f>SUMIF(โรคขอบใบแห้ง!$B$5:$B$78,ทดสอบ!$E20,โรคขอบใบแห้ง!$G$5:$G$78)</f>
        <v>0</v>
      </c>
      <c r="T20" s="297">
        <f>SUMIF(โรคกาบใบแห้ง!$B$5:$B$81,ทดสอบ!$E20,โรคกาบใบแห้ง!$G$5:$G$81)</f>
        <v>0</v>
      </c>
      <c r="U20" s="297">
        <f>SUMIF(โรคใบจุดสีน้ำตาล!$B$5:$B$77,ทดสอบ!$E20,โรคใบจุดสีน้ำตาล!$G$5:$G$77)</f>
        <v>0</v>
      </c>
      <c r="V20" s="297">
        <f>SUMIF(หนอนกระทู้กล้า!$B$5:$B$76,ทดสอบ!$E20,หนอนกระทู้กล้า!$G$5:$G$76)</f>
        <v>0</v>
      </c>
      <c r="W20" s="297">
        <f>SUMIF(โรคใบขีดโปร่งแสง!$B$5:$B$81,ทดสอบ!$E20,โรคใบขีดโปร่งแสง!$G$5:$G$81)</f>
        <v>0</v>
      </c>
      <c r="X20" s="297">
        <f>SUMIF(โรคใบขีดสีน้ำตาล!$B$5:$B$80,ทดสอบ!$E20,โรคใบขีดสีน้ำตาล!$G$5:$G$80)</f>
        <v>0</v>
      </c>
      <c r="Y20" s="297">
        <f>SUMIF(หนอนกัดใบข้าว!$B$5:$B$81,ทดสอบ!$E20,หนอนกัดใบข้าว!$G$5:$G$81)</f>
        <v>0</v>
      </c>
      <c r="Z20" s="297">
        <f>SUMIF(แมลงหล่า!$B$5:$B$81,ทดสอบ!$E20,แมลงหล่า!$G$5:$G$81)</f>
        <v>0</v>
      </c>
      <c r="AA20" s="297">
        <f>SUMIF(แมลงบั่ว!$B$5:$B$80,ทดสอบ!$E20,แมลงบั่ว!$G$5:$G$80)</f>
        <v>0</v>
      </c>
      <c r="AB20" s="297">
        <f>SUMIF(โรคเมล็ดด่าง!$B$5:$B$81,ทดสอบ!$E20,โรคเมล็ดด่าง!$G$5:$G$81)</f>
        <v>0</v>
      </c>
      <c r="AC20" s="297">
        <f>SUMIF(ด้วงดำ!$B$5:$B$81,ทดสอบ!$E20,ด้วงดำ!$G$5:$G$81)</f>
        <v>0</v>
      </c>
      <c r="AD20" s="297">
        <f>SUMIF(ตั๊กแตนหนวดสั้น!$B$5:$B$81,ทดสอบ!$E20,ตั๊กแตนหนวดสั้น!$G$5:$G$81)</f>
        <v>0</v>
      </c>
      <c r="AE20" s="297">
        <f>SUMIF(หนอนกอข้าว!$B$5:$B$77,ทดสอบ!$E20,หนอนกอข้าว!$G$5:$G$77)</f>
        <v>0</v>
      </c>
      <c r="AF20" s="297">
        <f>SUMIF(หนอนกระทู้ข้าว!$B$5:$B$81,ทดสอบ!$E20,หนอนกระทู้ข้าว!$G$5:$G$81)</f>
        <v>0</v>
      </c>
      <c r="AG20" s="297">
        <f>SUMIF(โรคกาบใบเน่า!$B$5:$B$81,ทดสอบ!$E20,โรคกาบใบเน่า!$G$5:$G$81)</f>
        <v>0</v>
      </c>
      <c r="AH20" s="297">
        <f>SUMIF(เพลี้ยจั๊กจั่นสีเขียว!$B$5:$B$80,ทดสอบ!$E20,เพลี้ยจั๊กจั่นสีเขียว!$G$5:$G$80)</f>
        <v>0</v>
      </c>
      <c r="AI20" s="297">
        <f>SUMIF(หอยเชอรี่!$B$5:$B$81,ทดสอบ!$E20,หอยเชอรี่!$G$5:$G$81)</f>
        <v>0</v>
      </c>
      <c r="AJ20" s="297">
        <f>SUMIF(โรคใบสีส้ม!$B$5:$B$80,ทดสอบ!$E20,โรคใบสีส้ม!$G$5:$G$80)</f>
        <v>0</v>
      </c>
      <c r="AK20" s="300">
        <f t="shared" si="44"/>
        <v>0</v>
      </c>
      <c r="AL20" s="297">
        <f>SUMIF(หนอนหัวดำ!$C$6:$C$67,ทดสอบ!$E20,หนอนหัวดำ!$N$6:$N$67)</f>
        <v>0</v>
      </c>
      <c r="AM20" s="297">
        <f>SUMIF(แมลงดำหนาม!$C$6:$C$67,ทดสอบ!$E20,แมลงดำหนาม!$N$6:$N$67)</f>
        <v>0</v>
      </c>
      <c r="AN20" s="297">
        <f>SUMIF('ด้วงแรด มะพร้าว'!$C$6:$C$67,ทดสอบ!$E20,'ด้วงแรด มะพร้าว'!$J$6:$J$67)</f>
        <v>0</v>
      </c>
      <c r="AO20" s="297">
        <f>SUMIF(ด้วงงวง!$C$6:$C$67,ทดสอบ!$E20,ด้วงงวง!$J$6:$J$67)</f>
        <v>0</v>
      </c>
      <c r="AP20" s="297">
        <f>SUMIF(ไรสี่ขามะพร้าว!$C$6:$C$67,ทดสอบ!$E20,ไรสี่ขามะพร้าว!$J$6:$J$67)</f>
        <v>0</v>
      </c>
      <c r="AQ20" s="297">
        <f>SUMIF(หนอนพาราซา!$C$6:$C$67,ทดสอบ!$E20,หนอนพาราซา!$J$6:$J$67)</f>
        <v>0</v>
      </c>
      <c r="AR20" s="297">
        <f>SUMIF(หนอนกินใบมะพร้าว!$C$6:$C$67,ทดสอบ!$E20,หนอนกินใบมะพร้าว!$J$6:$J$67)</f>
        <v>0</v>
      </c>
      <c r="AS20" s="300">
        <f t="shared" si="49"/>
        <v>0</v>
      </c>
      <c r="AT20" s="297">
        <f>SUMIF('ด้วงแรด ปาล์ม'!$C$5:$C$71,ทดสอบ!$E20,'ด้วงแรด ปาล์ม'!$G$5:$G$71)</f>
        <v>0</v>
      </c>
      <c r="AU20" s="297">
        <f>SUMIF(หนอนปลอกเล็ก!$C$5:$C$71,ทดสอบ!$E20,หนอนปลอกเล็ก!$G$5:$G$71)</f>
        <v>0</v>
      </c>
      <c r="AV20" s="297">
        <f>SUMIF(ด้วงกุหลาบ!$C$5:$C$70,ทดสอบ!$E20,ด้วงกุหลาบ!$G$5:$G$70)</f>
        <v>0</v>
      </c>
      <c r="AW20" s="297">
        <f>SUMIF(โรคทะลายเน่า!$C$5:$C$71,ทดสอบ!$E20,โรคทะลายเน่า!$G$5:$G$71)</f>
        <v>0</v>
      </c>
      <c r="AX20" s="297">
        <f>SUMIF(โรคลำต้นเน่า!$C$5:$C$71,ทดสอบ!$E20,โรคลำต้นเน่า!$G$5:$G$71)</f>
        <v>0</v>
      </c>
      <c r="AY20" s="297">
        <f>SUMIF('โรคใบจุด ปาล์ม'!$C$5:$C$71,ทดสอบ!$E20,'โรคใบจุด ปาล์ม'!$G$5:$G$71)</f>
        <v>0</v>
      </c>
      <c r="AZ20" s="297">
        <f>SUMIF(โรคก้านทางใบเน่า!$C$5:$C$71,ทดสอบ!$E20,โรคก้านทางใบเน่า!$G$5:$G$71)</f>
        <v>0</v>
      </c>
      <c r="BA20" s="297">
        <f>SUMIF(หนอนหน้าแมว!$C$5:$C$71,ทดสอบ!$E20,หนอนหน้าแมว!$G$5:$G$71)</f>
        <v>0</v>
      </c>
      <c r="BB20" s="591">
        <f>SUMIF('หนอนหัวดำ ปาล์ม'!$C$5:$C$71,ทดสอบ!$E20,'หนอนหัวดำ ปาล์ม'!$G$5:$G$71)</f>
        <v>0</v>
      </c>
      <c r="BC20" s="297">
        <f>SUMIF('โรคใบจุดสาหร่าย ปาล์ม'!$C$5:$C$71,ทดสอบ!$E20,'โรคใบจุดสาหร่าย ปาล์ม'!$G$5:$G$71)</f>
        <v>0</v>
      </c>
      <c r="BD20" s="300">
        <f t="shared" si="50"/>
        <v>0</v>
      </c>
      <c r="BE20" s="297">
        <f>SUMIF(โรครากขาว!$C$5:$C$69,ทดสอบ!$E20,โรครากขาว!$G$5:$G$69)</f>
        <v>0</v>
      </c>
      <c r="BF20" s="297">
        <f>SUMIF(โรคใบร่วงยางพาราชนิดใหม่!$C$5:$C$69,ทดสอบ!$E20,โรคใบร่วงยางพาราชนิดใหม่!$G$5:$G$69)</f>
        <v>0</v>
      </c>
      <c r="BG20" s="297">
        <f>SUMIF(โรคใบร่วงยางพารา!$C$5:$C$69,ทดสอบ!$E20,โรคใบร่วงยางพารา!$G$5:$G$69)</f>
        <v>0</v>
      </c>
      <c r="BH20" s="297">
        <f>SUMIF(โรคราแป้ง1!$C$5:$C$69,ทดสอบ!$E20,โรคราแป้ง1!$G$5:$G$69)</f>
        <v>0</v>
      </c>
      <c r="BI20" s="297">
        <f>SUMIF(โรคหน้ายางแห้ง!$C$5:$C$69,ทดสอบ!$E20,โรคหน้ายางแห้ง!$G$5:$G$69)</f>
        <v>0</v>
      </c>
      <c r="BJ20" s="300">
        <f t="shared" si="51"/>
        <v>0</v>
      </c>
      <c r="BK20" s="297">
        <f>SUMIF(โรคราสนิม!$C$5:$C$64,ทดสอบ!$E20,โรคราสนิม!$G$5:$G$64)</f>
        <v>0</v>
      </c>
      <c r="BL20" s="297">
        <f>SUMIF(หนอนกาแฟสีแดง!$C$5:$C$64,ทดสอบ!$E20,หนอนกาแฟสีแดง!$G$5:$G$64)</f>
        <v>0</v>
      </c>
      <c r="BM20" s="297">
        <f>SUMIF(โรคใบจุดตากบ!$C$5:$C$64,ทดสอบ!$E20,โรคใบจุดตากบ!$G$5:$G$64)</f>
        <v>0</v>
      </c>
      <c r="BN20" s="297">
        <f ca="1">SUMIF(หนอนเจาะกิ่งลำต้น!$C$5:$C474,ทดสอบ!$E20,หนอนเจาะกิ่งลำต้น!$G$5:$G$64)</f>
        <v>0</v>
      </c>
      <c r="BO20" s="591">
        <f>SUMIF(มอดเจาะเมล็ดกาแฟ!$C$5:$C$64,ทดสอบ!$E20,มอดเจาะเมล็ดกาแฟ!$G$5:$G$64)</f>
        <v>0</v>
      </c>
      <c r="BP20" s="297">
        <f>SUMIF(มอดเจาะผลกาแฟ!$C$5:$C$64,ทดสอบ!$E20,มอดเจาะผลกาแฟ!$G$5:$G$64)</f>
        <v>0</v>
      </c>
      <c r="BQ20" s="300">
        <f t="shared" si="52"/>
        <v>0</v>
      </c>
      <c r="BR20" s="297">
        <f>SUMIF(เพลี้ยแป้งมัน!$B$5:$B$59,ทดสอบ!$E20,เพลี้ยแป้งมัน!$H$5:$H$59)</f>
        <v>0</v>
      </c>
      <c r="BS20" s="591">
        <f>SUMIF('โรคใบไหม้ (มัน)'!$B$5:$B$58,ทดสอบ!$E20,'โรคใบไหม้ (มัน)'!$H$5:$H$58)</f>
        <v>0</v>
      </c>
      <c r="BT20" s="297">
        <f>SUMIF(ไรแดง!$B$5:$B$59,ทดสอบ!$E20,ไรแดง!$H$5:$H$59)</f>
        <v>0</v>
      </c>
      <c r="BU20" s="297"/>
      <c r="BV20" s="297"/>
      <c r="BW20" s="297"/>
      <c r="BX20" s="297"/>
      <c r="BY20" s="297"/>
      <c r="BZ20" s="297">
        <f>SUMIF(โรคโคนเน่าหัวเน่า!$B$5:$B$59,ทดสอบ!$E20,โรคโคนเน่าหัวเน่า!$H$5:$H$59)</f>
        <v>0</v>
      </c>
      <c r="CA20" s="297"/>
      <c r="CB20" s="297">
        <f>SUMIF(โรคพุ่มแจ้!$B$5:$B$58,ทดสอบ!$E20,โรคพุ่มแจ้!$H$5:$H$58)</f>
        <v>0</v>
      </c>
      <c r="CC20" s="297">
        <f>SUMIF(โรคใบด่างมันสำปะหลัง!$B$5:$B$59,ทดสอบ!$E20,โรคใบด่างมันสำปะหลัง!$H$5:$H$59)</f>
        <v>0</v>
      </c>
      <c r="CD20" s="300">
        <f t="shared" si="45"/>
        <v>0</v>
      </c>
      <c r="CE20" s="297">
        <f>SUMIF(หนอนกออ้อย!$B$5:$B$50,ทดสอบ!$E20,หนอนกออ้อย!$G$5:$G$50)</f>
        <v>0</v>
      </c>
      <c r="CF20" s="297">
        <f>SUMIF('ด้วงหนวดยาว อ้อย'!$B$5:$B$52,ทดสอบ!$E20,'ด้วงหนวดยาว อ้อย'!$G$5:$G$52)</f>
        <v>0</v>
      </c>
      <c r="CG20" s="297"/>
      <c r="CH20" s="297"/>
      <c r="CI20" s="297"/>
      <c r="CJ20" s="297"/>
      <c r="CK20" s="297"/>
      <c r="CL20" s="297"/>
      <c r="CM20" s="297"/>
      <c r="CN20" s="297"/>
      <c r="CO20" s="297"/>
      <c r="CP20" s="297"/>
      <c r="CQ20" s="297"/>
      <c r="CR20" s="297">
        <f>SUMIF('โรคใบขาว อ้อย'!$B$5:$B$50,ทดสอบ!$E20,'โรคใบขาว อ้อย'!$G$5:$G$50)</f>
        <v>0</v>
      </c>
      <c r="CS20" s="297"/>
      <c r="CT20" s="300">
        <f t="shared" si="53"/>
        <v>0</v>
      </c>
      <c r="CU20" s="297"/>
      <c r="CV20" s="297">
        <f>SUMIF('หนอนกระทู้ข้าวโพดลายจุด (FAW)'!$B$5:$B$57,ทดสอบ!$E20,'หนอนกระทู้ข้าวโพดลายจุด (FAW)'!$F$5:$F$57)</f>
        <v>0</v>
      </c>
      <c r="CW20" s="297">
        <f>SUMIF(โรคฝักเน่า!$C$5:$C$57,ทดสอบ!$E20,โรคฝักเน่า!$G$5:$G$57)</f>
        <v>0</v>
      </c>
      <c r="CX20" s="297"/>
      <c r="CY20" s="297"/>
      <c r="CZ20" s="297"/>
      <c r="DA20" s="297"/>
      <c r="DB20" s="297"/>
      <c r="DC20" s="297"/>
      <c r="DD20" s="300">
        <f t="shared" si="46"/>
        <v>0</v>
      </c>
      <c r="DE20" s="297">
        <f>SUMIF(โรคเหี่ยว!$B$5:$B$65,ทดสอบ!$E20,โรคเหี่ยว!$E$5:$E$65)</f>
        <v>0</v>
      </c>
      <c r="DF20" s="297"/>
      <c r="DG20" s="297"/>
      <c r="DH20" s="297"/>
      <c r="DI20" s="297"/>
      <c r="DJ20" s="300">
        <f t="shared" si="54"/>
        <v>0</v>
      </c>
      <c r="DK20" s="297"/>
      <c r="DL20" s="297"/>
      <c r="DM20" s="297"/>
      <c r="DN20" s="297"/>
      <c r="DO20" s="297"/>
      <c r="DP20" s="300">
        <f t="shared" si="55"/>
        <v>0</v>
      </c>
      <c r="DQ20" s="297"/>
      <c r="DR20" s="297"/>
      <c r="DS20" s="297">
        <f>SUMIF('เพลี้ยไฟ ทุเรียน'!$B$5:$B$81,ทดสอบ!$E20,'เพลี้ยไฟ ทุเรียน'!$F$5:$F$81)</f>
        <v>0</v>
      </c>
      <c r="DT20" s="297">
        <f>SUMIF('เพลี้ยแป้ง ทุเรียน'!$B$5:$B$81,ทดสอบ!$E20,'เพลี้ยแป้ง ทุเรียน'!$F$5:$F$81)</f>
        <v>0</v>
      </c>
      <c r="DU20" s="297">
        <f>SUMIF(เพลี้ยไก่แจ้ทุเรียน!$B$5:$B$81,ทดสอบ!$E20,เพลี้ยไก่แจ้ทุเรียน!$F$5:$F$81)</f>
        <v>0</v>
      </c>
      <c r="DV20" s="297">
        <f>SUMIF(เพลี้ยหอยเกล็ด!$B$5:$B$81,ทดสอบ!$E20,เพลี้ยหอยเกล็ด!$F$5:$F$81)</f>
        <v>0</v>
      </c>
      <c r="DW20" s="297">
        <f>SUMIF(เพลี้ยจั๊กจั่นฝอย!$B$5:$B$81,ทดสอบ!$E20,เพลี้ยจั๊กจั่นฝอย!$F$5:$F$81)</f>
        <v>0</v>
      </c>
      <c r="DX20" s="297">
        <f>SUMIF(หนอนเจาะเมล็ดทุเรียน!$B$5:$B$81,ทดสอบ!$E20,หนอนเจาะเมล็ดทุเรียน!$F$5:$F$81)</f>
        <v>0</v>
      </c>
      <c r="DY20" s="297">
        <f>SUMIF(ไรแดงทุเรียน!$B$5:$B$81,ทดสอบ!$E20,ไรแดงทุเรียน!$F$5:$F$81)</f>
        <v>0</v>
      </c>
      <c r="DZ20" s="297"/>
      <c r="EA20" s="297">
        <f>SUMIF(โรครากเน่าโคนเน่า!$B$5:$B$81,ทดสอบ!$E20,โรครากเน่าโคนเน่า!$F$5:$F$81)</f>
        <v>0</v>
      </c>
      <c r="EB20" s="297">
        <f>SUMIF('โรคราดำ ทุเรียน'!$B$5:$B$81,ทดสอบ!$E20,'โรคราดำ ทุเรียน'!$F$5:$F$81)</f>
        <v>0</v>
      </c>
      <c r="EC20" s="297"/>
      <c r="ED20" s="297"/>
      <c r="EE20" s="297">
        <f>SUMIF(โรคราสีชมพู!$B$5:$B$81,ทดสอบ!$E20,โรคราสีชมพู!$F$5:$F$81)</f>
        <v>0</v>
      </c>
      <c r="EF20" s="297">
        <f>SUMIF(โรคใบติดหรือใบไหม้!$B$5:$B$81,ทดสอบ!$E20,โรคใบติดหรือใบไหม้!$F$5:$F$81)</f>
        <v>0</v>
      </c>
      <c r="EG20" s="297"/>
      <c r="EH20" s="297">
        <f>SUMIF('โรคใบจุดสาหร่าย (durian)'!$B$5:$B$81,ทดสอบ!$E20,'โรคใบจุดสาหร่าย (durian)'!$F$5:$F$81)</f>
        <v>0</v>
      </c>
      <c r="EI20" s="297">
        <f>SUMIF(หนอนเจาะผล!$B$5:$B$81,ทดสอบ!$E20,หนอนเจาะผล!$F$5:$F$81)</f>
        <v>0</v>
      </c>
      <c r="EJ20" s="300">
        <f t="shared" si="56"/>
        <v>0</v>
      </c>
      <c r="EK20" s="297"/>
      <c r="EL20" s="297">
        <f>SUMIF('เพลี้ยแป้ง (เงาะ)'!$B$5:$B$76,ทดสอบ!$E20,'เพลี้ยแป้ง (เงาะ)'!$F$5:$F$76)</f>
        <v>0</v>
      </c>
      <c r="EM20" s="297"/>
      <c r="EN20" s="297">
        <f>SUMIF(หนอนคืบกินใบ!$B$5:$B$76,ทดสอบ!$E20,หนอนคืบกินใบ!$F$5:$F$76)</f>
        <v>0</v>
      </c>
      <c r="EO20" s="297">
        <f>SUMIF('โรคราแป้ง (เงาะ)'!$B$5:$B$76,ทดสอบ!$E20,'โรคราแป้ง (เงาะ)'!$F$5:$F$76)</f>
        <v>0</v>
      </c>
      <c r="EP20" s="297"/>
      <c r="EQ20" s="297"/>
      <c r="ER20" s="297"/>
      <c r="ES20" s="297">
        <f>SUMIF('โรคใบจุดสาหร่าย(เงาะ)'!$B$5:$B$76,ทดสอบ!$E20,'โรคใบจุดสาหร่าย(เงาะ)'!$F$5:$F$76)</f>
        <v>0</v>
      </c>
      <c r="ET20" s="300">
        <f t="shared" si="57"/>
        <v>0</v>
      </c>
      <c r="EU20" s="297">
        <f>SUMIF('เพลี้ยไฟ (mangosteen)'!$B$5:$B$76,ทดสอบ!$E20,'เพลี้ยไฟ (mangosteen)'!$F$5:$F$76)</f>
        <v>0</v>
      </c>
      <c r="EV20" s="297">
        <f>SUMIF(หนอนชอนใบ!$B$5:$B$76,ทดสอบ!$E20,หนอนชอนใบ!$F$5:$F$76)</f>
        <v>0</v>
      </c>
      <c r="EW20" s="297">
        <f>SUMIF(หนอนกินใบ!$B$5:$B$76,ทดสอบ!$E20,หนอนกินใบ!$F$5:$F$76)</f>
        <v>0</v>
      </c>
      <c r="EX20" s="297"/>
      <c r="EY20" s="297">
        <f>SUMIF(โรคแอนแทรคโนส!$B$5:$B$76,ทดสอบ!$E20,โรคแอนแทรคโนส!$F$5:$F$76)</f>
        <v>0</v>
      </c>
      <c r="EZ20" s="297">
        <f>SUMIF('โรคใบจุดสาหร่าย (mangosteen)'!$B$5:$B$76,ทดสอบ!$E20,'โรคใบจุดสาหร่าย (mangosteen)'!$F$5:$F$76)</f>
        <v>0</v>
      </c>
      <c r="FA20" s="297">
        <f>SUMIF('โรคใบจุด (mangosteen)'!$B$5:$B$76,ทดสอบ!$E20,'โรคใบจุด (mangosteen)'!$F$5:$F$76)</f>
        <v>0</v>
      </c>
      <c r="FB20" s="300">
        <f t="shared" si="58"/>
        <v>0</v>
      </c>
      <c r="FC20" s="297">
        <f>SUMIF(โรคพุ่มไม้กวาด!$B$5:$B$80,ทดสอบ!$E20,โรคพุ่มไม้กวาด!$F$5:$F$80)</f>
        <v>0</v>
      </c>
      <c r="FD20" s="297">
        <f>SUMIF('เพลี้ยแป้ง (ลำไย)'!$B$5:$B$80,ทดสอบ!$E20,'เพลี้ยแป้ง (ลำไย)'!$F$5:$F$80)</f>
        <v>0</v>
      </c>
      <c r="FE20" s="297">
        <f>SUMIF('โรคราดำ (ลำไย)'!$B$5:$B$80,ทดสอบ!$E20,'โรคราดำ (ลำไย)'!$F$5:$F$80)</f>
        <v>0</v>
      </c>
      <c r="FF20" s="297">
        <f>SUMIF('หนอนคืบกินใบ (ลำไย)'!$B$5:$B$80,ทดสอบ!$E20,'หนอนคืบกินใบ (ลำไย)'!$F$5:$F$80)</f>
        <v>0</v>
      </c>
      <c r="FG20" s="297"/>
      <c r="FH20" s="300">
        <f t="shared" si="59"/>
        <v>0</v>
      </c>
      <c r="FI20" s="300">
        <f t="shared" si="47"/>
        <v>0</v>
      </c>
      <c r="FJ20" s="368">
        <f t="shared" si="4"/>
        <v>0</v>
      </c>
      <c r="FK20" s="407">
        <f t="shared" si="25"/>
        <v>0</v>
      </c>
      <c r="FL20" s="401"/>
      <c r="FM20" s="401"/>
    </row>
    <row r="21" spans="1:170" s="112" customFormat="1" ht="21" hidden="1" customHeight="1">
      <c r="A21" s="318">
        <v>0</v>
      </c>
      <c r="B21" s="318" t="str">
        <f t="shared" si="43"/>
        <v/>
      </c>
      <c r="C21" s="318" t="str">
        <f>IF(B21=1,SUBTOTAL(2,$B$10:B21),"")</f>
        <v/>
      </c>
      <c r="D21" s="290" t="str">
        <f t="shared" si="48"/>
        <v/>
      </c>
      <c r="E21" s="291" t="s">
        <v>127</v>
      </c>
      <c r="F21" s="310"/>
      <c r="G21" s="310"/>
      <c r="H21" s="310"/>
      <c r="I21" s="310"/>
      <c r="J21" s="306"/>
      <c r="K21" s="297">
        <f>SUMIF(หนอนห่อใบข้าว!$B$5:$B$76,ทดสอบ!$E21,หนอนห่อใบข้าว!$G$5:$G$76)</f>
        <v>0</v>
      </c>
      <c r="L21" s="297">
        <f>SUMIF(เพลี้ยกระโดดหลังขาว!$B$5:$B$76,ทดสอบ!$E21,เพลี้ยกระโดดหลังขาว!$G$5:$G$76)</f>
        <v>0</v>
      </c>
      <c r="M21" s="297">
        <f>SUMIF(โรคไหม้ข้าว!$B$5:$B$76,ทดสอบ!$E21,โรคไหม้ข้าว!$G$5:$G$76)</f>
        <v>0</v>
      </c>
      <c r="N21" s="297">
        <f>SUMIF(แมลงหวี่ขาว!$B$5:$B$76,ทดสอบ!$E21,แมลงหวี่ขาว!$G$5:$G$76)</f>
        <v>0</v>
      </c>
      <c r="O21" s="297">
        <f>SUMIF(เพลี้ยกระโดดสีน้ำตาล!$B$5:$B$77,ทดสอบ!$E21,เพลี้ยกระโดดสีน้ำตาล!$G$5:$G$77)</f>
        <v>0</v>
      </c>
      <c r="P21" s="297">
        <f>SUMIF(แมลงสิง!$B$5:$B$81,ทดสอบ!$E21,แมลงสิง!$G$5:$G$81)</f>
        <v>0</v>
      </c>
      <c r="Q21" s="297">
        <f>SUMIF(เพลี้ยไฟ!$B$5:$B$76,ทดสอบ!$E21,เพลี้ยไฟ!$G$5:$G$76)</f>
        <v>0</v>
      </c>
      <c r="R21" s="297">
        <f>SUMIF(แมลงดำหนาม1!$B$5:$B$81,ทดสอบ!$E21,แมลงดำหนาม1!$G$5:$G$81)</f>
        <v>0</v>
      </c>
      <c r="S21" s="297">
        <f>SUMIF(โรคขอบใบแห้ง!$B$5:$B$78,ทดสอบ!$E21,โรคขอบใบแห้ง!$G$5:$G$78)</f>
        <v>0</v>
      </c>
      <c r="T21" s="297">
        <f>SUMIF(โรคกาบใบแห้ง!$B$5:$B$81,ทดสอบ!$E21,โรคกาบใบแห้ง!$G$5:$G$81)</f>
        <v>0</v>
      </c>
      <c r="U21" s="297">
        <f>SUMIF(โรคใบจุดสีน้ำตาล!$B$5:$B$77,ทดสอบ!$E21,โรคใบจุดสีน้ำตาล!$G$5:$G$77)</f>
        <v>0</v>
      </c>
      <c r="V21" s="297">
        <f>SUMIF(หนอนกระทู้กล้า!$B$5:$B$76,ทดสอบ!$E21,หนอนกระทู้กล้า!$G$5:$G$76)</f>
        <v>0</v>
      </c>
      <c r="W21" s="297">
        <f>SUMIF(โรคใบขีดโปร่งแสง!$B$5:$B$81,ทดสอบ!$E21,โรคใบขีดโปร่งแสง!$G$5:$G$81)</f>
        <v>0</v>
      </c>
      <c r="X21" s="297">
        <f>SUMIF(โรคใบขีดสีน้ำตาล!$B$5:$B$80,ทดสอบ!$E21,โรคใบขีดสีน้ำตาล!$G$5:$G$80)</f>
        <v>0</v>
      </c>
      <c r="Y21" s="297">
        <f>SUMIF(หนอนกัดใบข้าว!$B$5:$B$81,ทดสอบ!$E21,หนอนกัดใบข้าว!$G$5:$G$81)</f>
        <v>0</v>
      </c>
      <c r="Z21" s="297">
        <f>SUMIF(แมลงหล่า!$B$5:$B$81,ทดสอบ!$E21,แมลงหล่า!$G$5:$G$81)</f>
        <v>0</v>
      </c>
      <c r="AA21" s="297">
        <f>SUMIF(แมลงบั่ว!$B$5:$B$80,ทดสอบ!$E21,แมลงบั่ว!$G$5:$G$80)</f>
        <v>0</v>
      </c>
      <c r="AB21" s="297">
        <f>SUMIF(โรคเมล็ดด่าง!$B$5:$B$81,ทดสอบ!$E21,โรคเมล็ดด่าง!$G$5:$G$81)</f>
        <v>0</v>
      </c>
      <c r="AC21" s="297">
        <f>SUMIF(ด้วงดำ!$B$5:$B$81,ทดสอบ!$E21,ด้วงดำ!$G$5:$G$81)</f>
        <v>0</v>
      </c>
      <c r="AD21" s="297">
        <f>SUMIF(ตั๊กแตนหนวดสั้น!$B$5:$B$81,ทดสอบ!$E21,ตั๊กแตนหนวดสั้น!$G$5:$G$81)</f>
        <v>0</v>
      </c>
      <c r="AE21" s="297">
        <f>SUMIF(หนอนกอข้าว!$B$5:$B$77,ทดสอบ!$E21,หนอนกอข้าว!$G$5:$G$77)</f>
        <v>0</v>
      </c>
      <c r="AF21" s="297">
        <f>SUMIF(หนอนกระทู้ข้าว!$B$5:$B$81,ทดสอบ!$E21,หนอนกระทู้ข้าว!$G$5:$G$81)</f>
        <v>0</v>
      </c>
      <c r="AG21" s="297">
        <f>SUMIF(โรคกาบใบเน่า!$B$5:$B$81,ทดสอบ!$E21,โรคกาบใบเน่า!$G$5:$G$81)</f>
        <v>0</v>
      </c>
      <c r="AH21" s="297">
        <f>SUMIF(เพลี้ยจั๊กจั่นสีเขียว!$B$5:$B$80,ทดสอบ!$E21,เพลี้ยจั๊กจั่นสีเขียว!$G$5:$G$80)</f>
        <v>0</v>
      </c>
      <c r="AI21" s="297">
        <f>SUMIF(หอยเชอรี่!$B$5:$B$81,ทดสอบ!$E21,หอยเชอรี่!$G$5:$G$81)</f>
        <v>0</v>
      </c>
      <c r="AJ21" s="297">
        <f>SUMIF(โรคใบสีส้ม!$B$5:$B$80,ทดสอบ!$E21,โรคใบสีส้ม!$G$5:$G$80)</f>
        <v>0</v>
      </c>
      <c r="AK21" s="300">
        <f t="shared" si="44"/>
        <v>0</v>
      </c>
      <c r="AL21" s="297">
        <f>SUMIF(หนอนหัวดำ!$C$6:$C$67,ทดสอบ!$E21,หนอนหัวดำ!$N$6:$N$67)</f>
        <v>0</v>
      </c>
      <c r="AM21" s="297">
        <f>SUMIF(แมลงดำหนาม!$C$6:$C$67,ทดสอบ!$E21,แมลงดำหนาม!$N$6:$N$67)</f>
        <v>0</v>
      </c>
      <c r="AN21" s="297">
        <f>SUMIF('ด้วงแรด มะพร้าว'!$C$6:$C$67,ทดสอบ!$E21,'ด้วงแรด มะพร้าว'!$J$6:$J$67)</f>
        <v>0</v>
      </c>
      <c r="AO21" s="297">
        <f>SUMIF(ด้วงงวง!$C$6:$C$67,ทดสอบ!$E21,ด้วงงวง!$J$6:$J$67)</f>
        <v>0</v>
      </c>
      <c r="AP21" s="297">
        <f>SUMIF(ไรสี่ขามะพร้าว!$C$6:$C$67,ทดสอบ!$E21,ไรสี่ขามะพร้าว!$J$6:$J$67)</f>
        <v>0</v>
      </c>
      <c r="AQ21" s="297">
        <f>SUMIF(หนอนพาราซา!$C$6:$C$67,ทดสอบ!$E21,หนอนพาราซา!$J$6:$J$67)</f>
        <v>0</v>
      </c>
      <c r="AR21" s="297">
        <f>SUMIF(หนอนกินใบมะพร้าว!$C$6:$C$67,ทดสอบ!$E21,หนอนกินใบมะพร้าว!$J$6:$J$67)</f>
        <v>0</v>
      </c>
      <c r="AS21" s="300">
        <f t="shared" si="49"/>
        <v>0</v>
      </c>
      <c r="AT21" s="297">
        <f>SUMIF('ด้วงแรด ปาล์ม'!$C$5:$C$71,ทดสอบ!$E21,'ด้วงแรด ปาล์ม'!$G$5:$G$71)</f>
        <v>0</v>
      </c>
      <c r="AU21" s="297">
        <f>SUMIF(หนอนปลอกเล็ก!$C$5:$C$71,ทดสอบ!$E21,หนอนปลอกเล็ก!$G$5:$G$71)</f>
        <v>0</v>
      </c>
      <c r="AV21" s="297">
        <f>SUMIF(ด้วงกุหลาบ!$C$5:$C$70,ทดสอบ!$E21,ด้วงกุหลาบ!$G$5:$G$70)</f>
        <v>0</v>
      </c>
      <c r="AW21" s="297">
        <f>SUMIF(โรคทะลายเน่า!$C$5:$C$71,ทดสอบ!$E21,โรคทะลายเน่า!$G$5:$G$71)</f>
        <v>0</v>
      </c>
      <c r="AX21" s="297">
        <f>SUMIF(โรคลำต้นเน่า!$C$5:$C$71,ทดสอบ!$E21,โรคลำต้นเน่า!$G$5:$G$71)</f>
        <v>0</v>
      </c>
      <c r="AY21" s="297">
        <f>SUMIF('โรคใบจุด ปาล์ม'!$C$5:$C$71,ทดสอบ!$E21,'โรคใบจุด ปาล์ม'!$G$5:$G$71)</f>
        <v>0</v>
      </c>
      <c r="AZ21" s="297">
        <f>SUMIF(โรคก้านทางใบเน่า!$C$5:$C$71,ทดสอบ!$E21,โรคก้านทางใบเน่า!$G$5:$G$71)</f>
        <v>0</v>
      </c>
      <c r="BA21" s="297">
        <f>SUMIF(หนอนหน้าแมว!$C$5:$C$71,ทดสอบ!$E21,หนอนหน้าแมว!$G$5:$G$71)</f>
        <v>0</v>
      </c>
      <c r="BB21" s="591">
        <f>SUMIF('หนอนหัวดำ ปาล์ม'!$C$5:$C$71,ทดสอบ!$E21,'หนอนหัวดำ ปาล์ม'!$G$5:$G$71)</f>
        <v>0</v>
      </c>
      <c r="BC21" s="297">
        <f>SUMIF('โรคใบจุดสาหร่าย ปาล์ม'!$C$5:$C$71,ทดสอบ!$E21,'โรคใบจุดสาหร่าย ปาล์ม'!$G$5:$G$71)</f>
        <v>0</v>
      </c>
      <c r="BD21" s="300">
        <f t="shared" si="50"/>
        <v>0</v>
      </c>
      <c r="BE21" s="297">
        <f>SUMIF(โรครากขาว!$C$5:$C$69,ทดสอบ!$E21,โรครากขาว!$G$5:$G$69)</f>
        <v>0</v>
      </c>
      <c r="BF21" s="297">
        <f>SUMIF(โรคใบร่วงยางพาราชนิดใหม่!$C$5:$C$69,ทดสอบ!$E21,โรคใบร่วงยางพาราชนิดใหม่!$G$5:$G$69)</f>
        <v>0</v>
      </c>
      <c r="BG21" s="297">
        <f>SUMIF(โรคใบร่วงยางพารา!$C$5:$C$69,ทดสอบ!$E21,โรคใบร่วงยางพารา!$G$5:$G$69)</f>
        <v>0</v>
      </c>
      <c r="BH21" s="297">
        <f>SUMIF(โรคราแป้ง1!$C$5:$C$69,ทดสอบ!$E21,โรคราแป้ง1!$G$5:$G$69)</f>
        <v>0</v>
      </c>
      <c r="BI21" s="297">
        <f>SUMIF(โรคหน้ายางแห้ง!$C$5:$C$69,ทดสอบ!$E21,โรคหน้ายางแห้ง!$G$5:$G$69)</f>
        <v>0</v>
      </c>
      <c r="BJ21" s="300">
        <f t="shared" si="51"/>
        <v>0</v>
      </c>
      <c r="BK21" s="297">
        <f>SUMIF(โรคราสนิม!$C$5:$C$64,ทดสอบ!$E21,โรคราสนิม!$G$5:$G$64)</f>
        <v>0</v>
      </c>
      <c r="BL21" s="297">
        <f>SUMIF(หนอนกาแฟสีแดง!$C$5:$C$64,ทดสอบ!$E21,หนอนกาแฟสีแดง!$G$5:$G$64)</f>
        <v>0</v>
      </c>
      <c r="BM21" s="297">
        <f>SUMIF(โรคใบจุดตากบ!$C$5:$C$64,ทดสอบ!$E21,โรคใบจุดตากบ!$G$5:$G$64)</f>
        <v>0</v>
      </c>
      <c r="BN21" s="297">
        <f ca="1">SUMIF(หนอนเจาะกิ่งลำต้น!$C$5:$C475,ทดสอบ!$E21,หนอนเจาะกิ่งลำต้น!$G$5:$G$64)</f>
        <v>0</v>
      </c>
      <c r="BO21" s="591">
        <f>SUMIF(มอดเจาะเมล็ดกาแฟ!$C$5:$C$64,ทดสอบ!$E21,มอดเจาะเมล็ดกาแฟ!$G$5:$G$64)</f>
        <v>0</v>
      </c>
      <c r="BP21" s="297">
        <f>SUMIF(มอดเจาะผลกาแฟ!$C$5:$C$64,ทดสอบ!$E21,มอดเจาะผลกาแฟ!$G$5:$G$64)</f>
        <v>0</v>
      </c>
      <c r="BQ21" s="300">
        <f t="shared" si="52"/>
        <v>0</v>
      </c>
      <c r="BR21" s="297">
        <f>SUMIF(เพลี้ยแป้งมัน!$B$5:$B$59,ทดสอบ!$E21,เพลี้ยแป้งมัน!$H$5:$H$59)</f>
        <v>0</v>
      </c>
      <c r="BS21" s="591">
        <f>SUMIF('โรคใบไหม้ (มัน)'!$B$5:$B$58,ทดสอบ!$E21,'โรคใบไหม้ (มัน)'!$H$5:$H$58)</f>
        <v>0</v>
      </c>
      <c r="BT21" s="297">
        <f>SUMIF(ไรแดง!$B$5:$B$59,ทดสอบ!$E21,ไรแดง!$H$5:$H$59)</f>
        <v>0</v>
      </c>
      <c r="BU21" s="297"/>
      <c r="BV21" s="297"/>
      <c r="BW21" s="297"/>
      <c r="BX21" s="297"/>
      <c r="BY21" s="297"/>
      <c r="BZ21" s="297">
        <f>SUMIF(โรคโคนเน่าหัวเน่า!$B$5:$B$59,ทดสอบ!$E21,โรคโคนเน่าหัวเน่า!$H$5:$H$59)</f>
        <v>0</v>
      </c>
      <c r="CA21" s="297"/>
      <c r="CB21" s="297">
        <f>SUMIF(โรคพุ่มแจ้!$B$5:$B$58,ทดสอบ!$E21,โรคพุ่มแจ้!$H$5:$H$58)</f>
        <v>0</v>
      </c>
      <c r="CC21" s="297">
        <f>SUMIF(โรคใบด่างมันสำปะหลัง!$B$5:$B$59,ทดสอบ!$E21,โรคใบด่างมันสำปะหลัง!$H$5:$H$59)</f>
        <v>0</v>
      </c>
      <c r="CD21" s="300">
        <f t="shared" si="45"/>
        <v>0</v>
      </c>
      <c r="CE21" s="297">
        <f>SUMIF(หนอนกออ้อย!$B$5:$B$50,ทดสอบ!$E21,หนอนกออ้อย!$G$5:$G$50)</f>
        <v>0</v>
      </c>
      <c r="CF21" s="297">
        <f>SUMIF('ด้วงหนวดยาว อ้อย'!$B$5:$B$52,ทดสอบ!$E21,'ด้วงหนวดยาว อ้อย'!$G$5:$G$52)</f>
        <v>0</v>
      </c>
      <c r="CG21" s="297"/>
      <c r="CH21" s="297"/>
      <c r="CI21" s="297"/>
      <c r="CJ21" s="297"/>
      <c r="CK21" s="297"/>
      <c r="CL21" s="297"/>
      <c r="CM21" s="297"/>
      <c r="CN21" s="297"/>
      <c r="CO21" s="297"/>
      <c r="CP21" s="297"/>
      <c r="CQ21" s="297"/>
      <c r="CR21" s="297">
        <f>SUMIF('โรคใบขาว อ้อย'!$B$5:$B$50,ทดสอบ!$E21,'โรคใบขาว อ้อย'!$G$5:$G$50)</f>
        <v>0</v>
      </c>
      <c r="CS21" s="297"/>
      <c r="CT21" s="300">
        <f t="shared" si="53"/>
        <v>0</v>
      </c>
      <c r="CU21" s="297"/>
      <c r="CV21" s="297">
        <f>SUMIF('หนอนกระทู้ข้าวโพดลายจุด (FAW)'!$B$5:$B$57,ทดสอบ!$E21,'หนอนกระทู้ข้าวโพดลายจุด (FAW)'!$F$5:$F$57)</f>
        <v>0</v>
      </c>
      <c r="CW21" s="297">
        <f>SUMIF(โรคฝักเน่า!$C$5:$C$57,ทดสอบ!$E21,โรคฝักเน่า!$G$5:$G$57)</f>
        <v>0</v>
      </c>
      <c r="CX21" s="297"/>
      <c r="CY21" s="297"/>
      <c r="CZ21" s="297"/>
      <c r="DA21" s="297"/>
      <c r="DB21" s="297"/>
      <c r="DC21" s="297"/>
      <c r="DD21" s="300">
        <f t="shared" si="46"/>
        <v>0</v>
      </c>
      <c r="DE21" s="297">
        <f>SUMIF(โรคเหี่ยว!$B$5:$B$65,ทดสอบ!$E21,โรคเหี่ยว!$E$5:$E$65)</f>
        <v>0</v>
      </c>
      <c r="DF21" s="297"/>
      <c r="DG21" s="297"/>
      <c r="DH21" s="297"/>
      <c r="DI21" s="297"/>
      <c r="DJ21" s="300">
        <f t="shared" si="54"/>
        <v>0</v>
      </c>
      <c r="DK21" s="297"/>
      <c r="DL21" s="297"/>
      <c r="DM21" s="297"/>
      <c r="DN21" s="297"/>
      <c r="DO21" s="297"/>
      <c r="DP21" s="300">
        <f t="shared" si="55"/>
        <v>0</v>
      </c>
      <c r="DQ21" s="297"/>
      <c r="DR21" s="297"/>
      <c r="DS21" s="297">
        <f>SUMIF('เพลี้ยไฟ ทุเรียน'!$B$5:$B$81,ทดสอบ!$E21,'เพลี้ยไฟ ทุเรียน'!$F$5:$F$81)</f>
        <v>0</v>
      </c>
      <c r="DT21" s="297">
        <f>SUMIF('เพลี้ยแป้ง ทุเรียน'!$B$5:$B$81,ทดสอบ!$E21,'เพลี้ยแป้ง ทุเรียน'!$F$5:$F$81)</f>
        <v>0</v>
      </c>
      <c r="DU21" s="297">
        <f>SUMIF(เพลี้ยไก่แจ้ทุเรียน!$B$5:$B$81,ทดสอบ!$E21,เพลี้ยไก่แจ้ทุเรียน!$F$5:$F$81)</f>
        <v>0</v>
      </c>
      <c r="DV21" s="297">
        <f>SUMIF(เพลี้ยหอยเกล็ด!$B$5:$B$81,ทดสอบ!$E21,เพลี้ยหอยเกล็ด!$F$5:$F$81)</f>
        <v>0</v>
      </c>
      <c r="DW21" s="297">
        <f>SUMIF(เพลี้ยจั๊กจั่นฝอย!$B$5:$B$81,ทดสอบ!$E21,เพลี้ยจั๊กจั่นฝอย!$F$5:$F$81)</f>
        <v>0</v>
      </c>
      <c r="DX21" s="297">
        <f>SUMIF(หนอนเจาะเมล็ดทุเรียน!$B$5:$B$81,ทดสอบ!$E21,หนอนเจาะเมล็ดทุเรียน!$F$5:$F$81)</f>
        <v>0</v>
      </c>
      <c r="DY21" s="297">
        <f>SUMIF(ไรแดงทุเรียน!$B$5:$B$81,ทดสอบ!$E21,ไรแดงทุเรียน!$F$5:$F$81)</f>
        <v>0</v>
      </c>
      <c r="DZ21" s="297"/>
      <c r="EA21" s="297">
        <f>SUMIF(โรครากเน่าโคนเน่า!$B$5:$B$81,ทดสอบ!$E21,โรครากเน่าโคนเน่า!$F$5:$F$81)</f>
        <v>0</v>
      </c>
      <c r="EB21" s="297">
        <f>SUMIF('โรคราดำ ทุเรียน'!$B$5:$B$81,ทดสอบ!$E21,'โรคราดำ ทุเรียน'!$F$5:$F$81)</f>
        <v>0</v>
      </c>
      <c r="EC21" s="297"/>
      <c r="ED21" s="297"/>
      <c r="EE21" s="297">
        <f>SUMIF(โรคราสีชมพู!$B$5:$B$81,ทดสอบ!$E21,โรคราสีชมพู!$F$5:$F$81)</f>
        <v>0</v>
      </c>
      <c r="EF21" s="297">
        <f>SUMIF(โรคใบติดหรือใบไหม้!$B$5:$B$81,ทดสอบ!$E21,โรคใบติดหรือใบไหม้!$F$5:$F$81)</f>
        <v>0</v>
      </c>
      <c r="EG21" s="297"/>
      <c r="EH21" s="297">
        <f>SUMIF('โรคใบจุดสาหร่าย (durian)'!$B$5:$B$81,ทดสอบ!$E21,'โรคใบจุดสาหร่าย (durian)'!$F$5:$F$81)</f>
        <v>0</v>
      </c>
      <c r="EI21" s="297">
        <f>SUMIF(หนอนเจาะผล!$B$5:$B$81,ทดสอบ!$E21,หนอนเจาะผล!$F$5:$F$81)</f>
        <v>0</v>
      </c>
      <c r="EJ21" s="300">
        <f t="shared" si="56"/>
        <v>0</v>
      </c>
      <c r="EK21" s="297"/>
      <c r="EL21" s="297">
        <f>SUMIF('เพลี้ยแป้ง (เงาะ)'!$B$5:$B$76,ทดสอบ!$E21,'เพลี้ยแป้ง (เงาะ)'!$F$5:$F$76)</f>
        <v>0</v>
      </c>
      <c r="EM21" s="297"/>
      <c r="EN21" s="297">
        <f>SUMIF(หนอนคืบกินใบ!$B$5:$B$76,ทดสอบ!$E21,หนอนคืบกินใบ!$F$5:$F$76)</f>
        <v>0</v>
      </c>
      <c r="EO21" s="297">
        <f>SUMIF('โรคราแป้ง (เงาะ)'!$B$5:$B$76,ทดสอบ!$E21,'โรคราแป้ง (เงาะ)'!$F$5:$F$76)</f>
        <v>0</v>
      </c>
      <c r="EP21" s="297"/>
      <c r="EQ21" s="297"/>
      <c r="ER21" s="297"/>
      <c r="ES21" s="297">
        <f>SUMIF('โรคใบจุดสาหร่าย(เงาะ)'!$B$5:$B$76,ทดสอบ!$E21,'โรคใบจุดสาหร่าย(เงาะ)'!$F$5:$F$76)</f>
        <v>0</v>
      </c>
      <c r="ET21" s="300">
        <f t="shared" si="57"/>
        <v>0</v>
      </c>
      <c r="EU21" s="297">
        <f>SUMIF('เพลี้ยไฟ (mangosteen)'!$B$5:$B$76,ทดสอบ!$E21,'เพลี้ยไฟ (mangosteen)'!$F$5:$F$76)</f>
        <v>0</v>
      </c>
      <c r="EV21" s="297">
        <f>SUMIF(หนอนชอนใบ!$B$5:$B$76,ทดสอบ!$E21,หนอนชอนใบ!$F$5:$F$76)</f>
        <v>0</v>
      </c>
      <c r="EW21" s="297">
        <f>SUMIF(หนอนกินใบ!$B$5:$B$76,ทดสอบ!$E21,หนอนกินใบ!$F$5:$F$76)</f>
        <v>0</v>
      </c>
      <c r="EX21" s="297"/>
      <c r="EY21" s="297">
        <f>SUMIF(โรคแอนแทรคโนส!$B$5:$B$76,ทดสอบ!$E21,โรคแอนแทรคโนส!$F$5:$F$76)</f>
        <v>0</v>
      </c>
      <c r="EZ21" s="297">
        <f>SUMIF('โรคใบจุดสาหร่าย (mangosteen)'!$B$5:$B$76,ทดสอบ!$E21,'โรคใบจุดสาหร่าย (mangosteen)'!$F$5:$F$76)</f>
        <v>0</v>
      </c>
      <c r="FA21" s="297">
        <f>SUMIF('โรคใบจุด (mangosteen)'!$B$5:$B$76,ทดสอบ!$E21,'โรคใบจุด (mangosteen)'!$F$5:$F$76)</f>
        <v>0</v>
      </c>
      <c r="FB21" s="300">
        <f t="shared" si="58"/>
        <v>0</v>
      </c>
      <c r="FC21" s="297">
        <f>SUMIF(โรคพุ่มไม้กวาด!$B$5:$B$80,ทดสอบ!$E21,โรคพุ่มไม้กวาด!$F$5:$F$80)</f>
        <v>0</v>
      </c>
      <c r="FD21" s="297">
        <f>SUMIF('เพลี้ยแป้ง (ลำไย)'!$B$5:$B$80,ทดสอบ!$E21,'เพลี้ยแป้ง (ลำไย)'!$F$5:$F$80)</f>
        <v>0</v>
      </c>
      <c r="FE21" s="297">
        <f>SUMIF('โรคราดำ (ลำไย)'!$B$5:$B$80,ทดสอบ!$E21,'โรคราดำ (ลำไย)'!$F$5:$F$80)</f>
        <v>0</v>
      </c>
      <c r="FF21" s="297">
        <f>SUMIF('หนอนคืบกินใบ (ลำไย)'!$B$5:$B$80,ทดสอบ!$E21,'หนอนคืบกินใบ (ลำไย)'!$F$5:$F$80)</f>
        <v>0</v>
      </c>
      <c r="FG21" s="297"/>
      <c r="FH21" s="300">
        <f t="shared" si="59"/>
        <v>0</v>
      </c>
      <c r="FI21" s="300">
        <f t="shared" si="47"/>
        <v>0</v>
      </c>
      <c r="FJ21" s="368">
        <f t="shared" si="4"/>
        <v>0</v>
      </c>
      <c r="FK21" s="407">
        <f t="shared" si="25"/>
        <v>0</v>
      </c>
      <c r="FL21" s="402"/>
      <c r="FM21" s="401"/>
    </row>
    <row r="22" spans="1:170" s="112" customFormat="1" ht="21" hidden="1" customHeight="1">
      <c r="A22" s="318">
        <v>0</v>
      </c>
      <c r="B22" s="318" t="str">
        <f t="shared" si="43"/>
        <v/>
      </c>
      <c r="C22" s="318" t="str">
        <f>IF(B22=1,SUBTOTAL(2,$B$10:B22),"")</f>
        <v/>
      </c>
      <c r="D22" s="290" t="str">
        <f t="shared" si="48"/>
        <v/>
      </c>
      <c r="E22" s="291" t="s">
        <v>128</v>
      </c>
      <c r="F22" s="310"/>
      <c r="G22" s="310"/>
      <c r="H22" s="310"/>
      <c r="I22" s="310"/>
      <c r="J22" s="306"/>
      <c r="K22" s="297">
        <f>SUMIF(หนอนห่อใบข้าว!$B$5:$B$76,ทดสอบ!$E22,หนอนห่อใบข้าว!$G$5:$G$76)</f>
        <v>0</v>
      </c>
      <c r="L22" s="297">
        <f>SUMIF(เพลี้ยกระโดดหลังขาว!$B$5:$B$76,ทดสอบ!$E22,เพลี้ยกระโดดหลังขาว!$G$5:$G$76)</f>
        <v>0</v>
      </c>
      <c r="M22" s="297">
        <f>SUMIF(โรคไหม้ข้าว!$B$5:$B$76,ทดสอบ!$E22,โรคไหม้ข้าว!$G$5:$G$76)</f>
        <v>0</v>
      </c>
      <c r="N22" s="297">
        <f>SUMIF(แมลงหวี่ขาว!$B$5:$B$76,ทดสอบ!$E22,แมลงหวี่ขาว!$G$5:$G$76)</f>
        <v>0</v>
      </c>
      <c r="O22" s="297">
        <f>SUMIF(เพลี้ยกระโดดสีน้ำตาล!$B$5:$B$77,ทดสอบ!$E22,เพลี้ยกระโดดสีน้ำตาล!$G$5:$G$77)</f>
        <v>0</v>
      </c>
      <c r="P22" s="297">
        <f>SUMIF(แมลงสิง!$B$5:$B$81,ทดสอบ!$E22,แมลงสิง!$G$5:$G$81)</f>
        <v>0</v>
      </c>
      <c r="Q22" s="297">
        <f>SUMIF(เพลี้ยไฟ!$B$5:$B$76,ทดสอบ!$E22,เพลี้ยไฟ!$G$5:$G$76)</f>
        <v>0</v>
      </c>
      <c r="R22" s="297">
        <f>SUMIF(แมลงดำหนาม1!$B$5:$B$81,ทดสอบ!$E22,แมลงดำหนาม1!$G$5:$G$81)</f>
        <v>0</v>
      </c>
      <c r="S22" s="297">
        <f>SUMIF(โรคขอบใบแห้ง!$B$5:$B$78,ทดสอบ!$E22,โรคขอบใบแห้ง!$G$5:$G$78)</f>
        <v>0</v>
      </c>
      <c r="T22" s="297">
        <f>SUMIF(โรคกาบใบแห้ง!$B$5:$B$81,ทดสอบ!$E22,โรคกาบใบแห้ง!$G$5:$G$81)</f>
        <v>0</v>
      </c>
      <c r="U22" s="297">
        <f>SUMIF(โรคใบจุดสีน้ำตาล!$B$5:$B$77,ทดสอบ!$E22,โรคใบจุดสีน้ำตาล!$G$5:$G$77)</f>
        <v>0</v>
      </c>
      <c r="V22" s="297">
        <f>SUMIF(หนอนกระทู้กล้า!$B$5:$B$76,ทดสอบ!$E22,หนอนกระทู้กล้า!$G$5:$G$76)</f>
        <v>0</v>
      </c>
      <c r="W22" s="297">
        <f>SUMIF(โรคใบขีดโปร่งแสง!$B$5:$B$81,ทดสอบ!$E22,โรคใบขีดโปร่งแสง!$G$5:$G$81)</f>
        <v>0</v>
      </c>
      <c r="X22" s="297">
        <f>SUMIF(โรคใบขีดสีน้ำตาล!$B$5:$B$80,ทดสอบ!$E22,โรคใบขีดสีน้ำตาล!$G$5:$G$80)</f>
        <v>0</v>
      </c>
      <c r="Y22" s="297">
        <f>SUMIF(หนอนกัดใบข้าว!$B$5:$B$81,ทดสอบ!$E22,หนอนกัดใบข้าว!$G$5:$G$81)</f>
        <v>0</v>
      </c>
      <c r="Z22" s="297">
        <f>SUMIF(แมลงหล่า!$B$5:$B$81,ทดสอบ!$E22,แมลงหล่า!$G$5:$G$81)</f>
        <v>0</v>
      </c>
      <c r="AA22" s="297">
        <f>SUMIF(แมลงบั่ว!$B$5:$B$80,ทดสอบ!$E22,แมลงบั่ว!$G$5:$G$80)</f>
        <v>0</v>
      </c>
      <c r="AB22" s="297">
        <f>SUMIF(โรคเมล็ดด่าง!$B$5:$B$81,ทดสอบ!$E22,โรคเมล็ดด่าง!$G$5:$G$81)</f>
        <v>0</v>
      </c>
      <c r="AC22" s="297">
        <f>SUMIF(ด้วงดำ!$B$5:$B$81,ทดสอบ!$E22,ด้วงดำ!$G$5:$G$81)</f>
        <v>0</v>
      </c>
      <c r="AD22" s="297">
        <f>SUMIF(ตั๊กแตนหนวดสั้น!$B$5:$B$81,ทดสอบ!$E22,ตั๊กแตนหนวดสั้น!$G$5:$G$81)</f>
        <v>0</v>
      </c>
      <c r="AE22" s="297">
        <f>SUMIF(หนอนกอข้าว!$B$5:$B$77,ทดสอบ!$E22,หนอนกอข้าว!$G$5:$G$77)</f>
        <v>0</v>
      </c>
      <c r="AF22" s="297">
        <f>SUMIF(หนอนกระทู้ข้าว!$B$5:$B$81,ทดสอบ!$E22,หนอนกระทู้ข้าว!$G$5:$G$81)</f>
        <v>0</v>
      </c>
      <c r="AG22" s="297">
        <f>SUMIF(โรคกาบใบเน่า!$B$5:$B$81,ทดสอบ!$E22,โรคกาบใบเน่า!$G$5:$G$81)</f>
        <v>0</v>
      </c>
      <c r="AH22" s="297">
        <f>SUMIF(เพลี้ยจั๊กจั่นสีเขียว!$B$5:$B$80,ทดสอบ!$E22,เพลี้ยจั๊กจั่นสีเขียว!$G$5:$G$80)</f>
        <v>0</v>
      </c>
      <c r="AI22" s="297">
        <f>SUMIF(หอยเชอรี่!$B$5:$B$81,ทดสอบ!$E22,หอยเชอรี่!$G$5:$G$81)</f>
        <v>0</v>
      </c>
      <c r="AJ22" s="297">
        <f>SUMIF(โรคใบสีส้ม!$B$5:$B$80,ทดสอบ!$E22,โรคใบสีส้ม!$G$5:$G$80)</f>
        <v>0</v>
      </c>
      <c r="AK22" s="300">
        <f t="shared" si="44"/>
        <v>0</v>
      </c>
      <c r="AL22" s="297">
        <f>SUMIF(หนอนหัวดำ!$C$6:$C$67,ทดสอบ!$E22,หนอนหัวดำ!$N$6:$N$67)</f>
        <v>0</v>
      </c>
      <c r="AM22" s="297">
        <f>SUMIF(แมลงดำหนาม!$C$6:$C$67,ทดสอบ!$E22,แมลงดำหนาม!$N$6:$N$67)</f>
        <v>0</v>
      </c>
      <c r="AN22" s="297">
        <f>SUMIF('ด้วงแรด มะพร้าว'!$C$6:$C$67,ทดสอบ!$E22,'ด้วงแรด มะพร้าว'!$J$6:$J$67)</f>
        <v>0</v>
      </c>
      <c r="AO22" s="297">
        <f>SUMIF(ด้วงงวง!$C$6:$C$67,ทดสอบ!$E22,ด้วงงวง!$J$6:$J$67)</f>
        <v>0</v>
      </c>
      <c r="AP22" s="297">
        <f>SUMIF(ไรสี่ขามะพร้าว!$C$6:$C$67,ทดสอบ!$E22,ไรสี่ขามะพร้าว!$J$6:$J$67)</f>
        <v>0</v>
      </c>
      <c r="AQ22" s="297">
        <f>SUMIF(หนอนพาราซา!$C$6:$C$67,ทดสอบ!$E22,หนอนพาราซา!$J$6:$J$67)</f>
        <v>0</v>
      </c>
      <c r="AR22" s="297">
        <f>SUMIF(หนอนกินใบมะพร้าว!$C$6:$C$67,ทดสอบ!$E22,หนอนกินใบมะพร้าว!$J$6:$J$67)</f>
        <v>0</v>
      </c>
      <c r="AS22" s="300">
        <f t="shared" si="49"/>
        <v>0</v>
      </c>
      <c r="AT22" s="297">
        <f>SUMIF('ด้วงแรด ปาล์ม'!$C$5:$C$71,ทดสอบ!$E22,'ด้วงแรด ปาล์ม'!$G$5:$G$71)</f>
        <v>0</v>
      </c>
      <c r="AU22" s="297">
        <f>SUMIF(หนอนปลอกเล็ก!$C$5:$C$71,ทดสอบ!$E22,หนอนปลอกเล็ก!$G$5:$G$71)</f>
        <v>0</v>
      </c>
      <c r="AV22" s="297">
        <f>SUMIF(ด้วงกุหลาบ!$C$5:$C$70,ทดสอบ!$E22,ด้วงกุหลาบ!$G$5:$G$70)</f>
        <v>0</v>
      </c>
      <c r="AW22" s="297">
        <f>SUMIF(โรคทะลายเน่า!$C$5:$C$71,ทดสอบ!$E22,โรคทะลายเน่า!$G$5:$G$71)</f>
        <v>0</v>
      </c>
      <c r="AX22" s="297">
        <f>SUMIF(โรคลำต้นเน่า!$C$5:$C$71,ทดสอบ!$E22,โรคลำต้นเน่า!$G$5:$G$71)</f>
        <v>0</v>
      </c>
      <c r="AY22" s="297">
        <f>SUMIF('โรคใบจุด ปาล์ม'!$C$5:$C$71,ทดสอบ!$E22,'โรคใบจุด ปาล์ม'!$G$5:$G$71)</f>
        <v>0</v>
      </c>
      <c r="AZ22" s="297">
        <f>SUMIF(โรคก้านทางใบเน่า!$C$5:$C$71,ทดสอบ!$E22,โรคก้านทางใบเน่า!$G$5:$G$71)</f>
        <v>0</v>
      </c>
      <c r="BA22" s="297">
        <f>SUMIF(หนอนหน้าแมว!$C$5:$C$71,ทดสอบ!$E22,หนอนหน้าแมว!$G$5:$G$71)</f>
        <v>0</v>
      </c>
      <c r="BB22" s="591">
        <f>SUMIF('หนอนหัวดำ ปาล์ม'!$C$5:$C$71,ทดสอบ!$E22,'หนอนหัวดำ ปาล์ม'!$G$5:$G$71)</f>
        <v>0</v>
      </c>
      <c r="BC22" s="297">
        <f>SUMIF('โรคใบจุดสาหร่าย ปาล์ม'!$C$5:$C$71,ทดสอบ!$E22,'โรคใบจุดสาหร่าย ปาล์ม'!$G$5:$G$71)</f>
        <v>0</v>
      </c>
      <c r="BD22" s="300">
        <f t="shared" si="50"/>
        <v>0</v>
      </c>
      <c r="BE22" s="297">
        <f>SUMIF(โรครากขาว!$C$5:$C$69,ทดสอบ!$E22,โรครากขาว!$G$5:$G$69)</f>
        <v>0</v>
      </c>
      <c r="BF22" s="297">
        <f>SUMIF(โรคใบร่วงยางพาราชนิดใหม่!$C$5:$C$69,ทดสอบ!$E22,โรคใบร่วงยางพาราชนิดใหม่!$G$5:$G$69)</f>
        <v>0</v>
      </c>
      <c r="BG22" s="297">
        <f>SUMIF(โรคใบร่วงยางพารา!$C$5:$C$69,ทดสอบ!$E22,โรคใบร่วงยางพารา!$G$5:$G$69)</f>
        <v>0</v>
      </c>
      <c r="BH22" s="297">
        <f>SUMIF(โรคราแป้ง1!$C$5:$C$69,ทดสอบ!$E22,โรคราแป้ง1!$G$5:$G$69)</f>
        <v>0</v>
      </c>
      <c r="BI22" s="297">
        <f>SUMIF(โรคหน้ายางแห้ง!$C$5:$C$69,ทดสอบ!$E22,โรคหน้ายางแห้ง!$G$5:$G$69)</f>
        <v>0</v>
      </c>
      <c r="BJ22" s="300">
        <f t="shared" si="51"/>
        <v>0</v>
      </c>
      <c r="BK22" s="297">
        <f>SUMIF(โรคราสนิม!$C$5:$C$64,ทดสอบ!$E22,โรคราสนิม!$G$5:$G$64)</f>
        <v>0</v>
      </c>
      <c r="BL22" s="297">
        <f>SUMIF(หนอนกาแฟสีแดง!$C$5:$C$64,ทดสอบ!$E22,หนอนกาแฟสีแดง!$G$5:$G$64)</f>
        <v>0</v>
      </c>
      <c r="BM22" s="297">
        <f>SUMIF(โรคใบจุดตากบ!$C$5:$C$64,ทดสอบ!$E22,โรคใบจุดตากบ!$G$5:$G$64)</f>
        <v>0</v>
      </c>
      <c r="BN22" s="297">
        <f ca="1">SUMIF(หนอนเจาะกิ่งลำต้น!$C$5:$C476,ทดสอบ!$E22,หนอนเจาะกิ่งลำต้น!$G$5:$G$64)</f>
        <v>0</v>
      </c>
      <c r="BO22" s="591">
        <f>SUMIF(มอดเจาะเมล็ดกาแฟ!$C$5:$C$64,ทดสอบ!$E22,มอดเจาะเมล็ดกาแฟ!$G$5:$G$64)</f>
        <v>0</v>
      </c>
      <c r="BP22" s="297">
        <f>SUMIF(มอดเจาะผลกาแฟ!$C$5:$C$64,ทดสอบ!$E22,มอดเจาะผลกาแฟ!$G$5:$G$64)</f>
        <v>0</v>
      </c>
      <c r="BQ22" s="300">
        <f t="shared" si="52"/>
        <v>0</v>
      </c>
      <c r="BR22" s="297">
        <f>SUMIF(เพลี้ยแป้งมัน!$B$5:$B$59,ทดสอบ!$E22,เพลี้ยแป้งมัน!$H$5:$H$59)</f>
        <v>0</v>
      </c>
      <c r="BS22" s="591">
        <f>SUMIF('โรคใบไหม้ (มัน)'!$B$5:$B$58,ทดสอบ!$E22,'โรคใบไหม้ (มัน)'!$H$5:$H$58)</f>
        <v>0</v>
      </c>
      <c r="BT22" s="297">
        <f>SUMIF(ไรแดง!$B$5:$B$59,ทดสอบ!$E22,ไรแดง!$H$5:$H$59)</f>
        <v>0</v>
      </c>
      <c r="BU22" s="297"/>
      <c r="BV22" s="297"/>
      <c r="BW22" s="297"/>
      <c r="BX22" s="297"/>
      <c r="BY22" s="297"/>
      <c r="BZ22" s="297">
        <f>SUMIF(โรคโคนเน่าหัวเน่า!$B$5:$B$59,ทดสอบ!$E22,โรคโคนเน่าหัวเน่า!$H$5:$H$59)</f>
        <v>0</v>
      </c>
      <c r="CA22" s="297"/>
      <c r="CB22" s="297">
        <f>SUMIF(โรคพุ่มแจ้!$B$5:$B$58,ทดสอบ!$E22,โรคพุ่มแจ้!$H$5:$H$58)</f>
        <v>0</v>
      </c>
      <c r="CC22" s="297">
        <f>SUMIF(โรคใบด่างมันสำปะหลัง!$B$5:$B$59,ทดสอบ!$E22,โรคใบด่างมันสำปะหลัง!$H$5:$H$59)</f>
        <v>0</v>
      </c>
      <c r="CD22" s="300">
        <f t="shared" si="45"/>
        <v>0</v>
      </c>
      <c r="CE22" s="297">
        <f>SUMIF(หนอนกออ้อย!$B$5:$B$50,ทดสอบ!$E22,หนอนกออ้อย!$G$5:$G$50)</f>
        <v>0</v>
      </c>
      <c r="CF22" s="297">
        <f>SUMIF('ด้วงหนวดยาว อ้อย'!$B$5:$B$52,ทดสอบ!$E22,'ด้วงหนวดยาว อ้อย'!$G$5:$G$52)</f>
        <v>0</v>
      </c>
      <c r="CG22" s="297"/>
      <c r="CH22" s="297"/>
      <c r="CI22" s="297"/>
      <c r="CJ22" s="297"/>
      <c r="CK22" s="297"/>
      <c r="CL22" s="297"/>
      <c r="CM22" s="297"/>
      <c r="CN22" s="297"/>
      <c r="CO22" s="297"/>
      <c r="CP22" s="297"/>
      <c r="CQ22" s="297"/>
      <c r="CR22" s="297">
        <f>SUMIF('โรคใบขาว อ้อย'!$B$5:$B$50,ทดสอบ!$E22,'โรคใบขาว อ้อย'!$G$5:$G$50)</f>
        <v>0</v>
      </c>
      <c r="CS22" s="297"/>
      <c r="CT22" s="300">
        <f t="shared" si="53"/>
        <v>0</v>
      </c>
      <c r="CU22" s="297"/>
      <c r="CV22" s="297">
        <f>SUMIF('หนอนกระทู้ข้าวโพดลายจุด (FAW)'!$B$5:$B$57,ทดสอบ!$E22,'หนอนกระทู้ข้าวโพดลายจุด (FAW)'!$F$5:$F$57)</f>
        <v>0</v>
      </c>
      <c r="CW22" s="297">
        <f>SUMIF(โรคฝักเน่า!$C$5:$C$57,ทดสอบ!$E22,โรคฝักเน่า!$G$5:$G$57)</f>
        <v>0</v>
      </c>
      <c r="CX22" s="297"/>
      <c r="CY22" s="297"/>
      <c r="CZ22" s="297"/>
      <c r="DA22" s="297"/>
      <c r="DB22" s="297"/>
      <c r="DC22" s="297"/>
      <c r="DD22" s="300">
        <f t="shared" si="46"/>
        <v>0</v>
      </c>
      <c r="DE22" s="297">
        <f>SUMIF(โรคเหี่ยว!$B$5:$B$65,ทดสอบ!$E22,โรคเหี่ยว!$E$5:$E$65)</f>
        <v>0</v>
      </c>
      <c r="DF22" s="297"/>
      <c r="DG22" s="297"/>
      <c r="DH22" s="297"/>
      <c r="DI22" s="297"/>
      <c r="DJ22" s="300">
        <f t="shared" si="54"/>
        <v>0</v>
      </c>
      <c r="DK22" s="297"/>
      <c r="DL22" s="297"/>
      <c r="DM22" s="297"/>
      <c r="DN22" s="297"/>
      <c r="DO22" s="297"/>
      <c r="DP22" s="300">
        <f t="shared" si="55"/>
        <v>0</v>
      </c>
      <c r="DQ22" s="297"/>
      <c r="DR22" s="297"/>
      <c r="DS22" s="297">
        <f>SUMIF('เพลี้ยไฟ ทุเรียน'!$B$5:$B$81,ทดสอบ!$E22,'เพลี้ยไฟ ทุเรียน'!$F$5:$F$81)</f>
        <v>0</v>
      </c>
      <c r="DT22" s="297">
        <f>SUMIF('เพลี้ยแป้ง ทุเรียน'!$B$5:$B$81,ทดสอบ!$E22,'เพลี้ยแป้ง ทุเรียน'!$F$5:$F$81)</f>
        <v>0</v>
      </c>
      <c r="DU22" s="297">
        <f>SUMIF(เพลี้ยไก่แจ้ทุเรียน!$B$5:$B$81,ทดสอบ!$E22,เพลี้ยไก่แจ้ทุเรียน!$F$5:$F$81)</f>
        <v>0</v>
      </c>
      <c r="DV22" s="297">
        <f>SUMIF(เพลี้ยหอยเกล็ด!$B$5:$B$81,ทดสอบ!$E22,เพลี้ยหอยเกล็ด!$F$5:$F$81)</f>
        <v>0</v>
      </c>
      <c r="DW22" s="297">
        <f>SUMIF(เพลี้ยจั๊กจั่นฝอย!$B$5:$B$81,ทดสอบ!$E22,เพลี้ยจั๊กจั่นฝอย!$F$5:$F$81)</f>
        <v>0</v>
      </c>
      <c r="DX22" s="297">
        <f>SUMIF(หนอนเจาะเมล็ดทุเรียน!$B$5:$B$81,ทดสอบ!$E22,หนอนเจาะเมล็ดทุเรียน!$F$5:$F$81)</f>
        <v>0</v>
      </c>
      <c r="DY22" s="297">
        <f>SUMIF(ไรแดงทุเรียน!$B$5:$B$81,ทดสอบ!$E22,ไรแดงทุเรียน!$F$5:$F$81)</f>
        <v>0</v>
      </c>
      <c r="DZ22" s="297"/>
      <c r="EA22" s="297">
        <f>SUMIF(โรครากเน่าโคนเน่า!$B$5:$B$81,ทดสอบ!$E22,โรครากเน่าโคนเน่า!$F$5:$F$81)</f>
        <v>0</v>
      </c>
      <c r="EB22" s="297">
        <f>SUMIF('โรคราดำ ทุเรียน'!$B$5:$B$81,ทดสอบ!$E22,'โรคราดำ ทุเรียน'!$F$5:$F$81)</f>
        <v>0</v>
      </c>
      <c r="EC22" s="297"/>
      <c r="ED22" s="297"/>
      <c r="EE22" s="297">
        <f>SUMIF(โรคราสีชมพู!$B$5:$B$81,ทดสอบ!$E22,โรคราสีชมพู!$F$5:$F$81)</f>
        <v>0</v>
      </c>
      <c r="EF22" s="297">
        <f>SUMIF(โรคใบติดหรือใบไหม้!$B$5:$B$81,ทดสอบ!$E22,โรคใบติดหรือใบไหม้!$F$5:$F$81)</f>
        <v>0</v>
      </c>
      <c r="EG22" s="297"/>
      <c r="EH22" s="297">
        <f>SUMIF('โรคใบจุดสาหร่าย (durian)'!$B$5:$B$81,ทดสอบ!$E22,'โรคใบจุดสาหร่าย (durian)'!$F$5:$F$81)</f>
        <v>0</v>
      </c>
      <c r="EI22" s="297">
        <f>SUMIF(หนอนเจาะผล!$B$5:$B$81,ทดสอบ!$E22,หนอนเจาะผล!$F$5:$F$81)</f>
        <v>0</v>
      </c>
      <c r="EJ22" s="300">
        <f t="shared" si="56"/>
        <v>0</v>
      </c>
      <c r="EK22" s="297"/>
      <c r="EL22" s="297">
        <f>SUMIF('เพลี้ยแป้ง (เงาะ)'!$B$5:$B$76,ทดสอบ!$E22,'เพลี้ยแป้ง (เงาะ)'!$F$5:$F$76)</f>
        <v>0</v>
      </c>
      <c r="EM22" s="297"/>
      <c r="EN22" s="297">
        <f>SUMIF(หนอนคืบกินใบ!$B$5:$B$76,ทดสอบ!$E22,หนอนคืบกินใบ!$F$5:$F$76)</f>
        <v>0</v>
      </c>
      <c r="EO22" s="297">
        <f>SUMIF('โรคราแป้ง (เงาะ)'!$B$5:$B$76,ทดสอบ!$E22,'โรคราแป้ง (เงาะ)'!$F$5:$F$76)</f>
        <v>0</v>
      </c>
      <c r="EP22" s="297"/>
      <c r="EQ22" s="297"/>
      <c r="ER22" s="297"/>
      <c r="ES22" s="297">
        <f>SUMIF('โรคใบจุดสาหร่าย(เงาะ)'!$B$5:$B$76,ทดสอบ!$E22,'โรคใบจุดสาหร่าย(เงาะ)'!$F$5:$F$76)</f>
        <v>0</v>
      </c>
      <c r="ET22" s="300">
        <f t="shared" si="57"/>
        <v>0</v>
      </c>
      <c r="EU22" s="297">
        <f>SUMIF('เพลี้ยไฟ (mangosteen)'!$B$5:$B$76,ทดสอบ!$E22,'เพลี้ยไฟ (mangosteen)'!$F$5:$F$76)</f>
        <v>0</v>
      </c>
      <c r="EV22" s="297">
        <f>SUMIF(หนอนชอนใบ!$B$5:$B$76,ทดสอบ!$E22,หนอนชอนใบ!$F$5:$F$76)</f>
        <v>0</v>
      </c>
      <c r="EW22" s="297">
        <f>SUMIF(หนอนกินใบ!$B$5:$B$76,ทดสอบ!$E22,หนอนกินใบ!$F$5:$F$76)</f>
        <v>0</v>
      </c>
      <c r="EX22" s="297"/>
      <c r="EY22" s="297">
        <f>SUMIF(โรคแอนแทรคโนส!$B$5:$B$76,ทดสอบ!$E22,โรคแอนแทรคโนส!$F$5:$F$76)</f>
        <v>0</v>
      </c>
      <c r="EZ22" s="297">
        <f>SUMIF('โรคใบจุดสาหร่าย (mangosteen)'!$B$5:$B$76,ทดสอบ!$E22,'โรคใบจุดสาหร่าย (mangosteen)'!$F$5:$F$76)</f>
        <v>0</v>
      </c>
      <c r="FA22" s="297">
        <f>SUMIF('โรคใบจุด (mangosteen)'!$B$5:$B$76,ทดสอบ!$E22,'โรคใบจุด (mangosteen)'!$F$5:$F$76)</f>
        <v>0</v>
      </c>
      <c r="FB22" s="300">
        <f t="shared" si="58"/>
        <v>0</v>
      </c>
      <c r="FC22" s="297">
        <f>SUMIF(โรคพุ่มไม้กวาด!$B$5:$B$80,ทดสอบ!$E22,โรคพุ่มไม้กวาด!$F$5:$F$80)</f>
        <v>0</v>
      </c>
      <c r="FD22" s="297">
        <f>SUMIF('เพลี้ยแป้ง (ลำไย)'!$B$5:$B$80,ทดสอบ!$E22,'เพลี้ยแป้ง (ลำไย)'!$F$5:$F$80)</f>
        <v>0</v>
      </c>
      <c r="FE22" s="297">
        <f>SUMIF('โรคราดำ (ลำไย)'!$B$5:$B$80,ทดสอบ!$E22,'โรคราดำ (ลำไย)'!$F$5:$F$80)</f>
        <v>0</v>
      </c>
      <c r="FF22" s="297">
        <f>SUMIF('หนอนคืบกินใบ (ลำไย)'!$B$5:$B$80,ทดสอบ!$E22,'หนอนคืบกินใบ (ลำไย)'!$F$5:$F$80)</f>
        <v>0</v>
      </c>
      <c r="FG22" s="297"/>
      <c r="FH22" s="300">
        <f t="shared" si="59"/>
        <v>0</v>
      </c>
      <c r="FI22" s="300">
        <f t="shared" si="47"/>
        <v>0</v>
      </c>
      <c r="FJ22" s="368">
        <f t="shared" si="4"/>
        <v>0</v>
      </c>
      <c r="FK22" s="407">
        <f t="shared" si="25"/>
        <v>0</v>
      </c>
      <c r="FL22" s="402"/>
    </row>
    <row r="23" spans="1:170" s="112" customFormat="1" ht="21" hidden="1" customHeight="1">
      <c r="A23" s="318">
        <v>0</v>
      </c>
      <c r="B23" s="318" t="str">
        <f t="shared" si="43"/>
        <v/>
      </c>
      <c r="C23" s="318" t="str">
        <f>IF(B23=1,SUBTOTAL(2,$B$10:B23),"")</f>
        <v/>
      </c>
      <c r="D23" s="290" t="str">
        <f t="shared" si="48"/>
        <v/>
      </c>
      <c r="E23" s="291" t="s">
        <v>129</v>
      </c>
      <c r="F23" s="310"/>
      <c r="G23" s="310"/>
      <c r="H23" s="310"/>
      <c r="I23" s="310"/>
      <c r="J23" s="306"/>
      <c r="K23" s="297">
        <f>SUMIF(หนอนห่อใบข้าว!$B$5:$B$76,ทดสอบ!$E23,หนอนห่อใบข้าว!$G$5:$G$76)</f>
        <v>0</v>
      </c>
      <c r="L23" s="297">
        <f>SUMIF(เพลี้ยกระโดดหลังขาว!$B$5:$B$76,ทดสอบ!$E23,เพลี้ยกระโดดหลังขาว!$G$5:$G$76)</f>
        <v>0</v>
      </c>
      <c r="M23" s="297">
        <f>SUMIF(โรคไหม้ข้าว!$B$5:$B$76,ทดสอบ!$E23,โรคไหม้ข้าว!$G$5:$G$76)</f>
        <v>0</v>
      </c>
      <c r="N23" s="297">
        <f>SUMIF(แมลงหวี่ขาว!$B$5:$B$76,ทดสอบ!$E23,แมลงหวี่ขาว!$G$5:$G$76)</f>
        <v>0</v>
      </c>
      <c r="O23" s="297">
        <f>SUMIF(เพลี้ยกระโดดสีน้ำตาล!$B$5:$B$77,ทดสอบ!$E23,เพลี้ยกระโดดสีน้ำตาล!$G$5:$G$77)</f>
        <v>0</v>
      </c>
      <c r="P23" s="297">
        <f>SUMIF(แมลงสิง!$B$5:$B$81,ทดสอบ!$E23,แมลงสิง!$G$5:$G$81)</f>
        <v>0</v>
      </c>
      <c r="Q23" s="297">
        <f>SUMIF(เพลี้ยไฟ!$B$5:$B$76,ทดสอบ!$E23,เพลี้ยไฟ!$G$5:$G$76)</f>
        <v>0</v>
      </c>
      <c r="R23" s="297">
        <f>SUMIF(แมลงดำหนาม1!$B$5:$B$81,ทดสอบ!$E23,แมลงดำหนาม1!$G$5:$G$81)</f>
        <v>0</v>
      </c>
      <c r="S23" s="297">
        <f>SUMIF(โรคขอบใบแห้ง!$B$5:$B$78,ทดสอบ!$E23,โรคขอบใบแห้ง!$G$5:$G$78)</f>
        <v>0</v>
      </c>
      <c r="T23" s="297">
        <f>SUMIF(โรคกาบใบแห้ง!$B$5:$B$81,ทดสอบ!$E23,โรคกาบใบแห้ง!$G$5:$G$81)</f>
        <v>0</v>
      </c>
      <c r="U23" s="297">
        <f>SUMIF(โรคใบจุดสีน้ำตาล!$B$5:$B$77,ทดสอบ!$E23,โรคใบจุดสีน้ำตาล!$G$5:$G$77)</f>
        <v>0</v>
      </c>
      <c r="V23" s="297">
        <f>SUMIF(หนอนกระทู้กล้า!$B$5:$B$76,ทดสอบ!$E23,หนอนกระทู้กล้า!$G$5:$G$76)</f>
        <v>0</v>
      </c>
      <c r="W23" s="297">
        <f>SUMIF(โรคใบขีดโปร่งแสง!$B$5:$B$81,ทดสอบ!$E23,โรคใบขีดโปร่งแสง!$G$5:$G$81)</f>
        <v>0</v>
      </c>
      <c r="X23" s="297">
        <f>SUMIF(โรคใบขีดสีน้ำตาล!$B$5:$B$80,ทดสอบ!$E23,โรคใบขีดสีน้ำตาล!$G$5:$G$80)</f>
        <v>0</v>
      </c>
      <c r="Y23" s="297">
        <f>SUMIF(หนอนกัดใบข้าว!$B$5:$B$81,ทดสอบ!$E23,หนอนกัดใบข้าว!$G$5:$G$81)</f>
        <v>0</v>
      </c>
      <c r="Z23" s="297">
        <f>SUMIF(แมลงหล่า!$B$5:$B$81,ทดสอบ!$E23,แมลงหล่า!$G$5:$G$81)</f>
        <v>0</v>
      </c>
      <c r="AA23" s="297">
        <f>SUMIF(แมลงบั่ว!$B$5:$B$80,ทดสอบ!$E23,แมลงบั่ว!$G$5:$G$80)</f>
        <v>0</v>
      </c>
      <c r="AB23" s="297">
        <f>SUMIF(โรคเมล็ดด่าง!$B$5:$B$81,ทดสอบ!$E23,โรคเมล็ดด่าง!$G$5:$G$81)</f>
        <v>0</v>
      </c>
      <c r="AC23" s="297">
        <f>SUMIF(ด้วงดำ!$B$5:$B$81,ทดสอบ!$E23,ด้วงดำ!$G$5:$G$81)</f>
        <v>0</v>
      </c>
      <c r="AD23" s="297">
        <f>SUMIF(ตั๊กแตนหนวดสั้น!$B$5:$B$81,ทดสอบ!$E23,ตั๊กแตนหนวดสั้น!$G$5:$G$81)</f>
        <v>0</v>
      </c>
      <c r="AE23" s="297">
        <f>SUMIF(หนอนกอข้าว!$B$5:$B$77,ทดสอบ!$E23,หนอนกอข้าว!$G$5:$G$77)</f>
        <v>0</v>
      </c>
      <c r="AF23" s="297">
        <f>SUMIF(หนอนกระทู้ข้าว!$B$5:$B$81,ทดสอบ!$E23,หนอนกระทู้ข้าว!$G$5:$G$81)</f>
        <v>0</v>
      </c>
      <c r="AG23" s="297">
        <f>SUMIF(โรคกาบใบเน่า!$B$5:$B$81,ทดสอบ!$E23,โรคกาบใบเน่า!$G$5:$G$81)</f>
        <v>0</v>
      </c>
      <c r="AH23" s="297">
        <f>SUMIF(เพลี้ยจั๊กจั่นสีเขียว!$B$5:$B$80,ทดสอบ!$E23,เพลี้ยจั๊กจั่นสีเขียว!$G$5:$G$80)</f>
        <v>0</v>
      </c>
      <c r="AI23" s="297">
        <f>SUMIF(หอยเชอรี่!$B$5:$B$81,ทดสอบ!$E23,หอยเชอรี่!$G$5:$G$81)</f>
        <v>0</v>
      </c>
      <c r="AJ23" s="297">
        <f>SUMIF(โรคใบสีส้ม!$B$5:$B$80,ทดสอบ!$E23,โรคใบสีส้ม!$G$5:$G$80)</f>
        <v>0</v>
      </c>
      <c r="AK23" s="300">
        <f t="shared" si="44"/>
        <v>0</v>
      </c>
      <c r="AL23" s="297">
        <f>SUMIF(หนอนหัวดำ!$C$6:$C$67,ทดสอบ!$E23,หนอนหัวดำ!$N$6:$N$67)</f>
        <v>0</v>
      </c>
      <c r="AM23" s="297">
        <f>SUMIF(แมลงดำหนาม!$C$6:$C$67,ทดสอบ!$E23,แมลงดำหนาม!$N$6:$N$67)</f>
        <v>0</v>
      </c>
      <c r="AN23" s="297">
        <f>SUMIF('ด้วงแรด มะพร้าว'!$C$6:$C$67,ทดสอบ!$E23,'ด้วงแรด มะพร้าว'!$J$6:$J$67)</f>
        <v>0</v>
      </c>
      <c r="AO23" s="297">
        <f>SUMIF(ด้วงงวง!$C$6:$C$67,ทดสอบ!$E23,ด้วงงวง!$J$6:$J$67)</f>
        <v>0</v>
      </c>
      <c r="AP23" s="297">
        <f>SUMIF(ไรสี่ขามะพร้าว!$C$6:$C$67,ทดสอบ!$E23,ไรสี่ขามะพร้าว!$J$6:$J$67)</f>
        <v>0</v>
      </c>
      <c r="AQ23" s="297">
        <f>SUMIF(หนอนพาราซา!$C$6:$C$67,ทดสอบ!$E23,หนอนพาราซา!$J$6:$J$67)</f>
        <v>0</v>
      </c>
      <c r="AR23" s="297">
        <f>SUMIF(หนอนกินใบมะพร้าว!$C$6:$C$67,ทดสอบ!$E23,หนอนกินใบมะพร้าว!$J$6:$J$67)</f>
        <v>0</v>
      </c>
      <c r="AS23" s="300">
        <f t="shared" si="49"/>
        <v>0</v>
      </c>
      <c r="AT23" s="297">
        <f>SUMIF('ด้วงแรด ปาล์ม'!$C$5:$C$71,ทดสอบ!$E23,'ด้วงแรด ปาล์ม'!$G$5:$G$71)</f>
        <v>0</v>
      </c>
      <c r="AU23" s="297">
        <f>SUMIF(หนอนปลอกเล็ก!$C$5:$C$71,ทดสอบ!$E23,หนอนปลอกเล็ก!$G$5:$G$71)</f>
        <v>0</v>
      </c>
      <c r="AV23" s="297">
        <f>SUMIF(ด้วงกุหลาบ!$C$5:$C$70,ทดสอบ!$E23,ด้วงกุหลาบ!$G$5:$G$70)</f>
        <v>0</v>
      </c>
      <c r="AW23" s="297">
        <f>SUMIF(โรคทะลายเน่า!$C$5:$C$71,ทดสอบ!$E23,โรคทะลายเน่า!$G$5:$G$71)</f>
        <v>0</v>
      </c>
      <c r="AX23" s="297">
        <f>SUMIF(โรคลำต้นเน่า!$C$5:$C$71,ทดสอบ!$E23,โรคลำต้นเน่า!$G$5:$G$71)</f>
        <v>0</v>
      </c>
      <c r="AY23" s="297">
        <f>SUMIF('โรคใบจุด ปาล์ม'!$C$5:$C$71,ทดสอบ!$E23,'โรคใบจุด ปาล์ม'!$G$5:$G$71)</f>
        <v>0</v>
      </c>
      <c r="AZ23" s="297">
        <f>SUMIF(โรคก้านทางใบเน่า!$C$5:$C$71,ทดสอบ!$E23,โรคก้านทางใบเน่า!$G$5:$G$71)</f>
        <v>0</v>
      </c>
      <c r="BA23" s="297">
        <f>SUMIF(หนอนหน้าแมว!$C$5:$C$71,ทดสอบ!$E23,หนอนหน้าแมว!$G$5:$G$71)</f>
        <v>0</v>
      </c>
      <c r="BB23" s="591">
        <f>SUMIF('หนอนหัวดำ ปาล์ม'!$C$5:$C$71,ทดสอบ!$E23,'หนอนหัวดำ ปาล์ม'!$G$5:$G$71)</f>
        <v>0</v>
      </c>
      <c r="BC23" s="297">
        <f>SUMIF('โรคใบจุดสาหร่าย ปาล์ม'!$C$5:$C$71,ทดสอบ!$E23,'โรคใบจุดสาหร่าย ปาล์ม'!$G$5:$G$71)</f>
        <v>0</v>
      </c>
      <c r="BD23" s="300">
        <f t="shared" si="50"/>
        <v>0</v>
      </c>
      <c r="BE23" s="297">
        <f>SUMIF(โรครากขาว!$C$5:$C$69,ทดสอบ!$E23,โรครากขาว!$G$5:$G$69)</f>
        <v>0</v>
      </c>
      <c r="BF23" s="297">
        <f>SUMIF(โรคใบร่วงยางพาราชนิดใหม่!$C$5:$C$69,ทดสอบ!$E23,โรคใบร่วงยางพาราชนิดใหม่!$G$5:$G$69)</f>
        <v>0</v>
      </c>
      <c r="BG23" s="297">
        <f>SUMIF(โรคใบร่วงยางพารา!$C$5:$C$69,ทดสอบ!$E23,โรคใบร่วงยางพารา!$G$5:$G$69)</f>
        <v>0</v>
      </c>
      <c r="BH23" s="297">
        <f>SUMIF(โรคราแป้ง1!$C$5:$C$69,ทดสอบ!$E23,โรคราแป้ง1!$G$5:$G$69)</f>
        <v>0</v>
      </c>
      <c r="BI23" s="297">
        <f>SUMIF(โรคหน้ายางแห้ง!$C$5:$C$69,ทดสอบ!$E23,โรคหน้ายางแห้ง!$G$5:$G$69)</f>
        <v>0</v>
      </c>
      <c r="BJ23" s="300">
        <f t="shared" si="51"/>
        <v>0</v>
      </c>
      <c r="BK23" s="297">
        <f>SUMIF(โรคราสนิม!$C$5:$C$64,ทดสอบ!$E23,โรคราสนิม!$G$5:$G$64)</f>
        <v>0</v>
      </c>
      <c r="BL23" s="297">
        <f>SUMIF(หนอนกาแฟสีแดง!$C$5:$C$64,ทดสอบ!$E23,หนอนกาแฟสีแดง!$G$5:$G$64)</f>
        <v>0</v>
      </c>
      <c r="BM23" s="297">
        <f>SUMIF(โรคใบจุดตากบ!$C$5:$C$64,ทดสอบ!$E23,โรคใบจุดตากบ!$G$5:$G$64)</f>
        <v>0</v>
      </c>
      <c r="BN23" s="297">
        <f ca="1">SUMIF(หนอนเจาะกิ่งลำต้น!$C$5:$C477,ทดสอบ!$E23,หนอนเจาะกิ่งลำต้น!$G$5:$G$64)</f>
        <v>0</v>
      </c>
      <c r="BO23" s="591">
        <f>SUMIF(มอดเจาะเมล็ดกาแฟ!$C$5:$C$64,ทดสอบ!$E23,มอดเจาะเมล็ดกาแฟ!$G$5:$G$64)</f>
        <v>0</v>
      </c>
      <c r="BP23" s="297">
        <f>SUMIF(มอดเจาะผลกาแฟ!$C$5:$C$64,ทดสอบ!$E23,มอดเจาะผลกาแฟ!$G$5:$G$64)</f>
        <v>0</v>
      </c>
      <c r="BQ23" s="300">
        <f t="shared" si="52"/>
        <v>0</v>
      </c>
      <c r="BR23" s="297">
        <f>SUMIF(เพลี้ยแป้งมัน!$B$5:$B$59,ทดสอบ!$E23,เพลี้ยแป้งมัน!$H$5:$H$59)</f>
        <v>0</v>
      </c>
      <c r="BS23" s="591">
        <f>SUMIF('โรคใบไหม้ (มัน)'!$B$5:$B$58,ทดสอบ!$E23,'โรคใบไหม้ (มัน)'!$H$5:$H$58)</f>
        <v>0</v>
      </c>
      <c r="BT23" s="297">
        <f>SUMIF(ไรแดง!$B$5:$B$59,ทดสอบ!$E23,ไรแดง!$H$5:$H$59)</f>
        <v>0</v>
      </c>
      <c r="BU23" s="297"/>
      <c r="BV23" s="297"/>
      <c r="BW23" s="297"/>
      <c r="BX23" s="297"/>
      <c r="BY23" s="297"/>
      <c r="BZ23" s="297">
        <f>SUMIF(โรคโคนเน่าหัวเน่า!$B$5:$B$59,ทดสอบ!$E23,โรคโคนเน่าหัวเน่า!$H$5:$H$59)</f>
        <v>0</v>
      </c>
      <c r="CA23" s="297"/>
      <c r="CB23" s="297">
        <f>SUMIF(โรคพุ่มแจ้!$B$5:$B$58,ทดสอบ!$E23,โรคพุ่มแจ้!$H$5:$H$58)</f>
        <v>0</v>
      </c>
      <c r="CC23" s="297">
        <f>SUMIF(โรคใบด่างมันสำปะหลัง!$B$5:$B$59,ทดสอบ!$E23,โรคใบด่างมันสำปะหลัง!$H$5:$H$59)</f>
        <v>0</v>
      </c>
      <c r="CD23" s="300">
        <f t="shared" si="45"/>
        <v>0</v>
      </c>
      <c r="CE23" s="297">
        <f>SUMIF(หนอนกออ้อย!$B$5:$B$50,ทดสอบ!$E23,หนอนกออ้อย!$G$5:$G$50)</f>
        <v>0</v>
      </c>
      <c r="CF23" s="297">
        <f>SUMIF('ด้วงหนวดยาว อ้อย'!$B$5:$B$52,ทดสอบ!$E23,'ด้วงหนวดยาว อ้อย'!$G$5:$G$52)</f>
        <v>0</v>
      </c>
      <c r="CG23" s="297"/>
      <c r="CH23" s="297"/>
      <c r="CI23" s="297"/>
      <c r="CJ23" s="297"/>
      <c r="CK23" s="297"/>
      <c r="CL23" s="297"/>
      <c r="CM23" s="297"/>
      <c r="CN23" s="297"/>
      <c r="CO23" s="297"/>
      <c r="CP23" s="297"/>
      <c r="CQ23" s="297"/>
      <c r="CR23" s="297">
        <f>SUMIF('โรคใบขาว อ้อย'!$B$5:$B$50,ทดสอบ!$E23,'โรคใบขาว อ้อย'!$G$5:$G$50)</f>
        <v>0</v>
      </c>
      <c r="CS23" s="297"/>
      <c r="CT23" s="300">
        <f t="shared" si="53"/>
        <v>0</v>
      </c>
      <c r="CU23" s="297"/>
      <c r="CV23" s="297">
        <f>SUMIF('หนอนกระทู้ข้าวโพดลายจุด (FAW)'!$B$5:$B$57,ทดสอบ!$E23,'หนอนกระทู้ข้าวโพดลายจุด (FAW)'!$F$5:$F$57)</f>
        <v>0</v>
      </c>
      <c r="CW23" s="297">
        <f>SUMIF(โรคฝักเน่า!$C$5:$C$57,ทดสอบ!$E23,โรคฝักเน่า!$G$5:$G$57)</f>
        <v>0</v>
      </c>
      <c r="CX23" s="297"/>
      <c r="CY23" s="297"/>
      <c r="CZ23" s="297"/>
      <c r="DA23" s="297"/>
      <c r="DB23" s="297"/>
      <c r="DC23" s="297"/>
      <c r="DD23" s="300">
        <f t="shared" si="46"/>
        <v>0</v>
      </c>
      <c r="DE23" s="297">
        <f>SUMIF(โรคเหี่ยว!$B$5:$B$65,ทดสอบ!$E23,โรคเหี่ยว!$E$5:$E$65)</f>
        <v>0</v>
      </c>
      <c r="DF23" s="297"/>
      <c r="DG23" s="297"/>
      <c r="DH23" s="297"/>
      <c r="DI23" s="297"/>
      <c r="DJ23" s="300">
        <f t="shared" si="54"/>
        <v>0</v>
      </c>
      <c r="DK23" s="297"/>
      <c r="DL23" s="297"/>
      <c r="DM23" s="297"/>
      <c r="DN23" s="297"/>
      <c r="DO23" s="297"/>
      <c r="DP23" s="300">
        <f t="shared" si="55"/>
        <v>0</v>
      </c>
      <c r="DQ23" s="297"/>
      <c r="DR23" s="297"/>
      <c r="DS23" s="297">
        <f>SUMIF('เพลี้ยไฟ ทุเรียน'!$B$5:$B$81,ทดสอบ!$E23,'เพลี้ยไฟ ทุเรียน'!$F$5:$F$81)</f>
        <v>0</v>
      </c>
      <c r="DT23" s="297">
        <f>SUMIF('เพลี้ยแป้ง ทุเรียน'!$B$5:$B$81,ทดสอบ!$E23,'เพลี้ยแป้ง ทุเรียน'!$F$5:$F$81)</f>
        <v>0</v>
      </c>
      <c r="DU23" s="297">
        <f>SUMIF(เพลี้ยไก่แจ้ทุเรียน!$B$5:$B$81,ทดสอบ!$E23,เพลี้ยไก่แจ้ทุเรียน!$F$5:$F$81)</f>
        <v>0</v>
      </c>
      <c r="DV23" s="297">
        <f>SUMIF(เพลี้ยหอยเกล็ด!$B$5:$B$81,ทดสอบ!$E23,เพลี้ยหอยเกล็ด!$F$5:$F$81)</f>
        <v>0</v>
      </c>
      <c r="DW23" s="297">
        <f>SUMIF(เพลี้ยจั๊กจั่นฝอย!$B$5:$B$81,ทดสอบ!$E23,เพลี้ยจั๊กจั่นฝอย!$F$5:$F$81)</f>
        <v>0</v>
      </c>
      <c r="DX23" s="297">
        <f>SUMIF(หนอนเจาะเมล็ดทุเรียน!$B$5:$B$81,ทดสอบ!$E23,หนอนเจาะเมล็ดทุเรียน!$F$5:$F$81)</f>
        <v>0</v>
      </c>
      <c r="DY23" s="297">
        <f>SUMIF(ไรแดงทุเรียน!$B$5:$B$81,ทดสอบ!$E23,ไรแดงทุเรียน!$F$5:$F$81)</f>
        <v>0</v>
      </c>
      <c r="DZ23" s="297"/>
      <c r="EA23" s="297">
        <f>SUMIF(โรครากเน่าโคนเน่า!$B$5:$B$81,ทดสอบ!$E23,โรครากเน่าโคนเน่า!$F$5:$F$81)</f>
        <v>0</v>
      </c>
      <c r="EB23" s="297">
        <f>SUMIF('โรคราดำ ทุเรียน'!$B$5:$B$81,ทดสอบ!$E23,'โรคราดำ ทุเรียน'!$F$5:$F$81)</f>
        <v>0</v>
      </c>
      <c r="EC23" s="297"/>
      <c r="ED23" s="297"/>
      <c r="EE23" s="297">
        <f>SUMIF(โรคราสีชมพู!$B$5:$B$81,ทดสอบ!$E23,โรคราสีชมพู!$F$5:$F$81)</f>
        <v>0</v>
      </c>
      <c r="EF23" s="297">
        <f>SUMIF(โรคใบติดหรือใบไหม้!$B$5:$B$81,ทดสอบ!$E23,โรคใบติดหรือใบไหม้!$F$5:$F$81)</f>
        <v>0</v>
      </c>
      <c r="EG23" s="297"/>
      <c r="EH23" s="297">
        <f>SUMIF('โรคใบจุดสาหร่าย (durian)'!$B$5:$B$81,ทดสอบ!$E23,'โรคใบจุดสาหร่าย (durian)'!$F$5:$F$81)</f>
        <v>0</v>
      </c>
      <c r="EI23" s="297">
        <f>SUMIF(หนอนเจาะผล!$B$5:$B$81,ทดสอบ!$E23,หนอนเจาะผล!$F$5:$F$81)</f>
        <v>0</v>
      </c>
      <c r="EJ23" s="300">
        <f t="shared" si="56"/>
        <v>0</v>
      </c>
      <c r="EK23" s="297"/>
      <c r="EL23" s="297">
        <f>SUMIF('เพลี้ยแป้ง (เงาะ)'!$B$5:$B$76,ทดสอบ!$E23,'เพลี้ยแป้ง (เงาะ)'!$F$5:$F$76)</f>
        <v>0</v>
      </c>
      <c r="EM23" s="297"/>
      <c r="EN23" s="297">
        <f>SUMIF(หนอนคืบกินใบ!$B$5:$B$76,ทดสอบ!$E23,หนอนคืบกินใบ!$F$5:$F$76)</f>
        <v>0</v>
      </c>
      <c r="EO23" s="297">
        <f>SUMIF('โรคราแป้ง (เงาะ)'!$B$5:$B$76,ทดสอบ!$E23,'โรคราแป้ง (เงาะ)'!$F$5:$F$76)</f>
        <v>0</v>
      </c>
      <c r="EP23" s="297"/>
      <c r="EQ23" s="297"/>
      <c r="ER23" s="297"/>
      <c r="ES23" s="297">
        <f>SUMIF('โรคใบจุดสาหร่าย(เงาะ)'!$B$5:$B$76,ทดสอบ!$E23,'โรคใบจุดสาหร่าย(เงาะ)'!$F$5:$F$76)</f>
        <v>0</v>
      </c>
      <c r="ET23" s="300">
        <f t="shared" si="57"/>
        <v>0</v>
      </c>
      <c r="EU23" s="297">
        <f>SUMIF('เพลี้ยไฟ (mangosteen)'!$B$5:$B$76,ทดสอบ!$E23,'เพลี้ยไฟ (mangosteen)'!$F$5:$F$76)</f>
        <v>0</v>
      </c>
      <c r="EV23" s="297">
        <f>SUMIF(หนอนชอนใบ!$B$5:$B$76,ทดสอบ!$E23,หนอนชอนใบ!$F$5:$F$76)</f>
        <v>0</v>
      </c>
      <c r="EW23" s="297">
        <f>SUMIF(หนอนกินใบ!$B$5:$B$76,ทดสอบ!$E23,หนอนกินใบ!$F$5:$F$76)</f>
        <v>0</v>
      </c>
      <c r="EX23" s="297"/>
      <c r="EY23" s="297">
        <f>SUMIF(โรคแอนแทรคโนส!$B$5:$B$76,ทดสอบ!$E23,โรคแอนแทรคโนส!$F$5:$F$76)</f>
        <v>0</v>
      </c>
      <c r="EZ23" s="297">
        <f>SUMIF('โรคใบจุดสาหร่าย (mangosteen)'!$B$5:$B$76,ทดสอบ!$E23,'โรคใบจุดสาหร่าย (mangosteen)'!$F$5:$F$76)</f>
        <v>0</v>
      </c>
      <c r="FA23" s="297">
        <f>SUMIF('โรคใบจุด (mangosteen)'!$B$5:$B$76,ทดสอบ!$E23,'โรคใบจุด (mangosteen)'!$F$5:$F$76)</f>
        <v>0</v>
      </c>
      <c r="FB23" s="300">
        <f t="shared" si="58"/>
        <v>0</v>
      </c>
      <c r="FC23" s="297">
        <f>SUMIF(โรคพุ่มไม้กวาด!$B$5:$B$80,ทดสอบ!$E23,โรคพุ่มไม้กวาด!$F$5:$F$80)</f>
        <v>0</v>
      </c>
      <c r="FD23" s="297">
        <f>SUMIF('เพลี้ยแป้ง (ลำไย)'!$B$5:$B$80,ทดสอบ!$E23,'เพลี้ยแป้ง (ลำไย)'!$F$5:$F$80)</f>
        <v>0</v>
      </c>
      <c r="FE23" s="297">
        <f>SUMIF('โรคราดำ (ลำไย)'!$B$5:$B$80,ทดสอบ!$E23,'โรคราดำ (ลำไย)'!$F$5:$F$80)</f>
        <v>0</v>
      </c>
      <c r="FF23" s="297">
        <f>SUMIF('หนอนคืบกินใบ (ลำไย)'!$B$5:$B$80,ทดสอบ!$E23,'หนอนคืบกินใบ (ลำไย)'!$F$5:$F$80)</f>
        <v>0</v>
      </c>
      <c r="FG23" s="297"/>
      <c r="FH23" s="300">
        <f t="shared" si="59"/>
        <v>0</v>
      </c>
      <c r="FI23" s="300">
        <f t="shared" si="47"/>
        <v>0</v>
      </c>
      <c r="FJ23" s="368">
        <f t="shared" si="4"/>
        <v>0</v>
      </c>
      <c r="FK23" s="407">
        <f t="shared" si="25"/>
        <v>0</v>
      </c>
      <c r="FL23" s="402"/>
    </row>
    <row r="24" spans="1:170" s="112" customFormat="1">
      <c r="A24" s="318">
        <v>0</v>
      </c>
      <c r="B24" s="318">
        <f t="shared" ca="1" si="43"/>
        <v>1</v>
      </c>
      <c r="C24" s="318">
        <f ca="1">IF(B24=1,SUBTOTAL(2,$B$10:B24),"")</f>
        <v>11</v>
      </c>
      <c r="D24" s="290">
        <f t="shared" ca="1" si="48"/>
        <v>11</v>
      </c>
      <c r="E24" s="291" t="s">
        <v>130</v>
      </c>
      <c r="F24" s="310"/>
      <c r="G24" s="310"/>
      <c r="H24" s="310"/>
      <c r="I24" s="310"/>
      <c r="J24" s="306"/>
      <c r="K24" s="297">
        <f>SUMIF(หนอนห่อใบข้าว!$B$5:$B$76,ทดสอบ!$E24,หนอนห่อใบข้าว!$G$5:$G$76)</f>
        <v>0</v>
      </c>
      <c r="L24" s="297">
        <f>SUMIF(เพลี้ยกระโดดหลังขาว!$B$5:$B$76,ทดสอบ!$E24,เพลี้ยกระโดดหลังขาว!$G$5:$G$76)</f>
        <v>0</v>
      </c>
      <c r="M24" s="297">
        <f>SUMIF(โรคไหม้ข้าว!$B$5:$B$76,ทดสอบ!$E24,โรคไหม้ข้าว!$G$5:$G$76)</f>
        <v>3</v>
      </c>
      <c r="N24" s="297">
        <f>SUMIF(แมลงหวี่ขาว!$B$5:$B$76,ทดสอบ!$E24,แมลงหวี่ขาว!$G$5:$G$76)</f>
        <v>0</v>
      </c>
      <c r="O24" s="297">
        <f>SUMIF(เพลี้ยกระโดดสีน้ำตาล!$B$5:$B$77,ทดสอบ!$E24,เพลี้ยกระโดดสีน้ำตาล!$G$5:$G$77)</f>
        <v>0</v>
      </c>
      <c r="P24" s="297">
        <f>SUMIF(แมลงสิง!$B$5:$B$81,ทดสอบ!$E24,แมลงสิง!$G$5:$G$81)</f>
        <v>0</v>
      </c>
      <c r="Q24" s="297">
        <f>SUMIF(เพลี้ยไฟ!$B$5:$B$76,ทดสอบ!$E24,เพลี้ยไฟ!$G$5:$G$76)</f>
        <v>0</v>
      </c>
      <c r="R24" s="297">
        <f>SUMIF(แมลงดำหนาม1!$B$5:$B$81,ทดสอบ!$E24,แมลงดำหนาม1!$G$5:$G$81)</f>
        <v>0</v>
      </c>
      <c r="S24" s="297">
        <f>SUMIF(โรคขอบใบแห้ง!$B$5:$B$78,ทดสอบ!$E24,โรคขอบใบแห้ง!$G$5:$G$78)</f>
        <v>0</v>
      </c>
      <c r="T24" s="297">
        <f>SUMIF(โรคกาบใบแห้ง!$B$5:$B$81,ทดสอบ!$E24,โรคกาบใบแห้ง!$G$5:$G$81)</f>
        <v>0</v>
      </c>
      <c r="U24" s="297">
        <f>SUMIF(โรคใบจุดสีน้ำตาล!$B$5:$B$77,ทดสอบ!$E24,โรคใบจุดสีน้ำตาล!$G$5:$G$77)</f>
        <v>0</v>
      </c>
      <c r="V24" s="297">
        <f>SUMIF(หนอนกระทู้กล้า!$B$5:$B$76,ทดสอบ!$E24,หนอนกระทู้กล้า!$G$5:$G$76)</f>
        <v>0</v>
      </c>
      <c r="W24" s="297">
        <f>SUMIF(โรคใบขีดโปร่งแสง!$B$5:$B$81,ทดสอบ!$E24,โรคใบขีดโปร่งแสง!$G$5:$G$81)</f>
        <v>0</v>
      </c>
      <c r="X24" s="297">
        <f>SUMIF(โรคใบขีดสีน้ำตาล!$B$5:$B$80,ทดสอบ!$E24,โรคใบขีดสีน้ำตาล!$G$5:$G$80)</f>
        <v>0</v>
      </c>
      <c r="Y24" s="297">
        <f>SUMIF(หนอนกัดใบข้าว!$B$5:$B$81,ทดสอบ!$E24,หนอนกัดใบข้าว!$G$5:$G$81)</f>
        <v>0</v>
      </c>
      <c r="Z24" s="297">
        <f>SUMIF(แมลงหล่า!$B$5:$B$81,ทดสอบ!$E24,แมลงหล่า!$G$5:$G$81)</f>
        <v>0</v>
      </c>
      <c r="AA24" s="297">
        <f>SUMIF(แมลงบั่ว!$B$5:$B$80,ทดสอบ!$E24,แมลงบั่ว!$G$5:$G$80)</f>
        <v>0</v>
      </c>
      <c r="AB24" s="297">
        <f>SUMIF(โรคเมล็ดด่าง!$B$5:$B$81,ทดสอบ!$E24,โรคเมล็ดด่าง!$G$5:$G$81)</f>
        <v>0</v>
      </c>
      <c r="AC24" s="297">
        <f>SUMIF(ด้วงดำ!$B$5:$B$81,ทดสอบ!$E24,ด้วงดำ!$G$5:$G$81)</f>
        <v>0</v>
      </c>
      <c r="AD24" s="297">
        <f>SUMIF(ตั๊กแตนหนวดสั้น!$B$5:$B$81,ทดสอบ!$E24,ตั๊กแตนหนวดสั้น!$G$5:$G$81)</f>
        <v>0</v>
      </c>
      <c r="AE24" s="297">
        <f>SUMIF(หนอนกอข้าว!$B$5:$B$77,ทดสอบ!$E24,หนอนกอข้าว!$G$5:$G$77)</f>
        <v>0</v>
      </c>
      <c r="AF24" s="297">
        <f>SUMIF(หนอนกระทู้ข้าว!$B$5:$B$81,ทดสอบ!$E24,หนอนกระทู้ข้าว!$G$5:$G$81)</f>
        <v>0</v>
      </c>
      <c r="AG24" s="297">
        <f>SUMIF(โรคกาบใบเน่า!$B$5:$B$81,ทดสอบ!$E24,โรคกาบใบเน่า!$G$5:$G$81)</f>
        <v>0</v>
      </c>
      <c r="AH24" s="297">
        <f>SUMIF(เพลี้ยจั๊กจั่นสีเขียว!$B$5:$B$80,ทดสอบ!$E24,เพลี้ยจั๊กจั่นสีเขียว!$G$5:$G$80)</f>
        <v>0</v>
      </c>
      <c r="AI24" s="297">
        <f>SUMIF(หอยเชอรี่!$B$5:$B$81,ทดสอบ!$E24,หอยเชอรี่!$G$5:$G$81)</f>
        <v>0</v>
      </c>
      <c r="AJ24" s="297">
        <f>SUMIF(โรคใบสีส้ม!$B$5:$B$80,ทดสอบ!$E24,โรคใบสีส้ม!$G$5:$G$80)</f>
        <v>0</v>
      </c>
      <c r="AK24" s="300">
        <f t="shared" si="44"/>
        <v>3</v>
      </c>
      <c r="AL24" s="297">
        <f>SUMIF(หนอนหัวดำ!$C$6:$C$67,ทดสอบ!$E24,หนอนหัวดำ!$N$6:$N$67)</f>
        <v>0</v>
      </c>
      <c r="AM24" s="297">
        <f>SUMIF(แมลงดำหนาม!$C$6:$C$67,ทดสอบ!$E24,แมลงดำหนาม!$N$6:$N$67)</f>
        <v>0</v>
      </c>
      <c r="AN24" s="297">
        <f>SUMIF('ด้วงแรด มะพร้าว'!$C$6:$C$67,ทดสอบ!$E24,'ด้วงแรด มะพร้าว'!$J$6:$J$67)</f>
        <v>0</v>
      </c>
      <c r="AO24" s="297">
        <f>SUMIF(ด้วงงวง!$C$6:$C$67,ทดสอบ!$E24,ด้วงงวง!$J$6:$J$67)</f>
        <v>0</v>
      </c>
      <c r="AP24" s="297">
        <f>SUMIF(ไรสี่ขามะพร้าว!$C$6:$C$67,ทดสอบ!$E24,ไรสี่ขามะพร้าว!$J$6:$J$67)</f>
        <v>0</v>
      </c>
      <c r="AQ24" s="297">
        <f>SUMIF(หนอนพาราซา!$C$6:$C$67,ทดสอบ!$E24,หนอนพาราซา!$J$6:$J$67)</f>
        <v>0</v>
      </c>
      <c r="AR24" s="297">
        <f>SUMIF(หนอนกินใบมะพร้าว!$C$6:$C$67,ทดสอบ!$E24,หนอนกินใบมะพร้าว!$J$6:$J$67)</f>
        <v>0</v>
      </c>
      <c r="AS24" s="300">
        <f t="shared" si="49"/>
        <v>0</v>
      </c>
      <c r="AT24" s="297">
        <f>SUMIF('ด้วงแรด ปาล์ม'!$C$5:$C$71,ทดสอบ!$E24,'ด้วงแรด ปาล์ม'!$G$5:$G$71)</f>
        <v>0</v>
      </c>
      <c r="AU24" s="297">
        <f>SUMIF(หนอนปลอกเล็ก!$C$5:$C$71,ทดสอบ!$E24,หนอนปลอกเล็ก!$G$5:$G$71)</f>
        <v>0</v>
      </c>
      <c r="AV24" s="297">
        <f>SUMIF(ด้วงกุหลาบ!$C$5:$C$70,ทดสอบ!$E24,ด้วงกุหลาบ!$G$5:$G$70)</f>
        <v>0</v>
      </c>
      <c r="AW24" s="297">
        <f>SUMIF(โรคทะลายเน่า!$C$5:$C$71,ทดสอบ!$E24,โรคทะลายเน่า!$G$5:$G$71)</f>
        <v>0</v>
      </c>
      <c r="AX24" s="297">
        <f>SUMIF(โรคลำต้นเน่า!$C$5:$C$71,ทดสอบ!$E24,โรคลำต้นเน่า!$G$5:$G$71)</f>
        <v>0</v>
      </c>
      <c r="AY24" s="297">
        <f>SUMIF('โรคใบจุด ปาล์ม'!$C$5:$C$71,ทดสอบ!$E24,'โรคใบจุด ปาล์ม'!$G$5:$G$71)</f>
        <v>0</v>
      </c>
      <c r="AZ24" s="297">
        <f>SUMIF(โรคก้านทางใบเน่า!$C$5:$C$71,ทดสอบ!$E24,โรคก้านทางใบเน่า!$G$5:$G$71)</f>
        <v>0</v>
      </c>
      <c r="BA24" s="297">
        <f>SUMIF(หนอนหน้าแมว!$C$5:$C$71,ทดสอบ!$E24,หนอนหน้าแมว!$G$5:$G$71)</f>
        <v>0</v>
      </c>
      <c r="BB24" s="591">
        <f>SUMIF('หนอนหัวดำ ปาล์ม'!$C$5:$C$71,ทดสอบ!$E24,'หนอนหัวดำ ปาล์ม'!$G$5:$G$71)</f>
        <v>0</v>
      </c>
      <c r="BC24" s="297">
        <f>SUMIF('โรคใบจุดสาหร่าย ปาล์ม'!$C$5:$C$71,ทดสอบ!$E24,'โรคใบจุดสาหร่าย ปาล์ม'!$G$5:$G$71)</f>
        <v>0</v>
      </c>
      <c r="BD24" s="300">
        <f t="shared" si="50"/>
        <v>0</v>
      </c>
      <c r="BE24" s="297">
        <f>SUMIF(โรครากขาว!$C$5:$C$69,ทดสอบ!$E24,โรครากขาว!$G$5:$G$69)</f>
        <v>0</v>
      </c>
      <c r="BF24" s="297">
        <f>SUMIF(โรคใบร่วงยางพาราชนิดใหม่!$C$5:$C$69,ทดสอบ!$E24,โรคใบร่วงยางพาราชนิดใหม่!$G$5:$G$69)</f>
        <v>2000.72</v>
      </c>
      <c r="BG24" s="297">
        <f>SUMIF(โรคใบร่วงยางพารา!$C$5:$C$69,ทดสอบ!$E24,โรคใบร่วงยางพารา!$G$5:$G$69)</f>
        <v>0</v>
      </c>
      <c r="BH24" s="297">
        <f>SUMIF(โรคราแป้ง1!$C$5:$C$69,ทดสอบ!$E24,โรคราแป้ง1!$G$5:$G$69)</f>
        <v>0</v>
      </c>
      <c r="BI24" s="297">
        <f>SUMIF(โรคหน้ายางแห้ง!$C$5:$C$69,ทดสอบ!$E24,โรคหน้ายางแห้ง!$G$5:$G$69)</f>
        <v>0</v>
      </c>
      <c r="BJ24" s="300">
        <f t="shared" si="51"/>
        <v>2000.72</v>
      </c>
      <c r="BK24" s="297">
        <f>SUMIF(โรคราสนิม!$C$5:$C$64,ทดสอบ!$E24,โรคราสนิม!$G$5:$G$64)</f>
        <v>0</v>
      </c>
      <c r="BL24" s="297">
        <f>SUMIF(หนอนกาแฟสีแดง!$C$5:$C$64,ทดสอบ!$E24,หนอนกาแฟสีแดง!$G$5:$G$64)</f>
        <v>0</v>
      </c>
      <c r="BM24" s="297">
        <f>SUMIF(โรคใบจุดตากบ!$C$5:$C$64,ทดสอบ!$E24,โรคใบจุดตากบ!$G$5:$G$64)</f>
        <v>0</v>
      </c>
      <c r="BN24" s="297">
        <f ca="1">SUMIF(หนอนเจาะกิ่งลำต้น!$C$5:$C478,ทดสอบ!$E24,หนอนเจาะกิ่งลำต้น!$G$5:$G$64)</f>
        <v>0</v>
      </c>
      <c r="BO24" s="591">
        <f>SUMIF(มอดเจาะเมล็ดกาแฟ!$C$5:$C$64,ทดสอบ!$E24,มอดเจาะเมล็ดกาแฟ!$G$5:$G$64)</f>
        <v>0</v>
      </c>
      <c r="BP24" s="297">
        <f>SUMIF(มอดเจาะผลกาแฟ!$C$5:$C$64,ทดสอบ!$E24,มอดเจาะผลกาแฟ!$G$5:$G$64)</f>
        <v>0</v>
      </c>
      <c r="BQ24" s="300">
        <f t="shared" ca="1" si="52"/>
        <v>0</v>
      </c>
      <c r="BR24" s="297">
        <f>SUMIF(เพลี้ยแป้งมัน!$B$5:$B$59,ทดสอบ!$E24,เพลี้ยแป้งมัน!$H$5:$H$59)</f>
        <v>0</v>
      </c>
      <c r="BS24" s="591">
        <f>SUMIF('โรคใบไหม้ (มัน)'!$B$5:$B$58,ทดสอบ!$E24,'โรคใบไหม้ (มัน)'!$H$5:$H$58)</f>
        <v>0</v>
      </c>
      <c r="BT24" s="297">
        <f>SUMIF(ไรแดง!$B$5:$B$59,ทดสอบ!$E24,ไรแดง!$H$5:$H$59)</f>
        <v>0</v>
      </c>
      <c r="BU24" s="297"/>
      <c r="BV24" s="297"/>
      <c r="BW24" s="297"/>
      <c r="BX24" s="297"/>
      <c r="BY24" s="297"/>
      <c r="BZ24" s="297">
        <f>SUMIF(โรคโคนเน่าหัวเน่า!$B$5:$B$59,ทดสอบ!$E24,โรคโคนเน่าหัวเน่า!$H$5:$H$59)</f>
        <v>0</v>
      </c>
      <c r="CA24" s="297"/>
      <c r="CB24" s="297">
        <f>SUMIF(โรคพุ่มแจ้!$B$5:$B$58,ทดสอบ!$E24,โรคพุ่มแจ้!$H$5:$H$58)</f>
        <v>0</v>
      </c>
      <c r="CC24" s="297">
        <f>SUMIF(โรคใบด่างมันสำปะหลัง!$B$5:$B$59,ทดสอบ!$E24,โรคใบด่างมันสำปะหลัง!$H$5:$H$59)</f>
        <v>194.5</v>
      </c>
      <c r="CD24" s="300">
        <f t="shared" si="45"/>
        <v>194.5</v>
      </c>
      <c r="CE24" s="297">
        <f>SUMIF(หนอนกออ้อย!$B$5:$B$50,ทดสอบ!$E24,หนอนกออ้อย!$G$5:$G$50)</f>
        <v>0</v>
      </c>
      <c r="CF24" s="297">
        <f>SUMIF('ด้วงหนวดยาว อ้อย'!$B$5:$B$52,ทดสอบ!$E24,'ด้วงหนวดยาว อ้อย'!$G$5:$G$52)</f>
        <v>0</v>
      </c>
      <c r="CG24" s="297"/>
      <c r="CH24" s="297"/>
      <c r="CI24" s="297"/>
      <c r="CJ24" s="297"/>
      <c r="CK24" s="297"/>
      <c r="CL24" s="297"/>
      <c r="CM24" s="297"/>
      <c r="CN24" s="297"/>
      <c r="CO24" s="297"/>
      <c r="CP24" s="297"/>
      <c r="CQ24" s="297"/>
      <c r="CR24" s="297">
        <f>SUMIF('โรคใบขาว อ้อย'!$B$5:$B$50,ทดสอบ!$E24,'โรคใบขาว อ้อย'!$G$5:$G$50)</f>
        <v>0</v>
      </c>
      <c r="CS24" s="297"/>
      <c r="CT24" s="300">
        <f t="shared" si="53"/>
        <v>0</v>
      </c>
      <c r="CU24" s="297"/>
      <c r="CV24" s="297">
        <f>SUMIF('หนอนกระทู้ข้าวโพดลายจุด (FAW)'!$B$5:$B$57,ทดสอบ!$E24,'หนอนกระทู้ข้าวโพดลายจุด (FAW)'!$F$5:$F$57)</f>
        <v>0</v>
      </c>
      <c r="CW24" s="297">
        <f>SUMIF(โรคฝักเน่า!$C$5:$C$57,ทดสอบ!$E24,โรคฝักเน่า!$G$5:$G$57)</f>
        <v>0</v>
      </c>
      <c r="CX24" s="297"/>
      <c r="CY24" s="297"/>
      <c r="CZ24" s="297"/>
      <c r="DA24" s="297"/>
      <c r="DB24" s="297"/>
      <c r="DC24" s="297"/>
      <c r="DD24" s="300">
        <f t="shared" si="46"/>
        <v>0</v>
      </c>
      <c r="DE24" s="297">
        <f>SUMIF(โรคเหี่ยว!$B$5:$B$65,ทดสอบ!$E24,โรคเหี่ยว!$E$5:$E$65)</f>
        <v>0</v>
      </c>
      <c r="DF24" s="297"/>
      <c r="DG24" s="297"/>
      <c r="DH24" s="297"/>
      <c r="DI24" s="297"/>
      <c r="DJ24" s="300">
        <f t="shared" si="54"/>
        <v>0</v>
      </c>
      <c r="DK24" s="297"/>
      <c r="DL24" s="297"/>
      <c r="DM24" s="297"/>
      <c r="DN24" s="297"/>
      <c r="DO24" s="297"/>
      <c r="DP24" s="300">
        <f t="shared" si="55"/>
        <v>0</v>
      </c>
      <c r="DQ24" s="297"/>
      <c r="DR24" s="297"/>
      <c r="DS24" s="297">
        <f>SUMIF('เพลี้ยไฟ ทุเรียน'!$B$5:$B$81,ทดสอบ!$E24,'เพลี้ยไฟ ทุเรียน'!$F$5:$F$81)</f>
        <v>0</v>
      </c>
      <c r="DT24" s="297">
        <f>SUMIF('เพลี้ยแป้ง ทุเรียน'!$B$5:$B$81,ทดสอบ!$E24,'เพลี้ยแป้ง ทุเรียน'!$F$5:$F$81)</f>
        <v>0</v>
      </c>
      <c r="DU24" s="297">
        <f>SUMIF(เพลี้ยไก่แจ้ทุเรียน!$B$5:$B$81,ทดสอบ!$E24,เพลี้ยไก่แจ้ทุเรียน!$F$5:$F$81)</f>
        <v>0</v>
      </c>
      <c r="DV24" s="297">
        <f>SUMIF(เพลี้ยหอยเกล็ด!$B$5:$B$81,ทดสอบ!$E24,เพลี้ยหอยเกล็ด!$F$5:$F$81)</f>
        <v>0</v>
      </c>
      <c r="DW24" s="297">
        <f>SUMIF(เพลี้ยจั๊กจั่นฝอย!$B$5:$B$81,ทดสอบ!$E24,เพลี้ยจั๊กจั่นฝอย!$F$5:$F$81)</f>
        <v>0</v>
      </c>
      <c r="DX24" s="297">
        <f>SUMIF(หนอนเจาะเมล็ดทุเรียน!$B$5:$B$81,ทดสอบ!$E24,หนอนเจาะเมล็ดทุเรียน!$F$5:$F$81)</f>
        <v>0</v>
      </c>
      <c r="DY24" s="297">
        <f>SUMIF(ไรแดงทุเรียน!$B$5:$B$81,ทดสอบ!$E24,ไรแดงทุเรียน!$F$5:$F$81)</f>
        <v>0</v>
      </c>
      <c r="DZ24" s="297"/>
      <c r="EA24" s="297">
        <f>SUMIF(โรครากเน่าโคนเน่า!$B$5:$B$81,ทดสอบ!$E24,โรครากเน่าโคนเน่า!$F$5:$F$81)</f>
        <v>0</v>
      </c>
      <c r="EB24" s="297">
        <f>SUMIF('โรคราดำ ทุเรียน'!$B$5:$B$81,ทดสอบ!$E24,'โรคราดำ ทุเรียน'!$F$5:$F$81)</f>
        <v>0</v>
      </c>
      <c r="EC24" s="297"/>
      <c r="ED24" s="297"/>
      <c r="EE24" s="297">
        <f>SUMIF(โรคราสีชมพู!$B$5:$B$81,ทดสอบ!$E24,โรคราสีชมพู!$F$5:$F$81)</f>
        <v>0</v>
      </c>
      <c r="EF24" s="297">
        <f>SUMIF(โรคใบติดหรือใบไหม้!$B$5:$B$81,ทดสอบ!$E24,โรคใบติดหรือใบไหม้!$F$5:$F$81)</f>
        <v>0</v>
      </c>
      <c r="EG24" s="297"/>
      <c r="EH24" s="297">
        <f>SUMIF('โรคใบจุดสาหร่าย (durian)'!$B$5:$B$81,ทดสอบ!$E24,'โรคใบจุดสาหร่าย (durian)'!$F$5:$F$81)</f>
        <v>0</v>
      </c>
      <c r="EI24" s="297">
        <f>SUMIF(หนอนเจาะผล!$B$5:$B$81,ทดสอบ!$E24,หนอนเจาะผล!$F$5:$F$81)</f>
        <v>0</v>
      </c>
      <c r="EJ24" s="300">
        <f t="shared" si="56"/>
        <v>0</v>
      </c>
      <c r="EK24" s="297"/>
      <c r="EL24" s="297">
        <f>SUMIF('เพลี้ยแป้ง (เงาะ)'!$B$5:$B$76,ทดสอบ!$E24,'เพลี้ยแป้ง (เงาะ)'!$F$5:$F$76)</f>
        <v>0</v>
      </c>
      <c r="EM24" s="297"/>
      <c r="EN24" s="297">
        <f>SUMIF(หนอนคืบกินใบ!$B$5:$B$76,ทดสอบ!$E24,หนอนคืบกินใบ!$F$5:$F$76)</f>
        <v>0</v>
      </c>
      <c r="EO24" s="297">
        <f>SUMIF('โรคราแป้ง (เงาะ)'!$B$5:$B$76,ทดสอบ!$E24,'โรคราแป้ง (เงาะ)'!$F$5:$F$76)</f>
        <v>0</v>
      </c>
      <c r="EP24" s="297"/>
      <c r="EQ24" s="297"/>
      <c r="ER24" s="297"/>
      <c r="ES24" s="297">
        <f>SUMIF('โรคใบจุดสาหร่าย(เงาะ)'!$B$5:$B$76,ทดสอบ!$E24,'โรคใบจุดสาหร่าย(เงาะ)'!$F$5:$F$76)</f>
        <v>0</v>
      </c>
      <c r="ET24" s="300">
        <f t="shared" si="57"/>
        <v>0</v>
      </c>
      <c r="EU24" s="297">
        <f>SUMIF('เพลี้ยไฟ (mangosteen)'!$B$5:$B$76,ทดสอบ!$E24,'เพลี้ยไฟ (mangosteen)'!$F$5:$F$76)</f>
        <v>0</v>
      </c>
      <c r="EV24" s="297">
        <f>SUMIF(หนอนชอนใบ!$B$5:$B$76,ทดสอบ!$E24,หนอนชอนใบ!$F$5:$F$76)</f>
        <v>0</v>
      </c>
      <c r="EW24" s="297">
        <f>SUMIF(หนอนกินใบ!$B$5:$B$76,ทดสอบ!$E24,หนอนกินใบ!$F$5:$F$76)</f>
        <v>0</v>
      </c>
      <c r="EX24" s="297"/>
      <c r="EY24" s="297">
        <f>SUMIF(โรคแอนแทรคโนส!$B$5:$B$76,ทดสอบ!$E24,โรคแอนแทรคโนส!$F$5:$F$76)</f>
        <v>0</v>
      </c>
      <c r="EZ24" s="297">
        <f>SUMIF('โรคใบจุดสาหร่าย (mangosteen)'!$B$5:$B$76,ทดสอบ!$E24,'โรคใบจุดสาหร่าย (mangosteen)'!$F$5:$F$76)</f>
        <v>0</v>
      </c>
      <c r="FA24" s="297">
        <f>SUMIF('โรคใบจุด (mangosteen)'!$B$5:$B$76,ทดสอบ!$E24,'โรคใบจุด (mangosteen)'!$F$5:$F$76)</f>
        <v>0</v>
      </c>
      <c r="FB24" s="300">
        <f t="shared" si="58"/>
        <v>0</v>
      </c>
      <c r="FC24" s="297">
        <f>SUMIF(โรคพุ่มไม้กวาด!$B$5:$B$80,ทดสอบ!$E24,โรคพุ่มไม้กวาด!$F$5:$F$80)</f>
        <v>0</v>
      </c>
      <c r="FD24" s="297">
        <f>SUMIF('เพลี้ยแป้ง (ลำไย)'!$B$5:$B$80,ทดสอบ!$E24,'เพลี้ยแป้ง (ลำไย)'!$F$5:$F$80)</f>
        <v>0</v>
      </c>
      <c r="FE24" s="297">
        <f>SUMIF('โรคราดำ (ลำไย)'!$B$5:$B$80,ทดสอบ!$E24,'โรคราดำ (ลำไย)'!$F$5:$F$80)</f>
        <v>0</v>
      </c>
      <c r="FF24" s="297">
        <f>SUMIF('หนอนคืบกินใบ (ลำไย)'!$B$5:$B$80,ทดสอบ!$E24,'หนอนคืบกินใบ (ลำไย)'!$F$5:$F$80)</f>
        <v>0</v>
      </c>
      <c r="FG24" s="297"/>
      <c r="FH24" s="300">
        <f t="shared" si="59"/>
        <v>0</v>
      </c>
      <c r="FI24" s="300">
        <f t="shared" ca="1" si="47"/>
        <v>2198.2200000000003</v>
      </c>
      <c r="FJ24" s="368">
        <f t="shared" ca="1" si="4"/>
        <v>2198.2200000000003</v>
      </c>
      <c r="FK24" s="407">
        <f t="shared" ca="1" si="25"/>
        <v>0</v>
      </c>
      <c r="FL24" s="401"/>
    </row>
    <row r="25" spans="1:170" s="112" customFormat="1">
      <c r="A25" s="318">
        <v>0</v>
      </c>
      <c r="B25" s="318">
        <f t="shared" ca="1" si="43"/>
        <v>1</v>
      </c>
      <c r="C25" s="318">
        <f ca="1">IF(B25=1,SUBTOTAL(2,$B$10:B25),"")</f>
        <v>12</v>
      </c>
      <c r="D25" s="290">
        <f t="shared" ca="1" si="48"/>
        <v>12</v>
      </c>
      <c r="E25" s="291" t="s">
        <v>131</v>
      </c>
      <c r="F25" s="310"/>
      <c r="G25" s="310"/>
      <c r="H25" s="310"/>
      <c r="I25" s="310"/>
      <c r="J25" s="306"/>
      <c r="K25" s="297">
        <f>SUMIF(หนอนห่อใบข้าว!$B$5:$B$76,ทดสอบ!$E25,หนอนห่อใบข้าว!$G$5:$G$76)</f>
        <v>0</v>
      </c>
      <c r="L25" s="297">
        <f>SUMIF(เพลี้ยกระโดดหลังขาว!$B$5:$B$76,ทดสอบ!$E25,เพลี้ยกระโดดหลังขาว!$G$5:$G$76)</f>
        <v>0</v>
      </c>
      <c r="M25" s="297">
        <f>SUMIF(โรคไหม้ข้าว!$B$5:$B$76,ทดสอบ!$E25,โรคไหม้ข้าว!$G$5:$G$76)</f>
        <v>0</v>
      </c>
      <c r="N25" s="297">
        <f>SUMIF(แมลงหวี่ขาว!$B$5:$B$76,ทดสอบ!$E25,แมลงหวี่ขาว!$G$5:$G$76)</f>
        <v>0</v>
      </c>
      <c r="O25" s="297">
        <f>SUMIF(เพลี้ยกระโดดสีน้ำตาล!$B$5:$B$77,ทดสอบ!$E25,เพลี้ยกระโดดสีน้ำตาล!$G$5:$G$77)</f>
        <v>0</v>
      </c>
      <c r="P25" s="297">
        <f>SUMIF(แมลงสิง!$B$5:$B$81,ทดสอบ!$E25,แมลงสิง!$G$5:$G$81)</f>
        <v>0</v>
      </c>
      <c r="Q25" s="297">
        <f>SUMIF(เพลี้ยไฟ!$B$5:$B$76,ทดสอบ!$E25,เพลี้ยไฟ!$G$5:$G$76)</f>
        <v>0</v>
      </c>
      <c r="R25" s="297">
        <f>SUMIF(แมลงดำหนาม1!$B$5:$B$81,ทดสอบ!$E25,แมลงดำหนาม1!$G$5:$G$81)</f>
        <v>0</v>
      </c>
      <c r="S25" s="297">
        <f>SUMIF(โรคขอบใบแห้ง!$B$5:$B$78,ทดสอบ!$E25,โรคขอบใบแห้ง!$G$5:$G$78)</f>
        <v>0</v>
      </c>
      <c r="T25" s="297">
        <f>SUMIF(โรคกาบใบแห้ง!$B$5:$B$81,ทดสอบ!$E25,โรคกาบใบแห้ง!$G$5:$G$81)</f>
        <v>0</v>
      </c>
      <c r="U25" s="297">
        <f>SUMIF(โรคใบจุดสีน้ำตาล!$B$5:$B$77,ทดสอบ!$E25,โรคใบจุดสีน้ำตาล!$G$5:$G$77)</f>
        <v>0</v>
      </c>
      <c r="V25" s="297">
        <f>SUMIF(หนอนกระทู้กล้า!$B$5:$B$76,ทดสอบ!$E25,หนอนกระทู้กล้า!$G$5:$G$76)</f>
        <v>0</v>
      </c>
      <c r="W25" s="297">
        <f>SUMIF(โรคใบขีดโปร่งแสง!$B$5:$B$81,ทดสอบ!$E25,โรคใบขีดโปร่งแสง!$G$5:$G$81)</f>
        <v>0</v>
      </c>
      <c r="X25" s="297">
        <f>SUMIF(โรคใบขีดสีน้ำตาล!$B$5:$B$80,ทดสอบ!$E25,โรคใบขีดสีน้ำตาล!$G$5:$G$80)</f>
        <v>0</v>
      </c>
      <c r="Y25" s="297">
        <f>SUMIF(หนอนกัดใบข้าว!$B$5:$B$81,ทดสอบ!$E25,หนอนกัดใบข้าว!$G$5:$G$81)</f>
        <v>0</v>
      </c>
      <c r="Z25" s="297">
        <f>SUMIF(แมลงหล่า!$B$5:$B$81,ทดสอบ!$E25,แมลงหล่า!$G$5:$G$81)</f>
        <v>0</v>
      </c>
      <c r="AA25" s="297">
        <f>SUMIF(แมลงบั่ว!$B$5:$B$80,ทดสอบ!$E25,แมลงบั่ว!$G$5:$G$80)</f>
        <v>700</v>
      </c>
      <c r="AB25" s="297">
        <f>SUMIF(โรคเมล็ดด่าง!$B$5:$B$81,ทดสอบ!$E25,โรคเมล็ดด่าง!$G$5:$G$81)</f>
        <v>0</v>
      </c>
      <c r="AC25" s="297">
        <f>SUMIF(ด้วงดำ!$B$5:$B$81,ทดสอบ!$E25,ด้วงดำ!$G$5:$G$81)</f>
        <v>0</v>
      </c>
      <c r="AD25" s="297">
        <f>SUMIF(ตั๊กแตนหนวดสั้น!$B$5:$B$81,ทดสอบ!$E25,ตั๊กแตนหนวดสั้น!$G$5:$G$81)</f>
        <v>0</v>
      </c>
      <c r="AE25" s="297">
        <f>SUMIF(หนอนกอข้าว!$B$5:$B$77,ทดสอบ!$E25,หนอนกอข้าว!$G$5:$G$77)</f>
        <v>0</v>
      </c>
      <c r="AF25" s="297">
        <f>SUMIF(หนอนกระทู้ข้าว!$B$5:$B$81,ทดสอบ!$E25,หนอนกระทู้ข้าว!$G$5:$G$81)</f>
        <v>0</v>
      </c>
      <c r="AG25" s="297">
        <f>SUMIF(โรคกาบใบเน่า!$B$5:$B$81,ทดสอบ!$E25,โรคกาบใบเน่า!$G$5:$G$81)</f>
        <v>0</v>
      </c>
      <c r="AH25" s="297">
        <f>SUMIF(เพลี้ยจั๊กจั่นสีเขียว!$B$5:$B$80,ทดสอบ!$E25,เพลี้ยจั๊กจั่นสีเขียว!$G$5:$G$80)</f>
        <v>0</v>
      </c>
      <c r="AI25" s="297">
        <f>SUMIF(หอยเชอรี่!$B$5:$B$81,ทดสอบ!$E25,หอยเชอรี่!$G$5:$G$81)</f>
        <v>0</v>
      </c>
      <c r="AJ25" s="297">
        <f>SUMIF(โรคใบสีส้ม!$B$5:$B$80,ทดสอบ!$E25,โรคใบสีส้ม!$G$5:$G$80)</f>
        <v>0</v>
      </c>
      <c r="AK25" s="300">
        <f t="shared" si="44"/>
        <v>700</v>
      </c>
      <c r="AL25" s="297">
        <f>SUMIF(หนอนหัวดำ!$C$6:$C$67,ทดสอบ!$E25,หนอนหัวดำ!$N$6:$N$67)</f>
        <v>0</v>
      </c>
      <c r="AM25" s="297">
        <f>SUMIF(แมลงดำหนาม!$C$6:$C$67,ทดสอบ!$E25,แมลงดำหนาม!$N$6:$N$67)</f>
        <v>0</v>
      </c>
      <c r="AN25" s="297">
        <f>SUMIF('ด้วงแรด มะพร้าว'!$C$6:$C$67,ทดสอบ!$E25,'ด้วงแรด มะพร้าว'!$J$6:$J$67)</f>
        <v>0</v>
      </c>
      <c r="AO25" s="297">
        <f>SUMIF(ด้วงงวง!$C$6:$C$67,ทดสอบ!$E25,ด้วงงวง!$J$6:$J$67)</f>
        <v>0</v>
      </c>
      <c r="AP25" s="297">
        <f>SUMIF(ไรสี่ขามะพร้าว!$C$6:$C$67,ทดสอบ!$E25,ไรสี่ขามะพร้าว!$J$6:$J$67)</f>
        <v>0</v>
      </c>
      <c r="AQ25" s="297">
        <f>SUMIF(หนอนพาราซา!$C$6:$C$67,ทดสอบ!$E25,หนอนพาราซา!$J$6:$J$67)</f>
        <v>0</v>
      </c>
      <c r="AR25" s="297">
        <f>SUMIF(หนอนกินใบมะพร้าว!$C$6:$C$67,ทดสอบ!$E25,หนอนกินใบมะพร้าว!$J$6:$J$67)</f>
        <v>0</v>
      </c>
      <c r="AS25" s="300">
        <f t="shared" si="49"/>
        <v>0</v>
      </c>
      <c r="AT25" s="297">
        <f>SUMIF('ด้วงแรด ปาล์ม'!$C$5:$C$71,ทดสอบ!$E25,'ด้วงแรด ปาล์ม'!$G$5:$G$71)</f>
        <v>0</v>
      </c>
      <c r="AU25" s="297">
        <f>SUMIF(หนอนปลอกเล็ก!$C$5:$C$71,ทดสอบ!$E25,หนอนปลอกเล็ก!$G$5:$G$71)</f>
        <v>0</v>
      </c>
      <c r="AV25" s="297">
        <f>SUMIF(ด้วงกุหลาบ!$C$5:$C$70,ทดสอบ!$E25,ด้วงกุหลาบ!$G$5:$G$70)</f>
        <v>0</v>
      </c>
      <c r="AW25" s="297">
        <f>SUMIF(โรคทะลายเน่า!$C$5:$C$71,ทดสอบ!$E25,โรคทะลายเน่า!$G$5:$G$71)</f>
        <v>0</v>
      </c>
      <c r="AX25" s="297">
        <f>SUMIF(โรคลำต้นเน่า!$C$5:$C$71,ทดสอบ!$E25,โรคลำต้นเน่า!$G$5:$G$71)</f>
        <v>0</v>
      </c>
      <c r="AY25" s="297">
        <f>SUMIF('โรคใบจุด ปาล์ม'!$C$5:$C$71,ทดสอบ!$E25,'โรคใบจุด ปาล์ม'!$G$5:$G$71)</f>
        <v>0</v>
      </c>
      <c r="AZ25" s="297">
        <f>SUMIF(โรคก้านทางใบเน่า!$C$5:$C$71,ทดสอบ!$E25,โรคก้านทางใบเน่า!$G$5:$G$71)</f>
        <v>0</v>
      </c>
      <c r="BA25" s="297">
        <f>SUMIF(หนอนหน้าแมว!$C$5:$C$71,ทดสอบ!$E25,หนอนหน้าแมว!$G$5:$G$71)</f>
        <v>0</v>
      </c>
      <c r="BB25" s="591">
        <f>SUMIF('หนอนหัวดำ ปาล์ม'!$C$5:$C$71,ทดสอบ!$E25,'หนอนหัวดำ ปาล์ม'!$G$5:$G$71)</f>
        <v>0</v>
      </c>
      <c r="BC25" s="297">
        <f>SUMIF('โรคใบจุดสาหร่าย ปาล์ม'!$C$5:$C$71,ทดสอบ!$E25,'โรคใบจุดสาหร่าย ปาล์ม'!$G$5:$G$71)</f>
        <v>0</v>
      </c>
      <c r="BD25" s="300">
        <f t="shared" si="50"/>
        <v>0</v>
      </c>
      <c r="BE25" s="297">
        <f>SUMIF(โรครากขาว!$C$5:$C$69,ทดสอบ!$E25,โรครากขาว!$G$5:$G$69)</f>
        <v>0</v>
      </c>
      <c r="BF25" s="297">
        <f>SUMIF(โรคใบร่วงยางพาราชนิดใหม่!$C$5:$C$69,ทดสอบ!$E25,โรคใบร่วงยางพาราชนิดใหม่!$G$5:$G$69)</f>
        <v>0</v>
      </c>
      <c r="BG25" s="297">
        <f>SUMIF(โรคใบร่วงยางพารา!$C$5:$C$69,ทดสอบ!$E25,โรคใบร่วงยางพารา!$G$5:$G$69)</f>
        <v>0</v>
      </c>
      <c r="BH25" s="297">
        <f>SUMIF(โรคราแป้ง1!$C$5:$C$69,ทดสอบ!$E25,โรคราแป้ง1!$G$5:$G$69)</f>
        <v>0</v>
      </c>
      <c r="BI25" s="297">
        <f>SUMIF(โรคหน้ายางแห้ง!$C$5:$C$69,ทดสอบ!$E25,โรคหน้ายางแห้ง!$G$5:$G$69)</f>
        <v>0</v>
      </c>
      <c r="BJ25" s="300">
        <f t="shared" si="51"/>
        <v>0</v>
      </c>
      <c r="BK25" s="297">
        <f>SUMIF(โรคราสนิม!$C$5:$C$64,ทดสอบ!$E25,โรคราสนิม!$G$5:$G$64)</f>
        <v>0</v>
      </c>
      <c r="BL25" s="297">
        <f>SUMIF(หนอนกาแฟสีแดง!$C$5:$C$64,ทดสอบ!$E25,หนอนกาแฟสีแดง!$G$5:$G$64)</f>
        <v>0</v>
      </c>
      <c r="BM25" s="297">
        <f>SUMIF(โรคใบจุดตากบ!$C$5:$C$64,ทดสอบ!$E25,โรคใบจุดตากบ!$G$5:$G$64)</f>
        <v>0</v>
      </c>
      <c r="BN25" s="297">
        <f ca="1">SUMIF(หนอนเจาะกิ่งลำต้น!$C$5:$C479,ทดสอบ!$E25,หนอนเจาะกิ่งลำต้น!$G$5:$G$64)</f>
        <v>0</v>
      </c>
      <c r="BO25" s="591">
        <f>SUMIF(มอดเจาะเมล็ดกาแฟ!$C$5:$C$64,ทดสอบ!$E25,มอดเจาะเมล็ดกาแฟ!$G$5:$G$64)</f>
        <v>0</v>
      </c>
      <c r="BP25" s="297">
        <f>SUMIF(มอดเจาะผลกาแฟ!$C$5:$C$64,ทดสอบ!$E25,มอดเจาะผลกาแฟ!$G$5:$G$64)</f>
        <v>0</v>
      </c>
      <c r="BQ25" s="300">
        <f t="shared" ca="1" si="52"/>
        <v>0</v>
      </c>
      <c r="BR25" s="297">
        <f>SUMIF(เพลี้ยแป้งมัน!$B$5:$B$59,ทดสอบ!$E25,เพลี้ยแป้งมัน!$H$5:$H$59)</f>
        <v>0</v>
      </c>
      <c r="BS25" s="591">
        <f>SUMIF('โรคใบไหม้ (มัน)'!$B$5:$B$58,ทดสอบ!$E25,'โรคใบไหม้ (มัน)'!$H$5:$H$58)</f>
        <v>0</v>
      </c>
      <c r="BT25" s="297">
        <f>SUMIF(ไรแดง!$B$5:$B$59,ทดสอบ!$E25,ไรแดง!$H$5:$H$59)</f>
        <v>270</v>
      </c>
      <c r="BU25" s="297"/>
      <c r="BV25" s="297"/>
      <c r="BW25" s="297"/>
      <c r="BX25" s="297"/>
      <c r="BY25" s="297"/>
      <c r="BZ25" s="297">
        <f>SUMIF(โรคโคนเน่าหัวเน่า!$B$5:$B$59,ทดสอบ!$E25,โรคโคนเน่าหัวเน่า!$H$5:$H$59)</f>
        <v>0</v>
      </c>
      <c r="CA25" s="297"/>
      <c r="CB25" s="297">
        <f>SUMIF(โรคพุ่มแจ้!$B$5:$B$58,ทดสอบ!$E25,โรคพุ่มแจ้!$H$5:$H$58)</f>
        <v>0</v>
      </c>
      <c r="CC25" s="297">
        <f>SUMIF(โรคใบด่างมันสำปะหลัง!$B$5:$B$59,ทดสอบ!$E25,โรคใบด่างมันสำปะหลัง!$H$5:$H$59)</f>
        <v>65684</v>
      </c>
      <c r="CD25" s="300">
        <f t="shared" si="45"/>
        <v>65954</v>
      </c>
      <c r="CE25" s="297">
        <f>SUMIF(หนอนกออ้อย!$B$5:$B$50,ทดสอบ!$E25,หนอนกออ้อย!$G$5:$G$50)</f>
        <v>0</v>
      </c>
      <c r="CF25" s="297">
        <f>SUMIF('ด้วงหนวดยาว อ้อย'!$B$5:$B$52,ทดสอบ!$E25,'ด้วงหนวดยาว อ้อย'!$G$5:$G$52)</f>
        <v>0</v>
      </c>
      <c r="CG25" s="297"/>
      <c r="CH25" s="297"/>
      <c r="CI25" s="297"/>
      <c r="CJ25" s="297"/>
      <c r="CK25" s="297"/>
      <c r="CL25" s="297"/>
      <c r="CM25" s="297"/>
      <c r="CN25" s="297"/>
      <c r="CO25" s="297"/>
      <c r="CP25" s="297"/>
      <c r="CQ25" s="297"/>
      <c r="CR25" s="297">
        <f>SUMIF('โรคใบขาว อ้อย'!$B$5:$B$50,ทดสอบ!$E25,'โรคใบขาว อ้อย'!$G$5:$G$50)</f>
        <v>0</v>
      </c>
      <c r="CS25" s="297"/>
      <c r="CT25" s="300">
        <f t="shared" si="53"/>
        <v>0</v>
      </c>
      <c r="CU25" s="297"/>
      <c r="CV25" s="297">
        <f>SUMIF('หนอนกระทู้ข้าวโพดลายจุด (FAW)'!$B$5:$B$57,ทดสอบ!$E25,'หนอนกระทู้ข้าวโพดลายจุด (FAW)'!$F$5:$F$57)</f>
        <v>0</v>
      </c>
      <c r="CW25" s="297">
        <f>SUMIF(โรคฝักเน่า!$C$5:$C$57,ทดสอบ!$E25,โรคฝักเน่า!$G$5:$G$57)</f>
        <v>0</v>
      </c>
      <c r="CX25" s="297"/>
      <c r="CY25" s="297"/>
      <c r="CZ25" s="297"/>
      <c r="DA25" s="297"/>
      <c r="DB25" s="297"/>
      <c r="DC25" s="297"/>
      <c r="DD25" s="300">
        <f t="shared" si="46"/>
        <v>0</v>
      </c>
      <c r="DE25" s="297">
        <f>SUMIF(โรคเหี่ยว!$B$5:$B$65,ทดสอบ!$E25,โรคเหี่ยว!$E$5:$E$65)</f>
        <v>0</v>
      </c>
      <c r="DF25" s="297"/>
      <c r="DG25" s="297"/>
      <c r="DH25" s="297"/>
      <c r="DI25" s="297"/>
      <c r="DJ25" s="300">
        <f t="shared" si="54"/>
        <v>0</v>
      </c>
      <c r="DK25" s="297"/>
      <c r="DL25" s="297"/>
      <c r="DM25" s="297"/>
      <c r="DN25" s="297"/>
      <c r="DO25" s="297"/>
      <c r="DP25" s="300">
        <f t="shared" si="55"/>
        <v>0</v>
      </c>
      <c r="DQ25" s="297"/>
      <c r="DR25" s="297"/>
      <c r="DS25" s="297">
        <f>SUMIF('เพลี้ยไฟ ทุเรียน'!$B$5:$B$81,ทดสอบ!$E25,'เพลี้ยไฟ ทุเรียน'!$F$5:$F$81)</f>
        <v>0</v>
      </c>
      <c r="DT25" s="297">
        <f>SUMIF('เพลี้ยแป้ง ทุเรียน'!$B$5:$B$81,ทดสอบ!$E25,'เพลี้ยแป้ง ทุเรียน'!$F$5:$F$81)</f>
        <v>0</v>
      </c>
      <c r="DU25" s="297">
        <f>SUMIF(เพลี้ยไก่แจ้ทุเรียน!$B$5:$B$81,ทดสอบ!$E25,เพลี้ยไก่แจ้ทุเรียน!$F$5:$F$81)</f>
        <v>0</v>
      </c>
      <c r="DV25" s="297">
        <f>SUMIF(เพลี้ยหอยเกล็ด!$B$5:$B$81,ทดสอบ!$E25,เพลี้ยหอยเกล็ด!$F$5:$F$81)</f>
        <v>0</v>
      </c>
      <c r="DW25" s="297">
        <f>SUMIF(เพลี้ยจั๊กจั่นฝอย!$B$5:$B$81,ทดสอบ!$E25,เพลี้ยจั๊กจั่นฝอย!$F$5:$F$81)</f>
        <v>0</v>
      </c>
      <c r="DX25" s="297">
        <f>SUMIF(หนอนเจาะเมล็ดทุเรียน!$B$5:$B$81,ทดสอบ!$E25,หนอนเจาะเมล็ดทุเรียน!$F$5:$F$81)</f>
        <v>0</v>
      </c>
      <c r="DY25" s="297">
        <f>SUMIF(ไรแดงทุเรียน!$B$5:$B$81,ทดสอบ!$E25,ไรแดงทุเรียน!$F$5:$F$81)</f>
        <v>0</v>
      </c>
      <c r="DZ25" s="297"/>
      <c r="EA25" s="297">
        <f>SUMIF(โรครากเน่าโคนเน่า!$B$5:$B$81,ทดสอบ!$E25,โรครากเน่าโคนเน่า!$F$5:$F$81)</f>
        <v>0</v>
      </c>
      <c r="EB25" s="297">
        <f>SUMIF('โรคราดำ ทุเรียน'!$B$5:$B$81,ทดสอบ!$E25,'โรคราดำ ทุเรียน'!$F$5:$F$81)</f>
        <v>0</v>
      </c>
      <c r="EC25" s="297"/>
      <c r="ED25" s="297"/>
      <c r="EE25" s="297">
        <f>SUMIF(โรคราสีชมพู!$B$5:$B$81,ทดสอบ!$E25,โรคราสีชมพู!$F$5:$F$81)</f>
        <v>0</v>
      </c>
      <c r="EF25" s="297">
        <f>SUMIF(โรคใบติดหรือใบไหม้!$B$5:$B$81,ทดสอบ!$E25,โรคใบติดหรือใบไหม้!$F$5:$F$81)</f>
        <v>0</v>
      </c>
      <c r="EG25" s="297"/>
      <c r="EH25" s="297">
        <f>SUMIF('โรคใบจุดสาหร่าย (durian)'!$B$5:$B$81,ทดสอบ!$E25,'โรคใบจุดสาหร่าย (durian)'!$F$5:$F$81)</f>
        <v>0</v>
      </c>
      <c r="EI25" s="297">
        <f>SUMIF(หนอนเจาะผล!$B$5:$B$81,ทดสอบ!$E25,หนอนเจาะผล!$F$5:$F$81)</f>
        <v>0</v>
      </c>
      <c r="EJ25" s="300">
        <f t="shared" si="56"/>
        <v>0</v>
      </c>
      <c r="EK25" s="297"/>
      <c r="EL25" s="297">
        <f>SUMIF('เพลี้ยแป้ง (เงาะ)'!$B$5:$B$76,ทดสอบ!$E25,'เพลี้ยแป้ง (เงาะ)'!$F$5:$F$76)</f>
        <v>0</v>
      </c>
      <c r="EM25" s="297"/>
      <c r="EN25" s="297">
        <f>SUMIF(หนอนคืบกินใบ!$B$5:$B$76,ทดสอบ!$E25,หนอนคืบกินใบ!$F$5:$F$76)</f>
        <v>0</v>
      </c>
      <c r="EO25" s="297">
        <f>SUMIF('โรคราแป้ง (เงาะ)'!$B$5:$B$76,ทดสอบ!$E25,'โรคราแป้ง (เงาะ)'!$F$5:$F$76)</f>
        <v>0</v>
      </c>
      <c r="EP25" s="297"/>
      <c r="EQ25" s="297"/>
      <c r="ER25" s="297"/>
      <c r="ES25" s="297">
        <f>SUMIF('โรคใบจุดสาหร่าย(เงาะ)'!$B$5:$B$76,ทดสอบ!$E25,'โรคใบจุดสาหร่าย(เงาะ)'!$F$5:$F$76)</f>
        <v>0</v>
      </c>
      <c r="ET25" s="300">
        <f t="shared" si="57"/>
        <v>0</v>
      </c>
      <c r="EU25" s="297">
        <f>SUMIF('เพลี้ยไฟ (mangosteen)'!$B$5:$B$76,ทดสอบ!$E25,'เพลี้ยไฟ (mangosteen)'!$F$5:$F$76)</f>
        <v>0</v>
      </c>
      <c r="EV25" s="297">
        <f>SUMIF(หนอนชอนใบ!$B$5:$B$76,ทดสอบ!$E25,หนอนชอนใบ!$F$5:$F$76)</f>
        <v>0</v>
      </c>
      <c r="EW25" s="297">
        <f>SUMIF(หนอนกินใบ!$B$5:$B$76,ทดสอบ!$E25,หนอนกินใบ!$F$5:$F$76)</f>
        <v>0</v>
      </c>
      <c r="EX25" s="297"/>
      <c r="EY25" s="297">
        <f>SUMIF(โรคแอนแทรคโนส!$B$5:$B$76,ทดสอบ!$E25,โรคแอนแทรคโนส!$F$5:$F$76)</f>
        <v>0</v>
      </c>
      <c r="EZ25" s="297">
        <f>SUMIF('โรคใบจุดสาหร่าย (mangosteen)'!$B$5:$B$76,ทดสอบ!$E25,'โรคใบจุดสาหร่าย (mangosteen)'!$F$5:$F$76)</f>
        <v>0</v>
      </c>
      <c r="FA25" s="297">
        <f>SUMIF('โรคใบจุด (mangosteen)'!$B$5:$B$76,ทดสอบ!$E25,'โรคใบจุด (mangosteen)'!$F$5:$F$76)</f>
        <v>0</v>
      </c>
      <c r="FB25" s="300">
        <f t="shared" si="58"/>
        <v>0</v>
      </c>
      <c r="FC25" s="297">
        <f>SUMIF(โรคพุ่มไม้กวาด!$B$5:$B$80,ทดสอบ!$E25,โรคพุ่มไม้กวาด!$F$5:$F$80)</f>
        <v>0</v>
      </c>
      <c r="FD25" s="297">
        <f>SUMIF('เพลี้ยแป้ง (ลำไย)'!$B$5:$B$80,ทดสอบ!$E25,'เพลี้ยแป้ง (ลำไย)'!$F$5:$F$80)</f>
        <v>0</v>
      </c>
      <c r="FE25" s="297">
        <f>SUMIF('โรคราดำ (ลำไย)'!$B$5:$B$80,ทดสอบ!$E25,'โรคราดำ (ลำไย)'!$F$5:$F$80)</f>
        <v>0</v>
      </c>
      <c r="FF25" s="297">
        <f>SUMIF('หนอนคืบกินใบ (ลำไย)'!$B$5:$B$80,ทดสอบ!$E25,'หนอนคืบกินใบ (ลำไย)'!$F$5:$F$80)</f>
        <v>0</v>
      </c>
      <c r="FG25" s="297"/>
      <c r="FH25" s="300">
        <f t="shared" si="59"/>
        <v>0</v>
      </c>
      <c r="FI25" s="300">
        <f t="shared" ca="1" si="47"/>
        <v>66654</v>
      </c>
      <c r="FJ25" s="368">
        <f t="shared" ca="1" si="4"/>
        <v>66654</v>
      </c>
      <c r="FK25" s="407">
        <f t="shared" ca="1" si="25"/>
        <v>0</v>
      </c>
      <c r="FL25" s="402"/>
    </row>
    <row r="26" spans="1:170" s="112" customFormat="1" ht="21" customHeight="1">
      <c r="A26" s="318">
        <v>0</v>
      </c>
      <c r="B26" s="318">
        <f t="shared" ca="1" si="43"/>
        <v>1</v>
      </c>
      <c r="C26" s="318">
        <f ca="1">IF(B26=1,SUBTOTAL(2,$B$10:B26),"")</f>
        <v>13</v>
      </c>
      <c r="D26" s="290">
        <f t="shared" ca="1" si="48"/>
        <v>13</v>
      </c>
      <c r="E26" s="291" t="s">
        <v>132</v>
      </c>
      <c r="F26" s="310"/>
      <c r="G26" s="310"/>
      <c r="H26" s="310"/>
      <c r="I26" s="310"/>
      <c r="J26" s="306"/>
      <c r="K26" s="297">
        <f>SUMIF(หนอนห่อใบข้าว!$B$5:$B$76,ทดสอบ!$E26,หนอนห่อใบข้าว!$G$5:$G$76)</f>
        <v>0</v>
      </c>
      <c r="L26" s="297">
        <f>SUMIF(เพลี้ยกระโดดหลังขาว!$B$5:$B$76,ทดสอบ!$E26,เพลี้ยกระโดดหลังขาว!$G$5:$G$76)</f>
        <v>0</v>
      </c>
      <c r="M26" s="297">
        <f>SUMIF(โรคไหม้ข้าว!$B$5:$B$76,ทดสอบ!$E26,โรคไหม้ข้าว!$G$5:$G$76)</f>
        <v>0</v>
      </c>
      <c r="N26" s="297">
        <f>SUMIF(แมลงหวี่ขาว!$B$5:$B$76,ทดสอบ!$E26,แมลงหวี่ขาว!$G$5:$G$76)</f>
        <v>0</v>
      </c>
      <c r="O26" s="297">
        <f>SUMIF(เพลี้ยกระโดดสีน้ำตาล!$B$5:$B$77,ทดสอบ!$E26,เพลี้ยกระโดดสีน้ำตาล!$G$5:$G$77)</f>
        <v>3</v>
      </c>
      <c r="P26" s="297">
        <f>SUMIF(แมลงสิง!$B$5:$B$81,ทดสอบ!$E26,แมลงสิง!$G$5:$G$81)</f>
        <v>0</v>
      </c>
      <c r="Q26" s="297">
        <f>SUMIF(เพลี้ยไฟ!$B$5:$B$76,ทดสอบ!$E26,เพลี้ยไฟ!$G$5:$G$76)</f>
        <v>0</v>
      </c>
      <c r="R26" s="297">
        <f>SUMIF(แมลงดำหนาม1!$B$5:$B$81,ทดสอบ!$E26,แมลงดำหนาม1!$G$5:$G$81)</f>
        <v>0</v>
      </c>
      <c r="S26" s="297">
        <f>SUMIF(โรคขอบใบแห้ง!$B$5:$B$78,ทดสอบ!$E26,โรคขอบใบแห้ง!$G$5:$G$78)</f>
        <v>0</v>
      </c>
      <c r="T26" s="297">
        <f>SUMIF(โรคกาบใบแห้ง!$B$5:$B$81,ทดสอบ!$E26,โรคกาบใบแห้ง!$G$5:$G$81)</f>
        <v>0</v>
      </c>
      <c r="U26" s="297">
        <f>SUMIF(โรคใบจุดสีน้ำตาล!$B$5:$B$77,ทดสอบ!$E26,โรคใบจุดสีน้ำตาล!$G$5:$G$77)</f>
        <v>0</v>
      </c>
      <c r="V26" s="297">
        <f>SUMIF(หนอนกระทู้กล้า!$B$5:$B$76,ทดสอบ!$E26,หนอนกระทู้กล้า!$G$5:$G$76)</f>
        <v>0</v>
      </c>
      <c r="W26" s="297">
        <f>SUMIF(โรคใบขีดโปร่งแสง!$B$5:$B$81,ทดสอบ!$E26,โรคใบขีดโปร่งแสง!$G$5:$G$81)</f>
        <v>0</v>
      </c>
      <c r="X26" s="297">
        <f>SUMIF(โรคใบขีดสีน้ำตาล!$B$5:$B$80,ทดสอบ!$E26,โรคใบขีดสีน้ำตาล!$G$5:$G$80)</f>
        <v>0</v>
      </c>
      <c r="Y26" s="297">
        <f>SUMIF(หนอนกัดใบข้าว!$B$5:$B$81,ทดสอบ!$E26,หนอนกัดใบข้าว!$G$5:$G$81)</f>
        <v>0</v>
      </c>
      <c r="Z26" s="297">
        <f>SUMIF(แมลงหล่า!$B$5:$B$81,ทดสอบ!$E26,แมลงหล่า!$G$5:$G$81)</f>
        <v>0</v>
      </c>
      <c r="AA26" s="297">
        <f>SUMIF(แมลงบั่ว!$B$5:$B$80,ทดสอบ!$E26,แมลงบั่ว!$G$5:$G$80)</f>
        <v>0</v>
      </c>
      <c r="AB26" s="297">
        <f>SUMIF(โรคเมล็ดด่าง!$B$5:$B$81,ทดสอบ!$E26,โรคเมล็ดด่าง!$G$5:$G$81)</f>
        <v>0</v>
      </c>
      <c r="AC26" s="297">
        <f>SUMIF(ด้วงดำ!$B$5:$B$81,ทดสอบ!$E26,ด้วงดำ!$G$5:$G$81)</f>
        <v>0</v>
      </c>
      <c r="AD26" s="297">
        <f>SUMIF(ตั๊กแตนหนวดสั้น!$B$5:$B$81,ทดสอบ!$E26,ตั๊กแตนหนวดสั้น!$G$5:$G$81)</f>
        <v>0</v>
      </c>
      <c r="AE26" s="297">
        <f>SUMIF(หนอนกอข้าว!$B$5:$B$77,ทดสอบ!$E26,หนอนกอข้าว!$G$5:$G$77)</f>
        <v>0</v>
      </c>
      <c r="AF26" s="297">
        <f>SUMIF(หนอนกระทู้ข้าว!$B$5:$B$81,ทดสอบ!$E26,หนอนกระทู้ข้าว!$G$5:$G$81)</f>
        <v>0</v>
      </c>
      <c r="AG26" s="297">
        <f>SUMIF(โรคกาบใบเน่า!$B$5:$B$81,ทดสอบ!$E26,โรคกาบใบเน่า!$G$5:$G$81)</f>
        <v>0</v>
      </c>
      <c r="AH26" s="297">
        <f>SUMIF(เพลี้ยจั๊กจั่นสีเขียว!$B$5:$B$80,ทดสอบ!$E26,เพลี้ยจั๊กจั่นสีเขียว!$G$5:$G$80)</f>
        <v>0</v>
      </c>
      <c r="AI26" s="297">
        <f>SUMIF(หอยเชอรี่!$B$5:$B$81,ทดสอบ!$E26,หอยเชอรี่!$G$5:$G$81)</f>
        <v>0</v>
      </c>
      <c r="AJ26" s="297">
        <f>SUMIF(โรคใบสีส้ม!$B$5:$B$80,ทดสอบ!$E26,โรคใบสีส้ม!$G$5:$G$80)</f>
        <v>0</v>
      </c>
      <c r="AK26" s="300">
        <f t="shared" si="44"/>
        <v>3</v>
      </c>
      <c r="AL26" s="297">
        <f>SUMIF(หนอนหัวดำ!$C$6:$C$67,ทดสอบ!$E26,หนอนหัวดำ!$N$6:$N$67)</f>
        <v>0</v>
      </c>
      <c r="AM26" s="297">
        <f>SUMIF(แมลงดำหนาม!$C$6:$C$67,ทดสอบ!$E26,แมลงดำหนาม!$N$6:$N$67)</f>
        <v>0</v>
      </c>
      <c r="AN26" s="297">
        <f>SUMIF('ด้วงแรด มะพร้าว'!$C$6:$C$67,ทดสอบ!$E26,'ด้วงแรด มะพร้าว'!$J$6:$J$67)</f>
        <v>0</v>
      </c>
      <c r="AO26" s="297">
        <f>SUMIF(ด้วงงวง!$C$6:$C$67,ทดสอบ!$E26,ด้วงงวง!$J$6:$J$67)</f>
        <v>0</v>
      </c>
      <c r="AP26" s="297">
        <f>SUMIF(ไรสี่ขามะพร้าว!$C$6:$C$67,ทดสอบ!$E26,ไรสี่ขามะพร้าว!$J$6:$J$67)</f>
        <v>0</v>
      </c>
      <c r="AQ26" s="297">
        <f>SUMIF(หนอนพาราซา!$C$6:$C$67,ทดสอบ!$E26,หนอนพาราซา!$J$6:$J$67)</f>
        <v>0</v>
      </c>
      <c r="AR26" s="297">
        <f>SUMIF(หนอนกินใบมะพร้าว!$C$6:$C$67,ทดสอบ!$E26,หนอนกินใบมะพร้าว!$J$6:$J$67)</f>
        <v>0</v>
      </c>
      <c r="AS26" s="300">
        <f t="shared" si="49"/>
        <v>0</v>
      </c>
      <c r="AT26" s="297">
        <f>SUMIF('ด้วงแรด ปาล์ม'!$C$5:$C$71,ทดสอบ!$E26,'ด้วงแรด ปาล์ม'!$G$5:$G$71)</f>
        <v>0</v>
      </c>
      <c r="AU26" s="297">
        <f>SUMIF(หนอนปลอกเล็ก!$C$5:$C$71,ทดสอบ!$E26,หนอนปลอกเล็ก!$G$5:$G$71)</f>
        <v>0</v>
      </c>
      <c r="AV26" s="297">
        <f>SUMIF(ด้วงกุหลาบ!$C$5:$C$70,ทดสอบ!$E26,ด้วงกุหลาบ!$G$5:$G$70)</f>
        <v>0</v>
      </c>
      <c r="AW26" s="297">
        <f>SUMIF(โรคทะลายเน่า!$C$5:$C$71,ทดสอบ!$E26,โรคทะลายเน่า!$G$5:$G$71)</f>
        <v>0</v>
      </c>
      <c r="AX26" s="297">
        <f>SUMIF(โรคลำต้นเน่า!$C$5:$C$71,ทดสอบ!$E26,โรคลำต้นเน่า!$G$5:$G$71)</f>
        <v>0</v>
      </c>
      <c r="AY26" s="297">
        <f>SUMIF('โรคใบจุด ปาล์ม'!$C$5:$C$71,ทดสอบ!$E26,'โรคใบจุด ปาล์ม'!$G$5:$G$71)</f>
        <v>0</v>
      </c>
      <c r="AZ26" s="297">
        <f>SUMIF(โรคก้านทางใบเน่า!$C$5:$C$71,ทดสอบ!$E26,โรคก้านทางใบเน่า!$G$5:$G$71)</f>
        <v>0</v>
      </c>
      <c r="BA26" s="297">
        <f>SUMIF(หนอนหน้าแมว!$C$5:$C$71,ทดสอบ!$E26,หนอนหน้าแมว!$G$5:$G$71)</f>
        <v>0</v>
      </c>
      <c r="BB26" s="591">
        <f>SUMIF('หนอนหัวดำ ปาล์ม'!$C$5:$C$71,ทดสอบ!$E26,'หนอนหัวดำ ปาล์ม'!$G$5:$G$71)</f>
        <v>0</v>
      </c>
      <c r="BC26" s="297">
        <f>SUMIF('โรคใบจุดสาหร่าย ปาล์ม'!$C$5:$C$71,ทดสอบ!$E26,'โรคใบจุดสาหร่าย ปาล์ม'!$G$5:$G$71)</f>
        <v>0</v>
      </c>
      <c r="BD26" s="300">
        <f t="shared" si="50"/>
        <v>0</v>
      </c>
      <c r="BE26" s="297">
        <f>SUMIF(โรครากขาว!$C$5:$C$69,ทดสอบ!$E26,โรครากขาว!$G$5:$G$69)</f>
        <v>0</v>
      </c>
      <c r="BF26" s="297">
        <f>SUMIF(โรคใบร่วงยางพาราชนิดใหม่!$C$5:$C$69,ทดสอบ!$E26,โรคใบร่วงยางพาราชนิดใหม่!$G$5:$G$69)</f>
        <v>0</v>
      </c>
      <c r="BG26" s="297">
        <f>SUMIF(โรคใบร่วงยางพารา!$C$5:$C$69,ทดสอบ!$E26,โรคใบร่วงยางพารา!$G$5:$G$69)</f>
        <v>0</v>
      </c>
      <c r="BH26" s="297">
        <f>SUMIF(โรคราแป้ง1!$C$5:$C$69,ทดสอบ!$E26,โรคราแป้ง1!$G$5:$G$69)</f>
        <v>0</v>
      </c>
      <c r="BI26" s="297">
        <f>SUMIF(โรคหน้ายางแห้ง!$C$5:$C$69,ทดสอบ!$E26,โรคหน้ายางแห้ง!$G$5:$G$69)</f>
        <v>0</v>
      </c>
      <c r="BJ26" s="300">
        <f t="shared" si="51"/>
        <v>0</v>
      </c>
      <c r="BK26" s="297">
        <f>SUMIF(โรคราสนิม!$C$5:$C$64,ทดสอบ!$E26,โรคราสนิม!$G$5:$G$64)</f>
        <v>0</v>
      </c>
      <c r="BL26" s="297">
        <f>SUMIF(หนอนกาแฟสีแดง!$C$5:$C$64,ทดสอบ!$E26,หนอนกาแฟสีแดง!$G$5:$G$64)</f>
        <v>0</v>
      </c>
      <c r="BM26" s="297">
        <f>SUMIF(โรคใบจุดตากบ!$C$5:$C$64,ทดสอบ!$E26,โรคใบจุดตากบ!$G$5:$G$64)</f>
        <v>0</v>
      </c>
      <c r="BN26" s="297">
        <f ca="1">SUMIF(หนอนเจาะกิ่งลำต้น!$C$5:$C480,ทดสอบ!$E26,หนอนเจาะกิ่งลำต้น!$G$5:$G$64)</f>
        <v>0</v>
      </c>
      <c r="BO26" s="591">
        <f>SUMIF(มอดเจาะเมล็ดกาแฟ!$C$5:$C$64,ทดสอบ!$E26,มอดเจาะเมล็ดกาแฟ!$G$5:$G$64)</f>
        <v>0</v>
      </c>
      <c r="BP26" s="297">
        <f>SUMIF(มอดเจาะผลกาแฟ!$C$5:$C$64,ทดสอบ!$E26,มอดเจาะผลกาแฟ!$G$5:$G$64)</f>
        <v>0</v>
      </c>
      <c r="BQ26" s="300">
        <f t="shared" ca="1" si="52"/>
        <v>0</v>
      </c>
      <c r="BR26" s="297">
        <f>SUMIF(เพลี้ยแป้งมัน!$B$5:$B$59,ทดสอบ!$E26,เพลี้ยแป้งมัน!$H$5:$H$59)</f>
        <v>0</v>
      </c>
      <c r="BS26" s="591">
        <f>SUMIF('โรคใบไหม้ (มัน)'!$B$5:$B$58,ทดสอบ!$E26,'โรคใบไหม้ (มัน)'!$H$5:$H$58)</f>
        <v>0</v>
      </c>
      <c r="BT26" s="297">
        <f>SUMIF(ไรแดง!$B$5:$B$59,ทดสอบ!$E26,ไรแดง!$H$5:$H$59)</f>
        <v>64</v>
      </c>
      <c r="BU26" s="297"/>
      <c r="BV26" s="297"/>
      <c r="BW26" s="297"/>
      <c r="BX26" s="297"/>
      <c r="BY26" s="297"/>
      <c r="BZ26" s="297">
        <f>SUMIF(โรคโคนเน่าหัวเน่า!$B$5:$B$59,ทดสอบ!$E26,โรคโคนเน่าหัวเน่า!$H$5:$H$59)</f>
        <v>0</v>
      </c>
      <c r="CA26" s="297"/>
      <c r="CB26" s="297">
        <f>SUMIF(โรคพุ่มแจ้!$B$5:$B$58,ทดสอบ!$E26,โรคพุ่มแจ้!$H$5:$H$58)</f>
        <v>0</v>
      </c>
      <c r="CC26" s="297">
        <f>SUMIF(โรคใบด่างมันสำปะหลัง!$B$5:$B$59,ทดสอบ!$E26,โรคใบด่างมันสำปะหลัง!$H$5:$H$59)</f>
        <v>37</v>
      </c>
      <c r="CD26" s="300">
        <f t="shared" si="45"/>
        <v>101</v>
      </c>
      <c r="CE26" s="297">
        <f>SUMIF(หนอนกออ้อย!$B$5:$B$50,ทดสอบ!$E26,หนอนกออ้อย!$G$5:$G$50)</f>
        <v>0</v>
      </c>
      <c r="CF26" s="297">
        <f>SUMIF('ด้วงหนวดยาว อ้อย'!$B$5:$B$52,ทดสอบ!$E26,'ด้วงหนวดยาว อ้อย'!$G$5:$G$52)</f>
        <v>0</v>
      </c>
      <c r="CG26" s="297"/>
      <c r="CH26" s="297"/>
      <c r="CI26" s="297"/>
      <c r="CJ26" s="297"/>
      <c r="CK26" s="297"/>
      <c r="CL26" s="297"/>
      <c r="CM26" s="297"/>
      <c r="CN26" s="297"/>
      <c r="CO26" s="297"/>
      <c r="CP26" s="297"/>
      <c r="CQ26" s="297"/>
      <c r="CR26" s="297">
        <f>SUMIF('โรคใบขาว อ้อย'!$B$5:$B$50,ทดสอบ!$E26,'โรคใบขาว อ้อย'!$G$5:$G$50)</f>
        <v>0</v>
      </c>
      <c r="CS26" s="297"/>
      <c r="CT26" s="300">
        <f t="shared" si="53"/>
        <v>0</v>
      </c>
      <c r="CU26" s="297"/>
      <c r="CV26" s="297">
        <f>SUMIF('หนอนกระทู้ข้าวโพดลายจุด (FAW)'!$B$5:$B$57,ทดสอบ!$E26,'หนอนกระทู้ข้าวโพดลายจุด (FAW)'!$F$5:$F$57)</f>
        <v>0</v>
      </c>
      <c r="CW26" s="297">
        <f>SUMIF(โรคฝักเน่า!$C$5:$C$57,ทดสอบ!$E26,โรคฝักเน่า!$G$5:$G$57)</f>
        <v>0</v>
      </c>
      <c r="CX26" s="297"/>
      <c r="CY26" s="297"/>
      <c r="CZ26" s="297"/>
      <c r="DA26" s="297"/>
      <c r="DB26" s="297"/>
      <c r="DC26" s="297"/>
      <c r="DD26" s="300">
        <f t="shared" si="46"/>
        <v>0</v>
      </c>
      <c r="DE26" s="297">
        <f>SUMIF(โรคเหี่ยว!$B$5:$B$65,ทดสอบ!$E26,โรคเหี่ยว!$E$5:$E$65)</f>
        <v>0</v>
      </c>
      <c r="DF26" s="297"/>
      <c r="DG26" s="297"/>
      <c r="DH26" s="297"/>
      <c r="DI26" s="297"/>
      <c r="DJ26" s="300">
        <f t="shared" si="54"/>
        <v>0</v>
      </c>
      <c r="DK26" s="297"/>
      <c r="DL26" s="297"/>
      <c r="DM26" s="297"/>
      <c r="DN26" s="297"/>
      <c r="DO26" s="297"/>
      <c r="DP26" s="300">
        <f t="shared" si="55"/>
        <v>0</v>
      </c>
      <c r="DQ26" s="297"/>
      <c r="DR26" s="297"/>
      <c r="DS26" s="297">
        <f>SUMIF('เพลี้ยไฟ ทุเรียน'!$B$5:$B$81,ทดสอบ!$E26,'เพลี้ยไฟ ทุเรียน'!$F$5:$F$81)</f>
        <v>0</v>
      </c>
      <c r="DT26" s="297">
        <f>SUMIF('เพลี้ยแป้ง ทุเรียน'!$B$5:$B$81,ทดสอบ!$E26,'เพลี้ยแป้ง ทุเรียน'!$F$5:$F$81)</f>
        <v>0</v>
      </c>
      <c r="DU26" s="297">
        <f>SUMIF(เพลี้ยไก่แจ้ทุเรียน!$B$5:$B$81,ทดสอบ!$E26,เพลี้ยไก่แจ้ทุเรียน!$F$5:$F$81)</f>
        <v>0</v>
      </c>
      <c r="DV26" s="297">
        <f>SUMIF(เพลี้ยหอยเกล็ด!$B$5:$B$81,ทดสอบ!$E26,เพลี้ยหอยเกล็ด!$F$5:$F$81)</f>
        <v>0</v>
      </c>
      <c r="DW26" s="297">
        <f>SUMIF(เพลี้ยจั๊กจั่นฝอย!$B$5:$B$81,ทดสอบ!$E26,เพลี้ยจั๊กจั่นฝอย!$F$5:$F$81)</f>
        <v>0</v>
      </c>
      <c r="DX26" s="297">
        <f>SUMIF(หนอนเจาะเมล็ดทุเรียน!$B$5:$B$81,ทดสอบ!$E26,หนอนเจาะเมล็ดทุเรียน!$F$5:$F$81)</f>
        <v>0</v>
      </c>
      <c r="DY26" s="297">
        <f>SUMIF(ไรแดงทุเรียน!$B$5:$B$81,ทดสอบ!$E26,ไรแดงทุเรียน!$F$5:$F$81)</f>
        <v>0</v>
      </c>
      <c r="DZ26" s="297"/>
      <c r="EA26" s="297">
        <f>SUMIF(โรครากเน่าโคนเน่า!$B$5:$B$81,ทดสอบ!$E26,โรครากเน่าโคนเน่า!$F$5:$F$81)</f>
        <v>0</v>
      </c>
      <c r="EB26" s="297">
        <f>SUMIF('โรคราดำ ทุเรียน'!$B$5:$B$81,ทดสอบ!$E26,'โรคราดำ ทุเรียน'!$F$5:$F$81)</f>
        <v>0</v>
      </c>
      <c r="EC26" s="297"/>
      <c r="ED26" s="297"/>
      <c r="EE26" s="297">
        <f>SUMIF(โรคราสีชมพู!$B$5:$B$81,ทดสอบ!$E26,โรคราสีชมพู!$F$5:$F$81)</f>
        <v>0</v>
      </c>
      <c r="EF26" s="297">
        <f>SUMIF(โรคใบติดหรือใบไหม้!$B$5:$B$81,ทดสอบ!$E26,โรคใบติดหรือใบไหม้!$F$5:$F$81)</f>
        <v>0</v>
      </c>
      <c r="EG26" s="297"/>
      <c r="EH26" s="297">
        <f>SUMIF('โรคใบจุดสาหร่าย (durian)'!$B$5:$B$81,ทดสอบ!$E26,'โรคใบจุดสาหร่าย (durian)'!$F$5:$F$81)</f>
        <v>0</v>
      </c>
      <c r="EI26" s="297">
        <f>SUMIF(หนอนเจาะผล!$B$5:$B$81,ทดสอบ!$E26,หนอนเจาะผล!$F$5:$F$81)</f>
        <v>0</v>
      </c>
      <c r="EJ26" s="300">
        <f t="shared" si="56"/>
        <v>0</v>
      </c>
      <c r="EK26" s="297"/>
      <c r="EL26" s="297">
        <f>SUMIF('เพลี้ยแป้ง (เงาะ)'!$B$5:$B$76,ทดสอบ!$E26,'เพลี้ยแป้ง (เงาะ)'!$F$5:$F$76)</f>
        <v>0</v>
      </c>
      <c r="EM26" s="297"/>
      <c r="EN26" s="297">
        <f>SUMIF(หนอนคืบกินใบ!$B$5:$B$76,ทดสอบ!$E26,หนอนคืบกินใบ!$F$5:$F$76)</f>
        <v>0</v>
      </c>
      <c r="EO26" s="297">
        <f>SUMIF('โรคราแป้ง (เงาะ)'!$B$5:$B$76,ทดสอบ!$E26,'โรคราแป้ง (เงาะ)'!$F$5:$F$76)</f>
        <v>0</v>
      </c>
      <c r="EP26" s="297"/>
      <c r="EQ26" s="297"/>
      <c r="ER26" s="297"/>
      <c r="ES26" s="297">
        <f>SUMIF('โรคใบจุดสาหร่าย(เงาะ)'!$B$5:$B$76,ทดสอบ!$E26,'โรคใบจุดสาหร่าย(เงาะ)'!$F$5:$F$76)</f>
        <v>0</v>
      </c>
      <c r="ET26" s="300">
        <f t="shared" si="57"/>
        <v>0</v>
      </c>
      <c r="EU26" s="297">
        <f>SUMIF('เพลี้ยไฟ (mangosteen)'!$B$5:$B$76,ทดสอบ!$E26,'เพลี้ยไฟ (mangosteen)'!$F$5:$F$76)</f>
        <v>0</v>
      </c>
      <c r="EV26" s="297">
        <f>SUMIF(หนอนชอนใบ!$B$5:$B$76,ทดสอบ!$E26,หนอนชอนใบ!$F$5:$F$76)</f>
        <v>0</v>
      </c>
      <c r="EW26" s="297">
        <f>SUMIF(หนอนกินใบ!$B$5:$B$76,ทดสอบ!$E26,หนอนกินใบ!$F$5:$F$76)</f>
        <v>0</v>
      </c>
      <c r="EX26" s="297"/>
      <c r="EY26" s="297">
        <f>SUMIF(โรคแอนแทรคโนส!$B$5:$B$76,ทดสอบ!$E26,โรคแอนแทรคโนส!$F$5:$F$76)</f>
        <v>0</v>
      </c>
      <c r="EZ26" s="297">
        <f>SUMIF('โรคใบจุดสาหร่าย (mangosteen)'!$B$5:$B$76,ทดสอบ!$E26,'โรคใบจุดสาหร่าย (mangosteen)'!$F$5:$F$76)</f>
        <v>0</v>
      </c>
      <c r="FA26" s="297">
        <f>SUMIF('โรคใบจุด (mangosteen)'!$B$5:$B$76,ทดสอบ!$E26,'โรคใบจุด (mangosteen)'!$F$5:$F$76)</f>
        <v>0</v>
      </c>
      <c r="FB26" s="300">
        <f t="shared" si="58"/>
        <v>0</v>
      </c>
      <c r="FC26" s="297">
        <f>SUMIF(โรคพุ่มไม้กวาด!$B$5:$B$80,ทดสอบ!$E26,โรคพุ่มไม้กวาด!$F$5:$F$80)</f>
        <v>0</v>
      </c>
      <c r="FD26" s="297">
        <f>SUMIF('เพลี้ยแป้ง (ลำไย)'!$B$5:$B$80,ทดสอบ!$E26,'เพลี้ยแป้ง (ลำไย)'!$F$5:$F$80)</f>
        <v>0</v>
      </c>
      <c r="FE26" s="297">
        <f>SUMIF('โรคราดำ (ลำไย)'!$B$5:$B$80,ทดสอบ!$E26,'โรคราดำ (ลำไย)'!$F$5:$F$80)</f>
        <v>0</v>
      </c>
      <c r="FF26" s="297">
        <f>SUMIF('หนอนคืบกินใบ (ลำไย)'!$B$5:$B$80,ทดสอบ!$E26,'หนอนคืบกินใบ (ลำไย)'!$F$5:$F$80)</f>
        <v>0</v>
      </c>
      <c r="FG26" s="297"/>
      <c r="FH26" s="300">
        <f t="shared" si="59"/>
        <v>0</v>
      </c>
      <c r="FI26" s="300">
        <f t="shared" ca="1" si="47"/>
        <v>104</v>
      </c>
      <c r="FJ26" s="368">
        <f t="shared" ca="1" si="4"/>
        <v>104</v>
      </c>
      <c r="FK26" s="407">
        <f t="shared" ca="1" si="25"/>
        <v>0</v>
      </c>
      <c r="FL26" s="401"/>
    </row>
    <row r="27" spans="1:170" s="118" customFormat="1">
      <c r="A27" s="318">
        <v>0</v>
      </c>
      <c r="B27" s="318" t="s">
        <v>310</v>
      </c>
      <c r="C27" s="318" t="s">
        <v>310</v>
      </c>
      <c r="D27" s="289" t="s">
        <v>304</v>
      </c>
      <c r="E27" s="309"/>
      <c r="F27" s="309"/>
      <c r="G27" s="314"/>
      <c r="H27" s="314"/>
      <c r="I27" s="314">
        <f ca="1">SUBTOTAL(2,$D$28:$D$47)</f>
        <v>20</v>
      </c>
      <c r="J27" s="388" t="s">
        <v>4</v>
      </c>
      <c r="K27" s="296">
        <f>SUM(K28:K47)</f>
        <v>21</v>
      </c>
      <c r="L27" s="296">
        <f t="shared" ref="L27:AJ27" si="60">SUM(L28:L47)</f>
        <v>0</v>
      </c>
      <c r="M27" s="296">
        <f t="shared" si="60"/>
        <v>69</v>
      </c>
      <c r="N27" s="296">
        <f t="shared" si="60"/>
        <v>0</v>
      </c>
      <c r="O27" s="296">
        <f t="shared" si="60"/>
        <v>124</v>
      </c>
      <c r="P27" s="296">
        <f t="shared" si="60"/>
        <v>0</v>
      </c>
      <c r="Q27" s="296">
        <f t="shared" si="60"/>
        <v>0</v>
      </c>
      <c r="R27" s="296">
        <f t="shared" si="60"/>
        <v>0</v>
      </c>
      <c r="S27" s="296">
        <f t="shared" si="60"/>
        <v>0</v>
      </c>
      <c r="T27" s="296">
        <f t="shared" si="60"/>
        <v>0</v>
      </c>
      <c r="U27" s="296">
        <f t="shared" si="60"/>
        <v>0</v>
      </c>
      <c r="V27" s="296">
        <f t="shared" si="60"/>
        <v>0</v>
      </c>
      <c r="W27" s="296">
        <f t="shared" si="60"/>
        <v>0</v>
      </c>
      <c r="X27" s="296">
        <f t="shared" si="60"/>
        <v>7</v>
      </c>
      <c r="Y27" s="296">
        <f t="shared" si="60"/>
        <v>0</v>
      </c>
      <c r="Z27" s="296">
        <f t="shared" si="60"/>
        <v>0</v>
      </c>
      <c r="AA27" s="296">
        <f t="shared" si="60"/>
        <v>0</v>
      </c>
      <c r="AB27" s="296">
        <f t="shared" si="60"/>
        <v>0</v>
      </c>
      <c r="AC27" s="296">
        <f t="shared" si="60"/>
        <v>0</v>
      </c>
      <c r="AD27" s="296">
        <f t="shared" si="60"/>
        <v>0</v>
      </c>
      <c r="AE27" s="296">
        <f t="shared" si="60"/>
        <v>0</v>
      </c>
      <c r="AF27" s="296">
        <f t="shared" si="60"/>
        <v>0</v>
      </c>
      <c r="AG27" s="296">
        <f t="shared" si="60"/>
        <v>0</v>
      </c>
      <c r="AH27" s="296">
        <f t="shared" si="60"/>
        <v>10</v>
      </c>
      <c r="AI27" s="296">
        <f t="shared" si="60"/>
        <v>0</v>
      </c>
      <c r="AJ27" s="296">
        <f t="shared" si="60"/>
        <v>2.25</v>
      </c>
      <c r="AK27" s="296">
        <f t="shared" ref="AK27:AR27" si="61">SUM(AK28:AK47)</f>
        <v>233.25</v>
      </c>
      <c r="AL27" s="296">
        <f t="shared" si="61"/>
        <v>225.25</v>
      </c>
      <c r="AM27" s="296">
        <f t="shared" si="61"/>
        <v>5.05</v>
      </c>
      <c r="AN27" s="296">
        <f t="shared" si="61"/>
        <v>4.25</v>
      </c>
      <c r="AO27" s="296">
        <f t="shared" si="61"/>
        <v>0</v>
      </c>
      <c r="AP27" s="296">
        <f t="shared" si="61"/>
        <v>2</v>
      </c>
      <c r="AQ27" s="296">
        <f t="shared" si="61"/>
        <v>0</v>
      </c>
      <c r="AR27" s="296">
        <f t="shared" si="61"/>
        <v>0</v>
      </c>
      <c r="AS27" s="296">
        <f t="shared" ref="AS27" si="62">SUM(AS28:AS47)</f>
        <v>236.55</v>
      </c>
      <c r="AT27" s="296">
        <f t="shared" ref="AT27:CD27" si="63">SUM(AT28:AT47)</f>
        <v>0.5</v>
      </c>
      <c r="AU27" s="296">
        <f t="shared" si="63"/>
        <v>0</v>
      </c>
      <c r="AV27" s="296">
        <f t="shared" si="63"/>
        <v>0</v>
      </c>
      <c r="AW27" s="296">
        <f t="shared" si="63"/>
        <v>0</v>
      </c>
      <c r="AX27" s="296">
        <f t="shared" si="63"/>
        <v>0</v>
      </c>
      <c r="AY27" s="296">
        <f t="shared" si="63"/>
        <v>0</v>
      </c>
      <c r="AZ27" s="296">
        <f t="shared" si="63"/>
        <v>0</v>
      </c>
      <c r="BA27" s="296">
        <f t="shared" si="63"/>
        <v>0</v>
      </c>
      <c r="BB27" s="296">
        <f t="shared" si="63"/>
        <v>0</v>
      </c>
      <c r="BC27" s="296">
        <f t="shared" si="63"/>
        <v>0</v>
      </c>
      <c r="BD27" s="296">
        <f t="shared" si="63"/>
        <v>0.5</v>
      </c>
      <c r="BE27" s="296">
        <f t="shared" ref="BE27:BJ27" si="64">SUM(BE28:BE47)</f>
        <v>0</v>
      </c>
      <c r="BF27" s="296">
        <f t="shared" si="64"/>
        <v>3218.5</v>
      </c>
      <c r="BG27" s="296">
        <f t="shared" si="64"/>
        <v>140</v>
      </c>
      <c r="BH27" s="296">
        <f t="shared" si="64"/>
        <v>0</v>
      </c>
      <c r="BI27" s="296">
        <f t="shared" si="64"/>
        <v>1562</v>
      </c>
      <c r="BJ27" s="296">
        <f t="shared" si="64"/>
        <v>4920.5</v>
      </c>
      <c r="BK27" s="296">
        <f t="shared" ref="BK27:BQ27" si="65">SUM(BK28:BK47)</f>
        <v>0</v>
      </c>
      <c r="BL27" s="296">
        <f t="shared" si="65"/>
        <v>0</v>
      </c>
      <c r="BM27" s="296">
        <f t="shared" si="65"/>
        <v>0</v>
      </c>
      <c r="BN27" s="296">
        <f t="shared" ca="1" si="65"/>
        <v>0</v>
      </c>
      <c r="BO27" s="296">
        <f t="shared" si="65"/>
        <v>0</v>
      </c>
      <c r="BP27" s="296">
        <f t="shared" si="65"/>
        <v>0</v>
      </c>
      <c r="BQ27" s="296">
        <f t="shared" ca="1" si="65"/>
        <v>0</v>
      </c>
      <c r="BR27" s="296">
        <f t="shared" si="63"/>
        <v>28</v>
      </c>
      <c r="BS27" s="618">
        <f t="shared" si="63"/>
        <v>91.5</v>
      </c>
      <c r="BT27" s="296">
        <f t="shared" si="63"/>
        <v>711.25</v>
      </c>
      <c r="BU27" s="296">
        <f t="shared" si="63"/>
        <v>0</v>
      </c>
      <c r="BV27" s="296">
        <f t="shared" si="63"/>
        <v>0</v>
      </c>
      <c r="BW27" s="296">
        <f t="shared" si="63"/>
        <v>0</v>
      </c>
      <c r="BX27" s="296">
        <f t="shared" si="63"/>
        <v>0</v>
      </c>
      <c r="BY27" s="296">
        <f t="shared" si="63"/>
        <v>0</v>
      </c>
      <c r="BZ27" s="296">
        <f t="shared" si="63"/>
        <v>0</v>
      </c>
      <c r="CA27" s="296"/>
      <c r="CB27" s="296">
        <f t="shared" si="63"/>
        <v>0</v>
      </c>
      <c r="CC27" s="296">
        <f>SUM(CC28:CC47)</f>
        <v>572706.73</v>
      </c>
      <c r="CD27" s="296">
        <f t="shared" si="63"/>
        <v>573537.48</v>
      </c>
      <c r="CE27" s="296">
        <f t="shared" ref="CE27:CT27" si="66">SUM(CE28:CE47)</f>
        <v>2208.84</v>
      </c>
      <c r="CF27" s="296">
        <f t="shared" si="66"/>
        <v>0</v>
      </c>
      <c r="CG27" s="296">
        <f t="shared" si="66"/>
        <v>0</v>
      </c>
      <c r="CH27" s="296">
        <f t="shared" si="66"/>
        <v>0</v>
      </c>
      <c r="CI27" s="296">
        <f t="shared" si="66"/>
        <v>0</v>
      </c>
      <c r="CJ27" s="296">
        <f t="shared" si="66"/>
        <v>0</v>
      </c>
      <c r="CK27" s="296">
        <f t="shared" si="66"/>
        <v>0</v>
      </c>
      <c r="CL27" s="296">
        <f t="shared" si="66"/>
        <v>0</v>
      </c>
      <c r="CM27" s="296">
        <f t="shared" si="66"/>
        <v>0</v>
      </c>
      <c r="CN27" s="296">
        <f t="shared" si="66"/>
        <v>0</v>
      </c>
      <c r="CO27" s="296">
        <f t="shared" si="66"/>
        <v>0</v>
      </c>
      <c r="CP27" s="296">
        <f t="shared" si="66"/>
        <v>0</v>
      </c>
      <c r="CQ27" s="296"/>
      <c r="CR27" s="296">
        <f t="shared" si="66"/>
        <v>229.5</v>
      </c>
      <c r="CS27" s="296">
        <f t="shared" si="66"/>
        <v>0</v>
      </c>
      <c r="CT27" s="296">
        <f t="shared" si="66"/>
        <v>2438.34</v>
      </c>
      <c r="CU27" s="296">
        <f t="shared" ref="CU27:DJ27" si="67">SUM(CU28:CU47)</f>
        <v>0</v>
      </c>
      <c r="CV27" s="296">
        <f t="shared" si="67"/>
        <v>5.5</v>
      </c>
      <c r="CW27" s="296">
        <f t="shared" si="67"/>
        <v>0</v>
      </c>
      <c r="CX27" s="296">
        <f t="shared" si="67"/>
        <v>0</v>
      </c>
      <c r="CY27" s="296">
        <f t="shared" si="67"/>
        <v>0</v>
      </c>
      <c r="CZ27" s="296">
        <f t="shared" si="67"/>
        <v>0</v>
      </c>
      <c r="DA27" s="296">
        <f t="shared" si="67"/>
        <v>0</v>
      </c>
      <c r="DB27" s="296">
        <f t="shared" si="67"/>
        <v>0</v>
      </c>
      <c r="DC27" s="296">
        <f t="shared" si="67"/>
        <v>0</v>
      </c>
      <c r="DD27" s="296">
        <f t="shared" si="67"/>
        <v>5.5</v>
      </c>
      <c r="DE27" s="296">
        <f t="shared" si="67"/>
        <v>0</v>
      </c>
      <c r="DF27" s="296">
        <f t="shared" si="67"/>
        <v>0</v>
      </c>
      <c r="DG27" s="296">
        <f t="shared" ref="DG27:DH27" si="68">SUM(DG28:DG47)</f>
        <v>0</v>
      </c>
      <c r="DH27" s="296">
        <f t="shared" si="68"/>
        <v>0</v>
      </c>
      <c r="DI27" s="296">
        <f t="shared" si="67"/>
        <v>0</v>
      </c>
      <c r="DJ27" s="296">
        <f t="shared" si="67"/>
        <v>0</v>
      </c>
      <c r="DK27" s="296">
        <f t="shared" ref="DK27:DN27" si="69">SUM(DK28:DK47)</f>
        <v>0</v>
      </c>
      <c r="DL27" s="296">
        <f t="shared" ref="DL27:DM27" si="70">SUM(DL28:DL47)</f>
        <v>0</v>
      </c>
      <c r="DM27" s="296">
        <f t="shared" si="70"/>
        <v>0</v>
      </c>
      <c r="DN27" s="296">
        <f t="shared" si="69"/>
        <v>0</v>
      </c>
      <c r="DO27" s="296">
        <f t="shared" ref="DO27:DP27" si="71">SUM(DO28:DO47)</f>
        <v>0</v>
      </c>
      <c r="DP27" s="296">
        <f t="shared" si="71"/>
        <v>0</v>
      </c>
      <c r="DQ27" s="296">
        <f t="shared" ref="DQ27:EJ27" si="72">SUM(DQ28:DQ47)</f>
        <v>0</v>
      </c>
      <c r="DR27" s="296">
        <f t="shared" si="72"/>
        <v>0</v>
      </c>
      <c r="DS27" s="296">
        <f t="shared" si="72"/>
        <v>1</v>
      </c>
      <c r="DT27" s="296">
        <f t="shared" si="72"/>
        <v>0</v>
      </c>
      <c r="DU27" s="296">
        <f t="shared" si="72"/>
        <v>0</v>
      </c>
      <c r="DV27" s="296">
        <f t="shared" si="72"/>
        <v>0</v>
      </c>
      <c r="DW27" s="296">
        <f t="shared" si="72"/>
        <v>0</v>
      </c>
      <c r="DX27" s="296">
        <f t="shared" si="72"/>
        <v>0</v>
      </c>
      <c r="DY27" s="296">
        <f t="shared" si="72"/>
        <v>0</v>
      </c>
      <c r="DZ27" s="296">
        <f t="shared" si="72"/>
        <v>0</v>
      </c>
      <c r="EA27" s="296">
        <f t="shared" si="72"/>
        <v>0</v>
      </c>
      <c r="EB27" s="296">
        <f>SUM(EB29:EB47)</f>
        <v>0</v>
      </c>
      <c r="EC27" s="296">
        <f t="shared" si="72"/>
        <v>0</v>
      </c>
      <c r="ED27" s="296">
        <f t="shared" si="72"/>
        <v>0</v>
      </c>
      <c r="EE27" s="296">
        <f t="shared" si="72"/>
        <v>0</v>
      </c>
      <c r="EF27" s="296">
        <f t="shared" si="72"/>
        <v>0</v>
      </c>
      <c r="EG27" s="296">
        <f t="shared" si="72"/>
        <v>0</v>
      </c>
      <c r="EH27" s="296">
        <f t="shared" si="72"/>
        <v>0</v>
      </c>
      <c r="EI27" s="296">
        <f t="shared" si="72"/>
        <v>0</v>
      </c>
      <c r="EJ27" s="296">
        <f t="shared" si="72"/>
        <v>1</v>
      </c>
      <c r="EK27" s="296">
        <f t="shared" ref="EK27:ET27" si="73">SUM(EK28:EK47)</f>
        <v>0</v>
      </c>
      <c r="EL27" s="296">
        <f t="shared" si="73"/>
        <v>0</v>
      </c>
      <c r="EM27" s="296">
        <f t="shared" si="73"/>
        <v>0</v>
      </c>
      <c r="EN27" s="296">
        <f t="shared" si="73"/>
        <v>0</v>
      </c>
      <c r="EO27" s="296">
        <f t="shared" si="73"/>
        <v>0</v>
      </c>
      <c r="EP27" s="296">
        <f t="shared" si="73"/>
        <v>0</v>
      </c>
      <c r="EQ27" s="296">
        <f t="shared" si="73"/>
        <v>0</v>
      </c>
      <c r="ER27" s="296">
        <f t="shared" si="73"/>
        <v>0</v>
      </c>
      <c r="ES27" s="296">
        <f t="shared" si="73"/>
        <v>0</v>
      </c>
      <c r="ET27" s="296">
        <f t="shared" si="73"/>
        <v>0</v>
      </c>
      <c r="EU27" s="296">
        <f t="shared" ref="EU27:FB27" si="74">SUM(EU28:EU47)</f>
        <v>0</v>
      </c>
      <c r="EV27" s="296">
        <f t="shared" si="74"/>
        <v>0</v>
      </c>
      <c r="EW27" s="296">
        <f t="shared" si="74"/>
        <v>0</v>
      </c>
      <c r="EX27" s="296">
        <f t="shared" si="74"/>
        <v>0</v>
      </c>
      <c r="EY27" s="296">
        <f t="shared" si="74"/>
        <v>0</v>
      </c>
      <c r="EZ27" s="296">
        <f t="shared" si="74"/>
        <v>0</v>
      </c>
      <c r="FA27" s="296">
        <f t="shared" si="74"/>
        <v>0</v>
      </c>
      <c r="FB27" s="296">
        <f t="shared" si="74"/>
        <v>0</v>
      </c>
      <c r="FC27" s="296">
        <f t="shared" ref="FC27:FI27" si="75">SUM(FC28:FC47)</f>
        <v>0</v>
      </c>
      <c r="FD27" s="296">
        <f t="shared" si="75"/>
        <v>0</v>
      </c>
      <c r="FE27" s="296">
        <f t="shared" si="75"/>
        <v>0</v>
      </c>
      <c r="FF27" s="296">
        <f t="shared" si="75"/>
        <v>0</v>
      </c>
      <c r="FG27" s="296">
        <f t="shared" si="75"/>
        <v>0</v>
      </c>
      <c r="FH27" s="296">
        <f t="shared" si="75"/>
        <v>0</v>
      </c>
      <c r="FI27" s="296">
        <f t="shared" ca="1" si="75"/>
        <v>581373.12000000011</v>
      </c>
      <c r="FJ27" s="368">
        <f t="shared" ca="1" si="4"/>
        <v>581373.12</v>
      </c>
      <c r="FK27" s="407">
        <f t="shared" ca="1" si="25"/>
        <v>0</v>
      </c>
      <c r="FL27" s="401"/>
    </row>
    <row r="28" spans="1:170" s="112" customFormat="1">
      <c r="A28" s="318">
        <v>0</v>
      </c>
      <c r="B28" s="318">
        <f t="shared" ref="B28:B47" ca="1" si="76">IF(FI28&gt;0,1,"")</f>
        <v>1</v>
      </c>
      <c r="C28" s="318">
        <f ca="1">IF(B28=1,SUBTOTAL(2,$B$28:B28),"")</f>
        <v>1</v>
      </c>
      <c r="D28" s="290">
        <f t="shared" ref="D28:D47" ca="1" si="77">C28</f>
        <v>1</v>
      </c>
      <c r="E28" s="291" t="s">
        <v>134</v>
      </c>
      <c r="F28" s="310"/>
      <c r="G28" s="310"/>
      <c r="H28" s="310"/>
      <c r="I28" s="310"/>
      <c r="J28" s="307"/>
      <c r="K28" s="297">
        <f>SUMIF(หนอนห่อใบข้าว!$B$5:$B$76,ทดสอบ!$E28,หนอนห่อใบข้าว!$G$5:$G$76)</f>
        <v>20</v>
      </c>
      <c r="L28" s="297">
        <f>SUMIF(เพลี้ยกระโดดหลังขาว!$B$5:$B$76,ทดสอบ!$E28,เพลี้ยกระโดดหลังขาว!$G$5:$G$76)</f>
        <v>0</v>
      </c>
      <c r="M28" s="297">
        <f>SUMIF(โรคไหม้ข้าว!$B$5:$B$76,ทดสอบ!$E28,โรคไหม้ข้าว!$G$5:$G$76)</f>
        <v>68</v>
      </c>
      <c r="N28" s="297">
        <f>SUMIF(แมลงหวี่ขาว!$B$5:$B$76,ทดสอบ!$E28,แมลงหวี่ขาว!$G$5:$G$76)</f>
        <v>0</v>
      </c>
      <c r="O28" s="297">
        <f>SUMIF(เพลี้ยกระโดดสีน้ำตาล!$B$5:$B$77,ทดสอบ!$E28,เพลี้ยกระโดดสีน้ำตาล!$G$5:$G$77)</f>
        <v>120</v>
      </c>
      <c r="P28" s="297">
        <f>SUMIF(แมลงสิง!$B$5:$B$81,ทดสอบ!$E28,แมลงสิง!$G$5:$G$81)</f>
        <v>0</v>
      </c>
      <c r="Q28" s="297">
        <f>SUMIF(เพลี้ยไฟ!$B$5:$B$76,ทดสอบ!$E28,เพลี้ยไฟ!$G$5:$G$76)</f>
        <v>0</v>
      </c>
      <c r="R28" s="297">
        <f>SUMIF(แมลงดำหนาม1!$B$5:$B$81,ทดสอบ!$E28,แมลงดำหนาม1!$G$5:$G$81)</f>
        <v>0</v>
      </c>
      <c r="S28" s="297">
        <f>SUMIF(โรคขอบใบแห้ง!$B$5:$B$78,ทดสอบ!$E28,โรคขอบใบแห้ง!$G$5:$G$78)</f>
        <v>0</v>
      </c>
      <c r="T28" s="297">
        <f>SUMIF(โรคกาบใบแห้ง!$B$5:$B$81,ทดสอบ!$E28,โรคกาบใบแห้ง!$G$5:$G$81)</f>
        <v>0</v>
      </c>
      <c r="U28" s="297">
        <f>SUMIF(โรคใบจุดสีน้ำตาล!$B$5:$B$77,ทดสอบ!$E28,โรคใบจุดสีน้ำตาล!$G$5:$G$77)</f>
        <v>0</v>
      </c>
      <c r="V28" s="297">
        <f>SUMIF(หนอนกระทู้กล้า!$B$5:$B$76,ทดสอบ!$E28,หนอนกระทู้กล้า!$G$5:$G$76)</f>
        <v>0</v>
      </c>
      <c r="W28" s="297">
        <f>SUMIF(โรคใบขีดโปร่งแสง!$B$5:$B$81,ทดสอบ!$E28,โรคใบขีดโปร่งแสง!$G$5:$G$81)</f>
        <v>0</v>
      </c>
      <c r="X28" s="297">
        <f>SUMIF(โรคใบขีดสีน้ำตาล!$B$5:$B$80,ทดสอบ!$E28,โรคใบขีดสีน้ำตาล!$G$5:$G$80)</f>
        <v>0</v>
      </c>
      <c r="Y28" s="297">
        <f>SUMIF(หนอนกัดใบข้าว!$B$5:$B$81,ทดสอบ!$E28,หนอนกัดใบข้าว!$G$5:$G$81)</f>
        <v>0</v>
      </c>
      <c r="Z28" s="297">
        <f>SUMIF(แมลงหล่า!$B$5:$B$81,ทดสอบ!$E28,แมลงหล่า!$G$5:$G$81)</f>
        <v>0</v>
      </c>
      <c r="AA28" s="297">
        <f>SUMIF(แมลงบั่ว!$B$5:$B$80,ทดสอบ!$E28,แมลงบั่ว!$G$5:$G$80)</f>
        <v>0</v>
      </c>
      <c r="AB28" s="297">
        <f>SUMIF(โรคเมล็ดด่าง!$B$5:$B$81,ทดสอบ!$E28,โรคเมล็ดด่าง!$G$5:$G$81)</f>
        <v>0</v>
      </c>
      <c r="AC28" s="297">
        <f>SUMIF(ด้วงดำ!$B$5:$B$81,ทดสอบ!$E28,ด้วงดำ!$G$5:$G$81)</f>
        <v>0</v>
      </c>
      <c r="AD28" s="297">
        <f>SUMIF(ตั๊กแตนหนวดสั้น!$B$5:$B$81,ทดสอบ!$E28,ตั๊กแตนหนวดสั้น!$G$5:$G$81)</f>
        <v>0</v>
      </c>
      <c r="AE28" s="297">
        <f>SUMIF(หนอนกอข้าว!$B$5:$B$77,ทดสอบ!$E28,หนอนกอข้าว!$G$5:$G$77)</f>
        <v>0</v>
      </c>
      <c r="AF28" s="297">
        <f>SUMIF(หนอนกระทู้ข้าว!$B$5:$B$81,ทดสอบ!$E28,หนอนกระทู้ข้าว!$G$5:$G$81)</f>
        <v>0</v>
      </c>
      <c r="AG28" s="297">
        <f>SUMIF(โรคกาบใบเน่า!$B$5:$B$81,ทดสอบ!$E28,โรคกาบใบเน่า!$G$5:$G$81)</f>
        <v>0</v>
      </c>
      <c r="AH28" s="297">
        <f>SUMIF(เพลี้ยจั๊กจั่นสีเขียว!$B$5:$B$80,ทดสอบ!$E28,เพลี้ยจั๊กจั่นสีเขียว!$G$5:$G$80)</f>
        <v>10</v>
      </c>
      <c r="AI28" s="297">
        <f>SUMIF(หอยเชอรี่!$B$5:$B$81,ทดสอบ!$E28,หอยเชอรี่!$G$5:$G$81)</f>
        <v>0</v>
      </c>
      <c r="AJ28" s="297">
        <f>SUMIF(โรคใบสีส้ม!$B$5:$B$80,ทดสอบ!$E28,โรคใบสีส้ม!$G$5:$G$80)</f>
        <v>2.25</v>
      </c>
      <c r="AK28" s="300">
        <f t="shared" ref="AK28:AK47" si="78">SUBTOTAL(9,K28:AJ28)</f>
        <v>220.25</v>
      </c>
      <c r="AL28" s="297">
        <f>SUMIF(หนอนหัวดำ!$C$6:$C$67,ทดสอบ!$E28,หนอนหัวดำ!$N$6:$N$67)</f>
        <v>43</v>
      </c>
      <c r="AM28" s="297">
        <f>SUMIF(แมลงดำหนาม!$C$6:$C$67,ทดสอบ!$E28,แมลงดำหนาม!$N$6:$N$67)</f>
        <v>0</v>
      </c>
      <c r="AN28" s="297">
        <f>SUMIF('ด้วงแรด มะพร้าว'!$C$6:$C$67,ทดสอบ!$E28,'ด้วงแรด มะพร้าว'!$J$6:$J$67)</f>
        <v>0</v>
      </c>
      <c r="AO28" s="297">
        <f>SUMIF(ด้วงงวง!$C$6:$C$67,ทดสอบ!$E28,ด้วงงวง!$J$6:$J$67)</f>
        <v>0</v>
      </c>
      <c r="AP28" s="297">
        <f>SUMIF(ไรสี่ขามะพร้าว!$C$6:$C$67,ทดสอบ!$E28,ไรสี่ขามะพร้าว!$J$6:$J$67)</f>
        <v>0</v>
      </c>
      <c r="AQ28" s="297">
        <f>SUMIF(หนอนพาราซา!$C$6:$C$67,ทดสอบ!$E28,หนอนพาราซา!$J$6:$J$67)</f>
        <v>0</v>
      </c>
      <c r="AR28" s="297">
        <f>SUMIF(หนอนกินใบมะพร้าว!$C$6:$C$67,ทดสอบ!$E28,หนอนกินใบมะพร้าว!$J$6:$J$67)</f>
        <v>0</v>
      </c>
      <c r="AS28" s="300">
        <f t="shared" ref="AS28:AS91" si="79">SUBTOTAL(9,AL28:AR28)</f>
        <v>43</v>
      </c>
      <c r="AT28" s="297">
        <f>SUMIF('ด้วงแรด ปาล์ม'!$C$5:$C$71,ทดสอบ!$E28,'ด้วงแรด ปาล์ม'!$G$5:$G$71)</f>
        <v>0</v>
      </c>
      <c r="AU28" s="297">
        <f>SUMIF(หนอนปลอกเล็ก!$C$5:$C$71,ทดสอบ!$E28,หนอนปลอกเล็ก!$G$5:$G$71)</f>
        <v>0</v>
      </c>
      <c r="AV28" s="297">
        <f>SUMIF(ด้วงกุหลาบ!$C$5:$C$70,ทดสอบ!$E28,ด้วงกุหลาบ!$G$5:$G$70)</f>
        <v>0</v>
      </c>
      <c r="AW28" s="297">
        <f>SUMIF(โรคทะลายเน่า!$C$5:$C$71,ทดสอบ!$E28,โรคทะลายเน่า!$G$5:$G$71)</f>
        <v>0</v>
      </c>
      <c r="AX28" s="297">
        <f>SUMIF(โรคลำต้นเน่า!$C$5:$C$71,ทดสอบ!$E28,โรคลำต้นเน่า!$G$5:$G$71)</f>
        <v>0</v>
      </c>
      <c r="AY28" s="297">
        <f>SUMIF('โรคใบจุด ปาล์ม'!$C$5:$C$71,ทดสอบ!$E28,'โรคใบจุด ปาล์ม'!$G$5:$G$71)</f>
        <v>0</v>
      </c>
      <c r="AZ28" s="297">
        <f>SUMIF(โรคก้านทางใบเน่า!$C$5:$C$71,ทดสอบ!$E28,โรคก้านทางใบเน่า!$G$5:$G$71)</f>
        <v>0</v>
      </c>
      <c r="BA28" s="297">
        <f>SUMIF(หนอนหน้าแมว!$C$5:$C$71,ทดสอบ!$E28,หนอนหน้าแมว!$G$5:$G$71)</f>
        <v>0</v>
      </c>
      <c r="BB28" s="591">
        <f>SUMIF('หนอนหัวดำ ปาล์ม'!$C$5:$C$71,ทดสอบ!$E28,'หนอนหัวดำ ปาล์ม'!$G$5:$G$71)</f>
        <v>0</v>
      </c>
      <c r="BC28" s="297">
        <f>SUMIF('โรคใบจุดสาหร่าย ปาล์ม'!$C$5:$C$71,ทดสอบ!$E28,'โรคใบจุดสาหร่าย ปาล์ม'!$G$5:$G$71)</f>
        <v>0</v>
      </c>
      <c r="BD28" s="300">
        <f t="shared" ref="BD28:BD47" si="80">SUBTOTAL(9,AT28:BC28)</f>
        <v>0</v>
      </c>
      <c r="BE28" s="297">
        <f>SUMIF(โรครากขาว!$C$5:$C$69,ทดสอบ!$E28,โรครากขาว!$G$5:$G$69)</f>
        <v>0</v>
      </c>
      <c r="BF28" s="297">
        <f>SUMIF(โรคใบร่วงยางพาราชนิดใหม่!$C$5:$C$69,ทดสอบ!$E28,โรคใบร่วงยางพาราชนิดใหม่!$G$5:$G$69)</f>
        <v>0</v>
      </c>
      <c r="BG28" s="297">
        <f>SUMIF(โรคใบร่วงยางพารา!$C$5:$C$69,ทดสอบ!$E28,โรคใบร่วงยางพารา!$G$5:$G$69)</f>
        <v>0</v>
      </c>
      <c r="BH28" s="297">
        <f>SUMIF(โรคราแป้ง1!$C$5:$C$69,ทดสอบ!$E28,โรคราแป้ง1!$G$5:$G$69)</f>
        <v>0</v>
      </c>
      <c r="BI28" s="297">
        <f>SUMIF(โรคหน้ายางแห้ง!$C$5:$C$69,ทดสอบ!$E28,โรคหน้ายางแห้ง!$G$5:$G$69)</f>
        <v>0</v>
      </c>
      <c r="BJ28" s="300">
        <f t="shared" ref="BJ28:BJ47" si="81">SUBTOTAL(9,BE28:BI28)</f>
        <v>0</v>
      </c>
      <c r="BK28" s="297">
        <f>SUMIF(โรคราสนิม!$C$5:$C$64,ทดสอบ!$E28,โรคราสนิม!$G$5:$G$64)</f>
        <v>0</v>
      </c>
      <c r="BL28" s="297">
        <f>SUMIF(หนอนกาแฟสีแดง!$C$5:$C$64,ทดสอบ!$E28,หนอนกาแฟสีแดง!$G$5:$G$64)</f>
        <v>0</v>
      </c>
      <c r="BM28" s="297">
        <f>SUMIF(โรคใบจุดตากบ!$C$5:$C$64,ทดสอบ!$E28,โรคใบจุดตากบ!$G$5:$G$64)</f>
        <v>0</v>
      </c>
      <c r="BN28" s="297">
        <f ca="1">SUMIF(หนอนเจาะกิ่งลำต้น!$C$5:$C482,ทดสอบ!$E28,หนอนเจาะกิ่งลำต้น!$G$5:$G$64)</f>
        <v>0</v>
      </c>
      <c r="BO28" s="591">
        <f>SUMIF(มอดเจาะเมล็ดกาแฟ!$C$5:$C$64,ทดสอบ!$E28,มอดเจาะเมล็ดกาแฟ!$G$5:$G$64)</f>
        <v>0</v>
      </c>
      <c r="BP28" s="297">
        <f>SUMIF(มอดเจาะผลกาแฟ!$C$5:$C$64,ทดสอบ!$E28,มอดเจาะผลกาแฟ!$G$5:$G$64)</f>
        <v>0</v>
      </c>
      <c r="BQ28" s="300">
        <f t="shared" ref="BQ28:BQ47" ca="1" si="82">SUBTOTAL(9,BK28:BP28)</f>
        <v>0</v>
      </c>
      <c r="BR28" s="297">
        <f>SUMIF(เพลี้ยแป้งมัน!$B$5:$B$59,ทดสอบ!$E28,เพลี้ยแป้งมัน!$H$5:$H$59)</f>
        <v>0</v>
      </c>
      <c r="BS28" s="591">
        <f>SUMIF('โรคใบไหม้ (มัน)'!$B$5:$B$58,ทดสอบ!$E28,'โรคใบไหม้ (มัน)'!$H$5:$H$58)</f>
        <v>0</v>
      </c>
      <c r="BT28" s="297">
        <f>SUMIF(ไรแดง!$B$5:$B$59,ทดสอบ!$E28,ไรแดง!$H$5:$H$59)</f>
        <v>50</v>
      </c>
      <c r="BU28" s="297"/>
      <c r="BV28" s="297"/>
      <c r="BW28" s="297"/>
      <c r="BX28" s="297"/>
      <c r="BY28" s="297"/>
      <c r="BZ28" s="297">
        <f>SUMIF(โรคโคนเน่าหัวเน่า!$B$5:$B$59,ทดสอบ!$E28,โรคโคนเน่าหัวเน่า!$H$5:$H$59)</f>
        <v>0</v>
      </c>
      <c r="CA28" s="297"/>
      <c r="CB28" s="297">
        <f>SUMIF(โรคพุ่มแจ้!$B$5:$B$58,ทดสอบ!$E28,โรคพุ่มแจ้!$H$5:$H$58)</f>
        <v>0</v>
      </c>
      <c r="CC28" s="297">
        <f>SUMIF(โรคใบด่างมันสำปะหลัง!$B$5:$B$59,ทดสอบ!$E28,โรคใบด่างมันสำปะหลัง!$H$5:$H$59)</f>
        <v>84841.15</v>
      </c>
      <c r="CD28" s="300">
        <f t="shared" ref="CD28:CD47" si="83">SUBTOTAL(9,BR28:CC28)</f>
        <v>84891.15</v>
      </c>
      <c r="CE28" s="297">
        <f>SUMIF(หนอนกออ้อย!$B$5:$B$50,ทดสอบ!$E28,หนอนกออ้อย!$G$5:$G$50)</f>
        <v>2160.84</v>
      </c>
      <c r="CF28" s="297">
        <f>SUMIF('ด้วงหนวดยาว อ้อย'!$B$5:$B$52,ทดสอบ!$E28,'ด้วงหนวดยาว อ้อย'!$G$5:$G$52)</f>
        <v>0</v>
      </c>
      <c r="CG28" s="297"/>
      <c r="CH28" s="297"/>
      <c r="CI28" s="297"/>
      <c r="CJ28" s="297"/>
      <c r="CK28" s="297"/>
      <c r="CL28" s="297"/>
      <c r="CM28" s="297"/>
      <c r="CN28" s="297"/>
      <c r="CO28" s="297"/>
      <c r="CP28" s="297"/>
      <c r="CQ28" s="297"/>
      <c r="CR28" s="297">
        <f>SUMIF('โรคใบขาว อ้อย'!$B$5:$B$50,ทดสอบ!$E28,'โรคใบขาว อ้อย'!$G$5:$G$50)</f>
        <v>0</v>
      </c>
      <c r="CS28" s="297"/>
      <c r="CT28" s="300">
        <f t="shared" ref="CT28:CT47" si="84">SUBTOTAL(9,CE28:CS28)</f>
        <v>2160.84</v>
      </c>
      <c r="CU28" s="297"/>
      <c r="CV28" s="297">
        <f>SUMIF('หนอนกระทู้ข้าวโพดลายจุด (FAW)'!$B$5:$B$57,ทดสอบ!$E28,'หนอนกระทู้ข้าวโพดลายจุด (FAW)'!$F$5:$F$57)</f>
        <v>5</v>
      </c>
      <c r="CW28" s="297">
        <f>SUMIF(โรคฝักเน่า!$C$5:$C$57,ทดสอบ!$E28,โรคฝักเน่า!$G$5:$G$57)</f>
        <v>0</v>
      </c>
      <c r="CX28" s="297"/>
      <c r="CY28" s="297"/>
      <c r="CZ28" s="297"/>
      <c r="DA28" s="297"/>
      <c r="DB28" s="297"/>
      <c r="DC28" s="297"/>
      <c r="DD28" s="300">
        <f t="shared" ref="DD28:DD47" si="85">SUBTOTAL(9,CU28:DC28)</f>
        <v>5</v>
      </c>
      <c r="DE28" s="297">
        <f>SUMIF(โรคเหี่ยว!$B$5:$B$65,ทดสอบ!$E28,โรคเหี่ยว!$E$5:$E$65)</f>
        <v>0</v>
      </c>
      <c r="DF28" s="297"/>
      <c r="DG28" s="297"/>
      <c r="DH28" s="297"/>
      <c r="DI28" s="297"/>
      <c r="DJ28" s="300">
        <f t="shared" ref="DJ28:DJ47" si="86">SUBTOTAL(9,DE28:DI28)</f>
        <v>0</v>
      </c>
      <c r="DK28" s="297"/>
      <c r="DL28" s="297"/>
      <c r="DM28" s="297"/>
      <c r="DN28" s="297"/>
      <c r="DO28" s="297"/>
      <c r="DP28" s="300">
        <f t="shared" ref="DP28:DP47" si="87">SUBTOTAL(9,DK28:DO28)</f>
        <v>0</v>
      </c>
      <c r="DQ28" s="297"/>
      <c r="DR28" s="297"/>
      <c r="DS28" s="297">
        <f>SUMIF('เพลี้ยไฟ ทุเรียน'!$B$5:$B$81,ทดสอบ!$E28,'เพลี้ยไฟ ทุเรียน'!$F$5:$F$81)</f>
        <v>0</v>
      </c>
      <c r="DT28" s="297">
        <f>SUMIF('เพลี้ยแป้ง ทุเรียน'!$B$5:$B$81,ทดสอบ!$E28,'เพลี้ยแป้ง ทุเรียน'!$F$5:$F$81)</f>
        <v>0</v>
      </c>
      <c r="DU28" s="297">
        <f>SUMIF(เพลี้ยไก่แจ้ทุเรียน!$B$5:$B$81,ทดสอบ!$E28,เพลี้ยไก่แจ้ทุเรียน!$F$5:$F$81)</f>
        <v>0</v>
      </c>
      <c r="DV28" s="297">
        <f>SUMIF(เพลี้ยหอยเกล็ด!$B$5:$B$81,ทดสอบ!$E28,เพลี้ยหอยเกล็ด!$F$5:$F$81)</f>
        <v>0</v>
      </c>
      <c r="DW28" s="297">
        <f>SUMIF(เพลี้ยจั๊กจั่นฝอย!$B$5:$B$81,ทดสอบ!$E28,เพลี้ยจั๊กจั่นฝอย!$F$5:$F$81)</f>
        <v>0</v>
      </c>
      <c r="DX28" s="297">
        <f>SUMIF(หนอนเจาะเมล็ดทุเรียน!$B$5:$B$81,ทดสอบ!$E28,หนอนเจาะเมล็ดทุเรียน!$F$5:$F$81)</f>
        <v>0</v>
      </c>
      <c r="DY28" s="297">
        <f>SUMIF(ไรแดงทุเรียน!$B$5:$B$81,ทดสอบ!$E28,ไรแดงทุเรียน!$F$5:$F$81)</f>
        <v>0</v>
      </c>
      <c r="DZ28" s="297"/>
      <c r="EA28" s="297">
        <f>SUMIF(โรครากเน่าโคนเน่า!$B$5:$B$81,ทดสอบ!$E28,โรครากเน่าโคนเน่า!$F$5:$F$81)</f>
        <v>0</v>
      </c>
      <c r="EB28" s="297">
        <f>SUMIF('โรคราดำ ทุเรียน'!$B$5:$B$81,ทดสอบ!$E28,'โรคราดำ ทุเรียน'!$F$5:$F$81)</f>
        <v>0</v>
      </c>
      <c r="EC28" s="297"/>
      <c r="ED28" s="297"/>
      <c r="EE28" s="297">
        <f>SUMIF(โรคราสีชมพู!$B$5:$B$81,ทดสอบ!$E28,โรคราสีชมพู!$F$5:$F$81)</f>
        <v>0</v>
      </c>
      <c r="EF28" s="297">
        <f>SUMIF(โรคใบติดหรือใบไหม้!$B$5:$B$81,ทดสอบ!$E28,โรคใบติดหรือใบไหม้!$F$5:$F$81)</f>
        <v>0</v>
      </c>
      <c r="EG28" s="297"/>
      <c r="EH28" s="297">
        <f>SUMIF('โรคใบจุดสาหร่าย (durian)'!$B$5:$B$81,ทดสอบ!$E28,'โรคใบจุดสาหร่าย (durian)'!$F$5:$F$81)</f>
        <v>0</v>
      </c>
      <c r="EI28" s="297">
        <f>SUMIF(หนอนเจาะผล!$B$5:$B$81,ทดสอบ!$E28,หนอนเจาะผล!$F$5:$F$81)</f>
        <v>0</v>
      </c>
      <c r="EJ28" s="300">
        <f t="shared" ref="EJ28:EJ47" si="88">SUBTOTAL(9,DQ28:EI28)</f>
        <v>0</v>
      </c>
      <c r="EK28" s="297"/>
      <c r="EL28" s="297">
        <f>SUMIF('เพลี้ยแป้ง (เงาะ)'!$B$5:$B$76,ทดสอบ!$E28,'เพลี้ยแป้ง (เงาะ)'!$F$5:$F$76)</f>
        <v>0</v>
      </c>
      <c r="EM28" s="297"/>
      <c r="EN28" s="297">
        <f>SUMIF(หนอนคืบกินใบ!$B$5:$B$76,ทดสอบ!$E28,หนอนคืบกินใบ!$F$5:$F$76)</f>
        <v>0</v>
      </c>
      <c r="EO28" s="297">
        <f>SUMIF('โรคราแป้ง (เงาะ)'!$B$5:$B$76,ทดสอบ!$E28,'โรคราแป้ง (เงาะ)'!$F$5:$F$76)</f>
        <v>0</v>
      </c>
      <c r="EP28" s="297"/>
      <c r="EQ28" s="297"/>
      <c r="ER28" s="297"/>
      <c r="ES28" s="297">
        <f>SUMIF('โรคใบจุดสาหร่าย(เงาะ)'!$B$5:$B$76,ทดสอบ!$E28,'โรคใบจุดสาหร่าย(เงาะ)'!$F$5:$F$76)</f>
        <v>0</v>
      </c>
      <c r="ET28" s="300">
        <f t="shared" ref="ET28:ET47" si="89">SUBTOTAL(9,EK28:ES28)</f>
        <v>0</v>
      </c>
      <c r="EU28" s="297">
        <f>SUMIF('เพลี้ยไฟ (mangosteen)'!$B$5:$B$76,ทดสอบ!$E28,'เพลี้ยไฟ (mangosteen)'!$F$5:$F$76)</f>
        <v>0</v>
      </c>
      <c r="EV28" s="297">
        <f>SUMIF(หนอนชอนใบ!$B$5:$B$76,ทดสอบ!$E28,หนอนชอนใบ!$F$5:$F$76)</f>
        <v>0</v>
      </c>
      <c r="EW28" s="297">
        <f>SUMIF(หนอนกินใบ!$B$5:$B$76,ทดสอบ!$E28,หนอนกินใบ!$F$5:$F$76)</f>
        <v>0</v>
      </c>
      <c r="EX28" s="297"/>
      <c r="EY28" s="297">
        <f>SUMIF(โรคแอนแทรคโนส!$B$5:$B$76,ทดสอบ!$E28,โรคแอนแทรคโนส!$F$5:$F$76)</f>
        <v>0</v>
      </c>
      <c r="EZ28" s="297">
        <f>SUMIF('โรคใบจุดสาหร่าย (mangosteen)'!$B$5:$B$76,ทดสอบ!$E28,'โรคใบจุดสาหร่าย (mangosteen)'!$F$5:$F$76)</f>
        <v>0</v>
      </c>
      <c r="FA28" s="297">
        <f>SUMIF('โรคใบจุด (mangosteen)'!$B$5:$B$76,ทดสอบ!$E28,'โรคใบจุด (mangosteen)'!$F$5:$F$76)</f>
        <v>0</v>
      </c>
      <c r="FB28" s="300">
        <f t="shared" ref="FB28:FB47" si="90">SUBTOTAL(9,EU28:FA28)</f>
        <v>0</v>
      </c>
      <c r="FC28" s="297">
        <f>SUMIF(โรคพุ่มไม้กวาด!$B$5:$B$80,ทดสอบ!$E28,โรคพุ่มไม้กวาด!$F$5:$F$80)</f>
        <v>0</v>
      </c>
      <c r="FD28" s="297">
        <f>SUMIF('เพลี้ยแป้ง (ลำไย)'!$B$5:$B$80,ทดสอบ!$E28,'เพลี้ยแป้ง (ลำไย)'!$F$5:$F$80)</f>
        <v>0</v>
      </c>
      <c r="FE28" s="297">
        <f>SUMIF('โรคราดำ (ลำไย)'!$B$5:$B$80,ทดสอบ!$E28,'โรคราดำ (ลำไย)'!$F$5:$F$80)</f>
        <v>0</v>
      </c>
      <c r="FF28" s="297">
        <f>SUMIF('หนอนคืบกินใบ (ลำไย)'!$B$5:$B$80,ทดสอบ!$E28,'หนอนคืบกินใบ (ลำไย)'!$F$5:$F$80)</f>
        <v>0</v>
      </c>
      <c r="FG28" s="297"/>
      <c r="FH28" s="300">
        <f t="shared" ref="FH28:FH47" si="91">SUBTOTAL(9,FC28:FG28)</f>
        <v>0</v>
      </c>
      <c r="FI28" s="300">
        <f t="shared" ref="FI28:FI47" ca="1" si="92">FH28+FB28+ET28+EJ28+DP28+DJ28+DD28+CT28+CD28+BQ28+BJ28+BD28+AS28+AK28</f>
        <v>87320.239999999991</v>
      </c>
      <c r="FJ28" s="368">
        <f t="shared" ca="1" si="4"/>
        <v>87320.239999999991</v>
      </c>
      <c r="FK28" s="407">
        <f t="shared" ca="1" si="25"/>
        <v>0</v>
      </c>
      <c r="FL28" s="401"/>
    </row>
    <row r="29" spans="1:170" s="112" customFormat="1">
      <c r="A29" s="318">
        <v>0</v>
      </c>
      <c r="B29" s="318">
        <f t="shared" ca="1" si="76"/>
        <v>1</v>
      </c>
      <c r="C29" s="318">
        <f ca="1">IF(B29=1,SUBTOTAL(2,$B$28:B29),"")</f>
        <v>2</v>
      </c>
      <c r="D29" s="290">
        <f t="shared" ca="1" si="77"/>
        <v>2</v>
      </c>
      <c r="E29" s="291" t="s">
        <v>135</v>
      </c>
      <c r="F29" s="310"/>
      <c r="G29" s="310"/>
      <c r="H29" s="310"/>
      <c r="I29" s="310"/>
      <c r="J29" s="307"/>
      <c r="K29" s="297">
        <f>SUMIF(หนอนห่อใบข้าว!$B$5:$B$76,ทดสอบ!$E29,หนอนห่อใบข้าว!$G$5:$G$76)</f>
        <v>0</v>
      </c>
      <c r="L29" s="297">
        <f>SUMIF(เพลี้ยกระโดดหลังขาว!$B$5:$B$76,ทดสอบ!$E29,เพลี้ยกระโดดหลังขาว!$G$5:$G$76)</f>
        <v>0</v>
      </c>
      <c r="M29" s="297">
        <f>SUMIF(โรคไหม้ข้าว!$B$5:$B$76,ทดสอบ!$E29,โรคไหม้ข้าว!$G$5:$G$76)</f>
        <v>0</v>
      </c>
      <c r="N29" s="297">
        <f>SUMIF(แมลงหวี่ขาว!$B$5:$B$76,ทดสอบ!$E29,แมลงหวี่ขาว!$G$5:$G$76)</f>
        <v>0</v>
      </c>
      <c r="O29" s="297">
        <f>SUMIF(เพลี้ยกระโดดสีน้ำตาล!$B$5:$B$77,ทดสอบ!$E29,เพลี้ยกระโดดสีน้ำตาล!$G$5:$G$77)</f>
        <v>0</v>
      </c>
      <c r="P29" s="297">
        <f>SUMIF(แมลงสิง!$B$5:$B$81,ทดสอบ!$E29,แมลงสิง!$G$5:$G$81)</f>
        <v>0</v>
      </c>
      <c r="Q29" s="297">
        <f>SUMIF(เพลี้ยไฟ!$B$5:$B$76,ทดสอบ!$E29,เพลี้ยไฟ!$G$5:$G$76)</f>
        <v>0</v>
      </c>
      <c r="R29" s="297">
        <f>SUMIF(แมลงดำหนาม1!$B$5:$B$81,ทดสอบ!$E29,แมลงดำหนาม1!$G$5:$G$81)</f>
        <v>0</v>
      </c>
      <c r="S29" s="297">
        <f>SUMIF(โรคขอบใบแห้ง!$B$5:$B$78,ทดสอบ!$E29,โรคขอบใบแห้ง!$G$5:$G$78)</f>
        <v>0</v>
      </c>
      <c r="T29" s="297">
        <f>SUMIF(โรคกาบใบแห้ง!$B$5:$B$81,ทดสอบ!$E29,โรคกาบใบแห้ง!$G$5:$G$81)</f>
        <v>0</v>
      </c>
      <c r="U29" s="297">
        <f>SUMIF(โรคใบจุดสีน้ำตาล!$B$5:$B$77,ทดสอบ!$E29,โรคใบจุดสีน้ำตาล!$G$5:$G$77)</f>
        <v>0</v>
      </c>
      <c r="V29" s="297">
        <f>SUMIF(หนอนกระทู้กล้า!$B$5:$B$76,ทดสอบ!$E29,หนอนกระทู้กล้า!$G$5:$G$76)</f>
        <v>0</v>
      </c>
      <c r="W29" s="297">
        <f>SUMIF(โรคใบขีดโปร่งแสง!$B$5:$B$81,ทดสอบ!$E29,โรคใบขีดโปร่งแสง!$G$5:$G$81)</f>
        <v>0</v>
      </c>
      <c r="X29" s="297">
        <f>SUMIF(โรคใบขีดสีน้ำตาล!$B$5:$B$80,ทดสอบ!$E29,โรคใบขีดสีน้ำตาล!$G$5:$G$80)</f>
        <v>0</v>
      </c>
      <c r="Y29" s="297">
        <f>SUMIF(หนอนกัดใบข้าว!$B$5:$B$81,ทดสอบ!$E29,หนอนกัดใบข้าว!$G$5:$G$81)</f>
        <v>0</v>
      </c>
      <c r="Z29" s="297">
        <f>SUMIF(แมลงหล่า!$B$5:$B$81,ทดสอบ!$E29,แมลงหล่า!$G$5:$G$81)</f>
        <v>0</v>
      </c>
      <c r="AA29" s="297">
        <f>SUMIF(แมลงบั่ว!$B$5:$B$80,ทดสอบ!$E29,แมลงบั่ว!$G$5:$G$80)</f>
        <v>0</v>
      </c>
      <c r="AB29" s="297">
        <f>SUMIF(โรคเมล็ดด่าง!$B$5:$B$81,ทดสอบ!$E29,โรคเมล็ดด่าง!$G$5:$G$81)</f>
        <v>0</v>
      </c>
      <c r="AC29" s="297">
        <f>SUMIF(ด้วงดำ!$B$5:$B$81,ทดสอบ!$E29,ด้วงดำ!$G$5:$G$81)</f>
        <v>0</v>
      </c>
      <c r="AD29" s="297">
        <f>SUMIF(ตั๊กแตนหนวดสั้น!$B$5:$B$81,ทดสอบ!$E29,ตั๊กแตนหนวดสั้น!$G$5:$G$81)</f>
        <v>0</v>
      </c>
      <c r="AE29" s="297">
        <f>SUMIF(หนอนกอข้าว!$B$5:$B$77,ทดสอบ!$E29,หนอนกอข้าว!$G$5:$G$77)</f>
        <v>0</v>
      </c>
      <c r="AF29" s="297">
        <f>SUMIF(หนอนกระทู้ข้าว!$B$5:$B$81,ทดสอบ!$E29,หนอนกระทู้ข้าว!$G$5:$G$81)</f>
        <v>0</v>
      </c>
      <c r="AG29" s="297">
        <f>SUMIF(โรคกาบใบเน่า!$B$5:$B$81,ทดสอบ!$E29,โรคกาบใบเน่า!$G$5:$G$81)</f>
        <v>0</v>
      </c>
      <c r="AH29" s="297">
        <f>SUMIF(เพลี้ยจั๊กจั่นสีเขียว!$B$5:$B$80,ทดสอบ!$E29,เพลี้ยจั๊กจั่นสีเขียว!$G$5:$G$80)</f>
        <v>0</v>
      </c>
      <c r="AI29" s="297">
        <f>SUMIF(หอยเชอรี่!$B$5:$B$81,ทดสอบ!$E29,หอยเชอรี่!$G$5:$G$81)</f>
        <v>0</v>
      </c>
      <c r="AJ29" s="297">
        <f>SUMIF(โรคใบสีส้ม!$B$5:$B$80,ทดสอบ!$E29,โรคใบสีส้ม!$G$5:$G$80)</f>
        <v>0</v>
      </c>
      <c r="AK29" s="300">
        <f t="shared" si="78"/>
        <v>0</v>
      </c>
      <c r="AL29" s="297">
        <f>SUMIF(หนอนหัวดำ!$C$6:$C$67,ทดสอบ!$E29,หนอนหัวดำ!$N$6:$N$67)</f>
        <v>0</v>
      </c>
      <c r="AM29" s="297">
        <f>SUMIF(แมลงดำหนาม!$C$6:$C$67,ทดสอบ!$E29,แมลงดำหนาม!$N$6:$N$67)</f>
        <v>0</v>
      </c>
      <c r="AN29" s="297">
        <f>SUMIF('ด้วงแรด มะพร้าว'!$C$6:$C$67,ทดสอบ!$E29,'ด้วงแรด มะพร้าว'!$J$6:$J$67)</f>
        <v>0</v>
      </c>
      <c r="AO29" s="297">
        <f>SUMIF(ด้วงงวง!$C$6:$C$67,ทดสอบ!$E29,ด้วงงวง!$J$6:$J$67)</f>
        <v>0</v>
      </c>
      <c r="AP29" s="297">
        <f>SUMIF(ไรสี่ขามะพร้าว!$C$6:$C$67,ทดสอบ!$E29,ไรสี่ขามะพร้าว!$J$6:$J$67)</f>
        <v>0</v>
      </c>
      <c r="AQ29" s="297">
        <f>SUMIF(หนอนพาราซา!$C$6:$C$67,ทดสอบ!$E29,หนอนพาราซา!$J$6:$J$67)</f>
        <v>0</v>
      </c>
      <c r="AR29" s="297">
        <f>SUMIF(หนอนกินใบมะพร้าว!$C$6:$C$67,ทดสอบ!$E29,หนอนกินใบมะพร้าว!$J$6:$J$67)</f>
        <v>0</v>
      </c>
      <c r="AS29" s="300">
        <f t="shared" si="79"/>
        <v>0</v>
      </c>
      <c r="AT29" s="297">
        <f>SUMIF('ด้วงแรด ปาล์ม'!$C$5:$C$71,ทดสอบ!$E29,'ด้วงแรด ปาล์ม'!$G$5:$G$71)</f>
        <v>0</v>
      </c>
      <c r="AU29" s="297">
        <f>SUMIF(หนอนปลอกเล็ก!$C$5:$C$71,ทดสอบ!$E29,หนอนปลอกเล็ก!$G$5:$G$71)</f>
        <v>0</v>
      </c>
      <c r="AV29" s="297">
        <f>SUMIF(ด้วงกุหลาบ!$C$5:$C$70,ทดสอบ!$E29,ด้วงกุหลาบ!$G$5:$G$70)</f>
        <v>0</v>
      </c>
      <c r="AW29" s="297">
        <f>SUMIF(โรคทะลายเน่า!$C$5:$C$71,ทดสอบ!$E29,โรคทะลายเน่า!$G$5:$G$71)</f>
        <v>0</v>
      </c>
      <c r="AX29" s="297">
        <f>SUMIF(โรคลำต้นเน่า!$C$5:$C$71,ทดสอบ!$E29,โรคลำต้นเน่า!$G$5:$G$71)</f>
        <v>0</v>
      </c>
      <c r="AY29" s="297">
        <f>SUMIF('โรคใบจุด ปาล์ม'!$C$5:$C$71,ทดสอบ!$E29,'โรคใบจุด ปาล์ม'!$G$5:$G$71)</f>
        <v>0</v>
      </c>
      <c r="AZ29" s="297">
        <f>SUMIF(โรคก้านทางใบเน่า!$C$5:$C$71,ทดสอบ!$E29,โรคก้านทางใบเน่า!$G$5:$G$71)</f>
        <v>0</v>
      </c>
      <c r="BA29" s="297">
        <f>SUMIF(หนอนหน้าแมว!$C$5:$C$71,ทดสอบ!$E29,หนอนหน้าแมว!$G$5:$G$71)</f>
        <v>0</v>
      </c>
      <c r="BB29" s="591">
        <f>SUMIF('หนอนหัวดำ ปาล์ม'!$C$5:$C$71,ทดสอบ!$E29,'หนอนหัวดำ ปาล์ม'!$G$5:$G$71)</f>
        <v>0</v>
      </c>
      <c r="BC29" s="297">
        <f>SUMIF('โรคใบจุดสาหร่าย ปาล์ม'!$C$5:$C$71,ทดสอบ!$E29,'โรคใบจุดสาหร่าย ปาล์ม'!$G$5:$G$71)</f>
        <v>0</v>
      </c>
      <c r="BD29" s="300">
        <f t="shared" si="80"/>
        <v>0</v>
      </c>
      <c r="BE29" s="297">
        <f>SUMIF(โรครากขาว!$C$5:$C$69,ทดสอบ!$E29,โรครากขาว!$G$5:$G$69)</f>
        <v>0</v>
      </c>
      <c r="BF29" s="297">
        <f>SUMIF(โรคใบร่วงยางพาราชนิดใหม่!$C$5:$C$69,ทดสอบ!$E29,โรคใบร่วงยางพาราชนิดใหม่!$G$5:$G$69)</f>
        <v>0</v>
      </c>
      <c r="BG29" s="297">
        <f>SUMIF(โรคใบร่วงยางพารา!$C$5:$C$69,ทดสอบ!$E29,โรคใบร่วงยางพารา!$G$5:$G$69)</f>
        <v>0</v>
      </c>
      <c r="BH29" s="297">
        <f>SUMIF(โรคราแป้ง1!$C$5:$C$69,ทดสอบ!$E29,โรคราแป้ง1!$G$5:$G$69)</f>
        <v>0</v>
      </c>
      <c r="BI29" s="297">
        <f>SUMIF(โรคหน้ายางแห้ง!$C$5:$C$69,ทดสอบ!$E29,โรคหน้ายางแห้ง!$G$5:$G$69)</f>
        <v>0</v>
      </c>
      <c r="BJ29" s="300">
        <f t="shared" si="81"/>
        <v>0</v>
      </c>
      <c r="BK29" s="297">
        <f>SUMIF(โรคราสนิม!$C$5:$C$64,ทดสอบ!$E29,โรคราสนิม!$G$5:$G$64)</f>
        <v>0</v>
      </c>
      <c r="BL29" s="297">
        <f>SUMIF(หนอนกาแฟสีแดง!$C$5:$C$64,ทดสอบ!$E29,หนอนกาแฟสีแดง!$G$5:$G$64)</f>
        <v>0</v>
      </c>
      <c r="BM29" s="297">
        <f>SUMIF(โรคใบจุดตากบ!$C$5:$C$64,ทดสอบ!$E29,โรคใบจุดตากบ!$G$5:$G$64)</f>
        <v>0</v>
      </c>
      <c r="BN29" s="297">
        <f ca="1">SUMIF(หนอนเจาะกิ่งลำต้น!$C$5:$C483,ทดสอบ!$E29,หนอนเจาะกิ่งลำต้น!$G$5:$G$64)</f>
        <v>0</v>
      </c>
      <c r="BO29" s="591">
        <f>SUMIF(มอดเจาะเมล็ดกาแฟ!$C$5:$C$64,ทดสอบ!$E29,มอดเจาะเมล็ดกาแฟ!$G$5:$G$64)</f>
        <v>0</v>
      </c>
      <c r="BP29" s="297">
        <f>SUMIF(มอดเจาะผลกาแฟ!$C$5:$C$64,ทดสอบ!$E29,มอดเจาะผลกาแฟ!$G$5:$G$64)</f>
        <v>0</v>
      </c>
      <c r="BQ29" s="300">
        <f t="shared" ca="1" si="82"/>
        <v>0</v>
      </c>
      <c r="BR29" s="297">
        <f>SUMIF(เพลี้ยแป้งมัน!$B$5:$B$59,ทดสอบ!$E29,เพลี้ยแป้งมัน!$H$5:$H$59)</f>
        <v>0</v>
      </c>
      <c r="BS29" s="591">
        <f>SUMIF('โรคใบไหม้ (มัน)'!$B$5:$B$58,ทดสอบ!$E29,'โรคใบไหม้ (มัน)'!$H$5:$H$58)</f>
        <v>0</v>
      </c>
      <c r="BT29" s="297">
        <f>SUMIF(ไรแดง!$B$5:$B$59,ทดสอบ!$E29,ไรแดง!$H$5:$H$59)</f>
        <v>383</v>
      </c>
      <c r="BU29" s="297"/>
      <c r="BV29" s="297"/>
      <c r="BW29" s="297"/>
      <c r="BX29" s="297"/>
      <c r="BY29" s="297"/>
      <c r="BZ29" s="297">
        <f>SUMIF(โรคโคนเน่าหัวเน่า!$B$5:$B$59,ทดสอบ!$E29,โรคโคนเน่าหัวเน่า!$H$5:$H$59)</f>
        <v>0</v>
      </c>
      <c r="CA29" s="297"/>
      <c r="CB29" s="297">
        <f>SUMIF(โรคพุ่มแจ้!$B$5:$B$58,ทดสอบ!$E29,โรคพุ่มแจ้!$H$5:$H$58)</f>
        <v>0</v>
      </c>
      <c r="CC29" s="297">
        <f>SUMIF(โรคใบด่างมันสำปะหลัง!$B$5:$B$59,ทดสอบ!$E29,โรคใบด่างมันสำปะหลัง!$H$5:$H$59)</f>
        <v>78515.5</v>
      </c>
      <c r="CD29" s="300">
        <f t="shared" si="83"/>
        <v>78898.5</v>
      </c>
      <c r="CE29" s="297">
        <f>SUMIF(หนอนกออ้อย!$B$5:$B$50,ทดสอบ!$E29,หนอนกออ้อย!$G$5:$G$50)</f>
        <v>0</v>
      </c>
      <c r="CF29" s="297">
        <f>SUMIF('ด้วงหนวดยาว อ้อย'!$B$5:$B$52,ทดสอบ!$E29,'ด้วงหนวดยาว อ้อย'!$G$5:$G$52)</f>
        <v>0</v>
      </c>
      <c r="CG29" s="297"/>
      <c r="CH29" s="297"/>
      <c r="CI29" s="297"/>
      <c r="CJ29" s="297"/>
      <c r="CK29" s="297"/>
      <c r="CL29" s="297"/>
      <c r="CM29" s="297"/>
      <c r="CN29" s="297"/>
      <c r="CO29" s="297"/>
      <c r="CP29" s="297"/>
      <c r="CQ29" s="297"/>
      <c r="CR29" s="297">
        <f>SUMIF('โรคใบขาว อ้อย'!$B$5:$B$50,ทดสอบ!$E29,'โรคใบขาว อ้อย'!$G$5:$G$50)</f>
        <v>208</v>
      </c>
      <c r="CS29" s="297"/>
      <c r="CT29" s="300">
        <f t="shared" si="84"/>
        <v>208</v>
      </c>
      <c r="CU29" s="297"/>
      <c r="CV29" s="297">
        <f>SUMIF('หนอนกระทู้ข้าวโพดลายจุด (FAW)'!$B$5:$B$57,ทดสอบ!$E29,'หนอนกระทู้ข้าวโพดลายจุด (FAW)'!$F$5:$F$57)</f>
        <v>0</v>
      </c>
      <c r="CW29" s="297">
        <f>SUMIF(โรคฝักเน่า!$C$5:$C$57,ทดสอบ!$E29,โรคฝักเน่า!$G$5:$G$57)</f>
        <v>0</v>
      </c>
      <c r="CX29" s="297"/>
      <c r="CY29" s="297"/>
      <c r="CZ29" s="297"/>
      <c r="DA29" s="297"/>
      <c r="DB29" s="297"/>
      <c r="DC29" s="297"/>
      <c r="DD29" s="300">
        <f t="shared" si="85"/>
        <v>0</v>
      </c>
      <c r="DE29" s="297">
        <f>SUMIF(โรคเหี่ยว!$B$5:$B$65,ทดสอบ!$E29,โรคเหี่ยว!$E$5:$E$65)</f>
        <v>0</v>
      </c>
      <c r="DF29" s="297"/>
      <c r="DG29" s="297"/>
      <c r="DH29" s="297"/>
      <c r="DI29" s="297"/>
      <c r="DJ29" s="300">
        <f t="shared" si="86"/>
        <v>0</v>
      </c>
      <c r="DK29" s="297"/>
      <c r="DL29" s="297"/>
      <c r="DM29" s="297"/>
      <c r="DN29" s="297"/>
      <c r="DO29" s="297"/>
      <c r="DP29" s="300">
        <f t="shared" si="87"/>
        <v>0</v>
      </c>
      <c r="DQ29" s="297"/>
      <c r="DR29" s="297"/>
      <c r="DS29" s="297">
        <f>SUMIF('เพลี้ยไฟ ทุเรียน'!$B$5:$B$81,ทดสอบ!$E29,'เพลี้ยไฟ ทุเรียน'!$F$5:$F$81)</f>
        <v>0</v>
      </c>
      <c r="DT29" s="297">
        <f>SUMIF('เพลี้ยแป้ง ทุเรียน'!$B$5:$B$81,ทดสอบ!$E29,'เพลี้ยแป้ง ทุเรียน'!$F$5:$F$81)</f>
        <v>0</v>
      </c>
      <c r="DU29" s="297">
        <f>SUMIF(เพลี้ยไก่แจ้ทุเรียน!$B$5:$B$81,ทดสอบ!$E29,เพลี้ยไก่แจ้ทุเรียน!$F$5:$F$81)</f>
        <v>0</v>
      </c>
      <c r="DV29" s="297">
        <f>SUMIF(เพลี้ยหอยเกล็ด!$B$5:$B$81,ทดสอบ!$E29,เพลี้ยหอยเกล็ด!$F$5:$F$81)</f>
        <v>0</v>
      </c>
      <c r="DW29" s="297">
        <f>SUMIF(เพลี้ยจั๊กจั่นฝอย!$B$5:$B$81,ทดสอบ!$E29,เพลี้ยจั๊กจั่นฝอย!$F$5:$F$81)</f>
        <v>0</v>
      </c>
      <c r="DX29" s="297">
        <f>SUMIF(หนอนเจาะเมล็ดทุเรียน!$B$5:$B$81,ทดสอบ!$E29,หนอนเจาะเมล็ดทุเรียน!$F$5:$F$81)</f>
        <v>0</v>
      </c>
      <c r="DY29" s="297">
        <f>SUMIF(ไรแดงทุเรียน!$B$5:$B$81,ทดสอบ!$E29,ไรแดงทุเรียน!$F$5:$F$81)</f>
        <v>0</v>
      </c>
      <c r="DZ29" s="297"/>
      <c r="EA29" s="297">
        <f>SUMIF(โรครากเน่าโคนเน่า!$B$5:$B$81,ทดสอบ!$E29,โรครากเน่าโคนเน่า!$F$5:$F$81)</f>
        <v>0</v>
      </c>
      <c r="EB29" s="297">
        <f>SUMIF('โรคราดำ ทุเรียน'!$B$5:$B$81,ทดสอบ!$E29,'โรคราดำ ทุเรียน'!$F$5:$F$81)</f>
        <v>0</v>
      </c>
      <c r="EC29" s="297"/>
      <c r="ED29" s="297"/>
      <c r="EE29" s="297">
        <f>SUMIF(โรคราสีชมพู!$B$5:$B$81,ทดสอบ!$E29,โรคราสีชมพู!$F$5:$F$81)</f>
        <v>0</v>
      </c>
      <c r="EF29" s="297">
        <f>SUMIF(โรคใบติดหรือใบไหม้!$B$5:$B$81,ทดสอบ!$E29,โรคใบติดหรือใบไหม้!$F$5:$F$81)</f>
        <v>0</v>
      </c>
      <c r="EG29" s="297"/>
      <c r="EH29" s="297">
        <f>SUMIF('โรคใบจุดสาหร่าย (durian)'!$B$5:$B$81,ทดสอบ!$E29,'โรคใบจุดสาหร่าย (durian)'!$F$5:$F$81)</f>
        <v>0</v>
      </c>
      <c r="EI29" s="297">
        <f>SUMIF(หนอนเจาะผล!$B$5:$B$81,ทดสอบ!$E29,หนอนเจาะผล!$F$5:$F$81)</f>
        <v>0</v>
      </c>
      <c r="EJ29" s="300">
        <f t="shared" si="88"/>
        <v>0</v>
      </c>
      <c r="EK29" s="297"/>
      <c r="EL29" s="297">
        <f>SUMIF('เพลี้ยแป้ง (เงาะ)'!$B$5:$B$76,ทดสอบ!$E29,'เพลี้ยแป้ง (เงาะ)'!$F$5:$F$76)</f>
        <v>0</v>
      </c>
      <c r="EM29" s="297"/>
      <c r="EN29" s="297">
        <f>SUMIF(หนอนคืบกินใบ!$B$5:$B$76,ทดสอบ!$E29,หนอนคืบกินใบ!$F$5:$F$76)</f>
        <v>0</v>
      </c>
      <c r="EO29" s="297">
        <f>SUMIF('โรคราแป้ง (เงาะ)'!$B$5:$B$76,ทดสอบ!$E29,'โรคราแป้ง (เงาะ)'!$F$5:$F$76)</f>
        <v>0</v>
      </c>
      <c r="EP29" s="297"/>
      <c r="EQ29" s="297"/>
      <c r="ER29" s="297"/>
      <c r="ES29" s="297">
        <f>SUMIF('โรคใบจุดสาหร่าย(เงาะ)'!$B$5:$B$76,ทดสอบ!$E29,'โรคใบจุดสาหร่าย(เงาะ)'!$F$5:$F$76)</f>
        <v>0</v>
      </c>
      <c r="ET29" s="300">
        <f t="shared" si="89"/>
        <v>0</v>
      </c>
      <c r="EU29" s="297">
        <f>SUMIF('เพลี้ยไฟ (mangosteen)'!$B$5:$B$76,ทดสอบ!$E29,'เพลี้ยไฟ (mangosteen)'!$F$5:$F$76)</f>
        <v>0</v>
      </c>
      <c r="EV29" s="297">
        <f>SUMIF(หนอนชอนใบ!$B$5:$B$76,ทดสอบ!$E29,หนอนชอนใบ!$F$5:$F$76)</f>
        <v>0</v>
      </c>
      <c r="EW29" s="297">
        <f>SUMIF(หนอนกินใบ!$B$5:$B$76,ทดสอบ!$E29,หนอนกินใบ!$F$5:$F$76)</f>
        <v>0</v>
      </c>
      <c r="EX29" s="297"/>
      <c r="EY29" s="297">
        <f>SUMIF(โรคแอนแทรคโนส!$B$5:$B$76,ทดสอบ!$E29,โรคแอนแทรคโนส!$F$5:$F$76)</f>
        <v>0</v>
      </c>
      <c r="EZ29" s="297">
        <f>SUMIF('โรคใบจุดสาหร่าย (mangosteen)'!$B$5:$B$76,ทดสอบ!$E29,'โรคใบจุดสาหร่าย (mangosteen)'!$F$5:$F$76)</f>
        <v>0</v>
      </c>
      <c r="FA29" s="297">
        <f>SUMIF('โรคใบจุด (mangosteen)'!$B$5:$B$76,ทดสอบ!$E29,'โรคใบจุด (mangosteen)'!$F$5:$F$76)</f>
        <v>0</v>
      </c>
      <c r="FB29" s="300">
        <f t="shared" si="90"/>
        <v>0</v>
      </c>
      <c r="FC29" s="297">
        <f>SUMIF(โรคพุ่มไม้กวาด!$B$5:$B$80,ทดสอบ!$E29,โรคพุ่มไม้กวาด!$F$5:$F$80)</f>
        <v>0</v>
      </c>
      <c r="FD29" s="297">
        <f>SUMIF('เพลี้ยแป้ง (ลำไย)'!$B$5:$B$80,ทดสอบ!$E29,'เพลี้ยแป้ง (ลำไย)'!$F$5:$F$80)</f>
        <v>0</v>
      </c>
      <c r="FE29" s="297">
        <f>SUMIF('โรคราดำ (ลำไย)'!$B$5:$B$80,ทดสอบ!$E29,'โรคราดำ (ลำไย)'!$F$5:$F$80)</f>
        <v>0</v>
      </c>
      <c r="FF29" s="297">
        <f>SUMIF('หนอนคืบกินใบ (ลำไย)'!$B$5:$B$80,ทดสอบ!$E29,'หนอนคืบกินใบ (ลำไย)'!$F$5:$F$80)</f>
        <v>0</v>
      </c>
      <c r="FG29" s="297"/>
      <c r="FH29" s="300">
        <f t="shared" si="91"/>
        <v>0</v>
      </c>
      <c r="FI29" s="300">
        <f t="shared" ca="1" si="92"/>
        <v>79106.5</v>
      </c>
      <c r="FJ29" s="368">
        <f t="shared" ca="1" si="4"/>
        <v>79106.5</v>
      </c>
      <c r="FK29" s="334">
        <f t="shared" ca="1" si="25"/>
        <v>0</v>
      </c>
    </row>
    <row r="30" spans="1:170" s="112" customFormat="1">
      <c r="A30" s="318">
        <v>0</v>
      </c>
      <c r="B30" s="318">
        <f t="shared" ca="1" si="76"/>
        <v>1</v>
      </c>
      <c r="C30" s="318">
        <f ca="1">IF(B30=1,SUBTOTAL(2,$B$28:B30),"")</f>
        <v>3</v>
      </c>
      <c r="D30" s="290">
        <f t="shared" ca="1" si="77"/>
        <v>3</v>
      </c>
      <c r="E30" s="291" t="s">
        <v>136</v>
      </c>
      <c r="F30" s="310"/>
      <c r="G30" s="310"/>
      <c r="H30" s="310"/>
      <c r="I30" s="310"/>
      <c r="J30" s="307"/>
      <c r="K30" s="297">
        <f>SUMIF(หนอนห่อใบข้าว!$B$5:$B$76,ทดสอบ!$E30,หนอนห่อใบข้าว!$G$5:$G$76)</f>
        <v>0</v>
      </c>
      <c r="L30" s="297">
        <f>SUMIF(เพลี้ยกระโดดหลังขาว!$B$5:$B$76,ทดสอบ!$E30,เพลี้ยกระโดดหลังขาว!$G$5:$G$76)</f>
        <v>0</v>
      </c>
      <c r="M30" s="297">
        <f>SUMIF(โรคไหม้ข้าว!$B$5:$B$76,ทดสอบ!$E30,โรคไหม้ข้าว!$G$5:$G$76)</f>
        <v>0</v>
      </c>
      <c r="N30" s="297">
        <f>SUMIF(แมลงหวี่ขาว!$B$5:$B$76,ทดสอบ!$E30,แมลงหวี่ขาว!$G$5:$G$76)</f>
        <v>0</v>
      </c>
      <c r="O30" s="297">
        <f>SUMIF(เพลี้ยกระโดดสีน้ำตาล!$B$5:$B$77,ทดสอบ!$E30,เพลี้ยกระโดดสีน้ำตาล!$G$5:$G$77)</f>
        <v>0</v>
      </c>
      <c r="P30" s="297">
        <f>SUMIF(แมลงสิง!$B$5:$B$81,ทดสอบ!$E30,แมลงสิง!$G$5:$G$81)</f>
        <v>0</v>
      </c>
      <c r="Q30" s="297">
        <f>SUMIF(เพลี้ยไฟ!$B$5:$B$76,ทดสอบ!$E30,เพลี้ยไฟ!$G$5:$G$76)</f>
        <v>0</v>
      </c>
      <c r="R30" s="297">
        <f>SUMIF(แมลงดำหนาม1!$B$5:$B$81,ทดสอบ!$E30,แมลงดำหนาม1!$G$5:$G$81)</f>
        <v>0</v>
      </c>
      <c r="S30" s="297">
        <f>SUMIF(โรคขอบใบแห้ง!$B$5:$B$78,ทดสอบ!$E30,โรคขอบใบแห้ง!$G$5:$G$78)</f>
        <v>0</v>
      </c>
      <c r="T30" s="297">
        <f>SUMIF(โรคกาบใบแห้ง!$B$5:$B$81,ทดสอบ!$E30,โรคกาบใบแห้ง!$G$5:$G$81)</f>
        <v>0</v>
      </c>
      <c r="U30" s="297">
        <f>SUMIF(โรคใบจุดสีน้ำตาล!$B$5:$B$77,ทดสอบ!$E30,โรคใบจุดสีน้ำตาล!$G$5:$G$77)</f>
        <v>0</v>
      </c>
      <c r="V30" s="297">
        <f>SUMIF(หนอนกระทู้กล้า!$B$5:$B$76,ทดสอบ!$E30,หนอนกระทู้กล้า!$G$5:$G$76)</f>
        <v>0</v>
      </c>
      <c r="W30" s="297">
        <f>SUMIF(โรคใบขีดโปร่งแสง!$B$5:$B$81,ทดสอบ!$E30,โรคใบขีดโปร่งแสง!$G$5:$G$81)</f>
        <v>0</v>
      </c>
      <c r="X30" s="297">
        <f>SUMIF(โรคใบขีดสีน้ำตาล!$B$5:$B$80,ทดสอบ!$E30,โรคใบขีดสีน้ำตาล!$G$5:$G$80)</f>
        <v>0</v>
      </c>
      <c r="Y30" s="297">
        <f>SUMIF(หนอนกัดใบข้าว!$B$5:$B$81,ทดสอบ!$E30,หนอนกัดใบข้าว!$G$5:$G$81)</f>
        <v>0</v>
      </c>
      <c r="Z30" s="297">
        <f>SUMIF(แมลงหล่า!$B$5:$B$81,ทดสอบ!$E30,แมลงหล่า!$G$5:$G$81)</f>
        <v>0</v>
      </c>
      <c r="AA30" s="297">
        <f>SUMIF(แมลงบั่ว!$B$5:$B$80,ทดสอบ!$E30,แมลงบั่ว!$G$5:$G$80)</f>
        <v>0</v>
      </c>
      <c r="AB30" s="297">
        <f>SUMIF(โรคเมล็ดด่าง!$B$5:$B$81,ทดสอบ!$E30,โรคเมล็ดด่าง!$G$5:$G$81)</f>
        <v>0</v>
      </c>
      <c r="AC30" s="297">
        <f>SUMIF(ด้วงดำ!$B$5:$B$81,ทดสอบ!$E30,ด้วงดำ!$G$5:$G$81)</f>
        <v>0</v>
      </c>
      <c r="AD30" s="297">
        <f>SUMIF(ตั๊กแตนหนวดสั้น!$B$5:$B$81,ทดสอบ!$E30,ตั๊กแตนหนวดสั้น!$G$5:$G$81)</f>
        <v>0</v>
      </c>
      <c r="AE30" s="297">
        <f>SUMIF(หนอนกอข้าว!$B$5:$B$77,ทดสอบ!$E30,หนอนกอข้าว!$G$5:$G$77)</f>
        <v>0</v>
      </c>
      <c r="AF30" s="297">
        <f>SUMIF(หนอนกระทู้ข้าว!$B$5:$B$81,ทดสอบ!$E30,หนอนกระทู้ข้าว!$G$5:$G$81)</f>
        <v>0</v>
      </c>
      <c r="AG30" s="297">
        <f>SUMIF(โรคกาบใบเน่า!$B$5:$B$81,ทดสอบ!$E30,โรคกาบใบเน่า!$G$5:$G$81)</f>
        <v>0</v>
      </c>
      <c r="AH30" s="297">
        <f>SUMIF(เพลี้ยจั๊กจั่นสีเขียว!$B$5:$B$80,ทดสอบ!$E30,เพลี้ยจั๊กจั่นสีเขียว!$G$5:$G$80)</f>
        <v>0</v>
      </c>
      <c r="AI30" s="297">
        <f>SUMIF(หอยเชอรี่!$B$5:$B$81,ทดสอบ!$E30,หอยเชอรี่!$G$5:$G$81)</f>
        <v>0</v>
      </c>
      <c r="AJ30" s="297">
        <f>SUMIF(โรคใบสีส้ม!$B$5:$B$80,ทดสอบ!$E30,โรคใบสีส้ม!$G$5:$G$80)</f>
        <v>0</v>
      </c>
      <c r="AK30" s="300">
        <f t="shared" si="78"/>
        <v>0</v>
      </c>
      <c r="AL30" s="297">
        <f>SUMIF(หนอนหัวดำ!$C$6:$C$67,ทดสอบ!$E30,หนอนหัวดำ!$N$6:$N$67)</f>
        <v>0</v>
      </c>
      <c r="AM30" s="297">
        <f>SUMIF(แมลงดำหนาม!$C$6:$C$67,ทดสอบ!$E30,แมลงดำหนาม!$N$6:$N$67)</f>
        <v>0</v>
      </c>
      <c r="AN30" s="297">
        <f>SUMIF('ด้วงแรด มะพร้าว'!$C$6:$C$67,ทดสอบ!$E30,'ด้วงแรด มะพร้าว'!$J$6:$J$67)</f>
        <v>0</v>
      </c>
      <c r="AO30" s="297">
        <f>SUMIF(ด้วงงวง!$C$6:$C$67,ทดสอบ!$E30,ด้วงงวง!$J$6:$J$67)</f>
        <v>0</v>
      </c>
      <c r="AP30" s="297">
        <f>SUMIF(ไรสี่ขามะพร้าว!$C$6:$C$67,ทดสอบ!$E30,ไรสี่ขามะพร้าว!$J$6:$J$67)</f>
        <v>2</v>
      </c>
      <c r="AQ30" s="297">
        <f>SUMIF(หนอนพาราซา!$C$6:$C$67,ทดสอบ!$E30,หนอนพาราซา!$J$6:$J$67)</f>
        <v>0</v>
      </c>
      <c r="AR30" s="297">
        <f>SUMIF(หนอนกินใบมะพร้าว!$C$6:$C$67,ทดสอบ!$E30,หนอนกินใบมะพร้าว!$J$6:$J$67)</f>
        <v>0</v>
      </c>
      <c r="AS30" s="300">
        <f t="shared" si="79"/>
        <v>2</v>
      </c>
      <c r="AT30" s="297">
        <f>SUMIF('ด้วงแรด ปาล์ม'!$C$5:$C$71,ทดสอบ!$E30,'ด้วงแรด ปาล์ม'!$G$5:$G$71)</f>
        <v>0</v>
      </c>
      <c r="AU30" s="297">
        <f>SUMIF(หนอนปลอกเล็ก!$C$5:$C$71,ทดสอบ!$E30,หนอนปลอกเล็ก!$G$5:$G$71)</f>
        <v>0</v>
      </c>
      <c r="AV30" s="297">
        <f>SUMIF(ด้วงกุหลาบ!$C$5:$C$70,ทดสอบ!$E30,ด้วงกุหลาบ!$G$5:$G$70)</f>
        <v>0</v>
      </c>
      <c r="AW30" s="297">
        <f>SUMIF(โรคทะลายเน่า!$C$5:$C$71,ทดสอบ!$E30,โรคทะลายเน่า!$G$5:$G$71)</f>
        <v>0</v>
      </c>
      <c r="AX30" s="297">
        <f>SUMIF(โรคลำต้นเน่า!$C$5:$C$71,ทดสอบ!$E30,โรคลำต้นเน่า!$G$5:$G$71)</f>
        <v>0</v>
      </c>
      <c r="AY30" s="297">
        <f>SUMIF('โรคใบจุด ปาล์ม'!$C$5:$C$71,ทดสอบ!$E30,'โรคใบจุด ปาล์ม'!$G$5:$G$71)</f>
        <v>0</v>
      </c>
      <c r="AZ30" s="297">
        <f>SUMIF(โรคก้านทางใบเน่า!$C$5:$C$71,ทดสอบ!$E30,โรคก้านทางใบเน่า!$G$5:$G$71)</f>
        <v>0</v>
      </c>
      <c r="BA30" s="297">
        <f>SUMIF(หนอนหน้าแมว!$C$5:$C$71,ทดสอบ!$E30,หนอนหน้าแมว!$G$5:$G$71)</f>
        <v>0</v>
      </c>
      <c r="BB30" s="591">
        <f>SUMIF('หนอนหัวดำ ปาล์ม'!$C$5:$C$71,ทดสอบ!$E30,'หนอนหัวดำ ปาล์ม'!$G$5:$G$71)</f>
        <v>0</v>
      </c>
      <c r="BC30" s="297">
        <f>SUMIF('โรคใบจุดสาหร่าย ปาล์ม'!$C$5:$C$71,ทดสอบ!$E30,'โรคใบจุดสาหร่าย ปาล์ม'!$G$5:$G$71)</f>
        <v>0</v>
      </c>
      <c r="BD30" s="300">
        <f t="shared" si="80"/>
        <v>0</v>
      </c>
      <c r="BE30" s="297">
        <f>SUMIF(โรครากขาว!$C$5:$C$69,ทดสอบ!$E30,โรครากขาว!$G$5:$G$69)</f>
        <v>0</v>
      </c>
      <c r="BF30" s="297">
        <f>SUMIF(โรคใบร่วงยางพาราชนิดใหม่!$C$5:$C$69,ทดสอบ!$E30,โรคใบร่วงยางพาราชนิดใหม่!$G$5:$G$69)</f>
        <v>0</v>
      </c>
      <c r="BG30" s="297">
        <f>SUMIF(โรคใบร่วงยางพารา!$C$5:$C$69,ทดสอบ!$E30,โรคใบร่วงยางพารา!$G$5:$G$69)</f>
        <v>0</v>
      </c>
      <c r="BH30" s="297">
        <f>SUMIF(โรคราแป้ง1!$C$5:$C$69,ทดสอบ!$E30,โรคราแป้ง1!$G$5:$G$69)</f>
        <v>0</v>
      </c>
      <c r="BI30" s="297">
        <f>SUMIF(โรคหน้ายางแห้ง!$C$5:$C$69,ทดสอบ!$E30,โรคหน้ายางแห้ง!$G$5:$G$69)</f>
        <v>0</v>
      </c>
      <c r="BJ30" s="300">
        <f t="shared" si="81"/>
        <v>0</v>
      </c>
      <c r="BK30" s="297">
        <f>SUMIF(โรคราสนิม!$C$5:$C$64,ทดสอบ!$E30,โรคราสนิม!$G$5:$G$64)</f>
        <v>0</v>
      </c>
      <c r="BL30" s="297">
        <f>SUMIF(หนอนกาแฟสีแดง!$C$5:$C$64,ทดสอบ!$E30,หนอนกาแฟสีแดง!$G$5:$G$64)</f>
        <v>0</v>
      </c>
      <c r="BM30" s="297">
        <f>SUMIF(โรคใบจุดตากบ!$C$5:$C$64,ทดสอบ!$E30,โรคใบจุดตากบ!$G$5:$G$64)</f>
        <v>0</v>
      </c>
      <c r="BN30" s="297">
        <f ca="1">SUMIF(หนอนเจาะกิ่งลำต้น!$C$5:$C484,ทดสอบ!$E30,หนอนเจาะกิ่งลำต้น!$G$5:$G$64)</f>
        <v>0</v>
      </c>
      <c r="BO30" s="591">
        <f>SUMIF(มอดเจาะเมล็ดกาแฟ!$C$5:$C$64,ทดสอบ!$E30,มอดเจาะเมล็ดกาแฟ!$G$5:$G$64)</f>
        <v>0</v>
      </c>
      <c r="BP30" s="297">
        <f>SUMIF(มอดเจาะผลกาแฟ!$C$5:$C$64,ทดสอบ!$E30,มอดเจาะผลกาแฟ!$G$5:$G$64)</f>
        <v>0</v>
      </c>
      <c r="BQ30" s="300">
        <f t="shared" ca="1" si="82"/>
        <v>0</v>
      </c>
      <c r="BR30" s="297">
        <f>SUMIF(เพลี้ยแป้งมัน!$B$5:$B$59,ทดสอบ!$E30,เพลี้ยแป้งมัน!$H$5:$H$59)</f>
        <v>0</v>
      </c>
      <c r="BS30" s="591">
        <f>SUMIF('โรคใบไหม้ (มัน)'!$B$5:$B$58,ทดสอบ!$E30,'โรคใบไหม้ (มัน)'!$H$5:$H$58)</f>
        <v>0</v>
      </c>
      <c r="BT30" s="297">
        <f>SUMIF(ไรแดง!$B$5:$B$59,ทดสอบ!$E30,ไรแดง!$H$5:$H$59)</f>
        <v>0</v>
      </c>
      <c r="BU30" s="297"/>
      <c r="BV30" s="297"/>
      <c r="BW30" s="297"/>
      <c r="BX30" s="297"/>
      <c r="BY30" s="297"/>
      <c r="BZ30" s="297">
        <f>SUMIF(โรคโคนเน่าหัวเน่า!$B$5:$B$59,ทดสอบ!$E30,โรคโคนเน่าหัวเน่า!$H$5:$H$59)</f>
        <v>0</v>
      </c>
      <c r="CA30" s="297"/>
      <c r="CB30" s="297">
        <f>SUMIF(โรคพุ่มแจ้!$B$5:$B$58,ทดสอบ!$E30,โรคพุ่มแจ้!$H$5:$H$58)</f>
        <v>0</v>
      </c>
      <c r="CC30" s="297">
        <f>SUMIF(โรคใบด่างมันสำปะหลัง!$B$5:$B$59,ทดสอบ!$E30,โรคใบด่างมันสำปะหลัง!$H$5:$H$59)</f>
        <v>20969</v>
      </c>
      <c r="CD30" s="300">
        <f t="shared" si="83"/>
        <v>20969</v>
      </c>
      <c r="CE30" s="297">
        <f>SUMIF(หนอนกออ้อย!$B$5:$B$50,ทดสอบ!$E30,หนอนกออ้อย!$G$5:$G$50)</f>
        <v>0</v>
      </c>
      <c r="CF30" s="297">
        <f>SUMIF('ด้วงหนวดยาว อ้อย'!$B$5:$B$52,ทดสอบ!$E30,'ด้วงหนวดยาว อ้อย'!$G$5:$G$52)</f>
        <v>0</v>
      </c>
      <c r="CG30" s="297"/>
      <c r="CH30" s="297"/>
      <c r="CI30" s="297"/>
      <c r="CJ30" s="297"/>
      <c r="CK30" s="297"/>
      <c r="CL30" s="297"/>
      <c r="CM30" s="297"/>
      <c r="CN30" s="297"/>
      <c r="CO30" s="297"/>
      <c r="CP30" s="297"/>
      <c r="CQ30" s="297"/>
      <c r="CR30" s="297">
        <f>SUMIF('โรคใบขาว อ้อย'!$B$5:$B$50,ทดสอบ!$E30,'โรคใบขาว อ้อย'!$G$5:$G$50)</f>
        <v>0</v>
      </c>
      <c r="CS30" s="297"/>
      <c r="CT30" s="300">
        <f t="shared" si="84"/>
        <v>0</v>
      </c>
      <c r="CU30" s="297"/>
      <c r="CV30" s="297">
        <f>SUMIF('หนอนกระทู้ข้าวโพดลายจุด (FAW)'!$B$5:$B$57,ทดสอบ!$E30,'หนอนกระทู้ข้าวโพดลายจุด (FAW)'!$F$5:$F$57)</f>
        <v>0</v>
      </c>
      <c r="CW30" s="297">
        <f>SUMIF(โรคฝักเน่า!$C$5:$C$57,ทดสอบ!$E30,โรคฝักเน่า!$G$5:$G$57)</f>
        <v>0</v>
      </c>
      <c r="CX30" s="297"/>
      <c r="CY30" s="297"/>
      <c r="CZ30" s="297"/>
      <c r="DA30" s="297"/>
      <c r="DB30" s="297"/>
      <c r="DC30" s="297"/>
      <c r="DD30" s="300">
        <f t="shared" si="85"/>
        <v>0</v>
      </c>
      <c r="DE30" s="297">
        <f>SUMIF(โรคเหี่ยว!$B$5:$B$65,ทดสอบ!$E30,โรคเหี่ยว!$E$5:$E$65)</f>
        <v>0</v>
      </c>
      <c r="DF30" s="297"/>
      <c r="DG30" s="297"/>
      <c r="DH30" s="297"/>
      <c r="DI30" s="297"/>
      <c r="DJ30" s="300">
        <f t="shared" si="86"/>
        <v>0</v>
      </c>
      <c r="DK30" s="297"/>
      <c r="DL30" s="297"/>
      <c r="DM30" s="297"/>
      <c r="DN30" s="297"/>
      <c r="DO30" s="297"/>
      <c r="DP30" s="300">
        <f t="shared" si="87"/>
        <v>0</v>
      </c>
      <c r="DQ30" s="297"/>
      <c r="DR30" s="297"/>
      <c r="DS30" s="297">
        <f>SUMIF('เพลี้ยไฟ ทุเรียน'!$B$5:$B$81,ทดสอบ!$E30,'เพลี้ยไฟ ทุเรียน'!$F$5:$F$81)</f>
        <v>0</v>
      </c>
      <c r="DT30" s="297">
        <f>SUMIF('เพลี้ยแป้ง ทุเรียน'!$B$5:$B$81,ทดสอบ!$E30,'เพลี้ยแป้ง ทุเรียน'!$F$5:$F$81)</f>
        <v>0</v>
      </c>
      <c r="DU30" s="297">
        <f>SUMIF(เพลี้ยไก่แจ้ทุเรียน!$B$5:$B$81,ทดสอบ!$E30,เพลี้ยไก่แจ้ทุเรียน!$F$5:$F$81)</f>
        <v>0</v>
      </c>
      <c r="DV30" s="297">
        <f>SUMIF(เพลี้ยหอยเกล็ด!$B$5:$B$81,ทดสอบ!$E30,เพลี้ยหอยเกล็ด!$F$5:$F$81)</f>
        <v>0</v>
      </c>
      <c r="DW30" s="297">
        <f>SUMIF(เพลี้ยจั๊กจั่นฝอย!$B$5:$B$81,ทดสอบ!$E30,เพลี้ยจั๊กจั่นฝอย!$F$5:$F$81)</f>
        <v>0</v>
      </c>
      <c r="DX30" s="297">
        <f>SUMIF(หนอนเจาะเมล็ดทุเรียน!$B$5:$B$81,ทดสอบ!$E30,หนอนเจาะเมล็ดทุเรียน!$F$5:$F$81)</f>
        <v>0</v>
      </c>
      <c r="DY30" s="297">
        <f>SUMIF(ไรแดงทุเรียน!$B$5:$B$81,ทดสอบ!$E30,ไรแดงทุเรียน!$F$5:$F$81)</f>
        <v>0</v>
      </c>
      <c r="DZ30" s="297"/>
      <c r="EA30" s="297">
        <f>SUMIF(โรครากเน่าโคนเน่า!$B$5:$B$81,ทดสอบ!$E30,โรครากเน่าโคนเน่า!$F$5:$F$81)</f>
        <v>0</v>
      </c>
      <c r="EB30" s="297">
        <f>SUMIF('โรคราดำ ทุเรียน'!$B$5:$B$81,ทดสอบ!$E30,'โรคราดำ ทุเรียน'!$F$5:$F$81)</f>
        <v>0</v>
      </c>
      <c r="EC30" s="297"/>
      <c r="ED30" s="297"/>
      <c r="EE30" s="297">
        <f>SUMIF(โรคราสีชมพู!$B$5:$B$81,ทดสอบ!$E30,โรคราสีชมพู!$F$5:$F$81)</f>
        <v>0</v>
      </c>
      <c r="EF30" s="297">
        <f>SUMIF(โรคใบติดหรือใบไหม้!$B$5:$B$81,ทดสอบ!$E30,โรคใบติดหรือใบไหม้!$F$5:$F$81)</f>
        <v>0</v>
      </c>
      <c r="EG30" s="297"/>
      <c r="EH30" s="297">
        <f>SUMIF('โรคใบจุดสาหร่าย (durian)'!$B$5:$B$81,ทดสอบ!$E30,'โรคใบจุดสาหร่าย (durian)'!$F$5:$F$81)</f>
        <v>0</v>
      </c>
      <c r="EI30" s="297">
        <f>SUMIF(หนอนเจาะผล!$B$5:$B$81,ทดสอบ!$E30,หนอนเจาะผล!$F$5:$F$81)</f>
        <v>0</v>
      </c>
      <c r="EJ30" s="300">
        <f t="shared" si="88"/>
        <v>0</v>
      </c>
      <c r="EK30" s="297"/>
      <c r="EL30" s="297">
        <f>SUMIF('เพลี้ยแป้ง (เงาะ)'!$B$5:$B$76,ทดสอบ!$E30,'เพลี้ยแป้ง (เงาะ)'!$F$5:$F$76)</f>
        <v>0</v>
      </c>
      <c r="EM30" s="297"/>
      <c r="EN30" s="297">
        <f>SUMIF(หนอนคืบกินใบ!$B$5:$B$76,ทดสอบ!$E30,หนอนคืบกินใบ!$F$5:$F$76)</f>
        <v>0</v>
      </c>
      <c r="EO30" s="297">
        <f>SUMIF('โรคราแป้ง (เงาะ)'!$B$5:$B$76,ทดสอบ!$E30,'โรคราแป้ง (เงาะ)'!$F$5:$F$76)</f>
        <v>0</v>
      </c>
      <c r="EP30" s="297"/>
      <c r="EQ30" s="297"/>
      <c r="ER30" s="297"/>
      <c r="ES30" s="297">
        <f>SUMIF('โรคใบจุดสาหร่าย(เงาะ)'!$B$5:$B$76,ทดสอบ!$E30,'โรคใบจุดสาหร่าย(เงาะ)'!$F$5:$F$76)</f>
        <v>0</v>
      </c>
      <c r="ET30" s="300">
        <f t="shared" si="89"/>
        <v>0</v>
      </c>
      <c r="EU30" s="297">
        <f>SUMIF('เพลี้ยไฟ (mangosteen)'!$B$5:$B$76,ทดสอบ!$E30,'เพลี้ยไฟ (mangosteen)'!$F$5:$F$76)</f>
        <v>0</v>
      </c>
      <c r="EV30" s="297">
        <f>SUMIF(หนอนชอนใบ!$B$5:$B$76,ทดสอบ!$E30,หนอนชอนใบ!$F$5:$F$76)</f>
        <v>0</v>
      </c>
      <c r="EW30" s="297">
        <f>SUMIF(หนอนกินใบ!$B$5:$B$76,ทดสอบ!$E30,หนอนกินใบ!$F$5:$F$76)</f>
        <v>0</v>
      </c>
      <c r="EX30" s="297"/>
      <c r="EY30" s="297">
        <f>SUMIF(โรคแอนแทรคโนส!$B$5:$B$76,ทดสอบ!$E30,โรคแอนแทรคโนส!$F$5:$F$76)</f>
        <v>0</v>
      </c>
      <c r="EZ30" s="297">
        <f>SUMIF('โรคใบจุดสาหร่าย (mangosteen)'!$B$5:$B$76,ทดสอบ!$E30,'โรคใบจุดสาหร่าย (mangosteen)'!$F$5:$F$76)</f>
        <v>0</v>
      </c>
      <c r="FA30" s="297">
        <f>SUMIF('โรคใบจุด (mangosteen)'!$B$5:$B$76,ทดสอบ!$E30,'โรคใบจุด (mangosteen)'!$F$5:$F$76)</f>
        <v>0</v>
      </c>
      <c r="FB30" s="300">
        <f t="shared" si="90"/>
        <v>0</v>
      </c>
      <c r="FC30" s="297">
        <f>SUMIF(โรคพุ่มไม้กวาด!$B$5:$B$80,ทดสอบ!$E30,โรคพุ่มไม้กวาด!$F$5:$F$80)</f>
        <v>0</v>
      </c>
      <c r="FD30" s="297">
        <f>SUMIF('เพลี้ยแป้ง (ลำไย)'!$B$5:$B$80,ทดสอบ!$E30,'เพลี้ยแป้ง (ลำไย)'!$F$5:$F$80)</f>
        <v>0</v>
      </c>
      <c r="FE30" s="297">
        <f>SUMIF('โรคราดำ (ลำไย)'!$B$5:$B$80,ทดสอบ!$E30,'โรคราดำ (ลำไย)'!$F$5:$F$80)</f>
        <v>0</v>
      </c>
      <c r="FF30" s="297">
        <f>SUMIF('หนอนคืบกินใบ (ลำไย)'!$B$5:$B$80,ทดสอบ!$E30,'หนอนคืบกินใบ (ลำไย)'!$F$5:$F$80)</f>
        <v>0</v>
      </c>
      <c r="FG30" s="297"/>
      <c r="FH30" s="300">
        <f t="shared" si="91"/>
        <v>0</v>
      </c>
      <c r="FI30" s="300">
        <f t="shared" ca="1" si="92"/>
        <v>20971</v>
      </c>
      <c r="FJ30" s="368">
        <f t="shared" ca="1" si="4"/>
        <v>20971</v>
      </c>
      <c r="FK30" s="334">
        <f t="shared" ca="1" si="25"/>
        <v>0</v>
      </c>
    </row>
    <row r="31" spans="1:170" s="112" customFormat="1">
      <c r="A31" s="318">
        <v>0</v>
      </c>
      <c r="B31" s="318">
        <f t="shared" ca="1" si="76"/>
        <v>1</v>
      </c>
      <c r="C31" s="318">
        <f ca="1">IF(B31=1,SUBTOTAL(2,$B$28:B31),"")</f>
        <v>4</v>
      </c>
      <c r="D31" s="290">
        <f t="shared" ca="1" si="77"/>
        <v>4</v>
      </c>
      <c r="E31" s="291" t="s">
        <v>137</v>
      </c>
      <c r="F31" s="310"/>
      <c r="G31" s="310"/>
      <c r="H31" s="310"/>
      <c r="I31" s="310"/>
      <c r="J31" s="307"/>
      <c r="K31" s="297">
        <f>SUMIF(หนอนห่อใบข้าว!$B$5:$B$76,ทดสอบ!$E31,หนอนห่อใบข้าว!$G$5:$G$76)</f>
        <v>0</v>
      </c>
      <c r="L31" s="297">
        <f>SUMIF(เพลี้ยกระโดดหลังขาว!$B$5:$B$76,ทดสอบ!$E31,เพลี้ยกระโดดหลังขาว!$G$5:$G$76)</f>
        <v>0</v>
      </c>
      <c r="M31" s="297">
        <f>SUMIF(โรคไหม้ข้าว!$B$5:$B$76,ทดสอบ!$E31,โรคไหม้ข้าว!$G$5:$G$76)</f>
        <v>0</v>
      </c>
      <c r="N31" s="297">
        <f>SUMIF(แมลงหวี่ขาว!$B$5:$B$76,ทดสอบ!$E31,แมลงหวี่ขาว!$G$5:$G$76)</f>
        <v>0</v>
      </c>
      <c r="O31" s="297">
        <f>SUMIF(เพลี้ยกระโดดสีน้ำตาล!$B$5:$B$77,ทดสอบ!$E31,เพลี้ยกระโดดสีน้ำตาล!$G$5:$G$77)</f>
        <v>0</v>
      </c>
      <c r="P31" s="297">
        <f>SUMIF(แมลงสิง!$B$5:$B$81,ทดสอบ!$E31,แมลงสิง!$G$5:$G$81)</f>
        <v>0</v>
      </c>
      <c r="Q31" s="297">
        <f>SUMIF(เพลี้ยไฟ!$B$5:$B$76,ทดสอบ!$E31,เพลี้ยไฟ!$G$5:$G$76)</f>
        <v>0</v>
      </c>
      <c r="R31" s="297">
        <f>SUMIF(แมลงดำหนาม1!$B$5:$B$81,ทดสอบ!$E31,แมลงดำหนาม1!$G$5:$G$81)</f>
        <v>0</v>
      </c>
      <c r="S31" s="297">
        <f>SUMIF(โรคขอบใบแห้ง!$B$5:$B$78,ทดสอบ!$E31,โรคขอบใบแห้ง!$G$5:$G$78)</f>
        <v>0</v>
      </c>
      <c r="T31" s="297">
        <f>SUMIF(โรคกาบใบแห้ง!$B$5:$B$81,ทดสอบ!$E31,โรคกาบใบแห้ง!$G$5:$G$81)</f>
        <v>0</v>
      </c>
      <c r="U31" s="297">
        <f>SUMIF(โรคใบจุดสีน้ำตาล!$B$5:$B$77,ทดสอบ!$E31,โรคใบจุดสีน้ำตาล!$G$5:$G$77)</f>
        <v>0</v>
      </c>
      <c r="V31" s="297">
        <f>SUMIF(หนอนกระทู้กล้า!$B$5:$B$76,ทดสอบ!$E31,หนอนกระทู้กล้า!$G$5:$G$76)</f>
        <v>0</v>
      </c>
      <c r="W31" s="297">
        <f>SUMIF(โรคใบขีดโปร่งแสง!$B$5:$B$81,ทดสอบ!$E31,โรคใบขีดโปร่งแสง!$G$5:$G$81)</f>
        <v>0</v>
      </c>
      <c r="X31" s="297">
        <f>SUMIF(โรคใบขีดสีน้ำตาล!$B$5:$B$80,ทดสอบ!$E31,โรคใบขีดสีน้ำตาล!$G$5:$G$80)</f>
        <v>0</v>
      </c>
      <c r="Y31" s="297">
        <f>SUMIF(หนอนกัดใบข้าว!$B$5:$B$81,ทดสอบ!$E31,หนอนกัดใบข้าว!$G$5:$G$81)</f>
        <v>0</v>
      </c>
      <c r="Z31" s="297">
        <f>SUMIF(แมลงหล่า!$B$5:$B$81,ทดสอบ!$E31,แมลงหล่า!$G$5:$G$81)</f>
        <v>0</v>
      </c>
      <c r="AA31" s="297">
        <f>SUMIF(แมลงบั่ว!$B$5:$B$80,ทดสอบ!$E31,แมลงบั่ว!$G$5:$G$80)</f>
        <v>0</v>
      </c>
      <c r="AB31" s="297">
        <f>SUMIF(โรคเมล็ดด่าง!$B$5:$B$81,ทดสอบ!$E31,โรคเมล็ดด่าง!$G$5:$G$81)</f>
        <v>0</v>
      </c>
      <c r="AC31" s="297">
        <f>SUMIF(ด้วงดำ!$B$5:$B$81,ทดสอบ!$E31,ด้วงดำ!$G$5:$G$81)</f>
        <v>0</v>
      </c>
      <c r="AD31" s="297">
        <f>SUMIF(ตั๊กแตนหนวดสั้น!$B$5:$B$81,ทดสอบ!$E31,ตั๊กแตนหนวดสั้น!$G$5:$G$81)</f>
        <v>0</v>
      </c>
      <c r="AE31" s="297">
        <f>SUMIF(หนอนกอข้าว!$B$5:$B$77,ทดสอบ!$E31,หนอนกอข้าว!$G$5:$G$77)</f>
        <v>0</v>
      </c>
      <c r="AF31" s="297">
        <f>SUMIF(หนอนกระทู้ข้าว!$B$5:$B$81,ทดสอบ!$E31,หนอนกระทู้ข้าว!$G$5:$G$81)</f>
        <v>0</v>
      </c>
      <c r="AG31" s="297">
        <f>SUMIF(โรคกาบใบเน่า!$B$5:$B$81,ทดสอบ!$E31,โรคกาบใบเน่า!$G$5:$G$81)</f>
        <v>0</v>
      </c>
      <c r="AH31" s="297">
        <f>SUMIF(เพลี้ยจั๊กจั่นสีเขียว!$B$5:$B$80,ทดสอบ!$E31,เพลี้ยจั๊กจั่นสีเขียว!$G$5:$G$80)</f>
        <v>0</v>
      </c>
      <c r="AI31" s="297">
        <f>SUMIF(หอยเชอรี่!$B$5:$B$81,ทดสอบ!$E31,หอยเชอรี่!$G$5:$G$81)</f>
        <v>0</v>
      </c>
      <c r="AJ31" s="297">
        <f>SUMIF(โรคใบสีส้ม!$B$5:$B$80,ทดสอบ!$E31,โรคใบสีส้ม!$G$5:$G$80)</f>
        <v>0</v>
      </c>
      <c r="AK31" s="300">
        <f t="shared" si="78"/>
        <v>0</v>
      </c>
      <c r="AL31" s="297">
        <f>SUMIF(หนอนหัวดำ!$C$6:$C$67,ทดสอบ!$E31,หนอนหัวดำ!$N$6:$N$67)</f>
        <v>0</v>
      </c>
      <c r="AM31" s="297">
        <f>SUMIF(แมลงดำหนาม!$C$6:$C$67,ทดสอบ!$E31,แมลงดำหนาม!$N$6:$N$67)</f>
        <v>0</v>
      </c>
      <c r="AN31" s="297">
        <f>SUMIF('ด้วงแรด มะพร้าว'!$C$6:$C$67,ทดสอบ!$E31,'ด้วงแรด มะพร้าว'!$J$6:$J$67)</f>
        <v>0</v>
      </c>
      <c r="AO31" s="297">
        <f>SUMIF(ด้วงงวง!$C$6:$C$67,ทดสอบ!$E31,ด้วงงวง!$J$6:$J$67)</f>
        <v>0</v>
      </c>
      <c r="AP31" s="297">
        <f>SUMIF(ไรสี่ขามะพร้าว!$C$6:$C$67,ทดสอบ!$E31,ไรสี่ขามะพร้าว!$J$6:$J$67)</f>
        <v>0</v>
      </c>
      <c r="AQ31" s="297">
        <f>SUMIF(หนอนพาราซา!$C$6:$C$67,ทดสอบ!$E31,หนอนพาราซา!$J$6:$J$67)</f>
        <v>0</v>
      </c>
      <c r="AR31" s="297">
        <f>SUMIF(หนอนกินใบมะพร้าว!$C$6:$C$67,ทดสอบ!$E31,หนอนกินใบมะพร้าว!$J$6:$J$67)</f>
        <v>0</v>
      </c>
      <c r="AS31" s="300">
        <f t="shared" si="79"/>
        <v>0</v>
      </c>
      <c r="AT31" s="297">
        <f>SUMIF('ด้วงแรด ปาล์ม'!$C$5:$C$71,ทดสอบ!$E31,'ด้วงแรด ปาล์ม'!$G$5:$G$71)</f>
        <v>0</v>
      </c>
      <c r="AU31" s="297">
        <f>SUMIF(หนอนปลอกเล็ก!$C$5:$C$71,ทดสอบ!$E31,หนอนปลอกเล็ก!$G$5:$G$71)</f>
        <v>0</v>
      </c>
      <c r="AV31" s="297">
        <f>SUMIF(ด้วงกุหลาบ!$C$5:$C$70,ทดสอบ!$E31,ด้วงกุหลาบ!$G$5:$G$70)</f>
        <v>0</v>
      </c>
      <c r="AW31" s="297">
        <f>SUMIF(โรคทะลายเน่า!$C$5:$C$71,ทดสอบ!$E31,โรคทะลายเน่า!$G$5:$G$71)</f>
        <v>0</v>
      </c>
      <c r="AX31" s="297">
        <f>SUMIF(โรคลำต้นเน่า!$C$5:$C$71,ทดสอบ!$E31,โรคลำต้นเน่า!$G$5:$G$71)</f>
        <v>0</v>
      </c>
      <c r="AY31" s="297">
        <f>SUMIF('โรคใบจุด ปาล์ม'!$C$5:$C$71,ทดสอบ!$E31,'โรคใบจุด ปาล์ม'!$G$5:$G$71)</f>
        <v>0</v>
      </c>
      <c r="AZ31" s="297">
        <f>SUMIF(โรคก้านทางใบเน่า!$C$5:$C$71,ทดสอบ!$E31,โรคก้านทางใบเน่า!$G$5:$G$71)</f>
        <v>0</v>
      </c>
      <c r="BA31" s="297">
        <f>SUMIF(หนอนหน้าแมว!$C$5:$C$71,ทดสอบ!$E31,หนอนหน้าแมว!$G$5:$G$71)</f>
        <v>0</v>
      </c>
      <c r="BB31" s="591">
        <f>SUMIF('หนอนหัวดำ ปาล์ม'!$C$5:$C$71,ทดสอบ!$E31,'หนอนหัวดำ ปาล์ม'!$G$5:$G$71)</f>
        <v>0</v>
      </c>
      <c r="BC31" s="297">
        <f>SUMIF('โรคใบจุดสาหร่าย ปาล์ม'!$C$5:$C$71,ทดสอบ!$E31,'โรคใบจุดสาหร่าย ปาล์ม'!$G$5:$G$71)</f>
        <v>0</v>
      </c>
      <c r="BD31" s="300">
        <f t="shared" si="80"/>
        <v>0</v>
      </c>
      <c r="BE31" s="297">
        <f>SUMIF(โรครากขาว!$C$5:$C$69,ทดสอบ!$E31,โรครากขาว!$G$5:$G$69)</f>
        <v>0</v>
      </c>
      <c r="BF31" s="297">
        <f>SUMIF(โรคใบร่วงยางพาราชนิดใหม่!$C$5:$C$69,ทดสอบ!$E31,โรคใบร่วงยางพาราชนิดใหม่!$G$5:$G$69)</f>
        <v>0</v>
      </c>
      <c r="BG31" s="297">
        <f>SUMIF(โรคใบร่วงยางพารา!$C$5:$C$69,ทดสอบ!$E31,โรคใบร่วงยางพารา!$G$5:$G$69)</f>
        <v>0</v>
      </c>
      <c r="BH31" s="297">
        <f>SUMIF(โรคราแป้ง1!$C$5:$C$69,ทดสอบ!$E31,โรคราแป้ง1!$G$5:$G$69)</f>
        <v>0</v>
      </c>
      <c r="BI31" s="297">
        <f>SUMIF(โรคหน้ายางแห้ง!$C$5:$C$69,ทดสอบ!$E31,โรคหน้ายางแห้ง!$G$5:$G$69)</f>
        <v>0</v>
      </c>
      <c r="BJ31" s="300">
        <f t="shared" si="81"/>
        <v>0</v>
      </c>
      <c r="BK31" s="297">
        <f>SUMIF(โรคราสนิม!$C$5:$C$64,ทดสอบ!$E31,โรคราสนิม!$G$5:$G$64)</f>
        <v>0</v>
      </c>
      <c r="BL31" s="297">
        <f>SUMIF(หนอนกาแฟสีแดง!$C$5:$C$64,ทดสอบ!$E31,หนอนกาแฟสีแดง!$G$5:$G$64)</f>
        <v>0</v>
      </c>
      <c r="BM31" s="297">
        <f>SUMIF(โรคใบจุดตากบ!$C$5:$C$64,ทดสอบ!$E31,โรคใบจุดตากบ!$G$5:$G$64)</f>
        <v>0</v>
      </c>
      <c r="BN31" s="297">
        <f ca="1">SUMIF(หนอนเจาะกิ่งลำต้น!$C$5:$C485,ทดสอบ!$E31,หนอนเจาะกิ่งลำต้น!$G$5:$G$64)</f>
        <v>0</v>
      </c>
      <c r="BO31" s="591">
        <f>SUMIF(มอดเจาะเมล็ดกาแฟ!$C$5:$C$64,ทดสอบ!$E31,มอดเจาะเมล็ดกาแฟ!$G$5:$G$64)</f>
        <v>0</v>
      </c>
      <c r="BP31" s="297">
        <f>SUMIF(มอดเจาะผลกาแฟ!$C$5:$C$64,ทดสอบ!$E31,มอดเจาะผลกาแฟ!$G$5:$G$64)</f>
        <v>0</v>
      </c>
      <c r="BQ31" s="300">
        <f t="shared" ca="1" si="82"/>
        <v>0</v>
      </c>
      <c r="BR31" s="297">
        <f>SUMIF(เพลี้ยแป้งมัน!$B$5:$B$59,ทดสอบ!$E31,เพลี้ยแป้งมัน!$H$5:$H$59)</f>
        <v>0</v>
      </c>
      <c r="BS31" s="591">
        <f>SUMIF('โรคใบไหม้ (มัน)'!$B$5:$B$58,ทดสอบ!$E31,'โรคใบไหม้ (มัน)'!$H$5:$H$58)</f>
        <v>0</v>
      </c>
      <c r="BT31" s="297">
        <f>SUMIF(ไรแดง!$B$5:$B$59,ทดสอบ!$E31,ไรแดง!$H$5:$H$59)</f>
        <v>0</v>
      </c>
      <c r="BU31" s="297"/>
      <c r="BV31" s="297"/>
      <c r="BW31" s="297"/>
      <c r="BX31" s="297"/>
      <c r="BY31" s="297"/>
      <c r="BZ31" s="297">
        <f>SUMIF(โรคโคนเน่าหัวเน่า!$B$5:$B$59,ทดสอบ!$E31,โรคโคนเน่าหัวเน่า!$H$5:$H$59)</f>
        <v>0</v>
      </c>
      <c r="CA31" s="297"/>
      <c r="CB31" s="297">
        <f>SUMIF(โรคพุ่มแจ้!$B$5:$B$58,ทดสอบ!$E31,โรคพุ่มแจ้!$H$5:$H$58)</f>
        <v>0</v>
      </c>
      <c r="CC31" s="297">
        <f>SUMIF(โรคใบด่างมันสำปะหลัง!$B$5:$B$59,ทดสอบ!$E31,โรคใบด่างมันสำปะหลัง!$H$5:$H$59)</f>
        <v>29.75</v>
      </c>
      <c r="CD31" s="300">
        <f t="shared" si="83"/>
        <v>29.75</v>
      </c>
      <c r="CE31" s="297">
        <f>SUMIF(หนอนกออ้อย!$B$5:$B$50,ทดสอบ!$E31,หนอนกออ้อย!$G$5:$G$50)</f>
        <v>0</v>
      </c>
      <c r="CF31" s="297">
        <f>SUMIF('ด้วงหนวดยาว อ้อย'!$B$5:$B$52,ทดสอบ!$E31,'ด้วงหนวดยาว อ้อย'!$G$5:$G$52)</f>
        <v>0</v>
      </c>
      <c r="CG31" s="297"/>
      <c r="CH31" s="297"/>
      <c r="CI31" s="297"/>
      <c r="CJ31" s="297"/>
      <c r="CK31" s="297"/>
      <c r="CL31" s="297"/>
      <c r="CM31" s="297"/>
      <c r="CN31" s="297"/>
      <c r="CO31" s="297"/>
      <c r="CP31" s="297"/>
      <c r="CQ31" s="297"/>
      <c r="CR31" s="297">
        <f>SUMIF('โรคใบขาว อ้อย'!$B$5:$B$50,ทดสอบ!$E31,'โรคใบขาว อ้อย'!$G$5:$G$50)</f>
        <v>0</v>
      </c>
      <c r="CS31" s="297"/>
      <c r="CT31" s="300">
        <f t="shared" si="84"/>
        <v>0</v>
      </c>
      <c r="CU31" s="297"/>
      <c r="CV31" s="297">
        <f>SUMIF('หนอนกระทู้ข้าวโพดลายจุด (FAW)'!$B$5:$B$57,ทดสอบ!$E31,'หนอนกระทู้ข้าวโพดลายจุด (FAW)'!$F$5:$F$57)</f>
        <v>0</v>
      </c>
      <c r="CW31" s="297">
        <f>SUMIF(โรคฝักเน่า!$C$5:$C$57,ทดสอบ!$E31,โรคฝักเน่า!$G$5:$G$57)</f>
        <v>0</v>
      </c>
      <c r="CX31" s="297"/>
      <c r="CY31" s="297"/>
      <c r="CZ31" s="297"/>
      <c r="DA31" s="297"/>
      <c r="DB31" s="297"/>
      <c r="DC31" s="297"/>
      <c r="DD31" s="300">
        <f t="shared" si="85"/>
        <v>0</v>
      </c>
      <c r="DE31" s="297">
        <f>SUMIF(โรคเหี่ยว!$B$5:$B$65,ทดสอบ!$E31,โรคเหี่ยว!$E$5:$E$65)</f>
        <v>0</v>
      </c>
      <c r="DF31" s="297"/>
      <c r="DG31" s="297"/>
      <c r="DH31" s="297"/>
      <c r="DI31" s="297"/>
      <c r="DJ31" s="300">
        <f t="shared" si="86"/>
        <v>0</v>
      </c>
      <c r="DK31" s="297"/>
      <c r="DL31" s="297"/>
      <c r="DM31" s="297"/>
      <c r="DN31" s="297"/>
      <c r="DO31" s="297"/>
      <c r="DP31" s="300">
        <f t="shared" si="87"/>
        <v>0</v>
      </c>
      <c r="DQ31" s="297"/>
      <c r="DR31" s="297"/>
      <c r="DS31" s="297">
        <f>SUMIF('เพลี้ยไฟ ทุเรียน'!$B$5:$B$81,ทดสอบ!$E31,'เพลี้ยไฟ ทุเรียน'!$F$5:$F$81)</f>
        <v>0</v>
      </c>
      <c r="DT31" s="297">
        <f>SUMIF('เพลี้ยแป้ง ทุเรียน'!$B$5:$B$81,ทดสอบ!$E31,'เพลี้ยแป้ง ทุเรียน'!$F$5:$F$81)</f>
        <v>0</v>
      </c>
      <c r="DU31" s="297">
        <f>SUMIF(เพลี้ยไก่แจ้ทุเรียน!$B$5:$B$81,ทดสอบ!$E31,เพลี้ยไก่แจ้ทุเรียน!$F$5:$F$81)</f>
        <v>0</v>
      </c>
      <c r="DV31" s="297">
        <f>SUMIF(เพลี้ยหอยเกล็ด!$B$5:$B$81,ทดสอบ!$E31,เพลี้ยหอยเกล็ด!$F$5:$F$81)</f>
        <v>0</v>
      </c>
      <c r="DW31" s="297">
        <f>SUMIF(เพลี้ยจั๊กจั่นฝอย!$B$5:$B$81,ทดสอบ!$E31,เพลี้ยจั๊กจั่นฝอย!$F$5:$F$81)</f>
        <v>0</v>
      </c>
      <c r="DX31" s="297">
        <f>SUMIF(หนอนเจาะเมล็ดทุเรียน!$B$5:$B$81,ทดสอบ!$E31,หนอนเจาะเมล็ดทุเรียน!$F$5:$F$81)</f>
        <v>0</v>
      </c>
      <c r="DY31" s="297">
        <f>SUMIF(ไรแดงทุเรียน!$B$5:$B$81,ทดสอบ!$E31,ไรแดงทุเรียน!$F$5:$F$81)</f>
        <v>0</v>
      </c>
      <c r="DZ31" s="297"/>
      <c r="EA31" s="297">
        <f>SUMIF(โรครากเน่าโคนเน่า!$B$5:$B$81,ทดสอบ!$E31,โรครากเน่าโคนเน่า!$F$5:$F$81)</f>
        <v>0</v>
      </c>
      <c r="EB31" s="297">
        <f>SUMIF('โรคราดำ ทุเรียน'!$B$5:$B$81,ทดสอบ!$E31,'โรคราดำ ทุเรียน'!$F$5:$F$81)</f>
        <v>0</v>
      </c>
      <c r="EC31" s="297"/>
      <c r="ED31" s="297"/>
      <c r="EE31" s="297">
        <f>SUMIF(โรคราสีชมพู!$B$5:$B$81,ทดสอบ!$E31,โรคราสีชมพู!$F$5:$F$81)</f>
        <v>0</v>
      </c>
      <c r="EF31" s="297">
        <f>SUMIF(โรคใบติดหรือใบไหม้!$B$5:$B$81,ทดสอบ!$E31,โรคใบติดหรือใบไหม้!$F$5:$F$81)</f>
        <v>0</v>
      </c>
      <c r="EG31" s="297"/>
      <c r="EH31" s="297">
        <f>SUMIF('โรคใบจุดสาหร่าย (durian)'!$B$5:$B$81,ทดสอบ!$E31,'โรคใบจุดสาหร่าย (durian)'!$F$5:$F$81)</f>
        <v>0</v>
      </c>
      <c r="EI31" s="297">
        <f>SUMIF(หนอนเจาะผล!$B$5:$B$81,ทดสอบ!$E31,หนอนเจาะผล!$F$5:$F$81)</f>
        <v>0</v>
      </c>
      <c r="EJ31" s="300">
        <f t="shared" si="88"/>
        <v>0</v>
      </c>
      <c r="EK31" s="297"/>
      <c r="EL31" s="297">
        <f>SUMIF('เพลี้ยแป้ง (เงาะ)'!$B$5:$B$76,ทดสอบ!$E31,'เพลี้ยแป้ง (เงาะ)'!$F$5:$F$76)</f>
        <v>0</v>
      </c>
      <c r="EM31" s="297"/>
      <c r="EN31" s="297">
        <f>SUMIF(หนอนคืบกินใบ!$B$5:$B$76,ทดสอบ!$E31,หนอนคืบกินใบ!$F$5:$F$76)</f>
        <v>0</v>
      </c>
      <c r="EO31" s="297">
        <f>SUMIF('โรคราแป้ง (เงาะ)'!$B$5:$B$76,ทดสอบ!$E31,'โรคราแป้ง (เงาะ)'!$F$5:$F$76)</f>
        <v>0</v>
      </c>
      <c r="EP31" s="297"/>
      <c r="EQ31" s="297"/>
      <c r="ER31" s="297"/>
      <c r="ES31" s="297">
        <f>SUMIF('โรคใบจุดสาหร่าย(เงาะ)'!$B$5:$B$76,ทดสอบ!$E31,'โรคใบจุดสาหร่าย(เงาะ)'!$F$5:$F$76)</f>
        <v>0</v>
      </c>
      <c r="ET31" s="300">
        <f t="shared" si="89"/>
        <v>0</v>
      </c>
      <c r="EU31" s="297">
        <f>SUMIF('เพลี้ยไฟ (mangosteen)'!$B$5:$B$76,ทดสอบ!$E31,'เพลี้ยไฟ (mangosteen)'!$F$5:$F$76)</f>
        <v>0</v>
      </c>
      <c r="EV31" s="297">
        <f>SUMIF(หนอนชอนใบ!$B$5:$B$76,ทดสอบ!$E31,หนอนชอนใบ!$F$5:$F$76)</f>
        <v>0</v>
      </c>
      <c r="EW31" s="297">
        <f>SUMIF(หนอนกินใบ!$B$5:$B$76,ทดสอบ!$E31,หนอนกินใบ!$F$5:$F$76)</f>
        <v>0</v>
      </c>
      <c r="EX31" s="297"/>
      <c r="EY31" s="297">
        <f>SUMIF(โรคแอนแทรคโนส!$B$5:$B$76,ทดสอบ!$E31,โรคแอนแทรคโนส!$F$5:$F$76)</f>
        <v>0</v>
      </c>
      <c r="EZ31" s="297">
        <f>SUMIF('โรคใบจุดสาหร่าย (mangosteen)'!$B$5:$B$76,ทดสอบ!$E31,'โรคใบจุดสาหร่าย (mangosteen)'!$F$5:$F$76)</f>
        <v>0</v>
      </c>
      <c r="FA31" s="297">
        <f>SUMIF('โรคใบจุด (mangosteen)'!$B$5:$B$76,ทดสอบ!$E31,'โรคใบจุด (mangosteen)'!$F$5:$F$76)</f>
        <v>0</v>
      </c>
      <c r="FB31" s="300">
        <f t="shared" si="90"/>
        <v>0</v>
      </c>
      <c r="FC31" s="297">
        <f>SUMIF(โรคพุ่มไม้กวาด!$B$5:$B$80,ทดสอบ!$E31,โรคพุ่มไม้กวาด!$F$5:$F$80)</f>
        <v>0</v>
      </c>
      <c r="FD31" s="297">
        <f>SUMIF('เพลี้ยแป้ง (ลำไย)'!$B$5:$B$80,ทดสอบ!$E31,'เพลี้ยแป้ง (ลำไย)'!$F$5:$F$80)</f>
        <v>0</v>
      </c>
      <c r="FE31" s="297">
        <f>SUMIF('โรคราดำ (ลำไย)'!$B$5:$B$80,ทดสอบ!$E31,'โรคราดำ (ลำไย)'!$F$5:$F$80)</f>
        <v>0</v>
      </c>
      <c r="FF31" s="297">
        <f>SUMIF('หนอนคืบกินใบ (ลำไย)'!$B$5:$B$80,ทดสอบ!$E31,'หนอนคืบกินใบ (ลำไย)'!$F$5:$F$80)</f>
        <v>0</v>
      </c>
      <c r="FG31" s="297"/>
      <c r="FH31" s="300">
        <f t="shared" si="91"/>
        <v>0</v>
      </c>
      <c r="FI31" s="300">
        <f t="shared" ca="1" si="92"/>
        <v>29.75</v>
      </c>
      <c r="FJ31" s="368">
        <f t="shared" ca="1" si="4"/>
        <v>29.75</v>
      </c>
      <c r="FK31" s="334">
        <f t="shared" ca="1" si="25"/>
        <v>0</v>
      </c>
    </row>
    <row r="32" spans="1:170" s="112" customFormat="1">
      <c r="A32" s="318">
        <v>0</v>
      </c>
      <c r="B32" s="318">
        <f t="shared" ca="1" si="76"/>
        <v>1</v>
      </c>
      <c r="C32" s="318">
        <f ca="1">IF(B32=1,SUBTOTAL(2,$B$28:B32),"")</f>
        <v>5</v>
      </c>
      <c r="D32" s="290">
        <f t="shared" ca="1" si="77"/>
        <v>5</v>
      </c>
      <c r="E32" s="291" t="s">
        <v>138</v>
      </c>
      <c r="F32" s="310"/>
      <c r="G32" s="310"/>
      <c r="H32" s="310"/>
      <c r="I32" s="310"/>
      <c r="J32" s="306"/>
      <c r="K32" s="297">
        <f>SUMIF(หนอนห่อใบข้าว!$B$5:$B$76,ทดสอบ!$E32,หนอนห่อใบข้าว!$G$5:$G$76)</f>
        <v>0</v>
      </c>
      <c r="L32" s="297">
        <f>SUMIF(เพลี้ยกระโดดหลังขาว!$B$5:$B$76,ทดสอบ!$E32,เพลี้ยกระโดดหลังขาว!$G$5:$G$76)</f>
        <v>0</v>
      </c>
      <c r="M32" s="297">
        <f>SUMIF(โรคไหม้ข้าว!$B$5:$B$76,ทดสอบ!$E32,โรคไหม้ข้าว!$G$5:$G$76)</f>
        <v>0</v>
      </c>
      <c r="N32" s="297">
        <f>SUMIF(แมลงหวี่ขาว!$B$5:$B$76,ทดสอบ!$E32,แมลงหวี่ขาว!$G$5:$G$76)</f>
        <v>0</v>
      </c>
      <c r="O32" s="297">
        <f>SUMIF(เพลี้ยกระโดดสีน้ำตาล!$B$5:$B$77,ทดสอบ!$E32,เพลี้ยกระโดดสีน้ำตาล!$G$5:$G$77)</f>
        <v>0</v>
      </c>
      <c r="P32" s="297">
        <f>SUMIF(แมลงสิง!$B$5:$B$81,ทดสอบ!$E32,แมลงสิง!$G$5:$G$81)</f>
        <v>0</v>
      </c>
      <c r="Q32" s="297">
        <f>SUMIF(เพลี้ยไฟ!$B$5:$B$76,ทดสอบ!$E32,เพลี้ยไฟ!$G$5:$G$76)</f>
        <v>0</v>
      </c>
      <c r="R32" s="297">
        <f>SUMIF(แมลงดำหนาม1!$B$5:$B$81,ทดสอบ!$E32,แมลงดำหนาม1!$G$5:$G$81)</f>
        <v>0</v>
      </c>
      <c r="S32" s="297">
        <f>SUMIF(โรคขอบใบแห้ง!$B$5:$B$78,ทดสอบ!$E32,โรคขอบใบแห้ง!$G$5:$G$78)</f>
        <v>0</v>
      </c>
      <c r="T32" s="297">
        <f>SUMIF(โรคกาบใบแห้ง!$B$5:$B$81,ทดสอบ!$E32,โรคกาบใบแห้ง!$G$5:$G$81)</f>
        <v>0</v>
      </c>
      <c r="U32" s="297">
        <f>SUMIF(โรคใบจุดสีน้ำตาล!$B$5:$B$77,ทดสอบ!$E32,โรคใบจุดสีน้ำตาล!$G$5:$G$77)</f>
        <v>0</v>
      </c>
      <c r="V32" s="297">
        <f>SUMIF(หนอนกระทู้กล้า!$B$5:$B$76,ทดสอบ!$E32,หนอนกระทู้กล้า!$G$5:$G$76)</f>
        <v>0</v>
      </c>
      <c r="W32" s="297">
        <f>SUMIF(โรคใบขีดโปร่งแสง!$B$5:$B$81,ทดสอบ!$E32,โรคใบขีดโปร่งแสง!$G$5:$G$81)</f>
        <v>0</v>
      </c>
      <c r="X32" s="297">
        <f>SUMIF(โรคใบขีดสีน้ำตาล!$B$5:$B$80,ทดสอบ!$E32,โรคใบขีดสีน้ำตาล!$G$5:$G$80)</f>
        <v>0</v>
      </c>
      <c r="Y32" s="297">
        <f>SUMIF(หนอนกัดใบข้าว!$B$5:$B$81,ทดสอบ!$E32,หนอนกัดใบข้าว!$G$5:$G$81)</f>
        <v>0</v>
      </c>
      <c r="Z32" s="297">
        <f>SUMIF(แมลงหล่า!$B$5:$B$81,ทดสอบ!$E32,แมลงหล่า!$G$5:$G$81)</f>
        <v>0</v>
      </c>
      <c r="AA32" s="297">
        <f>SUMIF(แมลงบั่ว!$B$5:$B$80,ทดสอบ!$E32,แมลงบั่ว!$G$5:$G$80)</f>
        <v>0</v>
      </c>
      <c r="AB32" s="297">
        <f>SUMIF(โรคเมล็ดด่าง!$B$5:$B$81,ทดสอบ!$E32,โรคเมล็ดด่าง!$G$5:$G$81)</f>
        <v>0</v>
      </c>
      <c r="AC32" s="297">
        <f>SUMIF(ด้วงดำ!$B$5:$B$81,ทดสอบ!$E32,ด้วงดำ!$G$5:$G$81)</f>
        <v>0</v>
      </c>
      <c r="AD32" s="297">
        <f>SUMIF(ตั๊กแตนหนวดสั้น!$B$5:$B$81,ทดสอบ!$E32,ตั๊กแตนหนวดสั้น!$G$5:$G$81)</f>
        <v>0</v>
      </c>
      <c r="AE32" s="297">
        <f>SUMIF(หนอนกอข้าว!$B$5:$B$77,ทดสอบ!$E32,หนอนกอข้าว!$G$5:$G$77)</f>
        <v>0</v>
      </c>
      <c r="AF32" s="297">
        <f>SUMIF(หนอนกระทู้ข้าว!$B$5:$B$81,ทดสอบ!$E32,หนอนกระทู้ข้าว!$G$5:$G$81)</f>
        <v>0</v>
      </c>
      <c r="AG32" s="297">
        <f>SUMIF(โรคกาบใบเน่า!$B$5:$B$81,ทดสอบ!$E32,โรคกาบใบเน่า!$G$5:$G$81)</f>
        <v>0</v>
      </c>
      <c r="AH32" s="297">
        <f>SUMIF(เพลี้ยจั๊กจั่นสีเขียว!$B$5:$B$80,ทดสอบ!$E32,เพลี้ยจั๊กจั่นสีเขียว!$G$5:$G$80)</f>
        <v>0</v>
      </c>
      <c r="AI32" s="297">
        <f>SUMIF(หอยเชอรี่!$B$5:$B$81,ทดสอบ!$E32,หอยเชอรี่!$G$5:$G$81)</f>
        <v>0</v>
      </c>
      <c r="AJ32" s="297">
        <f>SUMIF(โรคใบสีส้ม!$B$5:$B$80,ทดสอบ!$E32,โรคใบสีส้ม!$G$5:$G$80)</f>
        <v>0</v>
      </c>
      <c r="AK32" s="300">
        <f t="shared" si="78"/>
        <v>0</v>
      </c>
      <c r="AL32" s="297">
        <f>SUMIF(หนอนหัวดำ!$C$6:$C$67,ทดสอบ!$E32,หนอนหัวดำ!$N$6:$N$67)</f>
        <v>126.25</v>
      </c>
      <c r="AM32" s="297">
        <f>SUMIF(แมลงดำหนาม!$C$6:$C$67,ทดสอบ!$E32,แมลงดำหนาม!$N$6:$N$67)</f>
        <v>0.05</v>
      </c>
      <c r="AN32" s="297">
        <f>SUMIF('ด้วงแรด มะพร้าว'!$C$6:$C$67,ทดสอบ!$E32,'ด้วงแรด มะพร้าว'!$J$6:$J$67)</f>
        <v>3.25</v>
      </c>
      <c r="AO32" s="297">
        <f>SUMIF(ด้วงงวง!$C$6:$C$67,ทดสอบ!$E32,ด้วงงวง!$J$6:$J$67)</f>
        <v>0</v>
      </c>
      <c r="AP32" s="297">
        <f>SUMIF(ไรสี่ขามะพร้าว!$C$6:$C$67,ทดสอบ!$E32,ไรสี่ขามะพร้าว!$J$6:$J$67)</f>
        <v>0</v>
      </c>
      <c r="AQ32" s="297">
        <f>SUMIF(หนอนพาราซา!$C$6:$C$67,ทดสอบ!$E32,หนอนพาราซา!$J$6:$J$67)</f>
        <v>0</v>
      </c>
      <c r="AR32" s="297">
        <f>SUMIF(หนอนกินใบมะพร้าว!$C$6:$C$67,ทดสอบ!$E32,หนอนกินใบมะพร้าว!$J$6:$J$67)</f>
        <v>0</v>
      </c>
      <c r="AS32" s="300">
        <f t="shared" si="79"/>
        <v>129.55000000000001</v>
      </c>
      <c r="AT32" s="297">
        <f>SUMIF('ด้วงแรด ปาล์ม'!$C$5:$C$71,ทดสอบ!$E32,'ด้วงแรด ปาล์ม'!$G$5:$G$71)</f>
        <v>0</v>
      </c>
      <c r="AU32" s="297">
        <f>SUMIF(หนอนปลอกเล็ก!$C$5:$C$71,ทดสอบ!$E32,หนอนปลอกเล็ก!$G$5:$G$71)</f>
        <v>0</v>
      </c>
      <c r="AV32" s="297">
        <f>SUMIF(ด้วงกุหลาบ!$C$5:$C$70,ทดสอบ!$E32,ด้วงกุหลาบ!$G$5:$G$70)</f>
        <v>0</v>
      </c>
      <c r="AW32" s="297">
        <f>SUMIF(โรคทะลายเน่า!$C$5:$C$71,ทดสอบ!$E32,โรคทะลายเน่า!$G$5:$G$71)</f>
        <v>0</v>
      </c>
      <c r="AX32" s="297">
        <f>SUMIF(โรคลำต้นเน่า!$C$5:$C$71,ทดสอบ!$E32,โรคลำต้นเน่า!$G$5:$G$71)</f>
        <v>0</v>
      </c>
      <c r="AY32" s="297">
        <f>SUMIF('โรคใบจุด ปาล์ม'!$C$5:$C$71,ทดสอบ!$E32,'โรคใบจุด ปาล์ม'!$G$5:$G$71)</f>
        <v>0</v>
      </c>
      <c r="AZ32" s="297">
        <f>SUMIF(โรคก้านทางใบเน่า!$C$5:$C$71,ทดสอบ!$E32,โรคก้านทางใบเน่า!$G$5:$G$71)</f>
        <v>0</v>
      </c>
      <c r="BA32" s="297">
        <f>SUMIF(หนอนหน้าแมว!$C$5:$C$71,ทดสอบ!$E32,หนอนหน้าแมว!$G$5:$G$71)</f>
        <v>0</v>
      </c>
      <c r="BB32" s="591">
        <f>SUMIF('หนอนหัวดำ ปาล์ม'!$C$5:$C$71,ทดสอบ!$E32,'หนอนหัวดำ ปาล์ม'!$G$5:$G$71)</f>
        <v>0</v>
      </c>
      <c r="BC32" s="297">
        <f>SUMIF('โรคใบจุดสาหร่าย ปาล์ม'!$C$5:$C$71,ทดสอบ!$E32,'โรคใบจุดสาหร่าย ปาล์ม'!$G$5:$G$71)</f>
        <v>0</v>
      </c>
      <c r="BD32" s="300">
        <f t="shared" si="80"/>
        <v>0</v>
      </c>
      <c r="BE32" s="297">
        <f>SUMIF(โรครากขาว!$C$5:$C$69,ทดสอบ!$E32,โรครากขาว!$G$5:$G$69)</f>
        <v>0</v>
      </c>
      <c r="BF32" s="297">
        <f>SUMIF(โรคใบร่วงยางพาราชนิดใหม่!$C$5:$C$69,ทดสอบ!$E32,โรคใบร่วงยางพาราชนิดใหม่!$G$5:$G$69)</f>
        <v>0</v>
      </c>
      <c r="BG32" s="297">
        <f>SUMIF(โรคใบร่วงยางพารา!$C$5:$C$69,ทดสอบ!$E32,โรคใบร่วงยางพารา!$G$5:$G$69)</f>
        <v>0</v>
      </c>
      <c r="BH32" s="297">
        <f>SUMIF(โรคราแป้ง1!$C$5:$C$69,ทดสอบ!$E32,โรคราแป้ง1!$G$5:$G$69)</f>
        <v>0</v>
      </c>
      <c r="BI32" s="297">
        <f>SUMIF(โรคหน้ายางแห้ง!$C$5:$C$69,ทดสอบ!$E32,โรคหน้ายางแห้ง!$G$5:$G$69)</f>
        <v>0</v>
      </c>
      <c r="BJ32" s="300">
        <f t="shared" si="81"/>
        <v>0</v>
      </c>
      <c r="BK32" s="297">
        <f>SUMIF(โรคราสนิม!$C$5:$C$64,ทดสอบ!$E32,โรคราสนิม!$G$5:$G$64)</f>
        <v>0</v>
      </c>
      <c r="BL32" s="297">
        <f>SUMIF(หนอนกาแฟสีแดง!$C$5:$C$64,ทดสอบ!$E32,หนอนกาแฟสีแดง!$G$5:$G$64)</f>
        <v>0</v>
      </c>
      <c r="BM32" s="297">
        <f>SUMIF(โรคใบจุดตากบ!$C$5:$C$64,ทดสอบ!$E32,โรคใบจุดตากบ!$G$5:$G$64)</f>
        <v>0</v>
      </c>
      <c r="BN32" s="297">
        <f ca="1">SUMIF(หนอนเจาะกิ่งลำต้น!$C$5:$C486,ทดสอบ!$E32,หนอนเจาะกิ่งลำต้น!$G$5:$G$64)</f>
        <v>0</v>
      </c>
      <c r="BO32" s="591">
        <f>SUMIF(มอดเจาะเมล็ดกาแฟ!$C$5:$C$64,ทดสอบ!$E32,มอดเจาะเมล็ดกาแฟ!$G$5:$G$64)</f>
        <v>0</v>
      </c>
      <c r="BP32" s="297">
        <f>SUMIF(มอดเจาะผลกาแฟ!$C$5:$C$64,ทดสอบ!$E32,มอดเจาะผลกาแฟ!$G$5:$G$64)</f>
        <v>0</v>
      </c>
      <c r="BQ32" s="300">
        <f t="shared" ca="1" si="82"/>
        <v>0</v>
      </c>
      <c r="BR32" s="297">
        <f>SUMIF(เพลี้ยแป้งมัน!$B$5:$B$59,ทดสอบ!$E32,เพลี้ยแป้งมัน!$H$5:$H$59)</f>
        <v>0</v>
      </c>
      <c r="BS32" s="591">
        <f>SUMIF('โรคใบไหม้ (มัน)'!$B$5:$B$58,ทดสอบ!$E32,'โรคใบไหม้ (มัน)'!$H$5:$H$58)</f>
        <v>0</v>
      </c>
      <c r="BT32" s="297">
        <f>SUMIF(ไรแดง!$B$5:$B$59,ทดสอบ!$E32,ไรแดง!$H$5:$H$59)</f>
        <v>105</v>
      </c>
      <c r="BU32" s="297"/>
      <c r="BV32" s="297"/>
      <c r="BW32" s="297"/>
      <c r="BX32" s="297"/>
      <c r="BY32" s="297"/>
      <c r="BZ32" s="297">
        <f>SUMIF(โรคโคนเน่าหัวเน่า!$B$5:$B$59,ทดสอบ!$E32,โรคโคนเน่าหัวเน่า!$H$5:$H$59)</f>
        <v>0</v>
      </c>
      <c r="CA32" s="297"/>
      <c r="CB32" s="297">
        <f>SUMIF(โรคพุ่มแจ้!$B$5:$B$58,ทดสอบ!$E32,โรคพุ่มแจ้!$H$5:$H$58)</f>
        <v>0</v>
      </c>
      <c r="CC32" s="297">
        <f>SUMIF(โรคใบด่างมันสำปะหลัง!$B$5:$B$59,ทดสอบ!$E32,โรคใบด่างมันสำปะหลัง!$H$5:$H$59)</f>
        <v>260652.33000000002</v>
      </c>
      <c r="CD32" s="300">
        <f t="shared" si="83"/>
        <v>260757.33000000002</v>
      </c>
      <c r="CE32" s="297">
        <f>SUMIF(หนอนกออ้อย!$B$5:$B$50,ทดสอบ!$E32,หนอนกออ้อย!$G$5:$G$50)</f>
        <v>47</v>
      </c>
      <c r="CF32" s="297">
        <f>SUMIF('ด้วงหนวดยาว อ้อย'!$B$5:$B$52,ทดสอบ!$E32,'ด้วงหนวดยาว อ้อย'!$G$5:$G$52)</f>
        <v>0</v>
      </c>
      <c r="CG32" s="298"/>
      <c r="CH32" s="298"/>
      <c r="CI32" s="298"/>
      <c r="CJ32" s="298"/>
      <c r="CK32" s="298"/>
      <c r="CL32" s="298"/>
      <c r="CM32" s="298"/>
      <c r="CN32" s="298"/>
      <c r="CO32" s="298"/>
      <c r="CP32" s="298"/>
      <c r="CQ32" s="297"/>
      <c r="CR32" s="297">
        <f>SUMIF('โรคใบขาว อ้อย'!$B$5:$B$50,ทดสอบ!$E32,'โรคใบขาว อ้อย'!$G$5:$G$50)</f>
        <v>18.5</v>
      </c>
      <c r="CS32" s="298"/>
      <c r="CT32" s="300">
        <f t="shared" si="84"/>
        <v>65.5</v>
      </c>
      <c r="CU32" s="298"/>
      <c r="CV32" s="297">
        <f>SUMIF('หนอนกระทู้ข้าวโพดลายจุด (FAW)'!$B$5:$B$57,ทดสอบ!$E32,'หนอนกระทู้ข้าวโพดลายจุด (FAW)'!$F$5:$F$57)</f>
        <v>0</v>
      </c>
      <c r="CW32" s="297">
        <f>SUMIF(โรคฝักเน่า!$C$5:$C$57,ทดสอบ!$E32,โรคฝักเน่า!$G$5:$G$57)</f>
        <v>0</v>
      </c>
      <c r="CX32" s="298"/>
      <c r="CY32" s="298"/>
      <c r="CZ32" s="298"/>
      <c r="DA32" s="298"/>
      <c r="DB32" s="298"/>
      <c r="DC32" s="298"/>
      <c r="DD32" s="300">
        <f t="shared" si="85"/>
        <v>0</v>
      </c>
      <c r="DE32" s="297">
        <f>SUMIF(โรคเหี่ยว!$B$5:$B$65,ทดสอบ!$E32,โรคเหี่ยว!$E$5:$E$65)</f>
        <v>0</v>
      </c>
      <c r="DF32" s="298"/>
      <c r="DG32" s="298"/>
      <c r="DH32" s="298"/>
      <c r="DI32" s="298"/>
      <c r="DJ32" s="300">
        <f t="shared" si="86"/>
        <v>0</v>
      </c>
      <c r="DK32" s="297"/>
      <c r="DL32" s="297"/>
      <c r="DM32" s="297"/>
      <c r="DN32" s="297"/>
      <c r="DO32" s="297"/>
      <c r="DP32" s="300">
        <f t="shared" si="87"/>
        <v>0</v>
      </c>
      <c r="DQ32" s="297"/>
      <c r="DR32" s="297"/>
      <c r="DS32" s="297">
        <f>SUMIF('เพลี้ยไฟ ทุเรียน'!$B$5:$B$81,ทดสอบ!$E32,'เพลี้ยไฟ ทุเรียน'!$F$5:$F$81)</f>
        <v>0</v>
      </c>
      <c r="DT32" s="297">
        <f>SUMIF('เพลี้ยแป้ง ทุเรียน'!$B$5:$B$81,ทดสอบ!$E32,'เพลี้ยแป้ง ทุเรียน'!$F$5:$F$81)</f>
        <v>0</v>
      </c>
      <c r="DU32" s="297">
        <f>SUMIF(เพลี้ยไก่แจ้ทุเรียน!$B$5:$B$81,ทดสอบ!$E32,เพลี้ยไก่แจ้ทุเรียน!$F$5:$F$81)</f>
        <v>0</v>
      </c>
      <c r="DV32" s="297">
        <f>SUMIF(เพลี้ยหอยเกล็ด!$B$5:$B$81,ทดสอบ!$E32,เพลี้ยหอยเกล็ด!$F$5:$F$81)</f>
        <v>0</v>
      </c>
      <c r="DW32" s="297">
        <f>SUMIF(เพลี้ยจั๊กจั่นฝอย!$B$5:$B$81,ทดสอบ!$E32,เพลี้ยจั๊กจั่นฝอย!$F$5:$F$81)</f>
        <v>0</v>
      </c>
      <c r="DX32" s="297">
        <f>SUMIF(หนอนเจาะเมล็ดทุเรียน!$B$5:$B$81,ทดสอบ!$E32,หนอนเจาะเมล็ดทุเรียน!$F$5:$F$81)</f>
        <v>0</v>
      </c>
      <c r="DY32" s="297">
        <f>SUMIF(ไรแดงทุเรียน!$B$5:$B$81,ทดสอบ!$E32,ไรแดงทุเรียน!$F$5:$F$81)</f>
        <v>0</v>
      </c>
      <c r="DZ32" s="297"/>
      <c r="EA32" s="297">
        <f>SUMIF(โรครากเน่าโคนเน่า!$B$5:$B$81,ทดสอบ!$E32,โรครากเน่าโคนเน่า!$F$5:$F$81)</f>
        <v>0</v>
      </c>
      <c r="EB32" s="297">
        <f>SUMIF('โรคราดำ ทุเรียน'!$B$5:$B$81,ทดสอบ!$E32,'โรคราดำ ทุเรียน'!$F$5:$F$81)</f>
        <v>0</v>
      </c>
      <c r="EC32" s="297"/>
      <c r="ED32" s="297"/>
      <c r="EE32" s="297">
        <f>SUMIF(โรคราสีชมพู!$B$5:$B$81,ทดสอบ!$E32,โรคราสีชมพู!$F$5:$F$81)</f>
        <v>0</v>
      </c>
      <c r="EF32" s="297">
        <f>SUMIF(โรคใบติดหรือใบไหม้!$B$5:$B$81,ทดสอบ!$E32,โรคใบติดหรือใบไหม้!$F$5:$F$81)</f>
        <v>0</v>
      </c>
      <c r="EG32" s="297"/>
      <c r="EH32" s="297">
        <f>SUMIF('โรคใบจุดสาหร่าย (durian)'!$B$5:$B$81,ทดสอบ!$E32,'โรคใบจุดสาหร่าย (durian)'!$F$5:$F$81)</f>
        <v>0</v>
      </c>
      <c r="EI32" s="297">
        <f>SUMIF(หนอนเจาะผล!$B$5:$B$81,ทดสอบ!$E32,หนอนเจาะผล!$F$5:$F$81)</f>
        <v>0</v>
      </c>
      <c r="EJ32" s="300">
        <f t="shared" si="88"/>
        <v>0</v>
      </c>
      <c r="EK32" s="298"/>
      <c r="EL32" s="297">
        <f>SUMIF('เพลี้ยแป้ง (เงาะ)'!$B$5:$B$76,ทดสอบ!$E32,'เพลี้ยแป้ง (เงาะ)'!$F$5:$F$76)</f>
        <v>0</v>
      </c>
      <c r="EM32" s="298"/>
      <c r="EN32" s="297">
        <f>SUMIF(หนอนคืบกินใบ!$B$5:$B$76,ทดสอบ!$E32,หนอนคืบกินใบ!$F$5:$F$76)</f>
        <v>0</v>
      </c>
      <c r="EO32" s="297">
        <f>SUMIF('โรคราแป้ง (เงาะ)'!$B$5:$B$76,ทดสอบ!$E32,'โรคราแป้ง (เงาะ)'!$F$5:$F$76)</f>
        <v>0</v>
      </c>
      <c r="EP32" s="298"/>
      <c r="EQ32" s="298"/>
      <c r="ER32" s="298"/>
      <c r="ES32" s="297">
        <f>SUMIF('โรคใบจุดสาหร่าย(เงาะ)'!$B$5:$B$76,ทดสอบ!$E32,'โรคใบจุดสาหร่าย(เงาะ)'!$F$5:$F$76)</f>
        <v>0</v>
      </c>
      <c r="ET32" s="300">
        <f t="shared" si="89"/>
        <v>0</v>
      </c>
      <c r="EU32" s="297">
        <f>SUMIF('เพลี้ยไฟ (mangosteen)'!$B$5:$B$76,ทดสอบ!$E32,'เพลี้ยไฟ (mangosteen)'!$F$5:$F$76)</f>
        <v>0</v>
      </c>
      <c r="EV32" s="297">
        <f>SUMIF(หนอนชอนใบ!$B$5:$B$76,ทดสอบ!$E32,หนอนชอนใบ!$F$5:$F$76)</f>
        <v>0</v>
      </c>
      <c r="EW32" s="297">
        <f>SUMIF(หนอนกินใบ!$B$5:$B$76,ทดสอบ!$E32,หนอนกินใบ!$F$5:$F$76)</f>
        <v>0</v>
      </c>
      <c r="EX32" s="297"/>
      <c r="EY32" s="297">
        <f>SUMIF(โรคแอนแทรคโนส!$B$5:$B$76,ทดสอบ!$E32,โรคแอนแทรคโนส!$F$5:$F$76)</f>
        <v>0</v>
      </c>
      <c r="EZ32" s="297">
        <f>SUMIF('โรคใบจุดสาหร่าย (mangosteen)'!$B$5:$B$76,ทดสอบ!$E32,'โรคใบจุดสาหร่าย (mangosteen)'!$F$5:$F$76)</f>
        <v>0</v>
      </c>
      <c r="FA32" s="297">
        <f>SUMIF('โรคใบจุด (mangosteen)'!$B$5:$B$76,ทดสอบ!$E32,'โรคใบจุด (mangosteen)'!$F$5:$F$76)</f>
        <v>0</v>
      </c>
      <c r="FB32" s="300">
        <f t="shared" si="90"/>
        <v>0</v>
      </c>
      <c r="FC32" s="297">
        <f>SUMIF(โรคพุ่มไม้กวาด!$B$5:$B$80,ทดสอบ!$E32,โรคพุ่มไม้กวาด!$F$5:$F$80)</f>
        <v>0</v>
      </c>
      <c r="FD32" s="297">
        <f>SUMIF('เพลี้ยแป้ง (ลำไย)'!$B$5:$B$80,ทดสอบ!$E32,'เพลี้ยแป้ง (ลำไย)'!$F$5:$F$80)</f>
        <v>0</v>
      </c>
      <c r="FE32" s="297">
        <f>SUMIF('โรคราดำ (ลำไย)'!$B$5:$B$80,ทดสอบ!$E32,'โรคราดำ (ลำไย)'!$F$5:$F$80)</f>
        <v>0</v>
      </c>
      <c r="FF32" s="297">
        <f>SUMIF('หนอนคืบกินใบ (ลำไย)'!$B$5:$B$80,ทดสอบ!$E32,'หนอนคืบกินใบ (ลำไย)'!$F$5:$F$80)</f>
        <v>0</v>
      </c>
      <c r="FG32" s="297"/>
      <c r="FH32" s="300">
        <f t="shared" si="91"/>
        <v>0</v>
      </c>
      <c r="FI32" s="300">
        <f t="shared" ca="1" si="92"/>
        <v>260952.38</v>
      </c>
      <c r="FJ32" s="368">
        <f t="shared" ca="1" si="4"/>
        <v>260952.38</v>
      </c>
      <c r="FK32" s="334">
        <f t="shared" ca="1" si="25"/>
        <v>0</v>
      </c>
    </row>
    <row r="33" spans="1:167" s="112" customFormat="1">
      <c r="A33" s="318">
        <v>0</v>
      </c>
      <c r="B33" s="318">
        <f t="shared" ca="1" si="76"/>
        <v>1</v>
      </c>
      <c r="C33" s="318">
        <f ca="1">IF(B33=1,SUBTOTAL(2,$B$28:B33),"")</f>
        <v>6</v>
      </c>
      <c r="D33" s="290">
        <f t="shared" ca="1" si="77"/>
        <v>6</v>
      </c>
      <c r="E33" s="291" t="s">
        <v>139</v>
      </c>
      <c r="F33" s="310"/>
      <c r="G33" s="310"/>
      <c r="H33" s="310"/>
      <c r="I33" s="310"/>
      <c r="J33" s="307"/>
      <c r="K33" s="297">
        <f>SUMIF(หนอนห่อใบข้าว!$B$5:$B$76,ทดสอบ!$E33,หนอนห่อใบข้าว!$G$5:$G$76)</f>
        <v>0</v>
      </c>
      <c r="L33" s="297">
        <f>SUMIF(เพลี้ยกระโดดหลังขาว!$B$5:$B$76,ทดสอบ!$E33,เพลี้ยกระโดดหลังขาว!$G$5:$G$76)</f>
        <v>0</v>
      </c>
      <c r="M33" s="297">
        <f>SUMIF(โรคไหม้ข้าว!$B$5:$B$76,ทดสอบ!$E33,โรคไหม้ข้าว!$G$5:$G$76)</f>
        <v>0</v>
      </c>
      <c r="N33" s="297">
        <f>SUMIF(แมลงหวี่ขาว!$B$5:$B$76,ทดสอบ!$E33,แมลงหวี่ขาว!$G$5:$G$76)</f>
        <v>0</v>
      </c>
      <c r="O33" s="297">
        <f>SUMIF(เพลี้ยกระโดดสีน้ำตาล!$B$5:$B$77,ทดสอบ!$E33,เพลี้ยกระโดดสีน้ำตาล!$G$5:$G$77)</f>
        <v>0</v>
      </c>
      <c r="P33" s="297">
        <f>SUMIF(แมลงสิง!$B$5:$B$81,ทดสอบ!$E33,แมลงสิง!$G$5:$G$81)</f>
        <v>0</v>
      </c>
      <c r="Q33" s="297">
        <f>SUMIF(เพลี้ยไฟ!$B$5:$B$76,ทดสอบ!$E33,เพลี้ยไฟ!$G$5:$G$76)</f>
        <v>0</v>
      </c>
      <c r="R33" s="297">
        <f>SUMIF(แมลงดำหนาม1!$B$5:$B$81,ทดสอบ!$E33,แมลงดำหนาม1!$G$5:$G$81)</f>
        <v>0</v>
      </c>
      <c r="S33" s="297">
        <f>SUMIF(โรคขอบใบแห้ง!$B$5:$B$78,ทดสอบ!$E33,โรคขอบใบแห้ง!$G$5:$G$78)</f>
        <v>0</v>
      </c>
      <c r="T33" s="297">
        <f>SUMIF(โรคกาบใบแห้ง!$B$5:$B$81,ทดสอบ!$E33,โรคกาบใบแห้ง!$G$5:$G$81)</f>
        <v>0</v>
      </c>
      <c r="U33" s="297">
        <f>SUMIF(โรคใบจุดสีน้ำตาล!$B$5:$B$77,ทดสอบ!$E33,โรคใบจุดสีน้ำตาล!$G$5:$G$77)</f>
        <v>0</v>
      </c>
      <c r="V33" s="297">
        <f>SUMIF(หนอนกระทู้กล้า!$B$5:$B$76,ทดสอบ!$E33,หนอนกระทู้กล้า!$G$5:$G$76)</f>
        <v>0</v>
      </c>
      <c r="W33" s="297">
        <f>SUMIF(โรคใบขีดโปร่งแสง!$B$5:$B$81,ทดสอบ!$E33,โรคใบขีดโปร่งแสง!$G$5:$G$81)</f>
        <v>0</v>
      </c>
      <c r="X33" s="297">
        <f>SUMIF(โรคใบขีดสีน้ำตาล!$B$5:$B$80,ทดสอบ!$E33,โรคใบขีดสีน้ำตาล!$G$5:$G$80)</f>
        <v>0</v>
      </c>
      <c r="Y33" s="297">
        <f>SUMIF(หนอนกัดใบข้าว!$B$5:$B$81,ทดสอบ!$E33,หนอนกัดใบข้าว!$G$5:$G$81)</f>
        <v>0</v>
      </c>
      <c r="Z33" s="297">
        <f>SUMIF(แมลงหล่า!$B$5:$B$81,ทดสอบ!$E33,แมลงหล่า!$G$5:$G$81)</f>
        <v>0</v>
      </c>
      <c r="AA33" s="297">
        <f>SUMIF(แมลงบั่ว!$B$5:$B$80,ทดสอบ!$E33,แมลงบั่ว!$G$5:$G$80)</f>
        <v>0</v>
      </c>
      <c r="AB33" s="297">
        <f>SUMIF(โรคเมล็ดด่าง!$B$5:$B$81,ทดสอบ!$E33,โรคเมล็ดด่าง!$G$5:$G$81)</f>
        <v>0</v>
      </c>
      <c r="AC33" s="297">
        <f>SUMIF(ด้วงดำ!$B$5:$B$81,ทดสอบ!$E33,ด้วงดำ!$G$5:$G$81)</f>
        <v>0</v>
      </c>
      <c r="AD33" s="297">
        <f>SUMIF(ตั๊กแตนหนวดสั้น!$B$5:$B$81,ทดสอบ!$E33,ตั๊กแตนหนวดสั้น!$G$5:$G$81)</f>
        <v>0</v>
      </c>
      <c r="AE33" s="297">
        <f>SUMIF(หนอนกอข้าว!$B$5:$B$77,ทดสอบ!$E33,หนอนกอข้าว!$G$5:$G$77)</f>
        <v>0</v>
      </c>
      <c r="AF33" s="297">
        <f>SUMIF(หนอนกระทู้ข้าว!$B$5:$B$81,ทดสอบ!$E33,หนอนกระทู้ข้าว!$G$5:$G$81)</f>
        <v>0</v>
      </c>
      <c r="AG33" s="297">
        <f>SUMIF(โรคกาบใบเน่า!$B$5:$B$81,ทดสอบ!$E33,โรคกาบใบเน่า!$G$5:$G$81)</f>
        <v>0</v>
      </c>
      <c r="AH33" s="297">
        <f>SUMIF(เพลี้ยจั๊กจั่นสีเขียว!$B$5:$B$80,ทดสอบ!$E33,เพลี้ยจั๊กจั่นสีเขียว!$G$5:$G$80)</f>
        <v>0</v>
      </c>
      <c r="AI33" s="297">
        <f>SUMIF(หอยเชอรี่!$B$5:$B$81,ทดสอบ!$E33,หอยเชอรี่!$G$5:$G$81)</f>
        <v>0</v>
      </c>
      <c r="AJ33" s="297">
        <f>SUMIF(โรคใบสีส้ม!$B$5:$B$80,ทดสอบ!$E33,โรคใบสีส้ม!$G$5:$G$80)</f>
        <v>0</v>
      </c>
      <c r="AK33" s="300">
        <f t="shared" si="78"/>
        <v>0</v>
      </c>
      <c r="AL33" s="297">
        <f>SUMIF(หนอนหัวดำ!$C$6:$C$67,ทดสอบ!$E33,หนอนหัวดำ!$N$6:$N$67)</f>
        <v>0</v>
      </c>
      <c r="AM33" s="297">
        <f>SUMIF(แมลงดำหนาม!$C$6:$C$67,ทดสอบ!$E33,แมลงดำหนาม!$N$6:$N$67)</f>
        <v>0</v>
      </c>
      <c r="AN33" s="297">
        <f>SUMIF('ด้วงแรด มะพร้าว'!$C$6:$C$67,ทดสอบ!$E33,'ด้วงแรด มะพร้าว'!$J$6:$J$67)</f>
        <v>0</v>
      </c>
      <c r="AO33" s="297">
        <f>SUMIF(ด้วงงวง!$C$6:$C$67,ทดสอบ!$E33,ด้วงงวง!$J$6:$J$67)</f>
        <v>0</v>
      </c>
      <c r="AP33" s="297">
        <f>SUMIF(ไรสี่ขามะพร้าว!$C$6:$C$67,ทดสอบ!$E33,ไรสี่ขามะพร้าว!$J$6:$J$67)</f>
        <v>0</v>
      </c>
      <c r="AQ33" s="297">
        <f>SUMIF(หนอนพาราซา!$C$6:$C$67,ทดสอบ!$E33,หนอนพาราซา!$J$6:$J$67)</f>
        <v>0</v>
      </c>
      <c r="AR33" s="297">
        <f>SUMIF(หนอนกินใบมะพร้าว!$C$6:$C$67,ทดสอบ!$E33,หนอนกินใบมะพร้าว!$J$6:$J$67)</f>
        <v>0</v>
      </c>
      <c r="AS33" s="300">
        <f t="shared" si="79"/>
        <v>0</v>
      </c>
      <c r="AT33" s="297">
        <f>SUMIF('ด้วงแรด ปาล์ม'!$C$5:$C$71,ทดสอบ!$E33,'ด้วงแรด ปาล์ม'!$G$5:$G$71)</f>
        <v>0</v>
      </c>
      <c r="AU33" s="297">
        <f>SUMIF(หนอนปลอกเล็ก!$C$5:$C$71,ทดสอบ!$E33,หนอนปลอกเล็ก!$G$5:$G$71)</f>
        <v>0</v>
      </c>
      <c r="AV33" s="297">
        <f>SUMIF(ด้วงกุหลาบ!$C$5:$C$70,ทดสอบ!$E33,ด้วงกุหลาบ!$G$5:$G$70)</f>
        <v>0</v>
      </c>
      <c r="AW33" s="297">
        <f>SUMIF(โรคทะลายเน่า!$C$5:$C$71,ทดสอบ!$E33,โรคทะลายเน่า!$G$5:$G$71)</f>
        <v>0</v>
      </c>
      <c r="AX33" s="297">
        <f>SUMIF(โรคลำต้นเน่า!$C$5:$C$71,ทดสอบ!$E33,โรคลำต้นเน่า!$G$5:$G$71)</f>
        <v>0</v>
      </c>
      <c r="AY33" s="297">
        <f>SUMIF('โรคใบจุด ปาล์ม'!$C$5:$C$71,ทดสอบ!$E33,'โรคใบจุด ปาล์ม'!$G$5:$G$71)</f>
        <v>0</v>
      </c>
      <c r="AZ33" s="297">
        <f>SUMIF(โรคก้านทางใบเน่า!$C$5:$C$71,ทดสอบ!$E33,โรคก้านทางใบเน่า!$G$5:$G$71)</f>
        <v>0</v>
      </c>
      <c r="BA33" s="297">
        <f>SUMIF(หนอนหน้าแมว!$C$5:$C$71,ทดสอบ!$E33,หนอนหน้าแมว!$G$5:$G$71)</f>
        <v>0</v>
      </c>
      <c r="BB33" s="591">
        <f>SUMIF('หนอนหัวดำ ปาล์ม'!$C$5:$C$71,ทดสอบ!$E33,'หนอนหัวดำ ปาล์ม'!$G$5:$G$71)</f>
        <v>0</v>
      </c>
      <c r="BC33" s="297">
        <f>SUMIF('โรคใบจุดสาหร่าย ปาล์ม'!$C$5:$C$71,ทดสอบ!$E33,'โรคใบจุดสาหร่าย ปาล์ม'!$G$5:$G$71)</f>
        <v>0</v>
      </c>
      <c r="BD33" s="300">
        <f t="shared" si="80"/>
        <v>0</v>
      </c>
      <c r="BE33" s="297">
        <f>SUMIF(โรครากขาว!$C$5:$C$69,ทดสอบ!$E33,โรครากขาว!$G$5:$G$69)</f>
        <v>0</v>
      </c>
      <c r="BF33" s="297">
        <f>SUMIF(โรคใบร่วงยางพาราชนิดใหม่!$C$5:$C$69,ทดสอบ!$E33,โรคใบร่วงยางพาราชนิดใหม่!$G$5:$G$69)</f>
        <v>460</v>
      </c>
      <c r="BG33" s="297">
        <f>SUMIF(โรคใบร่วงยางพารา!$C$5:$C$69,ทดสอบ!$E33,โรคใบร่วงยางพารา!$G$5:$G$69)</f>
        <v>0</v>
      </c>
      <c r="BH33" s="297">
        <f>SUMIF(โรคราแป้ง1!$C$5:$C$69,ทดสอบ!$E33,โรคราแป้ง1!$G$5:$G$69)</f>
        <v>0</v>
      </c>
      <c r="BI33" s="297">
        <f>SUMIF(โรคหน้ายางแห้ง!$C$5:$C$69,ทดสอบ!$E33,โรคหน้ายางแห้ง!$G$5:$G$69)</f>
        <v>0</v>
      </c>
      <c r="BJ33" s="300">
        <f t="shared" si="81"/>
        <v>460</v>
      </c>
      <c r="BK33" s="297">
        <f>SUMIF(โรคราสนิม!$C$5:$C$64,ทดสอบ!$E33,โรคราสนิม!$G$5:$G$64)</f>
        <v>0</v>
      </c>
      <c r="BL33" s="297">
        <f>SUMIF(หนอนกาแฟสีแดง!$C$5:$C$64,ทดสอบ!$E33,หนอนกาแฟสีแดง!$G$5:$G$64)</f>
        <v>0</v>
      </c>
      <c r="BM33" s="297">
        <f>SUMIF(โรคใบจุดตากบ!$C$5:$C$64,ทดสอบ!$E33,โรคใบจุดตากบ!$G$5:$G$64)</f>
        <v>0</v>
      </c>
      <c r="BN33" s="297">
        <f ca="1">SUMIF(หนอนเจาะกิ่งลำต้น!$C$5:$C487,ทดสอบ!$E33,หนอนเจาะกิ่งลำต้น!$G$5:$G$64)</f>
        <v>0</v>
      </c>
      <c r="BO33" s="591">
        <f>SUMIF(มอดเจาะเมล็ดกาแฟ!$C$5:$C$64,ทดสอบ!$E33,มอดเจาะเมล็ดกาแฟ!$G$5:$G$64)</f>
        <v>0</v>
      </c>
      <c r="BP33" s="297">
        <f>SUMIF(มอดเจาะผลกาแฟ!$C$5:$C$64,ทดสอบ!$E33,มอดเจาะผลกาแฟ!$G$5:$G$64)</f>
        <v>0</v>
      </c>
      <c r="BQ33" s="300">
        <f t="shared" ca="1" si="82"/>
        <v>0</v>
      </c>
      <c r="BR33" s="297">
        <f>SUMIF(เพลี้ยแป้งมัน!$B$5:$B$59,ทดสอบ!$E33,เพลี้ยแป้งมัน!$H$5:$H$59)</f>
        <v>0</v>
      </c>
      <c r="BS33" s="591">
        <f>SUMIF('โรคใบไหม้ (มัน)'!$B$5:$B$58,ทดสอบ!$E33,'โรคใบไหม้ (มัน)'!$H$5:$H$58)</f>
        <v>0</v>
      </c>
      <c r="BT33" s="297">
        <f>SUMIF(ไรแดง!$B$5:$B$59,ทดสอบ!$E33,ไรแดง!$H$5:$H$59)</f>
        <v>0</v>
      </c>
      <c r="BU33" s="297"/>
      <c r="BV33" s="297"/>
      <c r="BW33" s="297"/>
      <c r="BX33" s="297"/>
      <c r="BY33" s="297"/>
      <c r="BZ33" s="297">
        <f>SUMIF(โรคโคนเน่าหัวเน่า!$B$5:$B$59,ทดสอบ!$E33,โรคโคนเน่าหัวเน่า!$H$5:$H$59)</f>
        <v>0</v>
      </c>
      <c r="CA33" s="297"/>
      <c r="CB33" s="297">
        <f>SUMIF(โรคพุ่มแจ้!$B$5:$B$58,ทดสอบ!$E33,โรคพุ่มแจ้!$H$5:$H$58)</f>
        <v>0</v>
      </c>
      <c r="CC33" s="297">
        <f>SUMIF(โรคใบด่างมันสำปะหลัง!$B$5:$B$59,ทดสอบ!$E33,โรคใบด่างมันสำปะหลัง!$H$5:$H$59)</f>
        <v>0</v>
      </c>
      <c r="CD33" s="300">
        <f t="shared" si="83"/>
        <v>0</v>
      </c>
      <c r="CE33" s="297">
        <f>SUMIF(หนอนกออ้อย!$B$5:$B$50,ทดสอบ!$E33,หนอนกออ้อย!$G$5:$G$50)</f>
        <v>0</v>
      </c>
      <c r="CF33" s="297">
        <f>SUMIF('ด้วงหนวดยาว อ้อย'!$B$5:$B$52,ทดสอบ!$E33,'ด้วงหนวดยาว อ้อย'!$G$5:$G$52)</f>
        <v>0</v>
      </c>
      <c r="CG33" s="297"/>
      <c r="CH33" s="297"/>
      <c r="CI33" s="297"/>
      <c r="CJ33" s="297"/>
      <c r="CK33" s="297"/>
      <c r="CL33" s="297"/>
      <c r="CM33" s="297"/>
      <c r="CN33" s="297"/>
      <c r="CO33" s="297"/>
      <c r="CP33" s="297"/>
      <c r="CQ33" s="297"/>
      <c r="CR33" s="297">
        <f>SUMIF('โรคใบขาว อ้อย'!$B$5:$B$50,ทดสอบ!$E33,'โรคใบขาว อ้อย'!$G$5:$G$50)</f>
        <v>0</v>
      </c>
      <c r="CS33" s="297"/>
      <c r="CT33" s="300">
        <f t="shared" si="84"/>
        <v>0</v>
      </c>
      <c r="CU33" s="297"/>
      <c r="CV33" s="297">
        <f>SUMIF('หนอนกระทู้ข้าวโพดลายจุด (FAW)'!$B$5:$B$57,ทดสอบ!$E33,'หนอนกระทู้ข้าวโพดลายจุด (FAW)'!$F$5:$F$57)</f>
        <v>0</v>
      </c>
      <c r="CW33" s="297">
        <f>SUMIF(โรคฝักเน่า!$C$5:$C$57,ทดสอบ!$E33,โรคฝักเน่า!$G$5:$G$57)</f>
        <v>0</v>
      </c>
      <c r="CX33" s="297"/>
      <c r="CY33" s="297"/>
      <c r="CZ33" s="297"/>
      <c r="DA33" s="297"/>
      <c r="DB33" s="297"/>
      <c r="DC33" s="297"/>
      <c r="DD33" s="300">
        <f t="shared" si="85"/>
        <v>0</v>
      </c>
      <c r="DE33" s="297">
        <f>SUMIF(โรคเหี่ยว!$B$5:$B$65,ทดสอบ!$E33,โรคเหี่ยว!$E$5:$E$65)</f>
        <v>0</v>
      </c>
      <c r="DF33" s="297"/>
      <c r="DG33" s="297"/>
      <c r="DH33" s="297"/>
      <c r="DI33" s="297"/>
      <c r="DJ33" s="300">
        <f t="shared" si="86"/>
        <v>0</v>
      </c>
      <c r="DK33" s="297"/>
      <c r="DL33" s="297"/>
      <c r="DM33" s="297"/>
      <c r="DN33" s="297"/>
      <c r="DO33" s="297"/>
      <c r="DP33" s="300">
        <f t="shared" si="87"/>
        <v>0</v>
      </c>
      <c r="DQ33" s="297"/>
      <c r="DR33" s="297"/>
      <c r="DS33" s="297">
        <f>SUMIF('เพลี้ยไฟ ทุเรียน'!$B$5:$B$81,ทดสอบ!$E33,'เพลี้ยไฟ ทุเรียน'!$F$5:$F$81)</f>
        <v>0</v>
      </c>
      <c r="DT33" s="297">
        <f>SUMIF('เพลี้ยแป้ง ทุเรียน'!$B$5:$B$81,ทดสอบ!$E33,'เพลี้ยแป้ง ทุเรียน'!$F$5:$F$81)</f>
        <v>0</v>
      </c>
      <c r="DU33" s="297">
        <f>SUMIF(เพลี้ยไก่แจ้ทุเรียน!$B$5:$B$81,ทดสอบ!$E33,เพลี้ยไก่แจ้ทุเรียน!$F$5:$F$81)</f>
        <v>0</v>
      </c>
      <c r="DV33" s="297">
        <f>SUMIF(เพลี้ยหอยเกล็ด!$B$5:$B$81,ทดสอบ!$E33,เพลี้ยหอยเกล็ด!$F$5:$F$81)</f>
        <v>0</v>
      </c>
      <c r="DW33" s="297">
        <f>SUMIF(เพลี้ยจั๊กจั่นฝอย!$B$5:$B$81,ทดสอบ!$E33,เพลี้ยจั๊กจั่นฝอย!$F$5:$F$81)</f>
        <v>0</v>
      </c>
      <c r="DX33" s="297">
        <f>SUMIF(หนอนเจาะเมล็ดทุเรียน!$B$5:$B$81,ทดสอบ!$E33,หนอนเจาะเมล็ดทุเรียน!$F$5:$F$81)</f>
        <v>0</v>
      </c>
      <c r="DY33" s="297">
        <f>SUMIF(ไรแดงทุเรียน!$B$5:$B$81,ทดสอบ!$E33,ไรแดงทุเรียน!$F$5:$F$81)</f>
        <v>0</v>
      </c>
      <c r="DZ33" s="297"/>
      <c r="EA33" s="297">
        <f>SUMIF(โรครากเน่าโคนเน่า!$B$5:$B$81,ทดสอบ!$E33,โรครากเน่าโคนเน่า!$F$5:$F$81)</f>
        <v>0</v>
      </c>
      <c r="EB33" s="297">
        <f>SUMIF('โรคราดำ ทุเรียน'!$B$5:$B$81,ทดสอบ!$E33,'โรคราดำ ทุเรียน'!$F$5:$F$81)</f>
        <v>0</v>
      </c>
      <c r="EC33" s="297"/>
      <c r="ED33" s="297"/>
      <c r="EE33" s="297">
        <f>SUMIF(โรคราสีชมพู!$B$5:$B$81,ทดสอบ!$E33,โรคราสีชมพู!$F$5:$F$81)</f>
        <v>0</v>
      </c>
      <c r="EF33" s="297">
        <f>SUMIF(โรคใบติดหรือใบไหม้!$B$5:$B$81,ทดสอบ!$E33,โรคใบติดหรือใบไหม้!$F$5:$F$81)</f>
        <v>0</v>
      </c>
      <c r="EG33" s="297"/>
      <c r="EH33" s="297">
        <f>SUMIF('โรคใบจุดสาหร่าย (durian)'!$B$5:$B$81,ทดสอบ!$E33,'โรคใบจุดสาหร่าย (durian)'!$F$5:$F$81)</f>
        <v>0</v>
      </c>
      <c r="EI33" s="297">
        <f>SUMIF(หนอนเจาะผล!$B$5:$B$81,ทดสอบ!$E33,หนอนเจาะผล!$F$5:$F$81)</f>
        <v>0</v>
      </c>
      <c r="EJ33" s="300">
        <f t="shared" si="88"/>
        <v>0</v>
      </c>
      <c r="EK33" s="297"/>
      <c r="EL33" s="297">
        <f>SUMIF('เพลี้ยแป้ง (เงาะ)'!$B$5:$B$76,ทดสอบ!$E33,'เพลี้ยแป้ง (เงาะ)'!$F$5:$F$76)</f>
        <v>0</v>
      </c>
      <c r="EM33" s="297"/>
      <c r="EN33" s="297">
        <f>SUMIF(หนอนคืบกินใบ!$B$5:$B$76,ทดสอบ!$E33,หนอนคืบกินใบ!$F$5:$F$76)</f>
        <v>0</v>
      </c>
      <c r="EO33" s="297">
        <f>SUMIF('โรคราแป้ง (เงาะ)'!$B$5:$B$76,ทดสอบ!$E33,'โรคราแป้ง (เงาะ)'!$F$5:$F$76)</f>
        <v>0</v>
      </c>
      <c r="EP33" s="297"/>
      <c r="EQ33" s="297"/>
      <c r="ER33" s="297"/>
      <c r="ES33" s="297">
        <f>SUMIF('โรคใบจุดสาหร่าย(เงาะ)'!$B$5:$B$76,ทดสอบ!$E33,'โรคใบจุดสาหร่าย(เงาะ)'!$F$5:$F$76)</f>
        <v>0</v>
      </c>
      <c r="ET33" s="300">
        <f t="shared" si="89"/>
        <v>0</v>
      </c>
      <c r="EU33" s="297">
        <f>SUMIF('เพลี้ยไฟ (mangosteen)'!$B$5:$B$76,ทดสอบ!$E33,'เพลี้ยไฟ (mangosteen)'!$F$5:$F$76)</f>
        <v>0</v>
      </c>
      <c r="EV33" s="297">
        <f>SUMIF(หนอนชอนใบ!$B$5:$B$76,ทดสอบ!$E33,หนอนชอนใบ!$F$5:$F$76)</f>
        <v>0</v>
      </c>
      <c r="EW33" s="297">
        <f>SUMIF(หนอนกินใบ!$B$5:$B$76,ทดสอบ!$E33,หนอนกินใบ!$F$5:$F$76)</f>
        <v>0</v>
      </c>
      <c r="EX33" s="297"/>
      <c r="EY33" s="297">
        <f>SUMIF(โรคแอนแทรคโนส!$B$5:$B$76,ทดสอบ!$E33,โรคแอนแทรคโนส!$F$5:$F$76)</f>
        <v>0</v>
      </c>
      <c r="EZ33" s="297">
        <f>SUMIF('โรคใบจุดสาหร่าย (mangosteen)'!$B$5:$B$76,ทดสอบ!$E33,'โรคใบจุดสาหร่าย (mangosteen)'!$F$5:$F$76)</f>
        <v>0</v>
      </c>
      <c r="FA33" s="297">
        <f>SUMIF('โรคใบจุด (mangosteen)'!$B$5:$B$76,ทดสอบ!$E33,'โรคใบจุด (mangosteen)'!$F$5:$F$76)</f>
        <v>0</v>
      </c>
      <c r="FB33" s="300">
        <f t="shared" si="90"/>
        <v>0</v>
      </c>
      <c r="FC33" s="297">
        <f>SUMIF(โรคพุ่มไม้กวาด!$B$5:$B$80,ทดสอบ!$E33,โรคพุ่มไม้กวาด!$F$5:$F$80)</f>
        <v>0</v>
      </c>
      <c r="FD33" s="297">
        <f>SUMIF('เพลี้ยแป้ง (ลำไย)'!$B$5:$B$80,ทดสอบ!$E33,'เพลี้ยแป้ง (ลำไย)'!$F$5:$F$80)</f>
        <v>0</v>
      </c>
      <c r="FE33" s="297">
        <f>SUMIF('โรคราดำ (ลำไย)'!$B$5:$B$80,ทดสอบ!$E33,'โรคราดำ (ลำไย)'!$F$5:$F$80)</f>
        <v>0</v>
      </c>
      <c r="FF33" s="297">
        <f>SUMIF('หนอนคืบกินใบ (ลำไย)'!$B$5:$B$80,ทดสอบ!$E33,'หนอนคืบกินใบ (ลำไย)'!$F$5:$F$80)</f>
        <v>0</v>
      </c>
      <c r="FG33" s="297"/>
      <c r="FH33" s="300">
        <f t="shared" si="91"/>
        <v>0</v>
      </c>
      <c r="FI33" s="300">
        <f t="shared" ca="1" si="92"/>
        <v>460</v>
      </c>
      <c r="FJ33" s="368">
        <f t="shared" ca="1" si="4"/>
        <v>460</v>
      </c>
      <c r="FK33" s="334">
        <f t="shared" ca="1" si="25"/>
        <v>0</v>
      </c>
    </row>
    <row r="34" spans="1:167" s="112" customFormat="1">
      <c r="A34" s="318">
        <v>0</v>
      </c>
      <c r="B34" s="318">
        <f t="shared" ca="1" si="76"/>
        <v>1</v>
      </c>
      <c r="C34" s="318">
        <f ca="1">IF(B34=1,SUBTOTAL(2,$B$28:B34),"")</f>
        <v>7</v>
      </c>
      <c r="D34" s="290">
        <f t="shared" ca="1" si="77"/>
        <v>7</v>
      </c>
      <c r="E34" s="291" t="s">
        <v>140</v>
      </c>
      <c r="F34" s="310"/>
      <c r="G34" s="310"/>
      <c r="H34" s="310"/>
      <c r="I34" s="310"/>
      <c r="J34" s="307"/>
      <c r="K34" s="297">
        <f>SUMIF(หนอนห่อใบข้าว!$B$5:$B$76,ทดสอบ!$E34,หนอนห่อใบข้าว!$G$5:$G$76)</f>
        <v>0</v>
      </c>
      <c r="L34" s="297">
        <f>SUMIF(เพลี้ยกระโดดหลังขาว!$B$5:$B$76,ทดสอบ!$E34,เพลี้ยกระโดดหลังขาว!$G$5:$G$76)</f>
        <v>0</v>
      </c>
      <c r="M34" s="297">
        <f>SUMIF(โรคไหม้ข้าว!$B$5:$B$76,ทดสอบ!$E34,โรคไหม้ข้าว!$G$5:$G$76)</f>
        <v>0</v>
      </c>
      <c r="N34" s="297">
        <f>SUMIF(แมลงหวี่ขาว!$B$5:$B$76,ทดสอบ!$E34,แมลงหวี่ขาว!$G$5:$G$76)</f>
        <v>0</v>
      </c>
      <c r="O34" s="297">
        <f>SUMIF(เพลี้ยกระโดดสีน้ำตาล!$B$5:$B$77,ทดสอบ!$E34,เพลี้ยกระโดดสีน้ำตาล!$G$5:$G$77)</f>
        <v>0</v>
      </c>
      <c r="P34" s="297">
        <f>SUMIF(แมลงสิง!$B$5:$B$81,ทดสอบ!$E34,แมลงสิง!$G$5:$G$81)</f>
        <v>0</v>
      </c>
      <c r="Q34" s="297">
        <f>SUMIF(เพลี้ยไฟ!$B$5:$B$76,ทดสอบ!$E34,เพลี้ยไฟ!$G$5:$G$76)</f>
        <v>0</v>
      </c>
      <c r="R34" s="297">
        <f>SUMIF(แมลงดำหนาม1!$B$5:$B$81,ทดสอบ!$E34,แมลงดำหนาม1!$G$5:$G$81)</f>
        <v>0</v>
      </c>
      <c r="S34" s="297">
        <f>SUMIF(โรคขอบใบแห้ง!$B$5:$B$78,ทดสอบ!$E34,โรคขอบใบแห้ง!$G$5:$G$78)</f>
        <v>0</v>
      </c>
      <c r="T34" s="297">
        <f>SUMIF(โรคกาบใบแห้ง!$B$5:$B$81,ทดสอบ!$E34,โรคกาบใบแห้ง!$G$5:$G$81)</f>
        <v>0</v>
      </c>
      <c r="U34" s="297">
        <f>SUMIF(โรคใบจุดสีน้ำตาล!$B$5:$B$77,ทดสอบ!$E34,โรคใบจุดสีน้ำตาล!$G$5:$G$77)</f>
        <v>0</v>
      </c>
      <c r="V34" s="297">
        <f>SUMIF(หนอนกระทู้กล้า!$B$5:$B$76,ทดสอบ!$E34,หนอนกระทู้กล้า!$G$5:$G$76)</f>
        <v>0</v>
      </c>
      <c r="W34" s="297">
        <f>SUMIF(โรคใบขีดโปร่งแสง!$B$5:$B$81,ทดสอบ!$E34,โรคใบขีดโปร่งแสง!$G$5:$G$81)</f>
        <v>0</v>
      </c>
      <c r="X34" s="297">
        <f>SUMIF(โรคใบขีดสีน้ำตาล!$B$5:$B$80,ทดสอบ!$E34,โรคใบขีดสีน้ำตาล!$G$5:$G$80)</f>
        <v>0</v>
      </c>
      <c r="Y34" s="297">
        <f>SUMIF(หนอนกัดใบข้าว!$B$5:$B$81,ทดสอบ!$E34,หนอนกัดใบข้าว!$G$5:$G$81)</f>
        <v>0</v>
      </c>
      <c r="Z34" s="297">
        <f>SUMIF(แมลงหล่า!$B$5:$B$81,ทดสอบ!$E34,แมลงหล่า!$G$5:$G$81)</f>
        <v>0</v>
      </c>
      <c r="AA34" s="297">
        <f>SUMIF(แมลงบั่ว!$B$5:$B$80,ทดสอบ!$E34,แมลงบั่ว!$G$5:$G$80)</f>
        <v>0</v>
      </c>
      <c r="AB34" s="297">
        <f>SUMIF(โรคเมล็ดด่าง!$B$5:$B$81,ทดสอบ!$E34,โรคเมล็ดด่าง!$G$5:$G$81)</f>
        <v>0</v>
      </c>
      <c r="AC34" s="297">
        <f>SUMIF(ด้วงดำ!$B$5:$B$81,ทดสอบ!$E34,ด้วงดำ!$G$5:$G$81)</f>
        <v>0</v>
      </c>
      <c r="AD34" s="297">
        <f>SUMIF(ตั๊กแตนหนวดสั้น!$B$5:$B$81,ทดสอบ!$E34,ตั๊กแตนหนวดสั้น!$G$5:$G$81)</f>
        <v>0</v>
      </c>
      <c r="AE34" s="297">
        <f>SUMIF(หนอนกอข้าว!$B$5:$B$77,ทดสอบ!$E34,หนอนกอข้าว!$G$5:$G$77)</f>
        <v>0</v>
      </c>
      <c r="AF34" s="297">
        <f>SUMIF(หนอนกระทู้ข้าว!$B$5:$B$81,ทดสอบ!$E34,หนอนกระทู้ข้าว!$G$5:$G$81)</f>
        <v>0</v>
      </c>
      <c r="AG34" s="297">
        <f>SUMIF(โรคกาบใบเน่า!$B$5:$B$81,ทดสอบ!$E34,โรคกาบใบเน่า!$G$5:$G$81)</f>
        <v>0</v>
      </c>
      <c r="AH34" s="297">
        <f>SUMIF(เพลี้ยจั๊กจั่นสีเขียว!$B$5:$B$80,ทดสอบ!$E34,เพลี้ยจั๊กจั่นสีเขียว!$G$5:$G$80)</f>
        <v>0</v>
      </c>
      <c r="AI34" s="297">
        <f>SUMIF(หอยเชอรี่!$B$5:$B$81,ทดสอบ!$E34,หอยเชอรี่!$G$5:$G$81)</f>
        <v>0</v>
      </c>
      <c r="AJ34" s="297">
        <f>SUMIF(โรคใบสีส้ม!$B$5:$B$80,ทดสอบ!$E34,โรคใบสีส้ม!$G$5:$G$80)</f>
        <v>0</v>
      </c>
      <c r="AK34" s="300">
        <f t="shared" si="78"/>
        <v>0</v>
      </c>
      <c r="AL34" s="297">
        <f>SUMIF(หนอนหัวดำ!$C$6:$C$67,ทดสอบ!$E34,หนอนหัวดำ!$N$6:$N$67)</f>
        <v>0</v>
      </c>
      <c r="AM34" s="297">
        <f>SUMIF(แมลงดำหนาม!$C$6:$C$67,ทดสอบ!$E34,แมลงดำหนาม!$N$6:$N$67)</f>
        <v>0</v>
      </c>
      <c r="AN34" s="297">
        <f>SUMIF('ด้วงแรด มะพร้าว'!$C$6:$C$67,ทดสอบ!$E34,'ด้วงแรด มะพร้าว'!$J$6:$J$67)</f>
        <v>0</v>
      </c>
      <c r="AO34" s="297">
        <f>SUMIF(ด้วงงวง!$C$6:$C$67,ทดสอบ!$E34,ด้วงงวง!$J$6:$J$67)</f>
        <v>0</v>
      </c>
      <c r="AP34" s="297">
        <f>SUMIF(ไรสี่ขามะพร้าว!$C$6:$C$67,ทดสอบ!$E34,ไรสี่ขามะพร้าว!$J$6:$J$67)</f>
        <v>0</v>
      </c>
      <c r="AQ34" s="297">
        <f>SUMIF(หนอนพาราซา!$C$6:$C$67,ทดสอบ!$E34,หนอนพาราซา!$J$6:$J$67)</f>
        <v>0</v>
      </c>
      <c r="AR34" s="297">
        <f>SUMIF(หนอนกินใบมะพร้าว!$C$6:$C$67,ทดสอบ!$E34,หนอนกินใบมะพร้าว!$J$6:$J$67)</f>
        <v>0</v>
      </c>
      <c r="AS34" s="300">
        <f t="shared" si="79"/>
        <v>0</v>
      </c>
      <c r="AT34" s="297">
        <f>SUMIF('ด้วงแรด ปาล์ม'!$C$5:$C$71,ทดสอบ!$E34,'ด้วงแรด ปาล์ม'!$G$5:$G$71)</f>
        <v>0</v>
      </c>
      <c r="AU34" s="297">
        <f>SUMIF(หนอนปลอกเล็ก!$C$5:$C$71,ทดสอบ!$E34,หนอนปลอกเล็ก!$G$5:$G$71)</f>
        <v>0</v>
      </c>
      <c r="AV34" s="297">
        <f>SUMIF(ด้วงกุหลาบ!$C$5:$C$70,ทดสอบ!$E34,ด้วงกุหลาบ!$G$5:$G$70)</f>
        <v>0</v>
      </c>
      <c r="AW34" s="297">
        <f>SUMIF(โรคทะลายเน่า!$C$5:$C$71,ทดสอบ!$E34,โรคทะลายเน่า!$G$5:$G$71)</f>
        <v>0</v>
      </c>
      <c r="AX34" s="297">
        <f>SUMIF(โรคลำต้นเน่า!$C$5:$C$71,ทดสอบ!$E34,โรคลำต้นเน่า!$G$5:$G$71)</f>
        <v>0</v>
      </c>
      <c r="AY34" s="297">
        <f>SUMIF('โรคใบจุด ปาล์ม'!$C$5:$C$71,ทดสอบ!$E34,'โรคใบจุด ปาล์ม'!$G$5:$G$71)</f>
        <v>0</v>
      </c>
      <c r="AZ34" s="297">
        <f>SUMIF(โรคก้านทางใบเน่า!$C$5:$C$71,ทดสอบ!$E34,โรคก้านทางใบเน่า!$G$5:$G$71)</f>
        <v>0</v>
      </c>
      <c r="BA34" s="297">
        <f>SUMIF(หนอนหน้าแมว!$C$5:$C$71,ทดสอบ!$E34,หนอนหน้าแมว!$G$5:$G$71)</f>
        <v>0</v>
      </c>
      <c r="BB34" s="591">
        <f>SUMIF('หนอนหัวดำ ปาล์ม'!$C$5:$C$71,ทดสอบ!$E34,'หนอนหัวดำ ปาล์ม'!$G$5:$G$71)</f>
        <v>0</v>
      </c>
      <c r="BC34" s="297">
        <f>SUMIF('โรคใบจุดสาหร่าย ปาล์ม'!$C$5:$C$71,ทดสอบ!$E34,'โรคใบจุดสาหร่าย ปาล์ม'!$G$5:$G$71)</f>
        <v>0</v>
      </c>
      <c r="BD34" s="300">
        <f t="shared" si="80"/>
        <v>0</v>
      </c>
      <c r="BE34" s="297">
        <f>SUMIF(โรครากขาว!$C$5:$C$69,ทดสอบ!$E34,โรครากขาว!$G$5:$G$69)</f>
        <v>0</v>
      </c>
      <c r="BF34" s="297">
        <f>SUMIF(โรคใบร่วงยางพาราชนิดใหม่!$C$5:$C$69,ทดสอบ!$E34,โรคใบร่วงยางพาราชนิดใหม่!$G$5:$G$69)</f>
        <v>0</v>
      </c>
      <c r="BG34" s="297">
        <f>SUMIF(โรคใบร่วงยางพารา!$C$5:$C$69,ทดสอบ!$E34,โรคใบร่วงยางพารา!$G$5:$G$69)</f>
        <v>0</v>
      </c>
      <c r="BH34" s="297">
        <f>SUMIF(โรคราแป้ง1!$C$5:$C$69,ทดสอบ!$E34,โรคราแป้ง1!$G$5:$G$69)</f>
        <v>0</v>
      </c>
      <c r="BI34" s="297">
        <f>SUMIF(โรคหน้ายางแห้ง!$C$5:$C$69,ทดสอบ!$E34,โรคหน้ายางแห้ง!$G$5:$G$69)</f>
        <v>0</v>
      </c>
      <c r="BJ34" s="300">
        <f t="shared" si="81"/>
        <v>0</v>
      </c>
      <c r="BK34" s="297">
        <f>SUMIF(โรคราสนิม!$C$5:$C$64,ทดสอบ!$E34,โรคราสนิม!$G$5:$G$64)</f>
        <v>0</v>
      </c>
      <c r="BL34" s="297">
        <f>SUMIF(หนอนกาแฟสีแดง!$C$5:$C$64,ทดสอบ!$E34,หนอนกาแฟสีแดง!$G$5:$G$64)</f>
        <v>0</v>
      </c>
      <c r="BM34" s="297">
        <f>SUMIF(โรคใบจุดตากบ!$C$5:$C$64,ทดสอบ!$E34,โรคใบจุดตากบ!$G$5:$G$64)</f>
        <v>0</v>
      </c>
      <c r="BN34" s="297">
        <f ca="1">SUMIF(หนอนเจาะกิ่งลำต้น!$C$5:$C488,ทดสอบ!$E34,หนอนเจาะกิ่งลำต้น!$G$5:$G$64)</f>
        <v>0</v>
      </c>
      <c r="BO34" s="591">
        <f>SUMIF(มอดเจาะเมล็ดกาแฟ!$C$5:$C$64,ทดสอบ!$E34,มอดเจาะเมล็ดกาแฟ!$G$5:$G$64)</f>
        <v>0</v>
      </c>
      <c r="BP34" s="297">
        <f>SUMIF(มอดเจาะผลกาแฟ!$C$5:$C$64,ทดสอบ!$E34,มอดเจาะผลกาแฟ!$G$5:$G$64)</f>
        <v>0</v>
      </c>
      <c r="BQ34" s="300">
        <f t="shared" ca="1" si="82"/>
        <v>0</v>
      </c>
      <c r="BR34" s="297">
        <f>SUMIF(เพลี้ยแป้งมัน!$B$5:$B$59,ทดสอบ!$E34,เพลี้ยแป้งมัน!$H$5:$H$59)</f>
        <v>0</v>
      </c>
      <c r="BS34" s="591">
        <f>SUMIF('โรคใบไหม้ (มัน)'!$B$5:$B$58,ทดสอบ!$E34,'โรคใบไหม้ (มัน)'!$H$5:$H$58)</f>
        <v>0</v>
      </c>
      <c r="BT34" s="297">
        <f>SUMIF(ไรแดง!$B$5:$B$59,ทดสอบ!$E34,ไรแดง!$H$5:$H$59)</f>
        <v>121</v>
      </c>
      <c r="BU34" s="297"/>
      <c r="BV34" s="297"/>
      <c r="BW34" s="297"/>
      <c r="BX34" s="297"/>
      <c r="BY34" s="297"/>
      <c r="BZ34" s="297">
        <f>SUMIF(โรคโคนเน่าหัวเน่า!$B$5:$B$59,ทดสอบ!$E34,โรคโคนเน่าหัวเน่า!$H$5:$H$59)</f>
        <v>0</v>
      </c>
      <c r="CA34" s="297"/>
      <c r="CB34" s="297">
        <f>SUMIF(โรคพุ่มแจ้!$B$5:$B$58,ทดสอบ!$E34,โรคพุ่มแจ้!$H$5:$H$58)</f>
        <v>0</v>
      </c>
      <c r="CC34" s="297">
        <f>SUMIF(โรคใบด่างมันสำปะหลัง!$B$5:$B$59,ทดสอบ!$E34,โรคใบด่างมันสำปะหลัง!$H$5:$H$59)</f>
        <v>42625.299999999996</v>
      </c>
      <c r="CD34" s="300">
        <f t="shared" si="83"/>
        <v>42746.299999999996</v>
      </c>
      <c r="CE34" s="297">
        <f>SUMIF(หนอนกออ้อย!$B$5:$B$50,ทดสอบ!$E34,หนอนกออ้อย!$G$5:$G$50)</f>
        <v>0</v>
      </c>
      <c r="CF34" s="297">
        <f>SUMIF('ด้วงหนวดยาว อ้อย'!$B$5:$B$52,ทดสอบ!$E34,'ด้วงหนวดยาว อ้อย'!$G$5:$G$52)</f>
        <v>0</v>
      </c>
      <c r="CG34" s="297"/>
      <c r="CH34" s="297"/>
      <c r="CI34" s="297"/>
      <c r="CJ34" s="297"/>
      <c r="CK34" s="297"/>
      <c r="CL34" s="297"/>
      <c r="CM34" s="297"/>
      <c r="CN34" s="297"/>
      <c r="CO34" s="297"/>
      <c r="CP34" s="297"/>
      <c r="CQ34" s="297"/>
      <c r="CR34" s="297">
        <f>SUMIF('โรคใบขาว อ้อย'!$B$5:$B$50,ทดสอบ!$E34,'โรคใบขาว อ้อย'!$G$5:$G$50)</f>
        <v>0</v>
      </c>
      <c r="CS34" s="297"/>
      <c r="CT34" s="300">
        <f t="shared" si="84"/>
        <v>0</v>
      </c>
      <c r="CU34" s="297"/>
      <c r="CV34" s="297">
        <f>SUMIF('หนอนกระทู้ข้าวโพดลายจุด (FAW)'!$B$5:$B$57,ทดสอบ!$E34,'หนอนกระทู้ข้าวโพดลายจุด (FAW)'!$F$5:$F$57)</f>
        <v>0</v>
      </c>
      <c r="CW34" s="297">
        <f>SUMIF(โรคฝักเน่า!$C$5:$C$57,ทดสอบ!$E34,โรคฝักเน่า!$G$5:$G$57)</f>
        <v>0</v>
      </c>
      <c r="CX34" s="297"/>
      <c r="CY34" s="297"/>
      <c r="CZ34" s="297"/>
      <c r="DA34" s="297"/>
      <c r="DB34" s="297"/>
      <c r="DC34" s="297"/>
      <c r="DD34" s="300">
        <f t="shared" si="85"/>
        <v>0</v>
      </c>
      <c r="DE34" s="297">
        <f>SUMIF(โรคเหี่ยว!$B$5:$B$65,ทดสอบ!$E34,โรคเหี่ยว!$E$5:$E$65)</f>
        <v>0</v>
      </c>
      <c r="DF34" s="297"/>
      <c r="DG34" s="297"/>
      <c r="DH34" s="297"/>
      <c r="DI34" s="297"/>
      <c r="DJ34" s="300">
        <f t="shared" si="86"/>
        <v>0</v>
      </c>
      <c r="DK34" s="297"/>
      <c r="DL34" s="297"/>
      <c r="DM34" s="297"/>
      <c r="DN34" s="297"/>
      <c r="DO34" s="297"/>
      <c r="DP34" s="300">
        <f t="shared" si="87"/>
        <v>0</v>
      </c>
      <c r="DQ34" s="297"/>
      <c r="DR34" s="297"/>
      <c r="DS34" s="297">
        <f>SUMIF('เพลี้ยไฟ ทุเรียน'!$B$5:$B$81,ทดสอบ!$E34,'เพลี้ยไฟ ทุเรียน'!$F$5:$F$81)</f>
        <v>0</v>
      </c>
      <c r="DT34" s="297">
        <f>SUMIF('เพลี้ยแป้ง ทุเรียน'!$B$5:$B$81,ทดสอบ!$E34,'เพลี้ยแป้ง ทุเรียน'!$F$5:$F$81)</f>
        <v>0</v>
      </c>
      <c r="DU34" s="297">
        <f>SUMIF(เพลี้ยไก่แจ้ทุเรียน!$B$5:$B$81,ทดสอบ!$E34,เพลี้ยไก่แจ้ทุเรียน!$F$5:$F$81)</f>
        <v>0</v>
      </c>
      <c r="DV34" s="297">
        <f>SUMIF(เพลี้ยหอยเกล็ด!$B$5:$B$81,ทดสอบ!$E34,เพลี้ยหอยเกล็ด!$F$5:$F$81)</f>
        <v>0</v>
      </c>
      <c r="DW34" s="297">
        <f>SUMIF(เพลี้ยจั๊กจั่นฝอย!$B$5:$B$81,ทดสอบ!$E34,เพลี้ยจั๊กจั่นฝอย!$F$5:$F$81)</f>
        <v>0</v>
      </c>
      <c r="DX34" s="297">
        <f>SUMIF(หนอนเจาะเมล็ดทุเรียน!$B$5:$B$81,ทดสอบ!$E34,หนอนเจาะเมล็ดทุเรียน!$F$5:$F$81)</f>
        <v>0</v>
      </c>
      <c r="DY34" s="297">
        <f>SUMIF(ไรแดงทุเรียน!$B$5:$B$81,ทดสอบ!$E34,ไรแดงทุเรียน!$F$5:$F$81)</f>
        <v>0</v>
      </c>
      <c r="DZ34" s="297"/>
      <c r="EA34" s="297">
        <f>SUMIF(โรครากเน่าโคนเน่า!$B$5:$B$81,ทดสอบ!$E34,โรครากเน่าโคนเน่า!$F$5:$F$81)</f>
        <v>0</v>
      </c>
      <c r="EB34" s="297">
        <f>SUMIF('โรคราดำ ทุเรียน'!$B$5:$B$81,ทดสอบ!$E34,'โรคราดำ ทุเรียน'!$F$5:$F$81)</f>
        <v>0</v>
      </c>
      <c r="EC34" s="297"/>
      <c r="ED34" s="297"/>
      <c r="EE34" s="297">
        <f>SUMIF(โรคราสีชมพู!$B$5:$B$81,ทดสอบ!$E34,โรคราสีชมพู!$F$5:$F$81)</f>
        <v>0</v>
      </c>
      <c r="EF34" s="297">
        <f>SUMIF(โรคใบติดหรือใบไหม้!$B$5:$B$81,ทดสอบ!$E34,โรคใบติดหรือใบไหม้!$F$5:$F$81)</f>
        <v>0</v>
      </c>
      <c r="EG34" s="297"/>
      <c r="EH34" s="297">
        <f>SUMIF('โรคใบจุดสาหร่าย (durian)'!$B$5:$B$81,ทดสอบ!$E34,'โรคใบจุดสาหร่าย (durian)'!$F$5:$F$81)</f>
        <v>0</v>
      </c>
      <c r="EI34" s="297">
        <f>SUMIF(หนอนเจาะผล!$B$5:$B$81,ทดสอบ!$E34,หนอนเจาะผล!$F$5:$F$81)</f>
        <v>0</v>
      </c>
      <c r="EJ34" s="300">
        <f t="shared" si="88"/>
        <v>0</v>
      </c>
      <c r="EK34" s="297"/>
      <c r="EL34" s="297">
        <f>SUMIF('เพลี้ยแป้ง (เงาะ)'!$B$5:$B$76,ทดสอบ!$E34,'เพลี้ยแป้ง (เงาะ)'!$F$5:$F$76)</f>
        <v>0</v>
      </c>
      <c r="EM34" s="297"/>
      <c r="EN34" s="297">
        <f>SUMIF(หนอนคืบกินใบ!$B$5:$B$76,ทดสอบ!$E34,หนอนคืบกินใบ!$F$5:$F$76)</f>
        <v>0</v>
      </c>
      <c r="EO34" s="297">
        <f>SUMIF('โรคราแป้ง (เงาะ)'!$B$5:$B$76,ทดสอบ!$E34,'โรคราแป้ง (เงาะ)'!$F$5:$F$76)</f>
        <v>0</v>
      </c>
      <c r="EP34" s="297"/>
      <c r="EQ34" s="297"/>
      <c r="ER34" s="297"/>
      <c r="ES34" s="297">
        <f>SUMIF('โรคใบจุดสาหร่าย(เงาะ)'!$B$5:$B$76,ทดสอบ!$E34,'โรคใบจุดสาหร่าย(เงาะ)'!$F$5:$F$76)</f>
        <v>0</v>
      </c>
      <c r="ET34" s="300">
        <f t="shared" si="89"/>
        <v>0</v>
      </c>
      <c r="EU34" s="297">
        <f>SUMIF('เพลี้ยไฟ (mangosteen)'!$B$5:$B$76,ทดสอบ!$E34,'เพลี้ยไฟ (mangosteen)'!$F$5:$F$76)</f>
        <v>0</v>
      </c>
      <c r="EV34" s="297">
        <f>SUMIF(หนอนชอนใบ!$B$5:$B$76,ทดสอบ!$E34,หนอนชอนใบ!$F$5:$F$76)</f>
        <v>0</v>
      </c>
      <c r="EW34" s="297">
        <f>SUMIF(หนอนกินใบ!$B$5:$B$76,ทดสอบ!$E34,หนอนกินใบ!$F$5:$F$76)</f>
        <v>0</v>
      </c>
      <c r="EX34" s="297"/>
      <c r="EY34" s="297">
        <f>SUMIF(โรคแอนแทรคโนส!$B$5:$B$76,ทดสอบ!$E34,โรคแอนแทรคโนส!$F$5:$F$76)</f>
        <v>0</v>
      </c>
      <c r="EZ34" s="297">
        <f>SUMIF('โรคใบจุดสาหร่าย (mangosteen)'!$B$5:$B$76,ทดสอบ!$E34,'โรคใบจุดสาหร่าย (mangosteen)'!$F$5:$F$76)</f>
        <v>0</v>
      </c>
      <c r="FA34" s="297">
        <f>SUMIF('โรคใบจุด (mangosteen)'!$B$5:$B$76,ทดสอบ!$E34,'โรคใบจุด (mangosteen)'!$F$5:$F$76)</f>
        <v>0</v>
      </c>
      <c r="FB34" s="300">
        <f t="shared" si="90"/>
        <v>0</v>
      </c>
      <c r="FC34" s="297">
        <f>SUMIF(โรคพุ่มไม้กวาด!$B$5:$B$80,ทดสอบ!$E34,โรคพุ่มไม้กวาด!$F$5:$F$80)</f>
        <v>0</v>
      </c>
      <c r="FD34" s="297">
        <f>SUMIF('เพลี้ยแป้ง (ลำไย)'!$B$5:$B$80,ทดสอบ!$E34,'เพลี้ยแป้ง (ลำไย)'!$F$5:$F$80)</f>
        <v>0</v>
      </c>
      <c r="FE34" s="297">
        <f>SUMIF('โรคราดำ (ลำไย)'!$B$5:$B$80,ทดสอบ!$E34,'โรคราดำ (ลำไย)'!$F$5:$F$80)</f>
        <v>0</v>
      </c>
      <c r="FF34" s="297">
        <f>SUMIF('หนอนคืบกินใบ (ลำไย)'!$B$5:$B$80,ทดสอบ!$E34,'หนอนคืบกินใบ (ลำไย)'!$F$5:$F$80)</f>
        <v>0</v>
      </c>
      <c r="FG34" s="297"/>
      <c r="FH34" s="300">
        <f t="shared" si="91"/>
        <v>0</v>
      </c>
      <c r="FI34" s="300">
        <f t="shared" ca="1" si="92"/>
        <v>42746.299999999996</v>
      </c>
      <c r="FJ34" s="368">
        <f t="shared" ca="1" si="4"/>
        <v>42746.299999999996</v>
      </c>
      <c r="FK34" s="334">
        <f t="shared" ca="1" si="25"/>
        <v>0</v>
      </c>
    </row>
    <row r="35" spans="1:167" s="112" customFormat="1">
      <c r="A35" s="318">
        <v>0</v>
      </c>
      <c r="B35" s="318">
        <f t="shared" ca="1" si="76"/>
        <v>1</v>
      </c>
      <c r="C35" s="318">
        <f ca="1">IF(B35=1,SUBTOTAL(2,$B$28:B35),"")</f>
        <v>8</v>
      </c>
      <c r="D35" s="290">
        <f t="shared" ca="1" si="77"/>
        <v>8</v>
      </c>
      <c r="E35" s="291" t="s">
        <v>141</v>
      </c>
      <c r="F35" s="310"/>
      <c r="G35" s="310"/>
      <c r="H35" s="310"/>
      <c r="I35" s="310"/>
      <c r="J35" s="306"/>
      <c r="K35" s="297">
        <f>SUMIF(หนอนห่อใบข้าว!$B$5:$B$76,ทดสอบ!$E35,หนอนห่อใบข้าว!$G$5:$G$76)</f>
        <v>1</v>
      </c>
      <c r="L35" s="297">
        <f>SUMIF(เพลี้ยกระโดดหลังขาว!$B$5:$B$76,ทดสอบ!$E35,เพลี้ยกระโดดหลังขาว!$G$5:$G$76)</f>
        <v>0</v>
      </c>
      <c r="M35" s="297">
        <f>SUMIF(โรคไหม้ข้าว!$B$5:$B$76,ทดสอบ!$E35,โรคไหม้ข้าว!$G$5:$G$76)</f>
        <v>0</v>
      </c>
      <c r="N35" s="297">
        <f>SUMIF(แมลงหวี่ขาว!$B$5:$B$76,ทดสอบ!$E35,แมลงหวี่ขาว!$G$5:$G$76)</f>
        <v>0</v>
      </c>
      <c r="O35" s="297">
        <f>SUMIF(เพลี้ยกระโดดสีน้ำตาล!$B$5:$B$77,ทดสอบ!$E35,เพลี้ยกระโดดสีน้ำตาล!$G$5:$G$77)</f>
        <v>4</v>
      </c>
      <c r="P35" s="297">
        <f>SUMIF(แมลงสิง!$B$5:$B$81,ทดสอบ!$E35,แมลงสิง!$G$5:$G$81)</f>
        <v>0</v>
      </c>
      <c r="Q35" s="297">
        <f>SUMIF(เพลี้ยไฟ!$B$5:$B$76,ทดสอบ!$E35,เพลี้ยไฟ!$G$5:$G$76)</f>
        <v>0</v>
      </c>
      <c r="R35" s="297">
        <f>SUMIF(แมลงดำหนาม1!$B$5:$B$81,ทดสอบ!$E35,แมลงดำหนาม1!$G$5:$G$81)</f>
        <v>0</v>
      </c>
      <c r="S35" s="297">
        <f>SUMIF(โรคขอบใบแห้ง!$B$5:$B$78,ทดสอบ!$E35,โรคขอบใบแห้ง!$G$5:$G$78)</f>
        <v>0</v>
      </c>
      <c r="T35" s="297">
        <f>SUMIF(โรคกาบใบแห้ง!$B$5:$B$81,ทดสอบ!$E35,โรคกาบใบแห้ง!$G$5:$G$81)</f>
        <v>0</v>
      </c>
      <c r="U35" s="297">
        <f>SUMIF(โรคใบจุดสีน้ำตาล!$B$5:$B$77,ทดสอบ!$E35,โรคใบจุดสีน้ำตาล!$G$5:$G$77)</f>
        <v>0</v>
      </c>
      <c r="V35" s="297">
        <f>SUMIF(หนอนกระทู้กล้า!$B$5:$B$76,ทดสอบ!$E35,หนอนกระทู้กล้า!$G$5:$G$76)</f>
        <v>0</v>
      </c>
      <c r="W35" s="297">
        <f>SUMIF(โรคใบขีดโปร่งแสง!$B$5:$B$81,ทดสอบ!$E35,โรคใบขีดโปร่งแสง!$G$5:$G$81)</f>
        <v>0</v>
      </c>
      <c r="X35" s="297">
        <f>SUMIF(โรคใบขีดสีน้ำตาล!$B$5:$B$80,ทดสอบ!$E35,โรคใบขีดสีน้ำตาล!$G$5:$G$80)</f>
        <v>7</v>
      </c>
      <c r="Y35" s="297">
        <f>SUMIF(หนอนกัดใบข้าว!$B$5:$B$81,ทดสอบ!$E35,หนอนกัดใบข้าว!$G$5:$G$81)</f>
        <v>0</v>
      </c>
      <c r="Z35" s="297">
        <f>SUMIF(แมลงหล่า!$B$5:$B$81,ทดสอบ!$E35,แมลงหล่า!$G$5:$G$81)</f>
        <v>0</v>
      </c>
      <c r="AA35" s="297">
        <f>SUMIF(แมลงบั่ว!$B$5:$B$80,ทดสอบ!$E35,แมลงบั่ว!$G$5:$G$80)</f>
        <v>0</v>
      </c>
      <c r="AB35" s="297">
        <f>SUMIF(โรคเมล็ดด่าง!$B$5:$B$81,ทดสอบ!$E35,โรคเมล็ดด่าง!$G$5:$G$81)</f>
        <v>0</v>
      </c>
      <c r="AC35" s="297">
        <f>SUMIF(ด้วงดำ!$B$5:$B$81,ทดสอบ!$E35,ด้วงดำ!$G$5:$G$81)</f>
        <v>0</v>
      </c>
      <c r="AD35" s="297">
        <f>SUMIF(ตั๊กแตนหนวดสั้น!$B$5:$B$81,ทดสอบ!$E35,ตั๊กแตนหนวดสั้น!$G$5:$G$81)</f>
        <v>0</v>
      </c>
      <c r="AE35" s="297">
        <f>SUMIF(หนอนกอข้าว!$B$5:$B$77,ทดสอบ!$E35,หนอนกอข้าว!$G$5:$G$77)</f>
        <v>0</v>
      </c>
      <c r="AF35" s="297">
        <f>SUMIF(หนอนกระทู้ข้าว!$B$5:$B$81,ทดสอบ!$E35,หนอนกระทู้ข้าว!$G$5:$G$81)</f>
        <v>0</v>
      </c>
      <c r="AG35" s="297">
        <f>SUMIF(โรคกาบใบเน่า!$B$5:$B$81,ทดสอบ!$E35,โรคกาบใบเน่า!$G$5:$G$81)</f>
        <v>0</v>
      </c>
      <c r="AH35" s="297">
        <f>SUMIF(เพลี้ยจั๊กจั่นสีเขียว!$B$5:$B$80,ทดสอบ!$E35,เพลี้ยจั๊กจั่นสีเขียว!$G$5:$G$80)</f>
        <v>0</v>
      </c>
      <c r="AI35" s="297">
        <f>SUMIF(หอยเชอรี่!$B$5:$B$81,ทดสอบ!$E35,หอยเชอรี่!$G$5:$G$81)</f>
        <v>0</v>
      </c>
      <c r="AJ35" s="297">
        <f>SUMIF(โรคใบสีส้ม!$B$5:$B$80,ทดสอบ!$E35,โรคใบสีส้ม!$G$5:$G$80)</f>
        <v>0</v>
      </c>
      <c r="AK35" s="300">
        <f t="shared" si="78"/>
        <v>12</v>
      </c>
      <c r="AL35" s="297">
        <f>SUMIF(หนอนหัวดำ!$C$6:$C$67,ทดสอบ!$E35,หนอนหัวดำ!$N$6:$N$67)</f>
        <v>0</v>
      </c>
      <c r="AM35" s="297">
        <f>SUMIF(แมลงดำหนาม!$C$6:$C$67,ทดสอบ!$E35,แมลงดำหนาม!$N$6:$N$67)</f>
        <v>0</v>
      </c>
      <c r="AN35" s="297">
        <f>SUMIF('ด้วงแรด มะพร้าว'!$C$6:$C$67,ทดสอบ!$E35,'ด้วงแรด มะพร้าว'!$J$6:$J$67)</f>
        <v>0</v>
      </c>
      <c r="AO35" s="297">
        <f>SUMIF(ด้วงงวง!$C$6:$C$67,ทดสอบ!$E35,ด้วงงวง!$J$6:$J$67)</f>
        <v>0</v>
      </c>
      <c r="AP35" s="297">
        <f>SUMIF(ไรสี่ขามะพร้าว!$C$6:$C$67,ทดสอบ!$E35,ไรสี่ขามะพร้าว!$J$6:$J$67)</f>
        <v>0</v>
      </c>
      <c r="AQ35" s="297">
        <f>SUMIF(หนอนพาราซา!$C$6:$C$67,ทดสอบ!$E35,หนอนพาราซา!$J$6:$J$67)</f>
        <v>0</v>
      </c>
      <c r="AR35" s="297">
        <f>SUMIF(หนอนกินใบมะพร้าว!$C$6:$C$67,ทดสอบ!$E35,หนอนกินใบมะพร้าว!$J$6:$J$67)</f>
        <v>0</v>
      </c>
      <c r="AS35" s="300">
        <f t="shared" si="79"/>
        <v>0</v>
      </c>
      <c r="AT35" s="297">
        <f>SUMIF('ด้วงแรด ปาล์ม'!$C$5:$C$71,ทดสอบ!$E35,'ด้วงแรด ปาล์ม'!$G$5:$G$71)</f>
        <v>0</v>
      </c>
      <c r="AU35" s="297">
        <f>SUMIF(หนอนปลอกเล็ก!$C$5:$C$71,ทดสอบ!$E35,หนอนปลอกเล็ก!$G$5:$G$71)</f>
        <v>0</v>
      </c>
      <c r="AV35" s="297">
        <f>SUMIF(ด้วงกุหลาบ!$C$5:$C$70,ทดสอบ!$E35,ด้วงกุหลาบ!$G$5:$G$70)</f>
        <v>0</v>
      </c>
      <c r="AW35" s="297">
        <f>SUMIF(โรคทะลายเน่า!$C$5:$C$71,ทดสอบ!$E35,โรคทะลายเน่า!$G$5:$G$71)</f>
        <v>0</v>
      </c>
      <c r="AX35" s="297">
        <f>SUMIF(โรคลำต้นเน่า!$C$5:$C$71,ทดสอบ!$E35,โรคลำต้นเน่า!$G$5:$G$71)</f>
        <v>0</v>
      </c>
      <c r="AY35" s="297">
        <f>SUMIF('โรคใบจุด ปาล์ม'!$C$5:$C$71,ทดสอบ!$E35,'โรคใบจุด ปาล์ม'!$G$5:$G$71)</f>
        <v>0</v>
      </c>
      <c r="AZ35" s="297">
        <f>SUMIF(โรคก้านทางใบเน่า!$C$5:$C$71,ทดสอบ!$E35,โรคก้านทางใบเน่า!$G$5:$G$71)</f>
        <v>0</v>
      </c>
      <c r="BA35" s="297">
        <f>SUMIF(หนอนหน้าแมว!$C$5:$C$71,ทดสอบ!$E35,หนอนหน้าแมว!$G$5:$G$71)</f>
        <v>0</v>
      </c>
      <c r="BB35" s="591">
        <f>SUMIF('หนอนหัวดำ ปาล์ม'!$C$5:$C$71,ทดสอบ!$E35,'หนอนหัวดำ ปาล์ม'!$G$5:$G$71)</f>
        <v>0</v>
      </c>
      <c r="BC35" s="297">
        <f>SUMIF('โรคใบจุดสาหร่าย ปาล์ม'!$C$5:$C$71,ทดสอบ!$E35,'โรคใบจุดสาหร่าย ปาล์ม'!$G$5:$G$71)</f>
        <v>0</v>
      </c>
      <c r="BD35" s="300">
        <f t="shared" si="80"/>
        <v>0</v>
      </c>
      <c r="BE35" s="297">
        <f>SUMIF(โรครากขาว!$C$5:$C$69,ทดสอบ!$E35,โรครากขาว!$G$5:$G$69)</f>
        <v>0</v>
      </c>
      <c r="BF35" s="297">
        <f>SUMIF(โรคใบร่วงยางพาราชนิดใหม่!$C$5:$C$69,ทดสอบ!$E35,โรคใบร่วงยางพาราชนิดใหม่!$G$5:$G$69)</f>
        <v>0</v>
      </c>
      <c r="BG35" s="297">
        <f>SUMIF(โรคใบร่วงยางพารา!$C$5:$C$69,ทดสอบ!$E35,โรคใบร่วงยางพารา!$G$5:$G$69)</f>
        <v>0</v>
      </c>
      <c r="BH35" s="297">
        <f>SUMIF(โรคราแป้ง1!$C$5:$C$69,ทดสอบ!$E35,โรคราแป้ง1!$G$5:$G$69)</f>
        <v>0</v>
      </c>
      <c r="BI35" s="297">
        <f>SUMIF(โรคหน้ายางแห้ง!$C$5:$C$69,ทดสอบ!$E35,โรคหน้ายางแห้ง!$G$5:$G$69)</f>
        <v>0</v>
      </c>
      <c r="BJ35" s="300">
        <f t="shared" si="81"/>
        <v>0</v>
      </c>
      <c r="BK35" s="297">
        <f>SUMIF(โรคราสนิม!$C$5:$C$64,ทดสอบ!$E35,โรคราสนิม!$G$5:$G$64)</f>
        <v>0</v>
      </c>
      <c r="BL35" s="297">
        <f>SUMIF(หนอนกาแฟสีแดง!$C$5:$C$64,ทดสอบ!$E35,หนอนกาแฟสีแดง!$G$5:$G$64)</f>
        <v>0</v>
      </c>
      <c r="BM35" s="297">
        <f>SUMIF(โรคใบจุดตากบ!$C$5:$C$64,ทดสอบ!$E35,โรคใบจุดตากบ!$G$5:$G$64)</f>
        <v>0</v>
      </c>
      <c r="BN35" s="297">
        <f ca="1">SUMIF(หนอนเจาะกิ่งลำต้น!$C$5:$C489,ทดสอบ!$E35,หนอนเจาะกิ่งลำต้น!$G$5:$G$64)</f>
        <v>0</v>
      </c>
      <c r="BO35" s="591">
        <f>SUMIF(มอดเจาะเมล็ดกาแฟ!$C$5:$C$64,ทดสอบ!$E35,มอดเจาะเมล็ดกาแฟ!$G$5:$G$64)</f>
        <v>0</v>
      </c>
      <c r="BP35" s="297">
        <f>SUMIF(มอดเจาะผลกาแฟ!$C$5:$C$64,ทดสอบ!$E35,มอดเจาะผลกาแฟ!$G$5:$G$64)</f>
        <v>0</v>
      </c>
      <c r="BQ35" s="300">
        <f t="shared" ca="1" si="82"/>
        <v>0</v>
      </c>
      <c r="BR35" s="297">
        <f>SUMIF(เพลี้ยแป้งมัน!$B$5:$B$59,ทดสอบ!$E35,เพลี้ยแป้งมัน!$H$5:$H$59)</f>
        <v>0</v>
      </c>
      <c r="BS35" s="591">
        <f>SUMIF('โรคใบไหม้ (มัน)'!$B$5:$B$58,ทดสอบ!$E35,'โรคใบไหม้ (มัน)'!$H$5:$H$58)</f>
        <v>0</v>
      </c>
      <c r="BT35" s="297">
        <f>SUMIF(ไรแดง!$B$5:$B$59,ทดสอบ!$E35,ไรแดง!$H$5:$H$59)</f>
        <v>0</v>
      </c>
      <c r="BU35" s="297"/>
      <c r="BV35" s="297"/>
      <c r="BW35" s="297"/>
      <c r="BX35" s="297"/>
      <c r="BY35" s="297"/>
      <c r="BZ35" s="297">
        <f>SUMIF(โรคโคนเน่าหัวเน่า!$B$5:$B$59,ทดสอบ!$E35,โรคโคนเน่าหัวเน่า!$H$5:$H$59)</f>
        <v>0</v>
      </c>
      <c r="CA35" s="297"/>
      <c r="CB35" s="297">
        <f>SUMIF(โรคพุ่มแจ้!$B$5:$B$58,ทดสอบ!$E35,โรคพุ่มแจ้!$H$5:$H$58)</f>
        <v>0</v>
      </c>
      <c r="CC35" s="297">
        <f>SUMIF(โรคใบด่างมันสำปะหลัง!$B$5:$B$59,ทดสอบ!$E35,โรคใบด่างมันสำปะหลัง!$H$5:$H$59)</f>
        <v>6216.03</v>
      </c>
      <c r="CD35" s="300">
        <f t="shared" si="83"/>
        <v>6216.03</v>
      </c>
      <c r="CE35" s="297">
        <f>SUMIF(หนอนกออ้อย!$B$5:$B$50,ทดสอบ!$E35,หนอนกออ้อย!$G$5:$G$50)</f>
        <v>0</v>
      </c>
      <c r="CF35" s="297">
        <f>SUMIF('ด้วงหนวดยาว อ้อย'!$B$5:$B$52,ทดสอบ!$E35,'ด้วงหนวดยาว อ้อย'!$G$5:$G$52)</f>
        <v>0</v>
      </c>
      <c r="CG35" s="297"/>
      <c r="CH35" s="297"/>
      <c r="CI35" s="297"/>
      <c r="CJ35" s="297"/>
      <c r="CK35" s="297"/>
      <c r="CL35" s="297"/>
      <c r="CM35" s="297"/>
      <c r="CN35" s="297"/>
      <c r="CO35" s="297"/>
      <c r="CP35" s="297"/>
      <c r="CQ35" s="297"/>
      <c r="CR35" s="297">
        <f>SUMIF('โรคใบขาว อ้อย'!$B$5:$B$50,ทดสอบ!$E35,'โรคใบขาว อ้อย'!$G$5:$G$50)</f>
        <v>0</v>
      </c>
      <c r="CS35" s="297"/>
      <c r="CT35" s="300">
        <f t="shared" si="84"/>
        <v>0</v>
      </c>
      <c r="CU35" s="297"/>
      <c r="CV35" s="297">
        <f>SUMIF('หนอนกระทู้ข้าวโพดลายจุด (FAW)'!$B$5:$B$57,ทดสอบ!$E35,'หนอนกระทู้ข้าวโพดลายจุด (FAW)'!$F$5:$F$57)</f>
        <v>0.5</v>
      </c>
      <c r="CW35" s="297">
        <f>SUMIF(โรคฝักเน่า!$C$5:$C$57,ทดสอบ!$E35,โรคฝักเน่า!$G$5:$G$57)</f>
        <v>0</v>
      </c>
      <c r="CX35" s="297"/>
      <c r="CY35" s="297"/>
      <c r="CZ35" s="297"/>
      <c r="DA35" s="297"/>
      <c r="DB35" s="297"/>
      <c r="DC35" s="297"/>
      <c r="DD35" s="300">
        <f t="shared" si="85"/>
        <v>0.5</v>
      </c>
      <c r="DE35" s="297">
        <f>SUMIF(โรคเหี่ยว!$B$5:$B$65,ทดสอบ!$E35,โรคเหี่ยว!$E$5:$E$65)</f>
        <v>0</v>
      </c>
      <c r="DF35" s="297"/>
      <c r="DG35" s="297"/>
      <c r="DH35" s="297"/>
      <c r="DI35" s="297"/>
      <c r="DJ35" s="300">
        <f t="shared" si="86"/>
        <v>0</v>
      </c>
      <c r="DK35" s="297"/>
      <c r="DL35" s="297"/>
      <c r="DM35" s="297"/>
      <c r="DN35" s="297"/>
      <c r="DO35" s="297"/>
      <c r="DP35" s="300">
        <f t="shared" si="87"/>
        <v>0</v>
      </c>
      <c r="DQ35" s="297"/>
      <c r="DR35" s="297"/>
      <c r="DS35" s="297">
        <f>SUMIF('เพลี้ยไฟ ทุเรียน'!$B$5:$B$81,ทดสอบ!$E35,'เพลี้ยไฟ ทุเรียน'!$F$5:$F$81)</f>
        <v>0</v>
      </c>
      <c r="DT35" s="297">
        <f>SUMIF('เพลี้ยแป้ง ทุเรียน'!$B$5:$B$81,ทดสอบ!$E35,'เพลี้ยแป้ง ทุเรียน'!$F$5:$F$81)</f>
        <v>0</v>
      </c>
      <c r="DU35" s="297">
        <f>SUMIF(เพลี้ยไก่แจ้ทุเรียน!$B$5:$B$81,ทดสอบ!$E35,เพลี้ยไก่แจ้ทุเรียน!$F$5:$F$81)</f>
        <v>0</v>
      </c>
      <c r="DV35" s="297">
        <f>SUMIF(เพลี้ยหอยเกล็ด!$B$5:$B$81,ทดสอบ!$E35,เพลี้ยหอยเกล็ด!$F$5:$F$81)</f>
        <v>0</v>
      </c>
      <c r="DW35" s="297">
        <f>SUMIF(เพลี้ยจั๊กจั่นฝอย!$B$5:$B$81,ทดสอบ!$E35,เพลี้ยจั๊กจั่นฝอย!$F$5:$F$81)</f>
        <v>0</v>
      </c>
      <c r="DX35" s="297">
        <f>SUMIF(หนอนเจาะเมล็ดทุเรียน!$B$5:$B$81,ทดสอบ!$E35,หนอนเจาะเมล็ดทุเรียน!$F$5:$F$81)</f>
        <v>0</v>
      </c>
      <c r="DY35" s="297">
        <f>SUMIF(ไรแดงทุเรียน!$B$5:$B$81,ทดสอบ!$E35,ไรแดงทุเรียน!$F$5:$F$81)</f>
        <v>0</v>
      </c>
      <c r="DZ35" s="297"/>
      <c r="EA35" s="297">
        <f>SUMIF(โรครากเน่าโคนเน่า!$B$5:$B$81,ทดสอบ!$E35,โรครากเน่าโคนเน่า!$F$5:$F$81)</f>
        <v>0</v>
      </c>
      <c r="EB35" s="297">
        <f>SUMIF('โรคราดำ ทุเรียน'!$B$5:$B$81,ทดสอบ!$E35,'โรคราดำ ทุเรียน'!$F$5:$F$81)</f>
        <v>0</v>
      </c>
      <c r="EC35" s="297"/>
      <c r="ED35" s="297"/>
      <c r="EE35" s="297">
        <f>SUMIF(โรคราสีชมพู!$B$5:$B$81,ทดสอบ!$E35,โรคราสีชมพู!$F$5:$F$81)</f>
        <v>0</v>
      </c>
      <c r="EF35" s="297">
        <f>SUMIF(โรคใบติดหรือใบไหม้!$B$5:$B$81,ทดสอบ!$E35,โรคใบติดหรือใบไหม้!$F$5:$F$81)</f>
        <v>0</v>
      </c>
      <c r="EG35" s="297"/>
      <c r="EH35" s="297">
        <f>SUMIF('โรคใบจุดสาหร่าย (durian)'!$B$5:$B$81,ทดสอบ!$E35,'โรคใบจุดสาหร่าย (durian)'!$F$5:$F$81)</f>
        <v>0</v>
      </c>
      <c r="EI35" s="297">
        <f>SUMIF(หนอนเจาะผล!$B$5:$B$81,ทดสอบ!$E35,หนอนเจาะผล!$F$5:$F$81)</f>
        <v>0</v>
      </c>
      <c r="EJ35" s="300">
        <f t="shared" si="88"/>
        <v>0</v>
      </c>
      <c r="EK35" s="297"/>
      <c r="EL35" s="297">
        <f>SUMIF('เพลี้ยแป้ง (เงาะ)'!$B$5:$B$76,ทดสอบ!$E35,'เพลี้ยแป้ง (เงาะ)'!$F$5:$F$76)</f>
        <v>0</v>
      </c>
      <c r="EM35" s="297"/>
      <c r="EN35" s="297">
        <f>SUMIF(หนอนคืบกินใบ!$B$5:$B$76,ทดสอบ!$E35,หนอนคืบกินใบ!$F$5:$F$76)</f>
        <v>0</v>
      </c>
      <c r="EO35" s="297">
        <f>SUMIF('โรคราแป้ง (เงาะ)'!$B$5:$B$76,ทดสอบ!$E35,'โรคราแป้ง (เงาะ)'!$F$5:$F$76)</f>
        <v>0</v>
      </c>
      <c r="EP35" s="297"/>
      <c r="EQ35" s="297"/>
      <c r="ER35" s="297"/>
      <c r="ES35" s="297">
        <f>SUMIF('โรคใบจุดสาหร่าย(เงาะ)'!$B$5:$B$76,ทดสอบ!$E35,'โรคใบจุดสาหร่าย(เงาะ)'!$F$5:$F$76)</f>
        <v>0</v>
      </c>
      <c r="ET35" s="300">
        <f t="shared" si="89"/>
        <v>0</v>
      </c>
      <c r="EU35" s="297">
        <f>SUMIF('เพลี้ยไฟ (mangosteen)'!$B$5:$B$76,ทดสอบ!$E35,'เพลี้ยไฟ (mangosteen)'!$F$5:$F$76)</f>
        <v>0</v>
      </c>
      <c r="EV35" s="297">
        <f>SUMIF(หนอนชอนใบ!$B$5:$B$76,ทดสอบ!$E35,หนอนชอนใบ!$F$5:$F$76)</f>
        <v>0</v>
      </c>
      <c r="EW35" s="297">
        <f>SUMIF(หนอนกินใบ!$B$5:$B$76,ทดสอบ!$E35,หนอนกินใบ!$F$5:$F$76)</f>
        <v>0</v>
      </c>
      <c r="EX35" s="297"/>
      <c r="EY35" s="297">
        <f>SUMIF(โรคแอนแทรคโนส!$B$5:$B$76,ทดสอบ!$E35,โรคแอนแทรคโนส!$F$5:$F$76)</f>
        <v>0</v>
      </c>
      <c r="EZ35" s="297">
        <f>SUMIF('โรคใบจุดสาหร่าย (mangosteen)'!$B$5:$B$76,ทดสอบ!$E35,'โรคใบจุดสาหร่าย (mangosteen)'!$F$5:$F$76)</f>
        <v>0</v>
      </c>
      <c r="FA35" s="297">
        <f>SUMIF('โรคใบจุด (mangosteen)'!$B$5:$B$76,ทดสอบ!$E35,'โรคใบจุด (mangosteen)'!$F$5:$F$76)</f>
        <v>0</v>
      </c>
      <c r="FB35" s="300">
        <f t="shared" si="90"/>
        <v>0</v>
      </c>
      <c r="FC35" s="297">
        <f>SUMIF(โรคพุ่มไม้กวาด!$B$5:$B$80,ทดสอบ!$E35,โรคพุ่มไม้กวาด!$F$5:$F$80)</f>
        <v>0</v>
      </c>
      <c r="FD35" s="297">
        <f>SUMIF('เพลี้ยแป้ง (ลำไย)'!$B$5:$B$80,ทดสอบ!$E35,'เพลี้ยแป้ง (ลำไย)'!$F$5:$F$80)</f>
        <v>0</v>
      </c>
      <c r="FE35" s="297">
        <f>SUMIF('โรคราดำ (ลำไย)'!$B$5:$B$80,ทดสอบ!$E35,'โรคราดำ (ลำไย)'!$F$5:$F$80)</f>
        <v>0</v>
      </c>
      <c r="FF35" s="297">
        <f>SUMIF('หนอนคืบกินใบ (ลำไย)'!$B$5:$B$80,ทดสอบ!$E35,'หนอนคืบกินใบ (ลำไย)'!$F$5:$F$80)</f>
        <v>0</v>
      </c>
      <c r="FG35" s="297"/>
      <c r="FH35" s="300">
        <f t="shared" si="91"/>
        <v>0</v>
      </c>
      <c r="FI35" s="300">
        <f t="shared" ca="1" si="92"/>
        <v>6228.53</v>
      </c>
      <c r="FJ35" s="368">
        <f t="shared" ca="1" si="4"/>
        <v>6228.53</v>
      </c>
      <c r="FK35" s="334">
        <f t="shared" ca="1" si="25"/>
        <v>0</v>
      </c>
    </row>
    <row r="36" spans="1:167" s="112" customFormat="1">
      <c r="A36" s="318">
        <v>0</v>
      </c>
      <c r="B36" s="318">
        <f t="shared" ca="1" si="76"/>
        <v>1</v>
      </c>
      <c r="C36" s="318">
        <f ca="1">IF(B36=1,SUBTOTAL(2,$B$28:B36),"")</f>
        <v>9</v>
      </c>
      <c r="D36" s="290">
        <f t="shared" ca="1" si="77"/>
        <v>9</v>
      </c>
      <c r="E36" s="291" t="s">
        <v>142</v>
      </c>
      <c r="F36" s="310"/>
      <c r="G36" s="310"/>
      <c r="H36" s="310"/>
      <c r="I36" s="310"/>
      <c r="J36" s="306"/>
      <c r="K36" s="297">
        <f>SUMIF(หนอนห่อใบข้าว!$B$5:$B$76,ทดสอบ!$E36,หนอนห่อใบข้าว!$G$5:$G$76)</f>
        <v>0</v>
      </c>
      <c r="L36" s="297">
        <f>SUMIF(เพลี้ยกระโดดหลังขาว!$B$5:$B$76,ทดสอบ!$E36,เพลี้ยกระโดดหลังขาว!$G$5:$G$76)</f>
        <v>0</v>
      </c>
      <c r="M36" s="297">
        <f>SUMIF(โรคไหม้ข้าว!$B$5:$B$76,ทดสอบ!$E36,โรคไหม้ข้าว!$G$5:$G$76)</f>
        <v>0</v>
      </c>
      <c r="N36" s="297">
        <f>SUMIF(แมลงหวี่ขาว!$B$5:$B$76,ทดสอบ!$E36,แมลงหวี่ขาว!$G$5:$G$76)</f>
        <v>0</v>
      </c>
      <c r="O36" s="297">
        <f>SUMIF(เพลี้ยกระโดดสีน้ำตาล!$B$5:$B$77,ทดสอบ!$E36,เพลี้ยกระโดดสีน้ำตาล!$G$5:$G$77)</f>
        <v>0</v>
      </c>
      <c r="P36" s="297">
        <f>SUMIF(แมลงสิง!$B$5:$B$81,ทดสอบ!$E36,แมลงสิง!$G$5:$G$81)</f>
        <v>0</v>
      </c>
      <c r="Q36" s="297">
        <f>SUMIF(เพลี้ยไฟ!$B$5:$B$76,ทดสอบ!$E36,เพลี้ยไฟ!$G$5:$G$76)</f>
        <v>0</v>
      </c>
      <c r="R36" s="297">
        <f>SUMIF(แมลงดำหนาม1!$B$5:$B$81,ทดสอบ!$E36,แมลงดำหนาม1!$G$5:$G$81)</f>
        <v>0</v>
      </c>
      <c r="S36" s="297">
        <f>SUMIF(โรคขอบใบแห้ง!$B$5:$B$78,ทดสอบ!$E36,โรคขอบใบแห้ง!$G$5:$G$78)</f>
        <v>0</v>
      </c>
      <c r="T36" s="297">
        <f>SUMIF(โรคกาบใบแห้ง!$B$5:$B$81,ทดสอบ!$E36,โรคกาบใบแห้ง!$G$5:$G$81)</f>
        <v>0</v>
      </c>
      <c r="U36" s="297">
        <f>SUMIF(โรคใบจุดสีน้ำตาล!$B$5:$B$77,ทดสอบ!$E36,โรคใบจุดสีน้ำตาล!$G$5:$G$77)</f>
        <v>0</v>
      </c>
      <c r="V36" s="297">
        <f>SUMIF(หนอนกระทู้กล้า!$B$5:$B$76,ทดสอบ!$E36,หนอนกระทู้กล้า!$G$5:$G$76)</f>
        <v>0</v>
      </c>
      <c r="W36" s="297">
        <f>SUMIF(โรคใบขีดโปร่งแสง!$B$5:$B$81,ทดสอบ!$E36,โรคใบขีดโปร่งแสง!$G$5:$G$81)</f>
        <v>0</v>
      </c>
      <c r="X36" s="297">
        <f>SUMIF(โรคใบขีดสีน้ำตาล!$B$5:$B$80,ทดสอบ!$E36,โรคใบขีดสีน้ำตาล!$G$5:$G$80)</f>
        <v>0</v>
      </c>
      <c r="Y36" s="297">
        <f>SUMIF(หนอนกัดใบข้าว!$B$5:$B$81,ทดสอบ!$E36,หนอนกัดใบข้าว!$G$5:$G$81)</f>
        <v>0</v>
      </c>
      <c r="Z36" s="297">
        <f>SUMIF(แมลงหล่า!$B$5:$B$81,ทดสอบ!$E36,แมลงหล่า!$G$5:$G$81)</f>
        <v>0</v>
      </c>
      <c r="AA36" s="297">
        <f>SUMIF(แมลงบั่ว!$B$5:$B$80,ทดสอบ!$E36,แมลงบั่ว!$G$5:$G$80)</f>
        <v>0</v>
      </c>
      <c r="AB36" s="297">
        <f>SUMIF(โรคเมล็ดด่าง!$B$5:$B$81,ทดสอบ!$E36,โรคเมล็ดด่าง!$G$5:$G$81)</f>
        <v>0</v>
      </c>
      <c r="AC36" s="297">
        <f>SUMIF(ด้วงดำ!$B$5:$B$81,ทดสอบ!$E36,ด้วงดำ!$G$5:$G$81)</f>
        <v>0</v>
      </c>
      <c r="AD36" s="297">
        <f>SUMIF(ตั๊กแตนหนวดสั้น!$B$5:$B$81,ทดสอบ!$E36,ตั๊กแตนหนวดสั้น!$G$5:$G$81)</f>
        <v>0</v>
      </c>
      <c r="AE36" s="297">
        <f>SUMIF(หนอนกอข้าว!$B$5:$B$77,ทดสอบ!$E36,หนอนกอข้าว!$G$5:$G$77)</f>
        <v>0</v>
      </c>
      <c r="AF36" s="297">
        <f>SUMIF(หนอนกระทู้ข้าว!$B$5:$B$81,ทดสอบ!$E36,หนอนกระทู้ข้าว!$G$5:$G$81)</f>
        <v>0</v>
      </c>
      <c r="AG36" s="297">
        <f>SUMIF(โรคกาบใบเน่า!$B$5:$B$81,ทดสอบ!$E36,โรคกาบใบเน่า!$G$5:$G$81)</f>
        <v>0</v>
      </c>
      <c r="AH36" s="297">
        <f>SUMIF(เพลี้ยจั๊กจั่นสีเขียว!$B$5:$B$80,ทดสอบ!$E36,เพลี้ยจั๊กจั่นสีเขียว!$G$5:$G$80)</f>
        <v>0</v>
      </c>
      <c r="AI36" s="297">
        <f>SUMIF(หอยเชอรี่!$B$5:$B$81,ทดสอบ!$E36,หอยเชอรี่!$G$5:$G$81)</f>
        <v>0</v>
      </c>
      <c r="AJ36" s="297">
        <f>SUMIF(โรคใบสีส้ม!$B$5:$B$80,ทดสอบ!$E36,โรคใบสีส้ม!$G$5:$G$80)</f>
        <v>0</v>
      </c>
      <c r="AK36" s="300">
        <f t="shared" si="78"/>
        <v>0</v>
      </c>
      <c r="AL36" s="297">
        <f>SUMIF(หนอนหัวดำ!$C$6:$C$67,ทดสอบ!$E36,หนอนหัวดำ!$N$6:$N$67)</f>
        <v>5</v>
      </c>
      <c r="AM36" s="297">
        <f>SUMIF(แมลงดำหนาม!$C$6:$C$67,ทดสอบ!$E36,แมลงดำหนาม!$N$6:$N$67)</f>
        <v>0</v>
      </c>
      <c r="AN36" s="297">
        <f>SUMIF('ด้วงแรด มะพร้าว'!$C$6:$C$67,ทดสอบ!$E36,'ด้วงแรด มะพร้าว'!$J$6:$J$67)</f>
        <v>0</v>
      </c>
      <c r="AO36" s="297">
        <f>SUMIF(ด้วงงวง!$C$6:$C$67,ทดสอบ!$E36,ด้วงงวง!$J$6:$J$67)</f>
        <v>0</v>
      </c>
      <c r="AP36" s="297">
        <f>SUMIF(ไรสี่ขามะพร้าว!$C$6:$C$67,ทดสอบ!$E36,ไรสี่ขามะพร้าว!$J$6:$J$67)</f>
        <v>0</v>
      </c>
      <c r="AQ36" s="297">
        <f>SUMIF(หนอนพาราซา!$C$6:$C$67,ทดสอบ!$E36,หนอนพาราซา!$J$6:$J$67)</f>
        <v>0</v>
      </c>
      <c r="AR36" s="297">
        <f>SUMIF(หนอนกินใบมะพร้าว!$C$6:$C$67,ทดสอบ!$E36,หนอนกินใบมะพร้าว!$J$6:$J$67)</f>
        <v>0</v>
      </c>
      <c r="AS36" s="300">
        <f t="shared" si="79"/>
        <v>5</v>
      </c>
      <c r="AT36" s="297">
        <f>SUMIF('ด้วงแรด ปาล์ม'!$C$5:$C$71,ทดสอบ!$E36,'ด้วงแรด ปาล์ม'!$G$5:$G$71)</f>
        <v>0</v>
      </c>
      <c r="AU36" s="297">
        <f>SUMIF(หนอนปลอกเล็ก!$C$5:$C$71,ทดสอบ!$E36,หนอนปลอกเล็ก!$G$5:$G$71)</f>
        <v>0</v>
      </c>
      <c r="AV36" s="297">
        <f>SUMIF(ด้วงกุหลาบ!$C$5:$C$70,ทดสอบ!$E36,ด้วงกุหลาบ!$G$5:$G$70)</f>
        <v>0</v>
      </c>
      <c r="AW36" s="297">
        <f>SUMIF(โรคทะลายเน่า!$C$5:$C$71,ทดสอบ!$E36,โรคทะลายเน่า!$G$5:$G$71)</f>
        <v>0</v>
      </c>
      <c r="AX36" s="297">
        <f>SUMIF(โรคลำต้นเน่า!$C$5:$C$71,ทดสอบ!$E36,โรคลำต้นเน่า!$G$5:$G$71)</f>
        <v>0</v>
      </c>
      <c r="AY36" s="297">
        <f>SUMIF('โรคใบจุด ปาล์ม'!$C$5:$C$71,ทดสอบ!$E36,'โรคใบจุด ปาล์ม'!$G$5:$G$71)</f>
        <v>0</v>
      </c>
      <c r="AZ36" s="297">
        <f>SUMIF(โรคก้านทางใบเน่า!$C$5:$C$71,ทดสอบ!$E36,โรคก้านทางใบเน่า!$G$5:$G$71)</f>
        <v>0</v>
      </c>
      <c r="BA36" s="297">
        <f>SUMIF(หนอนหน้าแมว!$C$5:$C$71,ทดสอบ!$E36,หนอนหน้าแมว!$G$5:$G$71)</f>
        <v>0</v>
      </c>
      <c r="BB36" s="591">
        <f>SUMIF('หนอนหัวดำ ปาล์ม'!$C$5:$C$71,ทดสอบ!$E36,'หนอนหัวดำ ปาล์ม'!$G$5:$G$71)</f>
        <v>0</v>
      </c>
      <c r="BC36" s="297">
        <f>SUMIF('โรคใบจุดสาหร่าย ปาล์ม'!$C$5:$C$71,ทดสอบ!$E36,'โรคใบจุดสาหร่าย ปาล์ม'!$G$5:$G$71)</f>
        <v>0</v>
      </c>
      <c r="BD36" s="300">
        <f t="shared" si="80"/>
        <v>0</v>
      </c>
      <c r="BE36" s="297">
        <f>SUMIF(โรครากขาว!$C$5:$C$69,ทดสอบ!$E36,โรครากขาว!$G$5:$G$69)</f>
        <v>0</v>
      </c>
      <c r="BF36" s="297">
        <f>SUMIF(โรคใบร่วงยางพาราชนิดใหม่!$C$5:$C$69,ทดสอบ!$E36,โรคใบร่วงยางพาราชนิดใหม่!$G$5:$G$69)</f>
        <v>0</v>
      </c>
      <c r="BG36" s="297">
        <f>SUMIF(โรคใบร่วงยางพารา!$C$5:$C$69,ทดสอบ!$E36,โรคใบร่วงยางพารา!$G$5:$G$69)</f>
        <v>0</v>
      </c>
      <c r="BH36" s="297">
        <f>SUMIF(โรคราแป้ง1!$C$5:$C$69,ทดสอบ!$E36,โรคราแป้ง1!$G$5:$G$69)</f>
        <v>0</v>
      </c>
      <c r="BI36" s="297">
        <f>SUMIF(โรคหน้ายางแห้ง!$C$5:$C$69,ทดสอบ!$E36,โรคหน้ายางแห้ง!$G$5:$G$69)</f>
        <v>0</v>
      </c>
      <c r="BJ36" s="300">
        <f t="shared" si="81"/>
        <v>0</v>
      </c>
      <c r="BK36" s="297">
        <f>SUMIF(โรคราสนิม!$C$5:$C$64,ทดสอบ!$E36,โรคราสนิม!$G$5:$G$64)</f>
        <v>0</v>
      </c>
      <c r="BL36" s="297">
        <f>SUMIF(หนอนกาแฟสีแดง!$C$5:$C$64,ทดสอบ!$E36,หนอนกาแฟสีแดง!$G$5:$G$64)</f>
        <v>0</v>
      </c>
      <c r="BM36" s="297">
        <f>SUMIF(โรคใบจุดตากบ!$C$5:$C$64,ทดสอบ!$E36,โรคใบจุดตากบ!$G$5:$G$64)</f>
        <v>0</v>
      </c>
      <c r="BN36" s="297">
        <f ca="1">SUMIF(หนอนเจาะกิ่งลำต้น!$C$5:$C490,ทดสอบ!$E36,หนอนเจาะกิ่งลำต้น!$G$5:$G$64)</f>
        <v>0</v>
      </c>
      <c r="BO36" s="591">
        <f>SUMIF(มอดเจาะเมล็ดกาแฟ!$C$5:$C$64,ทดสอบ!$E36,มอดเจาะเมล็ดกาแฟ!$G$5:$G$64)</f>
        <v>0</v>
      </c>
      <c r="BP36" s="297">
        <f>SUMIF(มอดเจาะผลกาแฟ!$C$5:$C$64,ทดสอบ!$E36,มอดเจาะผลกาแฟ!$G$5:$G$64)</f>
        <v>0</v>
      </c>
      <c r="BQ36" s="300">
        <f t="shared" ca="1" si="82"/>
        <v>0</v>
      </c>
      <c r="BR36" s="297">
        <f>SUMIF(เพลี้ยแป้งมัน!$B$5:$B$59,ทดสอบ!$E36,เพลี้ยแป้งมัน!$H$5:$H$59)</f>
        <v>0</v>
      </c>
      <c r="BS36" s="591">
        <f>SUMIF('โรคใบไหม้ (มัน)'!$B$5:$B$58,ทดสอบ!$E36,'โรคใบไหม้ (มัน)'!$H$5:$H$58)</f>
        <v>0</v>
      </c>
      <c r="BT36" s="297">
        <f>SUMIF(ไรแดง!$B$5:$B$59,ทดสอบ!$E36,ไรแดง!$H$5:$H$59)</f>
        <v>0</v>
      </c>
      <c r="BU36" s="297"/>
      <c r="BV36" s="297"/>
      <c r="BW36" s="297"/>
      <c r="BX36" s="297"/>
      <c r="BY36" s="297"/>
      <c r="BZ36" s="297">
        <f>SUMIF(โรคโคนเน่าหัวเน่า!$B$5:$B$59,ทดสอบ!$E36,โรคโคนเน่าหัวเน่า!$H$5:$H$59)</f>
        <v>0</v>
      </c>
      <c r="CA36" s="297"/>
      <c r="CB36" s="297">
        <f>SUMIF(โรคพุ่มแจ้!$B$5:$B$58,ทดสอบ!$E36,โรคพุ่มแจ้!$H$5:$H$58)</f>
        <v>0</v>
      </c>
      <c r="CC36" s="297">
        <f>SUMIF(โรคใบด่างมันสำปะหลัง!$B$5:$B$59,ทดสอบ!$E36,โรคใบด่างมันสำปะหลัง!$H$5:$H$59)</f>
        <v>7331.5</v>
      </c>
      <c r="CD36" s="300">
        <f t="shared" si="83"/>
        <v>7331.5</v>
      </c>
      <c r="CE36" s="297">
        <f>SUMIF(หนอนกออ้อย!$B$5:$B$50,ทดสอบ!$E36,หนอนกออ้อย!$G$5:$G$50)</f>
        <v>0</v>
      </c>
      <c r="CF36" s="297">
        <f>SUMIF('ด้วงหนวดยาว อ้อย'!$B$5:$B$52,ทดสอบ!$E36,'ด้วงหนวดยาว อ้อย'!$G$5:$G$52)</f>
        <v>0</v>
      </c>
      <c r="CG36" s="297"/>
      <c r="CH36" s="297"/>
      <c r="CI36" s="297"/>
      <c r="CJ36" s="297"/>
      <c r="CK36" s="297"/>
      <c r="CL36" s="297"/>
      <c r="CM36" s="297"/>
      <c r="CN36" s="297"/>
      <c r="CO36" s="297"/>
      <c r="CP36" s="297"/>
      <c r="CQ36" s="297"/>
      <c r="CR36" s="297">
        <f>SUMIF('โรคใบขาว อ้อย'!$B$5:$B$50,ทดสอบ!$E36,'โรคใบขาว อ้อย'!$G$5:$G$50)</f>
        <v>0</v>
      </c>
      <c r="CS36" s="297"/>
      <c r="CT36" s="300">
        <f t="shared" si="84"/>
        <v>0</v>
      </c>
      <c r="CU36" s="297"/>
      <c r="CV36" s="297">
        <f>SUMIF('หนอนกระทู้ข้าวโพดลายจุด (FAW)'!$B$5:$B$57,ทดสอบ!$E36,'หนอนกระทู้ข้าวโพดลายจุด (FAW)'!$F$5:$F$57)</f>
        <v>0</v>
      </c>
      <c r="CW36" s="297">
        <f>SUMIF(โรคฝักเน่า!$C$5:$C$57,ทดสอบ!$E36,โรคฝักเน่า!$G$5:$G$57)</f>
        <v>0</v>
      </c>
      <c r="CX36" s="297"/>
      <c r="CY36" s="297"/>
      <c r="CZ36" s="297"/>
      <c r="DA36" s="297"/>
      <c r="DB36" s="297"/>
      <c r="DC36" s="297"/>
      <c r="DD36" s="300">
        <f t="shared" si="85"/>
        <v>0</v>
      </c>
      <c r="DE36" s="297">
        <f>SUMIF(โรคเหี่ยว!$B$5:$B$65,ทดสอบ!$E36,โรคเหี่ยว!$E$5:$E$65)</f>
        <v>0</v>
      </c>
      <c r="DF36" s="297"/>
      <c r="DG36" s="297"/>
      <c r="DH36" s="297"/>
      <c r="DI36" s="297"/>
      <c r="DJ36" s="300">
        <f t="shared" si="86"/>
        <v>0</v>
      </c>
      <c r="DK36" s="297"/>
      <c r="DL36" s="297"/>
      <c r="DM36" s="297"/>
      <c r="DN36" s="297"/>
      <c r="DO36" s="297"/>
      <c r="DP36" s="300">
        <f t="shared" si="87"/>
        <v>0</v>
      </c>
      <c r="DQ36" s="297"/>
      <c r="DR36" s="297"/>
      <c r="DS36" s="297">
        <f>SUMIF('เพลี้ยไฟ ทุเรียน'!$B$5:$B$81,ทดสอบ!$E36,'เพลี้ยไฟ ทุเรียน'!$F$5:$F$81)</f>
        <v>0</v>
      </c>
      <c r="DT36" s="297">
        <f>SUMIF('เพลี้ยแป้ง ทุเรียน'!$B$5:$B$81,ทดสอบ!$E36,'เพลี้ยแป้ง ทุเรียน'!$F$5:$F$81)</f>
        <v>0</v>
      </c>
      <c r="DU36" s="297">
        <f>SUMIF(เพลี้ยไก่แจ้ทุเรียน!$B$5:$B$81,ทดสอบ!$E36,เพลี้ยไก่แจ้ทุเรียน!$F$5:$F$81)</f>
        <v>0</v>
      </c>
      <c r="DV36" s="297">
        <f>SUMIF(เพลี้ยหอยเกล็ด!$B$5:$B$81,ทดสอบ!$E36,เพลี้ยหอยเกล็ด!$F$5:$F$81)</f>
        <v>0</v>
      </c>
      <c r="DW36" s="297">
        <f>SUMIF(เพลี้ยจั๊กจั่นฝอย!$B$5:$B$81,ทดสอบ!$E36,เพลี้ยจั๊กจั่นฝอย!$F$5:$F$81)</f>
        <v>0</v>
      </c>
      <c r="DX36" s="297">
        <f>SUMIF(หนอนเจาะเมล็ดทุเรียน!$B$5:$B$81,ทดสอบ!$E36,หนอนเจาะเมล็ดทุเรียน!$F$5:$F$81)</f>
        <v>0</v>
      </c>
      <c r="DY36" s="297">
        <f>SUMIF(ไรแดงทุเรียน!$B$5:$B$81,ทดสอบ!$E36,ไรแดงทุเรียน!$F$5:$F$81)</f>
        <v>0</v>
      </c>
      <c r="DZ36" s="297"/>
      <c r="EA36" s="297">
        <f>SUMIF(โรครากเน่าโคนเน่า!$B$5:$B$81,ทดสอบ!$E36,โรครากเน่าโคนเน่า!$F$5:$F$81)</f>
        <v>0</v>
      </c>
      <c r="EB36" s="297">
        <f>SUMIF('โรคราดำ ทุเรียน'!$B$5:$B$81,ทดสอบ!$E36,'โรคราดำ ทุเรียน'!$F$5:$F$81)</f>
        <v>0</v>
      </c>
      <c r="EC36" s="297"/>
      <c r="ED36" s="297"/>
      <c r="EE36" s="297">
        <f>SUMIF(โรคราสีชมพู!$B$5:$B$81,ทดสอบ!$E36,โรคราสีชมพู!$F$5:$F$81)</f>
        <v>0</v>
      </c>
      <c r="EF36" s="297">
        <f>SUMIF(โรคใบติดหรือใบไหม้!$B$5:$B$81,ทดสอบ!$E36,โรคใบติดหรือใบไหม้!$F$5:$F$81)</f>
        <v>0</v>
      </c>
      <c r="EG36" s="297"/>
      <c r="EH36" s="297">
        <f>SUMIF('โรคใบจุดสาหร่าย (durian)'!$B$5:$B$81,ทดสอบ!$E36,'โรคใบจุดสาหร่าย (durian)'!$F$5:$F$81)</f>
        <v>0</v>
      </c>
      <c r="EI36" s="297">
        <f>SUMIF(หนอนเจาะผล!$B$5:$B$81,ทดสอบ!$E36,หนอนเจาะผล!$F$5:$F$81)</f>
        <v>0</v>
      </c>
      <c r="EJ36" s="300">
        <f t="shared" si="88"/>
        <v>0</v>
      </c>
      <c r="EK36" s="297"/>
      <c r="EL36" s="297">
        <f>SUMIF('เพลี้ยแป้ง (เงาะ)'!$B$5:$B$76,ทดสอบ!$E36,'เพลี้ยแป้ง (เงาะ)'!$F$5:$F$76)</f>
        <v>0</v>
      </c>
      <c r="EM36" s="297"/>
      <c r="EN36" s="297">
        <f>SUMIF(หนอนคืบกินใบ!$B$5:$B$76,ทดสอบ!$E36,หนอนคืบกินใบ!$F$5:$F$76)</f>
        <v>0</v>
      </c>
      <c r="EO36" s="297">
        <f>SUMIF('โรคราแป้ง (เงาะ)'!$B$5:$B$76,ทดสอบ!$E36,'โรคราแป้ง (เงาะ)'!$F$5:$F$76)</f>
        <v>0</v>
      </c>
      <c r="EP36" s="297"/>
      <c r="EQ36" s="297"/>
      <c r="ER36" s="297"/>
      <c r="ES36" s="297">
        <f>SUMIF('โรคใบจุดสาหร่าย(เงาะ)'!$B$5:$B$76,ทดสอบ!$E36,'โรคใบจุดสาหร่าย(เงาะ)'!$F$5:$F$76)</f>
        <v>0</v>
      </c>
      <c r="ET36" s="300">
        <f t="shared" si="89"/>
        <v>0</v>
      </c>
      <c r="EU36" s="297">
        <f>SUMIF('เพลี้ยไฟ (mangosteen)'!$B$5:$B$76,ทดสอบ!$E36,'เพลี้ยไฟ (mangosteen)'!$F$5:$F$76)</f>
        <v>0</v>
      </c>
      <c r="EV36" s="297">
        <f>SUMIF(หนอนชอนใบ!$B$5:$B$76,ทดสอบ!$E36,หนอนชอนใบ!$F$5:$F$76)</f>
        <v>0</v>
      </c>
      <c r="EW36" s="297">
        <f>SUMIF(หนอนกินใบ!$B$5:$B$76,ทดสอบ!$E36,หนอนกินใบ!$F$5:$F$76)</f>
        <v>0</v>
      </c>
      <c r="EX36" s="297"/>
      <c r="EY36" s="297">
        <f>SUMIF(โรคแอนแทรคโนส!$B$5:$B$76,ทดสอบ!$E36,โรคแอนแทรคโนส!$F$5:$F$76)</f>
        <v>0</v>
      </c>
      <c r="EZ36" s="297">
        <f>SUMIF('โรคใบจุดสาหร่าย (mangosteen)'!$B$5:$B$76,ทดสอบ!$E36,'โรคใบจุดสาหร่าย (mangosteen)'!$F$5:$F$76)</f>
        <v>0</v>
      </c>
      <c r="FA36" s="297">
        <f>SUMIF('โรคใบจุด (mangosteen)'!$B$5:$B$76,ทดสอบ!$E36,'โรคใบจุด (mangosteen)'!$F$5:$F$76)</f>
        <v>0</v>
      </c>
      <c r="FB36" s="300">
        <f t="shared" si="90"/>
        <v>0</v>
      </c>
      <c r="FC36" s="297">
        <f>SUMIF(โรคพุ่มไม้กวาด!$B$5:$B$80,ทดสอบ!$E36,โรคพุ่มไม้กวาด!$F$5:$F$80)</f>
        <v>0</v>
      </c>
      <c r="FD36" s="297">
        <f>SUMIF('เพลี้ยแป้ง (ลำไย)'!$B$5:$B$80,ทดสอบ!$E36,'เพลี้ยแป้ง (ลำไย)'!$F$5:$F$80)</f>
        <v>0</v>
      </c>
      <c r="FE36" s="297">
        <f>SUMIF('โรคราดำ (ลำไย)'!$B$5:$B$80,ทดสอบ!$E36,'โรคราดำ (ลำไย)'!$F$5:$F$80)</f>
        <v>0</v>
      </c>
      <c r="FF36" s="297">
        <f>SUMIF('หนอนคืบกินใบ (ลำไย)'!$B$5:$B$80,ทดสอบ!$E36,'หนอนคืบกินใบ (ลำไย)'!$F$5:$F$80)</f>
        <v>0</v>
      </c>
      <c r="FG36" s="297"/>
      <c r="FH36" s="300">
        <f t="shared" si="91"/>
        <v>0</v>
      </c>
      <c r="FI36" s="300">
        <f t="shared" ca="1" si="92"/>
        <v>7336.5</v>
      </c>
      <c r="FJ36" s="368">
        <f t="shared" ca="1" si="4"/>
        <v>7336.5</v>
      </c>
      <c r="FK36" s="334">
        <f t="shared" ca="1" si="25"/>
        <v>0</v>
      </c>
    </row>
    <row r="37" spans="1:167" s="112" customFormat="1">
      <c r="A37" s="318">
        <v>0</v>
      </c>
      <c r="B37" s="318">
        <f t="shared" ca="1" si="76"/>
        <v>1</v>
      </c>
      <c r="C37" s="318">
        <f ca="1">IF(B37=1,SUBTOTAL(2,$B$28:B37),"")</f>
        <v>10</v>
      </c>
      <c r="D37" s="290">
        <f t="shared" ca="1" si="77"/>
        <v>10</v>
      </c>
      <c r="E37" s="291" t="s">
        <v>143</v>
      </c>
      <c r="F37" s="310"/>
      <c r="G37" s="310"/>
      <c r="H37" s="310"/>
      <c r="I37" s="310"/>
      <c r="J37" s="307"/>
      <c r="K37" s="297">
        <f>SUMIF(หนอนห่อใบข้าว!$B$5:$B$76,ทดสอบ!$E37,หนอนห่อใบข้าว!$G$5:$G$76)</f>
        <v>0</v>
      </c>
      <c r="L37" s="297">
        <f>SUMIF(เพลี้ยกระโดดหลังขาว!$B$5:$B$76,ทดสอบ!$E37,เพลี้ยกระโดดหลังขาว!$G$5:$G$76)</f>
        <v>0</v>
      </c>
      <c r="M37" s="297">
        <f>SUMIF(โรคไหม้ข้าว!$B$5:$B$76,ทดสอบ!$E37,โรคไหม้ข้าว!$G$5:$G$76)</f>
        <v>0</v>
      </c>
      <c r="N37" s="297">
        <f>SUMIF(แมลงหวี่ขาว!$B$5:$B$76,ทดสอบ!$E37,แมลงหวี่ขาว!$G$5:$G$76)</f>
        <v>0</v>
      </c>
      <c r="O37" s="297">
        <f>SUMIF(เพลี้ยกระโดดสีน้ำตาล!$B$5:$B$77,ทดสอบ!$E37,เพลี้ยกระโดดสีน้ำตาล!$G$5:$G$77)</f>
        <v>0</v>
      </c>
      <c r="P37" s="297">
        <f>SUMIF(แมลงสิง!$B$5:$B$81,ทดสอบ!$E37,แมลงสิง!$G$5:$G$81)</f>
        <v>0</v>
      </c>
      <c r="Q37" s="297">
        <f>SUMIF(เพลี้ยไฟ!$B$5:$B$76,ทดสอบ!$E37,เพลี้ยไฟ!$G$5:$G$76)</f>
        <v>0</v>
      </c>
      <c r="R37" s="297">
        <f>SUMIF(แมลงดำหนาม1!$B$5:$B$81,ทดสอบ!$E37,แมลงดำหนาม1!$G$5:$G$81)</f>
        <v>0</v>
      </c>
      <c r="S37" s="297">
        <f>SUMIF(โรคขอบใบแห้ง!$B$5:$B$78,ทดสอบ!$E37,โรคขอบใบแห้ง!$G$5:$G$78)</f>
        <v>0</v>
      </c>
      <c r="T37" s="297">
        <f>SUMIF(โรคกาบใบแห้ง!$B$5:$B$81,ทดสอบ!$E37,โรคกาบใบแห้ง!$G$5:$G$81)</f>
        <v>0</v>
      </c>
      <c r="U37" s="297">
        <f>SUMIF(โรคใบจุดสีน้ำตาล!$B$5:$B$77,ทดสอบ!$E37,โรคใบจุดสีน้ำตาล!$G$5:$G$77)</f>
        <v>0</v>
      </c>
      <c r="V37" s="297">
        <f>SUMIF(หนอนกระทู้กล้า!$B$5:$B$76,ทดสอบ!$E37,หนอนกระทู้กล้า!$G$5:$G$76)</f>
        <v>0</v>
      </c>
      <c r="W37" s="297">
        <f>SUMIF(โรคใบขีดโปร่งแสง!$B$5:$B$81,ทดสอบ!$E37,โรคใบขีดโปร่งแสง!$G$5:$G$81)</f>
        <v>0</v>
      </c>
      <c r="X37" s="297">
        <f>SUMIF(โรคใบขีดสีน้ำตาล!$B$5:$B$80,ทดสอบ!$E37,โรคใบขีดสีน้ำตาล!$G$5:$G$80)</f>
        <v>0</v>
      </c>
      <c r="Y37" s="297">
        <f>SUMIF(หนอนกัดใบข้าว!$B$5:$B$81,ทดสอบ!$E37,หนอนกัดใบข้าว!$G$5:$G$81)</f>
        <v>0</v>
      </c>
      <c r="Z37" s="297">
        <f>SUMIF(แมลงหล่า!$B$5:$B$81,ทดสอบ!$E37,แมลงหล่า!$G$5:$G$81)</f>
        <v>0</v>
      </c>
      <c r="AA37" s="297">
        <f>SUMIF(แมลงบั่ว!$B$5:$B$80,ทดสอบ!$E37,แมลงบั่ว!$G$5:$G$80)</f>
        <v>0</v>
      </c>
      <c r="AB37" s="297">
        <f>SUMIF(โรคเมล็ดด่าง!$B$5:$B$81,ทดสอบ!$E37,โรคเมล็ดด่าง!$G$5:$G$81)</f>
        <v>0</v>
      </c>
      <c r="AC37" s="297">
        <f>SUMIF(ด้วงดำ!$B$5:$B$81,ทดสอบ!$E37,ด้วงดำ!$G$5:$G$81)</f>
        <v>0</v>
      </c>
      <c r="AD37" s="297">
        <f>SUMIF(ตั๊กแตนหนวดสั้น!$B$5:$B$81,ทดสอบ!$E37,ตั๊กแตนหนวดสั้น!$G$5:$G$81)</f>
        <v>0</v>
      </c>
      <c r="AE37" s="297">
        <f>SUMIF(หนอนกอข้าว!$B$5:$B$77,ทดสอบ!$E37,หนอนกอข้าว!$G$5:$G$77)</f>
        <v>0</v>
      </c>
      <c r="AF37" s="297">
        <f>SUMIF(หนอนกระทู้ข้าว!$B$5:$B$81,ทดสอบ!$E37,หนอนกระทู้ข้าว!$G$5:$G$81)</f>
        <v>0</v>
      </c>
      <c r="AG37" s="297">
        <f>SUMIF(โรคกาบใบเน่า!$B$5:$B$81,ทดสอบ!$E37,โรคกาบใบเน่า!$G$5:$G$81)</f>
        <v>0</v>
      </c>
      <c r="AH37" s="297">
        <f>SUMIF(เพลี้ยจั๊กจั่นสีเขียว!$B$5:$B$80,ทดสอบ!$E37,เพลี้ยจั๊กจั่นสีเขียว!$G$5:$G$80)</f>
        <v>0</v>
      </c>
      <c r="AI37" s="297">
        <f>SUMIF(หอยเชอรี่!$B$5:$B$81,ทดสอบ!$E37,หอยเชอรี่!$G$5:$G$81)</f>
        <v>0</v>
      </c>
      <c r="AJ37" s="297">
        <f>SUMIF(โรคใบสีส้ม!$B$5:$B$80,ทดสอบ!$E37,โรคใบสีส้ม!$G$5:$G$80)</f>
        <v>0</v>
      </c>
      <c r="AK37" s="300">
        <f t="shared" si="78"/>
        <v>0</v>
      </c>
      <c r="AL37" s="297">
        <f>SUMIF(หนอนหัวดำ!$C$6:$C$67,ทดสอบ!$E37,หนอนหัวดำ!$N$6:$N$67)</f>
        <v>0</v>
      </c>
      <c r="AM37" s="297">
        <f>SUMIF(แมลงดำหนาม!$C$6:$C$67,ทดสอบ!$E37,แมลงดำหนาม!$N$6:$N$67)</f>
        <v>0</v>
      </c>
      <c r="AN37" s="297">
        <f>SUMIF('ด้วงแรด มะพร้าว'!$C$6:$C$67,ทดสอบ!$E37,'ด้วงแรด มะพร้าว'!$J$6:$J$67)</f>
        <v>0</v>
      </c>
      <c r="AO37" s="297">
        <f>SUMIF(ด้วงงวง!$C$6:$C$67,ทดสอบ!$E37,ด้วงงวง!$J$6:$J$67)</f>
        <v>0</v>
      </c>
      <c r="AP37" s="297">
        <f>SUMIF(ไรสี่ขามะพร้าว!$C$6:$C$67,ทดสอบ!$E37,ไรสี่ขามะพร้าว!$J$6:$J$67)</f>
        <v>0</v>
      </c>
      <c r="AQ37" s="297">
        <f>SUMIF(หนอนพาราซา!$C$6:$C$67,ทดสอบ!$E37,หนอนพาราซา!$J$6:$J$67)</f>
        <v>0</v>
      </c>
      <c r="AR37" s="297">
        <f>SUMIF(หนอนกินใบมะพร้าว!$C$6:$C$67,ทดสอบ!$E37,หนอนกินใบมะพร้าว!$J$6:$J$67)</f>
        <v>0</v>
      </c>
      <c r="AS37" s="300">
        <f t="shared" si="79"/>
        <v>0</v>
      </c>
      <c r="AT37" s="297">
        <f>SUMIF('ด้วงแรด ปาล์ม'!$C$5:$C$71,ทดสอบ!$E37,'ด้วงแรด ปาล์ม'!$G$5:$G$71)</f>
        <v>0</v>
      </c>
      <c r="AU37" s="297">
        <f>SUMIF(หนอนปลอกเล็ก!$C$5:$C$71,ทดสอบ!$E37,หนอนปลอกเล็ก!$G$5:$G$71)</f>
        <v>0</v>
      </c>
      <c r="AV37" s="297">
        <f>SUMIF(ด้วงกุหลาบ!$C$5:$C$70,ทดสอบ!$E37,ด้วงกุหลาบ!$G$5:$G$70)</f>
        <v>0</v>
      </c>
      <c r="AW37" s="297">
        <f>SUMIF(โรคทะลายเน่า!$C$5:$C$71,ทดสอบ!$E37,โรคทะลายเน่า!$G$5:$G$71)</f>
        <v>0</v>
      </c>
      <c r="AX37" s="297">
        <f>SUMIF(โรคลำต้นเน่า!$C$5:$C$71,ทดสอบ!$E37,โรคลำต้นเน่า!$G$5:$G$71)</f>
        <v>0</v>
      </c>
      <c r="AY37" s="297">
        <f>SUMIF('โรคใบจุด ปาล์ม'!$C$5:$C$71,ทดสอบ!$E37,'โรคใบจุด ปาล์ม'!$G$5:$G$71)</f>
        <v>0</v>
      </c>
      <c r="AZ37" s="297">
        <f>SUMIF(โรคก้านทางใบเน่า!$C$5:$C$71,ทดสอบ!$E37,โรคก้านทางใบเน่า!$G$5:$G$71)</f>
        <v>0</v>
      </c>
      <c r="BA37" s="297">
        <f>SUMIF(หนอนหน้าแมว!$C$5:$C$71,ทดสอบ!$E37,หนอนหน้าแมว!$G$5:$G$71)</f>
        <v>0</v>
      </c>
      <c r="BB37" s="591">
        <f>SUMIF('หนอนหัวดำ ปาล์ม'!$C$5:$C$71,ทดสอบ!$E37,'หนอนหัวดำ ปาล์ม'!$G$5:$G$71)</f>
        <v>0</v>
      </c>
      <c r="BC37" s="297">
        <f>SUMIF('โรคใบจุดสาหร่าย ปาล์ม'!$C$5:$C$71,ทดสอบ!$E37,'โรคใบจุดสาหร่าย ปาล์ม'!$G$5:$G$71)</f>
        <v>0</v>
      </c>
      <c r="BD37" s="300">
        <f t="shared" si="80"/>
        <v>0</v>
      </c>
      <c r="BE37" s="297">
        <f>SUMIF(โรครากขาว!$C$5:$C$69,ทดสอบ!$E37,โรครากขาว!$G$5:$G$69)</f>
        <v>0</v>
      </c>
      <c r="BF37" s="297">
        <f>SUMIF(โรคใบร่วงยางพาราชนิดใหม่!$C$5:$C$69,ทดสอบ!$E37,โรคใบร่วงยางพาราชนิดใหม่!$G$5:$G$69)</f>
        <v>0</v>
      </c>
      <c r="BG37" s="297">
        <f>SUMIF(โรคใบร่วงยางพารา!$C$5:$C$69,ทดสอบ!$E37,โรคใบร่วงยางพารา!$G$5:$G$69)</f>
        <v>0</v>
      </c>
      <c r="BH37" s="297">
        <f>SUMIF(โรคราแป้ง1!$C$5:$C$69,ทดสอบ!$E37,โรคราแป้ง1!$G$5:$G$69)</f>
        <v>0</v>
      </c>
      <c r="BI37" s="297">
        <f>SUMIF(โรคหน้ายางแห้ง!$C$5:$C$69,ทดสอบ!$E37,โรคหน้ายางแห้ง!$G$5:$G$69)</f>
        <v>0</v>
      </c>
      <c r="BJ37" s="300">
        <f t="shared" si="81"/>
        <v>0</v>
      </c>
      <c r="BK37" s="297">
        <f>SUMIF(โรคราสนิม!$C$5:$C$64,ทดสอบ!$E37,โรคราสนิม!$G$5:$G$64)</f>
        <v>0</v>
      </c>
      <c r="BL37" s="297">
        <f>SUMIF(หนอนกาแฟสีแดง!$C$5:$C$64,ทดสอบ!$E37,หนอนกาแฟสีแดง!$G$5:$G$64)</f>
        <v>0</v>
      </c>
      <c r="BM37" s="297">
        <f>SUMIF(โรคใบจุดตากบ!$C$5:$C$64,ทดสอบ!$E37,โรคใบจุดตากบ!$G$5:$G$64)</f>
        <v>0</v>
      </c>
      <c r="BN37" s="297">
        <f ca="1">SUMIF(หนอนเจาะกิ่งลำต้น!$C$5:$C491,ทดสอบ!$E37,หนอนเจาะกิ่งลำต้น!$G$5:$G$64)</f>
        <v>0</v>
      </c>
      <c r="BO37" s="591">
        <f>SUMIF(มอดเจาะเมล็ดกาแฟ!$C$5:$C$64,ทดสอบ!$E37,มอดเจาะเมล็ดกาแฟ!$G$5:$G$64)</f>
        <v>0</v>
      </c>
      <c r="BP37" s="297">
        <f>SUMIF(มอดเจาะผลกาแฟ!$C$5:$C$64,ทดสอบ!$E37,มอดเจาะผลกาแฟ!$G$5:$G$64)</f>
        <v>0</v>
      </c>
      <c r="BQ37" s="300">
        <f t="shared" ca="1" si="82"/>
        <v>0</v>
      </c>
      <c r="BR37" s="297">
        <f>SUMIF(เพลี้ยแป้งมัน!$B$5:$B$59,ทดสอบ!$E37,เพลี้ยแป้งมัน!$H$5:$H$59)</f>
        <v>0</v>
      </c>
      <c r="BS37" s="591">
        <f>SUMIF('โรคใบไหม้ (มัน)'!$B$5:$B$58,ทดสอบ!$E37,'โรคใบไหม้ (มัน)'!$H$5:$H$58)</f>
        <v>0</v>
      </c>
      <c r="BT37" s="297">
        <f>SUMIF(ไรแดง!$B$5:$B$59,ทดสอบ!$E37,ไรแดง!$H$5:$H$59)</f>
        <v>0</v>
      </c>
      <c r="BU37" s="297"/>
      <c r="BV37" s="297"/>
      <c r="BW37" s="297"/>
      <c r="BX37" s="297"/>
      <c r="BY37" s="297"/>
      <c r="BZ37" s="297">
        <f>SUMIF(โรคโคนเน่าหัวเน่า!$B$5:$B$59,ทดสอบ!$E37,โรคโคนเน่าหัวเน่า!$H$5:$H$59)</f>
        <v>0</v>
      </c>
      <c r="CA37" s="297"/>
      <c r="CB37" s="297">
        <f>SUMIF(โรคพุ่มแจ้!$B$5:$B$58,ทดสอบ!$E37,โรคพุ่มแจ้!$H$5:$H$58)</f>
        <v>0</v>
      </c>
      <c r="CC37" s="297">
        <f>SUMIF(โรคใบด่างมันสำปะหลัง!$B$5:$B$59,ทดสอบ!$E37,โรคใบด่างมันสำปะหลัง!$H$5:$H$59)</f>
        <v>6747</v>
      </c>
      <c r="CD37" s="300">
        <f t="shared" si="83"/>
        <v>6747</v>
      </c>
      <c r="CE37" s="297">
        <f>SUMIF(หนอนกออ้อย!$B$5:$B$50,ทดสอบ!$E37,หนอนกออ้อย!$G$5:$G$50)</f>
        <v>0</v>
      </c>
      <c r="CF37" s="297">
        <f>SUMIF('ด้วงหนวดยาว อ้อย'!$B$5:$B$52,ทดสอบ!$E37,'ด้วงหนวดยาว อ้อย'!$G$5:$G$52)</f>
        <v>0</v>
      </c>
      <c r="CG37" s="297"/>
      <c r="CH37" s="297"/>
      <c r="CI37" s="297"/>
      <c r="CJ37" s="297"/>
      <c r="CK37" s="297"/>
      <c r="CL37" s="297"/>
      <c r="CM37" s="297"/>
      <c r="CN37" s="297"/>
      <c r="CO37" s="297"/>
      <c r="CP37" s="297"/>
      <c r="CQ37" s="297"/>
      <c r="CR37" s="297">
        <f>SUMIF('โรคใบขาว อ้อย'!$B$5:$B$50,ทดสอบ!$E37,'โรคใบขาว อ้อย'!$G$5:$G$50)</f>
        <v>0</v>
      </c>
      <c r="CS37" s="297"/>
      <c r="CT37" s="300">
        <f t="shared" si="84"/>
        <v>0</v>
      </c>
      <c r="CU37" s="297"/>
      <c r="CV37" s="297">
        <f>SUMIF('หนอนกระทู้ข้าวโพดลายจุด (FAW)'!$B$5:$B$57,ทดสอบ!$E37,'หนอนกระทู้ข้าวโพดลายจุด (FAW)'!$F$5:$F$57)</f>
        <v>0</v>
      </c>
      <c r="CW37" s="297">
        <f>SUMIF(โรคฝักเน่า!$C$5:$C$57,ทดสอบ!$E37,โรคฝักเน่า!$G$5:$G$57)</f>
        <v>0</v>
      </c>
      <c r="CX37" s="297"/>
      <c r="CY37" s="297"/>
      <c r="CZ37" s="297"/>
      <c r="DA37" s="297"/>
      <c r="DB37" s="297"/>
      <c r="DC37" s="297"/>
      <c r="DD37" s="300">
        <f t="shared" si="85"/>
        <v>0</v>
      </c>
      <c r="DE37" s="297">
        <f>SUMIF(โรคเหี่ยว!$B$5:$B$65,ทดสอบ!$E37,โรคเหี่ยว!$E$5:$E$65)</f>
        <v>0</v>
      </c>
      <c r="DF37" s="297"/>
      <c r="DG37" s="297"/>
      <c r="DH37" s="297"/>
      <c r="DI37" s="297"/>
      <c r="DJ37" s="300">
        <f t="shared" si="86"/>
        <v>0</v>
      </c>
      <c r="DK37" s="297"/>
      <c r="DL37" s="297"/>
      <c r="DM37" s="297"/>
      <c r="DN37" s="297"/>
      <c r="DO37" s="297"/>
      <c r="DP37" s="300">
        <f t="shared" si="87"/>
        <v>0</v>
      </c>
      <c r="DQ37" s="297"/>
      <c r="DR37" s="297"/>
      <c r="DS37" s="297">
        <f>SUMIF('เพลี้ยไฟ ทุเรียน'!$B$5:$B$81,ทดสอบ!$E37,'เพลี้ยไฟ ทุเรียน'!$F$5:$F$81)</f>
        <v>0</v>
      </c>
      <c r="DT37" s="297">
        <f>SUMIF('เพลี้ยแป้ง ทุเรียน'!$B$5:$B$81,ทดสอบ!$E37,'เพลี้ยแป้ง ทุเรียน'!$F$5:$F$81)</f>
        <v>0</v>
      </c>
      <c r="DU37" s="297">
        <f>SUMIF(เพลี้ยไก่แจ้ทุเรียน!$B$5:$B$81,ทดสอบ!$E37,เพลี้ยไก่แจ้ทุเรียน!$F$5:$F$81)</f>
        <v>0</v>
      </c>
      <c r="DV37" s="297">
        <f>SUMIF(เพลี้ยหอยเกล็ด!$B$5:$B$81,ทดสอบ!$E37,เพลี้ยหอยเกล็ด!$F$5:$F$81)</f>
        <v>0</v>
      </c>
      <c r="DW37" s="297">
        <f>SUMIF(เพลี้ยจั๊กจั่นฝอย!$B$5:$B$81,ทดสอบ!$E37,เพลี้ยจั๊กจั่นฝอย!$F$5:$F$81)</f>
        <v>0</v>
      </c>
      <c r="DX37" s="297">
        <f>SUMIF(หนอนเจาะเมล็ดทุเรียน!$B$5:$B$81,ทดสอบ!$E37,หนอนเจาะเมล็ดทุเรียน!$F$5:$F$81)</f>
        <v>0</v>
      </c>
      <c r="DY37" s="297">
        <f>SUMIF(ไรแดงทุเรียน!$B$5:$B$81,ทดสอบ!$E37,ไรแดงทุเรียน!$F$5:$F$81)</f>
        <v>0</v>
      </c>
      <c r="DZ37" s="297"/>
      <c r="EA37" s="297">
        <f>SUMIF(โรครากเน่าโคนเน่า!$B$5:$B$81,ทดสอบ!$E37,โรครากเน่าโคนเน่า!$F$5:$F$81)</f>
        <v>0</v>
      </c>
      <c r="EB37" s="297">
        <f>SUMIF('โรคราดำ ทุเรียน'!$B$5:$B$81,ทดสอบ!$E37,'โรคราดำ ทุเรียน'!$F$5:$F$81)</f>
        <v>0</v>
      </c>
      <c r="EC37" s="297"/>
      <c r="ED37" s="297"/>
      <c r="EE37" s="297">
        <f>SUMIF(โรคราสีชมพู!$B$5:$B$81,ทดสอบ!$E37,โรคราสีชมพู!$F$5:$F$81)</f>
        <v>0</v>
      </c>
      <c r="EF37" s="297">
        <f>SUMIF(โรคใบติดหรือใบไหม้!$B$5:$B$81,ทดสอบ!$E37,โรคใบติดหรือใบไหม้!$F$5:$F$81)</f>
        <v>0</v>
      </c>
      <c r="EG37" s="297"/>
      <c r="EH37" s="297">
        <f>SUMIF('โรคใบจุดสาหร่าย (durian)'!$B$5:$B$81,ทดสอบ!$E37,'โรคใบจุดสาหร่าย (durian)'!$F$5:$F$81)</f>
        <v>0</v>
      </c>
      <c r="EI37" s="297">
        <f>SUMIF(หนอนเจาะผล!$B$5:$B$81,ทดสอบ!$E37,หนอนเจาะผล!$F$5:$F$81)</f>
        <v>0</v>
      </c>
      <c r="EJ37" s="300">
        <f t="shared" si="88"/>
        <v>0</v>
      </c>
      <c r="EK37" s="297"/>
      <c r="EL37" s="297">
        <f>SUMIF('เพลี้ยแป้ง (เงาะ)'!$B$5:$B$76,ทดสอบ!$E37,'เพลี้ยแป้ง (เงาะ)'!$F$5:$F$76)</f>
        <v>0</v>
      </c>
      <c r="EM37" s="297"/>
      <c r="EN37" s="297">
        <f>SUMIF(หนอนคืบกินใบ!$B$5:$B$76,ทดสอบ!$E37,หนอนคืบกินใบ!$F$5:$F$76)</f>
        <v>0</v>
      </c>
      <c r="EO37" s="297">
        <f>SUMIF('โรคราแป้ง (เงาะ)'!$B$5:$B$76,ทดสอบ!$E37,'โรคราแป้ง (เงาะ)'!$F$5:$F$76)</f>
        <v>0</v>
      </c>
      <c r="EP37" s="297"/>
      <c r="EQ37" s="297"/>
      <c r="ER37" s="297"/>
      <c r="ES37" s="297">
        <f>SUMIF('โรคใบจุดสาหร่าย(เงาะ)'!$B$5:$B$76,ทดสอบ!$E37,'โรคใบจุดสาหร่าย(เงาะ)'!$F$5:$F$76)</f>
        <v>0</v>
      </c>
      <c r="ET37" s="300">
        <f t="shared" si="89"/>
        <v>0</v>
      </c>
      <c r="EU37" s="297">
        <f>SUMIF('เพลี้ยไฟ (mangosteen)'!$B$5:$B$76,ทดสอบ!$E37,'เพลี้ยไฟ (mangosteen)'!$F$5:$F$76)</f>
        <v>0</v>
      </c>
      <c r="EV37" s="297">
        <f>SUMIF(หนอนชอนใบ!$B$5:$B$76,ทดสอบ!$E37,หนอนชอนใบ!$F$5:$F$76)</f>
        <v>0</v>
      </c>
      <c r="EW37" s="297">
        <f>SUMIF(หนอนกินใบ!$B$5:$B$76,ทดสอบ!$E37,หนอนกินใบ!$F$5:$F$76)</f>
        <v>0</v>
      </c>
      <c r="EX37" s="297"/>
      <c r="EY37" s="297">
        <f>SUMIF(โรคแอนแทรคโนส!$B$5:$B$76,ทดสอบ!$E37,โรคแอนแทรคโนส!$F$5:$F$76)</f>
        <v>0</v>
      </c>
      <c r="EZ37" s="297">
        <f>SUMIF('โรคใบจุดสาหร่าย (mangosteen)'!$B$5:$B$76,ทดสอบ!$E37,'โรคใบจุดสาหร่าย (mangosteen)'!$F$5:$F$76)</f>
        <v>0</v>
      </c>
      <c r="FA37" s="297">
        <f>SUMIF('โรคใบจุด (mangosteen)'!$B$5:$B$76,ทดสอบ!$E37,'โรคใบจุด (mangosteen)'!$F$5:$F$76)</f>
        <v>0</v>
      </c>
      <c r="FB37" s="300">
        <f t="shared" si="90"/>
        <v>0</v>
      </c>
      <c r="FC37" s="297">
        <f>SUMIF(โรคพุ่มไม้กวาด!$B$5:$B$80,ทดสอบ!$E37,โรคพุ่มไม้กวาด!$F$5:$F$80)</f>
        <v>0</v>
      </c>
      <c r="FD37" s="297">
        <f>SUMIF('เพลี้ยแป้ง (ลำไย)'!$B$5:$B$80,ทดสอบ!$E37,'เพลี้ยแป้ง (ลำไย)'!$F$5:$F$80)</f>
        <v>0</v>
      </c>
      <c r="FE37" s="297">
        <f>SUMIF('โรคราดำ (ลำไย)'!$B$5:$B$80,ทดสอบ!$E37,'โรคราดำ (ลำไย)'!$F$5:$F$80)</f>
        <v>0</v>
      </c>
      <c r="FF37" s="297">
        <f>SUMIF('หนอนคืบกินใบ (ลำไย)'!$B$5:$B$80,ทดสอบ!$E37,'หนอนคืบกินใบ (ลำไย)'!$F$5:$F$80)</f>
        <v>0</v>
      </c>
      <c r="FG37" s="297"/>
      <c r="FH37" s="300">
        <f t="shared" si="91"/>
        <v>0</v>
      </c>
      <c r="FI37" s="300">
        <f t="shared" ca="1" si="92"/>
        <v>6747</v>
      </c>
      <c r="FJ37" s="368">
        <f t="shared" ca="1" si="4"/>
        <v>6747</v>
      </c>
      <c r="FK37" s="334">
        <f t="shared" ca="1" si="25"/>
        <v>0</v>
      </c>
    </row>
    <row r="38" spans="1:167" s="112" customFormat="1">
      <c r="A38" s="318">
        <v>0</v>
      </c>
      <c r="B38" s="318">
        <f t="shared" ca="1" si="76"/>
        <v>1</v>
      </c>
      <c r="C38" s="318">
        <f ca="1">IF(B38=1,SUBTOTAL(2,$B$28:B38),"")</f>
        <v>11</v>
      </c>
      <c r="D38" s="290">
        <f t="shared" ca="1" si="77"/>
        <v>11</v>
      </c>
      <c r="E38" s="291" t="s">
        <v>144</v>
      </c>
      <c r="F38" s="310"/>
      <c r="G38" s="310"/>
      <c r="H38" s="310"/>
      <c r="I38" s="310"/>
      <c r="J38" s="307"/>
      <c r="K38" s="297">
        <f>SUMIF(หนอนห่อใบข้าว!$B$5:$B$76,ทดสอบ!$E38,หนอนห่อใบข้าว!$G$5:$G$76)</f>
        <v>0</v>
      </c>
      <c r="L38" s="297">
        <f>SUMIF(เพลี้ยกระโดดหลังขาว!$B$5:$B$76,ทดสอบ!$E38,เพลี้ยกระโดดหลังขาว!$G$5:$G$76)</f>
        <v>0</v>
      </c>
      <c r="M38" s="297">
        <f>SUMIF(โรคไหม้ข้าว!$B$5:$B$76,ทดสอบ!$E38,โรคไหม้ข้าว!$G$5:$G$76)</f>
        <v>0</v>
      </c>
      <c r="N38" s="297">
        <f>SUMIF(แมลงหวี่ขาว!$B$5:$B$76,ทดสอบ!$E38,แมลงหวี่ขาว!$G$5:$G$76)</f>
        <v>0</v>
      </c>
      <c r="O38" s="297">
        <f>SUMIF(เพลี้ยกระโดดสีน้ำตาล!$B$5:$B$77,ทดสอบ!$E38,เพลี้ยกระโดดสีน้ำตาล!$G$5:$G$77)</f>
        <v>0</v>
      </c>
      <c r="P38" s="297">
        <f>SUMIF(แมลงสิง!$B$5:$B$81,ทดสอบ!$E38,แมลงสิง!$G$5:$G$81)</f>
        <v>0</v>
      </c>
      <c r="Q38" s="297">
        <f>SUMIF(เพลี้ยไฟ!$B$5:$B$76,ทดสอบ!$E38,เพลี้ยไฟ!$G$5:$G$76)</f>
        <v>0</v>
      </c>
      <c r="R38" s="297">
        <f>SUMIF(แมลงดำหนาม1!$B$5:$B$81,ทดสอบ!$E38,แมลงดำหนาม1!$G$5:$G$81)</f>
        <v>0</v>
      </c>
      <c r="S38" s="297">
        <f>SUMIF(โรคขอบใบแห้ง!$B$5:$B$78,ทดสอบ!$E38,โรคขอบใบแห้ง!$G$5:$G$78)</f>
        <v>0</v>
      </c>
      <c r="T38" s="297">
        <f>SUMIF(โรคกาบใบแห้ง!$B$5:$B$81,ทดสอบ!$E38,โรคกาบใบแห้ง!$G$5:$G$81)</f>
        <v>0</v>
      </c>
      <c r="U38" s="297">
        <f>SUMIF(โรคใบจุดสีน้ำตาล!$B$5:$B$77,ทดสอบ!$E38,โรคใบจุดสีน้ำตาล!$G$5:$G$77)</f>
        <v>0</v>
      </c>
      <c r="V38" s="297">
        <f>SUMIF(หนอนกระทู้กล้า!$B$5:$B$76,ทดสอบ!$E38,หนอนกระทู้กล้า!$G$5:$G$76)</f>
        <v>0</v>
      </c>
      <c r="W38" s="297">
        <f>SUMIF(โรคใบขีดโปร่งแสง!$B$5:$B$81,ทดสอบ!$E38,โรคใบขีดโปร่งแสง!$G$5:$G$81)</f>
        <v>0</v>
      </c>
      <c r="X38" s="297">
        <f>SUMIF(โรคใบขีดสีน้ำตาล!$B$5:$B$80,ทดสอบ!$E38,โรคใบขีดสีน้ำตาล!$G$5:$G$80)</f>
        <v>0</v>
      </c>
      <c r="Y38" s="297">
        <f>SUMIF(หนอนกัดใบข้าว!$B$5:$B$81,ทดสอบ!$E38,หนอนกัดใบข้าว!$G$5:$G$81)</f>
        <v>0</v>
      </c>
      <c r="Z38" s="297">
        <f>SUMIF(แมลงหล่า!$B$5:$B$81,ทดสอบ!$E38,แมลงหล่า!$G$5:$G$81)</f>
        <v>0</v>
      </c>
      <c r="AA38" s="297">
        <f>SUMIF(แมลงบั่ว!$B$5:$B$80,ทดสอบ!$E38,แมลงบั่ว!$G$5:$G$80)</f>
        <v>0</v>
      </c>
      <c r="AB38" s="297">
        <f>SUMIF(โรคเมล็ดด่าง!$B$5:$B$81,ทดสอบ!$E38,โรคเมล็ดด่าง!$G$5:$G$81)</f>
        <v>0</v>
      </c>
      <c r="AC38" s="297">
        <f>SUMIF(ด้วงดำ!$B$5:$B$81,ทดสอบ!$E38,ด้วงดำ!$G$5:$G$81)</f>
        <v>0</v>
      </c>
      <c r="AD38" s="297">
        <f>SUMIF(ตั๊กแตนหนวดสั้น!$B$5:$B$81,ทดสอบ!$E38,ตั๊กแตนหนวดสั้น!$G$5:$G$81)</f>
        <v>0</v>
      </c>
      <c r="AE38" s="297">
        <f>SUMIF(หนอนกอข้าว!$B$5:$B$77,ทดสอบ!$E38,หนอนกอข้าว!$G$5:$G$77)</f>
        <v>0</v>
      </c>
      <c r="AF38" s="297">
        <f>SUMIF(หนอนกระทู้ข้าว!$B$5:$B$81,ทดสอบ!$E38,หนอนกระทู้ข้าว!$G$5:$G$81)</f>
        <v>0</v>
      </c>
      <c r="AG38" s="297">
        <f>SUMIF(โรคกาบใบเน่า!$B$5:$B$81,ทดสอบ!$E38,โรคกาบใบเน่า!$G$5:$G$81)</f>
        <v>0</v>
      </c>
      <c r="AH38" s="297">
        <f>SUMIF(เพลี้ยจั๊กจั่นสีเขียว!$B$5:$B$80,ทดสอบ!$E38,เพลี้ยจั๊กจั่นสีเขียว!$G$5:$G$80)</f>
        <v>0</v>
      </c>
      <c r="AI38" s="297">
        <f>SUMIF(หอยเชอรี่!$B$5:$B$81,ทดสอบ!$E38,หอยเชอรี่!$G$5:$G$81)</f>
        <v>0</v>
      </c>
      <c r="AJ38" s="297">
        <f>SUMIF(โรคใบสีส้ม!$B$5:$B$80,ทดสอบ!$E38,โรคใบสีส้ม!$G$5:$G$80)</f>
        <v>0</v>
      </c>
      <c r="AK38" s="300">
        <f t="shared" si="78"/>
        <v>0</v>
      </c>
      <c r="AL38" s="297">
        <f>SUMIF(หนอนหัวดำ!$C$6:$C$67,ทดสอบ!$E38,หนอนหัวดำ!$N$6:$N$67)</f>
        <v>8</v>
      </c>
      <c r="AM38" s="297">
        <f>SUMIF(แมลงดำหนาม!$C$6:$C$67,ทดสอบ!$E38,แมลงดำหนาม!$N$6:$N$67)</f>
        <v>0</v>
      </c>
      <c r="AN38" s="297">
        <f>SUMIF('ด้วงแรด มะพร้าว'!$C$6:$C$67,ทดสอบ!$E38,'ด้วงแรด มะพร้าว'!$J$6:$J$67)</f>
        <v>1</v>
      </c>
      <c r="AO38" s="297">
        <f>SUMIF(ด้วงงวง!$C$6:$C$67,ทดสอบ!$E38,ด้วงงวง!$J$6:$J$67)</f>
        <v>0</v>
      </c>
      <c r="AP38" s="297">
        <f>SUMIF(ไรสี่ขามะพร้าว!$C$6:$C$67,ทดสอบ!$E38,ไรสี่ขามะพร้าว!$J$6:$J$67)</f>
        <v>0</v>
      </c>
      <c r="AQ38" s="297">
        <f>SUMIF(หนอนพาราซา!$C$6:$C$67,ทดสอบ!$E38,หนอนพาราซา!$J$6:$J$67)</f>
        <v>0</v>
      </c>
      <c r="AR38" s="297">
        <f>SUMIF(หนอนกินใบมะพร้าว!$C$6:$C$67,ทดสอบ!$E38,หนอนกินใบมะพร้าว!$J$6:$J$67)</f>
        <v>0</v>
      </c>
      <c r="AS38" s="300">
        <f t="shared" si="79"/>
        <v>9</v>
      </c>
      <c r="AT38" s="297">
        <f>SUMIF('ด้วงแรด ปาล์ม'!$C$5:$C$71,ทดสอบ!$E38,'ด้วงแรด ปาล์ม'!$G$5:$G$71)</f>
        <v>0.5</v>
      </c>
      <c r="AU38" s="297">
        <f>SUMIF(หนอนปลอกเล็ก!$C$5:$C$71,ทดสอบ!$E38,หนอนปลอกเล็ก!$G$5:$G$71)</f>
        <v>0</v>
      </c>
      <c r="AV38" s="297">
        <f>SUMIF(ด้วงกุหลาบ!$C$5:$C$70,ทดสอบ!$E38,ด้วงกุหลาบ!$G$5:$G$70)</f>
        <v>0</v>
      </c>
      <c r="AW38" s="297">
        <f>SUMIF(โรคทะลายเน่า!$C$5:$C$71,ทดสอบ!$E38,โรคทะลายเน่า!$G$5:$G$71)</f>
        <v>0</v>
      </c>
      <c r="AX38" s="297">
        <f>SUMIF(โรคลำต้นเน่า!$C$5:$C$71,ทดสอบ!$E38,โรคลำต้นเน่า!$G$5:$G$71)</f>
        <v>0</v>
      </c>
      <c r="AY38" s="297">
        <f>SUMIF('โรคใบจุด ปาล์ม'!$C$5:$C$71,ทดสอบ!$E38,'โรคใบจุด ปาล์ม'!$G$5:$G$71)</f>
        <v>0</v>
      </c>
      <c r="AZ38" s="297">
        <f>SUMIF(โรคก้านทางใบเน่า!$C$5:$C$71,ทดสอบ!$E38,โรคก้านทางใบเน่า!$G$5:$G$71)</f>
        <v>0</v>
      </c>
      <c r="BA38" s="297">
        <f>SUMIF(หนอนหน้าแมว!$C$5:$C$71,ทดสอบ!$E38,หนอนหน้าแมว!$G$5:$G$71)</f>
        <v>0</v>
      </c>
      <c r="BB38" s="591">
        <f>SUMIF('หนอนหัวดำ ปาล์ม'!$C$5:$C$71,ทดสอบ!$E38,'หนอนหัวดำ ปาล์ม'!$G$5:$G$71)</f>
        <v>0</v>
      </c>
      <c r="BC38" s="297">
        <f>SUMIF('โรคใบจุดสาหร่าย ปาล์ม'!$C$5:$C$71,ทดสอบ!$E38,'โรคใบจุดสาหร่าย ปาล์ม'!$G$5:$G$71)</f>
        <v>0</v>
      </c>
      <c r="BD38" s="300">
        <f t="shared" si="80"/>
        <v>0.5</v>
      </c>
      <c r="BE38" s="297">
        <f>SUMIF(โรครากขาว!$C$5:$C$69,ทดสอบ!$E38,โรครากขาว!$G$5:$G$69)</f>
        <v>0</v>
      </c>
      <c r="BF38" s="297">
        <f>SUMIF(โรคใบร่วงยางพาราชนิดใหม่!$C$5:$C$69,ทดสอบ!$E38,โรคใบร่วงยางพาราชนิดใหม่!$G$5:$G$69)</f>
        <v>0</v>
      </c>
      <c r="BG38" s="297">
        <f>SUMIF(โรคใบร่วงยางพารา!$C$5:$C$69,ทดสอบ!$E38,โรคใบร่วงยางพารา!$G$5:$G$69)</f>
        <v>0</v>
      </c>
      <c r="BH38" s="297">
        <f>SUMIF(โรคราแป้ง1!$C$5:$C$69,ทดสอบ!$E38,โรคราแป้ง1!$G$5:$G$69)</f>
        <v>0</v>
      </c>
      <c r="BI38" s="297">
        <f>SUMIF(โรคหน้ายางแห้ง!$C$5:$C$69,ทดสอบ!$E38,โรคหน้ายางแห้ง!$G$5:$G$69)</f>
        <v>2</v>
      </c>
      <c r="BJ38" s="300">
        <f t="shared" si="81"/>
        <v>2</v>
      </c>
      <c r="BK38" s="297">
        <f>SUMIF(โรคราสนิม!$C$5:$C$64,ทดสอบ!$E38,โรคราสนิม!$G$5:$G$64)</f>
        <v>0</v>
      </c>
      <c r="BL38" s="297">
        <f>SUMIF(หนอนกาแฟสีแดง!$C$5:$C$64,ทดสอบ!$E38,หนอนกาแฟสีแดง!$G$5:$G$64)</f>
        <v>0</v>
      </c>
      <c r="BM38" s="297">
        <f>SUMIF(โรคใบจุดตากบ!$C$5:$C$64,ทดสอบ!$E38,โรคใบจุดตากบ!$G$5:$G$64)</f>
        <v>0</v>
      </c>
      <c r="BN38" s="297">
        <f ca="1">SUMIF(หนอนเจาะกิ่งลำต้น!$C$5:$C492,ทดสอบ!$E38,หนอนเจาะกิ่งลำต้น!$G$5:$G$64)</f>
        <v>0</v>
      </c>
      <c r="BO38" s="591">
        <f>SUMIF(มอดเจาะเมล็ดกาแฟ!$C$5:$C$64,ทดสอบ!$E38,มอดเจาะเมล็ดกาแฟ!$G$5:$G$64)</f>
        <v>0</v>
      </c>
      <c r="BP38" s="297">
        <f>SUMIF(มอดเจาะผลกาแฟ!$C$5:$C$64,ทดสอบ!$E38,มอดเจาะผลกาแฟ!$G$5:$G$64)</f>
        <v>0</v>
      </c>
      <c r="BQ38" s="300">
        <f t="shared" ca="1" si="82"/>
        <v>0</v>
      </c>
      <c r="BR38" s="297">
        <f>SUMIF(เพลี้ยแป้งมัน!$B$5:$B$59,ทดสอบ!$E38,เพลี้ยแป้งมัน!$H$5:$H$59)</f>
        <v>0</v>
      </c>
      <c r="BS38" s="591">
        <f>SUMIF('โรคใบไหม้ (มัน)'!$B$5:$B$58,ทดสอบ!$E38,'โรคใบไหม้ (มัน)'!$H$5:$H$58)</f>
        <v>0</v>
      </c>
      <c r="BT38" s="297">
        <f>SUMIF(ไรแดง!$B$5:$B$59,ทดสอบ!$E38,ไรแดง!$H$5:$H$59)</f>
        <v>0</v>
      </c>
      <c r="BU38" s="297"/>
      <c r="BV38" s="297"/>
      <c r="BW38" s="297"/>
      <c r="BX38" s="297"/>
      <c r="BY38" s="297"/>
      <c r="BZ38" s="297">
        <f>SUMIF(โรคโคนเน่าหัวเน่า!$B$5:$B$59,ทดสอบ!$E38,โรคโคนเน่าหัวเน่า!$H$5:$H$59)</f>
        <v>0</v>
      </c>
      <c r="CA38" s="297"/>
      <c r="CB38" s="297">
        <f>SUMIF(โรคพุ่มแจ้!$B$5:$B$58,ทดสอบ!$E38,โรคพุ่มแจ้!$H$5:$H$58)</f>
        <v>0</v>
      </c>
      <c r="CC38" s="297">
        <f>SUMIF(โรคใบด่างมันสำปะหลัง!$B$5:$B$59,ทดสอบ!$E38,โรคใบด่างมันสำปะหลัง!$H$5:$H$59)</f>
        <v>1288.5</v>
      </c>
      <c r="CD38" s="300">
        <f t="shared" si="83"/>
        <v>1288.5</v>
      </c>
      <c r="CE38" s="297">
        <f>SUMIF(หนอนกออ้อย!$B$5:$B$50,ทดสอบ!$E38,หนอนกออ้อย!$G$5:$G$50)</f>
        <v>0</v>
      </c>
      <c r="CF38" s="297">
        <f>SUMIF('ด้วงหนวดยาว อ้อย'!$B$5:$B$52,ทดสอบ!$E38,'ด้วงหนวดยาว อ้อย'!$G$5:$G$52)</f>
        <v>0</v>
      </c>
      <c r="CG38" s="297"/>
      <c r="CH38" s="297"/>
      <c r="CI38" s="297"/>
      <c r="CJ38" s="297"/>
      <c r="CK38" s="297"/>
      <c r="CL38" s="297"/>
      <c r="CM38" s="297"/>
      <c r="CN38" s="297"/>
      <c r="CO38" s="297"/>
      <c r="CP38" s="297"/>
      <c r="CQ38" s="297"/>
      <c r="CR38" s="297">
        <f>SUMIF('โรคใบขาว อ้อย'!$B$5:$B$50,ทดสอบ!$E38,'โรคใบขาว อ้อย'!$G$5:$G$50)</f>
        <v>0</v>
      </c>
      <c r="CS38" s="297"/>
      <c r="CT38" s="300">
        <f t="shared" si="84"/>
        <v>0</v>
      </c>
      <c r="CU38" s="297"/>
      <c r="CV38" s="297">
        <f>SUMIF('หนอนกระทู้ข้าวโพดลายจุด (FAW)'!$B$5:$B$57,ทดสอบ!$E38,'หนอนกระทู้ข้าวโพดลายจุด (FAW)'!$F$5:$F$57)</f>
        <v>0</v>
      </c>
      <c r="CW38" s="297">
        <f>SUMIF(โรคฝักเน่า!$C$5:$C$57,ทดสอบ!$E38,โรคฝักเน่า!$G$5:$G$57)</f>
        <v>0</v>
      </c>
      <c r="CX38" s="297"/>
      <c r="CY38" s="297"/>
      <c r="CZ38" s="297"/>
      <c r="DA38" s="297"/>
      <c r="DB38" s="297"/>
      <c r="DC38" s="297"/>
      <c r="DD38" s="300">
        <f t="shared" si="85"/>
        <v>0</v>
      </c>
      <c r="DE38" s="297">
        <f>SUMIF(โรคเหี่ยว!$B$5:$B$65,ทดสอบ!$E38,โรคเหี่ยว!$E$5:$E$65)</f>
        <v>0</v>
      </c>
      <c r="DF38" s="297"/>
      <c r="DG38" s="297"/>
      <c r="DH38" s="297"/>
      <c r="DI38" s="297"/>
      <c r="DJ38" s="300">
        <f t="shared" si="86"/>
        <v>0</v>
      </c>
      <c r="DK38" s="297"/>
      <c r="DL38" s="297"/>
      <c r="DM38" s="297"/>
      <c r="DN38" s="297"/>
      <c r="DO38" s="297"/>
      <c r="DP38" s="300">
        <f t="shared" si="87"/>
        <v>0</v>
      </c>
      <c r="DQ38" s="297"/>
      <c r="DR38" s="297"/>
      <c r="DS38" s="297">
        <f>SUMIF('เพลี้ยไฟ ทุเรียน'!$B$5:$B$81,ทดสอบ!$E38,'เพลี้ยไฟ ทุเรียน'!$F$5:$F$81)</f>
        <v>0</v>
      </c>
      <c r="DT38" s="297">
        <f>SUMIF('เพลี้ยแป้ง ทุเรียน'!$B$5:$B$81,ทดสอบ!$E38,'เพลี้ยแป้ง ทุเรียน'!$F$5:$F$81)</f>
        <v>0</v>
      </c>
      <c r="DU38" s="297">
        <f>SUMIF(เพลี้ยไก่แจ้ทุเรียน!$B$5:$B$81,ทดสอบ!$E38,เพลี้ยไก่แจ้ทุเรียน!$F$5:$F$81)</f>
        <v>0</v>
      </c>
      <c r="DV38" s="297">
        <f>SUMIF(เพลี้ยหอยเกล็ด!$B$5:$B$81,ทดสอบ!$E38,เพลี้ยหอยเกล็ด!$F$5:$F$81)</f>
        <v>0</v>
      </c>
      <c r="DW38" s="297">
        <f>SUMIF(เพลี้ยจั๊กจั่นฝอย!$B$5:$B$81,ทดสอบ!$E38,เพลี้ยจั๊กจั่นฝอย!$F$5:$F$81)</f>
        <v>0</v>
      </c>
      <c r="DX38" s="297">
        <f>SUMIF(หนอนเจาะเมล็ดทุเรียน!$B$5:$B$81,ทดสอบ!$E38,หนอนเจาะเมล็ดทุเรียน!$F$5:$F$81)</f>
        <v>0</v>
      </c>
      <c r="DY38" s="297">
        <f>SUMIF(ไรแดงทุเรียน!$B$5:$B$81,ทดสอบ!$E38,ไรแดงทุเรียน!$F$5:$F$81)</f>
        <v>0</v>
      </c>
      <c r="DZ38" s="297"/>
      <c r="EA38" s="297">
        <f>SUMIF(โรครากเน่าโคนเน่า!$B$5:$B$81,ทดสอบ!$E38,โรครากเน่าโคนเน่า!$F$5:$F$81)</f>
        <v>0</v>
      </c>
      <c r="EB38" s="297">
        <f>SUMIF('โรคราดำ ทุเรียน'!$B$5:$B$81,ทดสอบ!$E38,'โรคราดำ ทุเรียน'!$F$5:$F$81)</f>
        <v>0</v>
      </c>
      <c r="EC38" s="297"/>
      <c r="ED38" s="297"/>
      <c r="EE38" s="297">
        <f>SUMIF(โรคราสีชมพู!$B$5:$B$81,ทดสอบ!$E38,โรคราสีชมพู!$F$5:$F$81)</f>
        <v>0</v>
      </c>
      <c r="EF38" s="297">
        <f>SUMIF(โรคใบติดหรือใบไหม้!$B$5:$B$81,ทดสอบ!$E38,โรคใบติดหรือใบไหม้!$F$5:$F$81)</f>
        <v>0</v>
      </c>
      <c r="EG38" s="297"/>
      <c r="EH38" s="297">
        <f>SUMIF('โรคใบจุดสาหร่าย (durian)'!$B$5:$B$81,ทดสอบ!$E38,'โรคใบจุดสาหร่าย (durian)'!$F$5:$F$81)</f>
        <v>0</v>
      </c>
      <c r="EI38" s="297">
        <f>SUMIF(หนอนเจาะผล!$B$5:$B$81,ทดสอบ!$E38,หนอนเจาะผล!$F$5:$F$81)</f>
        <v>0</v>
      </c>
      <c r="EJ38" s="300">
        <f t="shared" si="88"/>
        <v>0</v>
      </c>
      <c r="EK38" s="297"/>
      <c r="EL38" s="297">
        <f>SUMIF('เพลี้ยแป้ง (เงาะ)'!$B$5:$B$76,ทดสอบ!$E38,'เพลี้ยแป้ง (เงาะ)'!$F$5:$F$76)</f>
        <v>0</v>
      </c>
      <c r="EM38" s="297"/>
      <c r="EN38" s="297">
        <f>SUMIF(หนอนคืบกินใบ!$B$5:$B$76,ทดสอบ!$E38,หนอนคืบกินใบ!$F$5:$F$76)</f>
        <v>0</v>
      </c>
      <c r="EO38" s="297">
        <f>SUMIF('โรคราแป้ง (เงาะ)'!$B$5:$B$76,ทดสอบ!$E38,'โรคราแป้ง (เงาะ)'!$F$5:$F$76)</f>
        <v>0</v>
      </c>
      <c r="EP38" s="297"/>
      <c r="EQ38" s="297"/>
      <c r="ER38" s="297"/>
      <c r="ES38" s="297">
        <f>SUMIF('โรคใบจุดสาหร่าย(เงาะ)'!$B$5:$B$76,ทดสอบ!$E38,'โรคใบจุดสาหร่าย(เงาะ)'!$F$5:$F$76)</f>
        <v>0</v>
      </c>
      <c r="ET38" s="300">
        <f t="shared" si="89"/>
        <v>0</v>
      </c>
      <c r="EU38" s="297">
        <f>SUMIF('เพลี้ยไฟ (mangosteen)'!$B$5:$B$76,ทดสอบ!$E38,'เพลี้ยไฟ (mangosteen)'!$F$5:$F$76)</f>
        <v>0</v>
      </c>
      <c r="EV38" s="297">
        <f>SUMIF(หนอนชอนใบ!$B$5:$B$76,ทดสอบ!$E38,หนอนชอนใบ!$F$5:$F$76)</f>
        <v>0</v>
      </c>
      <c r="EW38" s="297">
        <f>SUMIF(หนอนกินใบ!$B$5:$B$76,ทดสอบ!$E38,หนอนกินใบ!$F$5:$F$76)</f>
        <v>0</v>
      </c>
      <c r="EX38" s="297"/>
      <c r="EY38" s="297">
        <f>SUMIF(โรคแอนแทรคโนส!$B$5:$B$76,ทดสอบ!$E38,โรคแอนแทรคโนส!$F$5:$F$76)</f>
        <v>0</v>
      </c>
      <c r="EZ38" s="297">
        <f>SUMIF('โรคใบจุดสาหร่าย (mangosteen)'!$B$5:$B$76,ทดสอบ!$E38,'โรคใบจุดสาหร่าย (mangosteen)'!$F$5:$F$76)</f>
        <v>0</v>
      </c>
      <c r="FA38" s="297">
        <f>SUMIF('โรคใบจุด (mangosteen)'!$B$5:$B$76,ทดสอบ!$E38,'โรคใบจุด (mangosteen)'!$F$5:$F$76)</f>
        <v>0</v>
      </c>
      <c r="FB38" s="300">
        <f t="shared" si="90"/>
        <v>0</v>
      </c>
      <c r="FC38" s="297">
        <f>SUMIF(โรคพุ่มไม้กวาด!$B$5:$B$80,ทดสอบ!$E38,โรคพุ่มไม้กวาด!$F$5:$F$80)</f>
        <v>0</v>
      </c>
      <c r="FD38" s="297">
        <f>SUMIF('เพลี้ยแป้ง (ลำไย)'!$B$5:$B$80,ทดสอบ!$E38,'เพลี้ยแป้ง (ลำไย)'!$F$5:$F$80)</f>
        <v>0</v>
      </c>
      <c r="FE38" s="297">
        <f>SUMIF('โรคราดำ (ลำไย)'!$B$5:$B$80,ทดสอบ!$E38,'โรคราดำ (ลำไย)'!$F$5:$F$80)</f>
        <v>0</v>
      </c>
      <c r="FF38" s="297">
        <f>SUMIF('หนอนคืบกินใบ (ลำไย)'!$B$5:$B$80,ทดสอบ!$E38,'หนอนคืบกินใบ (ลำไย)'!$F$5:$F$80)</f>
        <v>0</v>
      </c>
      <c r="FG38" s="297"/>
      <c r="FH38" s="300">
        <f t="shared" si="91"/>
        <v>0</v>
      </c>
      <c r="FI38" s="300">
        <f t="shared" ca="1" si="92"/>
        <v>1300</v>
      </c>
      <c r="FJ38" s="368">
        <f t="shared" ca="1" si="4"/>
        <v>1300</v>
      </c>
      <c r="FK38" s="334">
        <f t="shared" ca="1" si="25"/>
        <v>0</v>
      </c>
    </row>
    <row r="39" spans="1:167" s="112" customFormat="1">
      <c r="A39" s="318">
        <v>0</v>
      </c>
      <c r="B39" s="318">
        <f t="shared" ca="1" si="76"/>
        <v>1</v>
      </c>
      <c r="C39" s="318">
        <f ca="1">IF(B39=1,SUBTOTAL(2,$B$28:B39),"")</f>
        <v>12</v>
      </c>
      <c r="D39" s="290">
        <f t="shared" ca="1" si="77"/>
        <v>12</v>
      </c>
      <c r="E39" s="291" t="s">
        <v>145</v>
      </c>
      <c r="F39" s="310"/>
      <c r="G39" s="310"/>
      <c r="H39" s="310"/>
      <c r="I39" s="310"/>
      <c r="J39" s="307"/>
      <c r="K39" s="297">
        <f>SUMIF(หนอนห่อใบข้าว!$B$5:$B$76,ทดสอบ!$E39,หนอนห่อใบข้าว!$G$5:$G$76)</f>
        <v>0</v>
      </c>
      <c r="L39" s="297">
        <f>SUMIF(เพลี้ยกระโดดหลังขาว!$B$5:$B$76,ทดสอบ!$E39,เพลี้ยกระโดดหลังขาว!$G$5:$G$76)</f>
        <v>0</v>
      </c>
      <c r="M39" s="297">
        <f>SUMIF(โรคไหม้ข้าว!$B$5:$B$76,ทดสอบ!$E39,โรคไหม้ข้าว!$G$5:$G$76)</f>
        <v>0</v>
      </c>
      <c r="N39" s="297">
        <f>SUMIF(แมลงหวี่ขาว!$B$5:$B$76,ทดสอบ!$E39,แมลงหวี่ขาว!$G$5:$G$76)</f>
        <v>0</v>
      </c>
      <c r="O39" s="297">
        <f>SUMIF(เพลี้ยกระโดดสีน้ำตาล!$B$5:$B$77,ทดสอบ!$E39,เพลี้ยกระโดดสีน้ำตาล!$G$5:$G$77)</f>
        <v>0</v>
      </c>
      <c r="P39" s="297">
        <f>SUMIF(แมลงสิง!$B$5:$B$81,ทดสอบ!$E39,แมลงสิง!$G$5:$G$81)</f>
        <v>0</v>
      </c>
      <c r="Q39" s="297">
        <f>SUMIF(เพลี้ยไฟ!$B$5:$B$76,ทดสอบ!$E39,เพลี้ยไฟ!$G$5:$G$76)</f>
        <v>0</v>
      </c>
      <c r="R39" s="297">
        <f>SUMIF(แมลงดำหนาม1!$B$5:$B$81,ทดสอบ!$E39,แมลงดำหนาม1!$G$5:$G$81)</f>
        <v>0</v>
      </c>
      <c r="S39" s="297">
        <f>SUMIF(โรคขอบใบแห้ง!$B$5:$B$78,ทดสอบ!$E39,โรคขอบใบแห้ง!$G$5:$G$78)</f>
        <v>0</v>
      </c>
      <c r="T39" s="297">
        <f>SUMIF(โรคกาบใบแห้ง!$B$5:$B$81,ทดสอบ!$E39,โรคกาบใบแห้ง!$G$5:$G$81)</f>
        <v>0</v>
      </c>
      <c r="U39" s="297">
        <f>SUMIF(โรคใบจุดสีน้ำตาล!$B$5:$B$77,ทดสอบ!$E39,โรคใบจุดสีน้ำตาล!$G$5:$G$77)</f>
        <v>0</v>
      </c>
      <c r="V39" s="297">
        <f>SUMIF(หนอนกระทู้กล้า!$B$5:$B$76,ทดสอบ!$E39,หนอนกระทู้กล้า!$G$5:$G$76)</f>
        <v>0</v>
      </c>
      <c r="W39" s="297">
        <f>SUMIF(โรคใบขีดโปร่งแสง!$B$5:$B$81,ทดสอบ!$E39,โรคใบขีดโปร่งแสง!$G$5:$G$81)</f>
        <v>0</v>
      </c>
      <c r="X39" s="297">
        <f>SUMIF(โรคใบขีดสีน้ำตาล!$B$5:$B$80,ทดสอบ!$E39,โรคใบขีดสีน้ำตาล!$G$5:$G$80)</f>
        <v>0</v>
      </c>
      <c r="Y39" s="297">
        <f>SUMIF(หนอนกัดใบข้าว!$B$5:$B$81,ทดสอบ!$E39,หนอนกัดใบข้าว!$G$5:$G$81)</f>
        <v>0</v>
      </c>
      <c r="Z39" s="297">
        <f>SUMIF(แมลงหล่า!$B$5:$B$81,ทดสอบ!$E39,แมลงหล่า!$G$5:$G$81)</f>
        <v>0</v>
      </c>
      <c r="AA39" s="297">
        <f>SUMIF(แมลงบั่ว!$B$5:$B$80,ทดสอบ!$E39,แมลงบั่ว!$G$5:$G$80)</f>
        <v>0</v>
      </c>
      <c r="AB39" s="297">
        <f>SUMIF(โรคเมล็ดด่าง!$B$5:$B$81,ทดสอบ!$E39,โรคเมล็ดด่าง!$G$5:$G$81)</f>
        <v>0</v>
      </c>
      <c r="AC39" s="297">
        <f>SUMIF(ด้วงดำ!$B$5:$B$81,ทดสอบ!$E39,ด้วงดำ!$G$5:$G$81)</f>
        <v>0</v>
      </c>
      <c r="AD39" s="297">
        <f>SUMIF(ตั๊กแตนหนวดสั้น!$B$5:$B$81,ทดสอบ!$E39,ตั๊กแตนหนวดสั้น!$G$5:$G$81)</f>
        <v>0</v>
      </c>
      <c r="AE39" s="297">
        <f>SUMIF(หนอนกอข้าว!$B$5:$B$77,ทดสอบ!$E39,หนอนกอข้าว!$G$5:$G$77)</f>
        <v>0</v>
      </c>
      <c r="AF39" s="297">
        <f>SUMIF(หนอนกระทู้ข้าว!$B$5:$B$81,ทดสอบ!$E39,หนอนกระทู้ข้าว!$G$5:$G$81)</f>
        <v>0</v>
      </c>
      <c r="AG39" s="297">
        <f>SUMIF(โรคกาบใบเน่า!$B$5:$B$81,ทดสอบ!$E39,โรคกาบใบเน่า!$G$5:$G$81)</f>
        <v>0</v>
      </c>
      <c r="AH39" s="297">
        <f>SUMIF(เพลี้ยจั๊กจั่นสีเขียว!$B$5:$B$80,ทดสอบ!$E39,เพลี้ยจั๊กจั่นสีเขียว!$G$5:$G$80)</f>
        <v>0</v>
      </c>
      <c r="AI39" s="297">
        <f>SUMIF(หอยเชอรี่!$B$5:$B$81,ทดสอบ!$E39,หอยเชอรี่!$G$5:$G$81)</f>
        <v>0</v>
      </c>
      <c r="AJ39" s="297">
        <f>SUMIF(โรคใบสีส้ม!$B$5:$B$80,ทดสอบ!$E39,โรคใบสีส้ม!$G$5:$G$80)</f>
        <v>0</v>
      </c>
      <c r="AK39" s="300">
        <f t="shared" si="78"/>
        <v>0</v>
      </c>
      <c r="AL39" s="297">
        <f>SUMIF(หนอนหัวดำ!$C$6:$C$67,ทดสอบ!$E39,หนอนหัวดำ!$N$6:$N$67)</f>
        <v>0</v>
      </c>
      <c r="AM39" s="297">
        <f>SUMIF(แมลงดำหนาม!$C$6:$C$67,ทดสอบ!$E39,แมลงดำหนาม!$N$6:$N$67)</f>
        <v>0</v>
      </c>
      <c r="AN39" s="297">
        <f>SUMIF('ด้วงแรด มะพร้าว'!$C$6:$C$67,ทดสอบ!$E39,'ด้วงแรด มะพร้าว'!$J$6:$J$67)</f>
        <v>0</v>
      </c>
      <c r="AO39" s="297">
        <f>SUMIF(ด้วงงวง!$C$6:$C$67,ทดสอบ!$E39,ด้วงงวง!$J$6:$J$67)</f>
        <v>0</v>
      </c>
      <c r="AP39" s="297">
        <f>SUMIF(ไรสี่ขามะพร้าว!$C$6:$C$67,ทดสอบ!$E39,ไรสี่ขามะพร้าว!$J$6:$J$67)</f>
        <v>0</v>
      </c>
      <c r="AQ39" s="297">
        <f>SUMIF(หนอนพาราซา!$C$6:$C$67,ทดสอบ!$E39,หนอนพาราซา!$J$6:$J$67)</f>
        <v>0</v>
      </c>
      <c r="AR39" s="297">
        <f>SUMIF(หนอนกินใบมะพร้าว!$C$6:$C$67,ทดสอบ!$E39,หนอนกินใบมะพร้าว!$J$6:$J$67)</f>
        <v>0</v>
      </c>
      <c r="AS39" s="300">
        <f t="shared" si="79"/>
        <v>0</v>
      </c>
      <c r="AT39" s="297">
        <f>SUMIF('ด้วงแรด ปาล์ม'!$C$5:$C$71,ทดสอบ!$E39,'ด้วงแรด ปาล์ม'!$G$5:$G$71)</f>
        <v>0</v>
      </c>
      <c r="AU39" s="297">
        <f>SUMIF(หนอนปลอกเล็ก!$C$5:$C$71,ทดสอบ!$E39,หนอนปลอกเล็ก!$G$5:$G$71)</f>
        <v>0</v>
      </c>
      <c r="AV39" s="297">
        <f>SUMIF(ด้วงกุหลาบ!$C$5:$C$70,ทดสอบ!$E39,ด้วงกุหลาบ!$G$5:$G$70)</f>
        <v>0</v>
      </c>
      <c r="AW39" s="297">
        <f>SUMIF(โรคทะลายเน่า!$C$5:$C$71,ทดสอบ!$E39,โรคทะลายเน่า!$G$5:$G$71)</f>
        <v>0</v>
      </c>
      <c r="AX39" s="297">
        <f>SUMIF(โรคลำต้นเน่า!$C$5:$C$71,ทดสอบ!$E39,โรคลำต้นเน่า!$G$5:$G$71)</f>
        <v>0</v>
      </c>
      <c r="AY39" s="297">
        <f>SUMIF('โรคใบจุด ปาล์ม'!$C$5:$C$71,ทดสอบ!$E39,'โรคใบจุด ปาล์ม'!$G$5:$G$71)</f>
        <v>0</v>
      </c>
      <c r="AZ39" s="297">
        <f>SUMIF(โรคก้านทางใบเน่า!$C$5:$C$71,ทดสอบ!$E39,โรคก้านทางใบเน่า!$G$5:$G$71)</f>
        <v>0</v>
      </c>
      <c r="BA39" s="297">
        <f>SUMIF(หนอนหน้าแมว!$C$5:$C$71,ทดสอบ!$E39,หนอนหน้าแมว!$G$5:$G$71)</f>
        <v>0</v>
      </c>
      <c r="BB39" s="591">
        <f>SUMIF('หนอนหัวดำ ปาล์ม'!$C$5:$C$71,ทดสอบ!$E39,'หนอนหัวดำ ปาล์ม'!$G$5:$G$71)</f>
        <v>0</v>
      </c>
      <c r="BC39" s="297">
        <f>SUMIF('โรคใบจุดสาหร่าย ปาล์ม'!$C$5:$C$71,ทดสอบ!$E39,'โรคใบจุดสาหร่าย ปาล์ม'!$G$5:$G$71)</f>
        <v>0</v>
      </c>
      <c r="BD39" s="300">
        <f t="shared" si="80"/>
        <v>0</v>
      </c>
      <c r="BE39" s="297">
        <f>SUMIF(โรครากขาว!$C$5:$C$69,ทดสอบ!$E39,โรครากขาว!$G$5:$G$69)</f>
        <v>0</v>
      </c>
      <c r="BF39" s="297">
        <f>SUMIF(โรคใบร่วงยางพาราชนิดใหม่!$C$5:$C$69,ทดสอบ!$E39,โรคใบร่วงยางพาราชนิดใหม่!$G$5:$G$69)</f>
        <v>90</v>
      </c>
      <c r="BG39" s="297">
        <f>SUMIF(โรคใบร่วงยางพารา!$C$5:$C$69,ทดสอบ!$E39,โรคใบร่วงยางพารา!$G$5:$G$69)</f>
        <v>0</v>
      </c>
      <c r="BH39" s="297">
        <f>SUMIF(โรคราแป้ง1!$C$5:$C$69,ทดสอบ!$E39,โรคราแป้ง1!$G$5:$G$69)</f>
        <v>0</v>
      </c>
      <c r="BI39" s="297">
        <f>SUMIF(โรคหน้ายางแห้ง!$C$5:$C$69,ทดสอบ!$E39,โรคหน้ายางแห้ง!$G$5:$G$69)</f>
        <v>98</v>
      </c>
      <c r="BJ39" s="300">
        <f t="shared" si="81"/>
        <v>188</v>
      </c>
      <c r="BK39" s="297">
        <f>SUMIF(โรคราสนิม!$C$5:$C$64,ทดสอบ!$E39,โรคราสนิม!$G$5:$G$64)</f>
        <v>0</v>
      </c>
      <c r="BL39" s="297">
        <f>SUMIF(หนอนกาแฟสีแดง!$C$5:$C$64,ทดสอบ!$E39,หนอนกาแฟสีแดง!$G$5:$G$64)</f>
        <v>0</v>
      </c>
      <c r="BM39" s="297">
        <f>SUMIF(โรคใบจุดตากบ!$C$5:$C$64,ทดสอบ!$E39,โรคใบจุดตากบ!$G$5:$G$64)</f>
        <v>0</v>
      </c>
      <c r="BN39" s="297">
        <f ca="1">SUMIF(หนอนเจาะกิ่งลำต้น!$C$5:$C493,ทดสอบ!$E39,หนอนเจาะกิ่งลำต้น!$G$5:$G$64)</f>
        <v>0</v>
      </c>
      <c r="BO39" s="591">
        <f>SUMIF(มอดเจาะเมล็ดกาแฟ!$C$5:$C$64,ทดสอบ!$E39,มอดเจาะเมล็ดกาแฟ!$G$5:$G$64)</f>
        <v>0</v>
      </c>
      <c r="BP39" s="297">
        <f>SUMIF(มอดเจาะผลกาแฟ!$C$5:$C$64,ทดสอบ!$E39,มอดเจาะผลกาแฟ!$G$5:$G$64)</f>
        <v>0</v>
      </c>
      <c r="BQ39" s="300">
        <f t="shared" ca="1" si="82"/>
        <v>0</v>
      </c>
      <c r="BR39" s="297">
        <f>SUMIF(เพลี้ยแป้งมัน!$B$5:$B$59,ทดสอบ!$E39,เพลี้ยแป้งมัน!$H$5:$H$59)</f>
        <v>0</v>
      </c>
      <c r="BS39" s="591">
        <f>SUMIF('โรคใบไหม้ (มัน)'!$B$5:$B$58,ทดสอบ!$E39,'โรคใบไหม้ (มัน)'!$H$5:$H$58)</f>
        <v>0</v>
      </c>
      <c r="BT39" s="297">
        <f>SUMIF(ไรแดง!$B$5:$B$59,ทดสอบ!$E39,ไรแดง!$H$5:$H$59)</f>
        <v>0</v>
      </c>
      <c r="BU39" s="297"/>
      <c r="BV39" s="297"/>
      <c r="BW39" s="297"/>
      <c r="BX39" s="297"/>
      <c r="BY39" s="297"/>
      <c r="BZ39" s="297">
        <f>SUMIF(โรคโคนเน่าหัวเน่า!$B$5:$B$59,ทดสอบ!$E39,โรคโคนเน่าหัวเน่า!$H$5:$H$59)</f>
        <v>0</v>
      </c>
      <c r="CA39" s="297"/>
      <c r="CB39" s="297">
        <f>SUMIF(โรคพุ่มแจ้!$B$5:$B$58,ทดสอบ!$E39,โรคพุ่มแจ้!$H$5:$H$58)</f>
        <v>0</v>
      </c>
      <c r="CC39" s="297">
        <f>SUMIF(โรคใบด่างมันสำปะหลัง!$B$5:$B$59,ทดสอบ!$E39,โรคใบด่างมันสำปะหลัง!$H$5:$H$59)</f>
        <v>31</v>
      </c>
      <c r="CD39" s="300">
        <f t="shared" si="83"/>
        <v>31</v>
      </c>
      <c r="CE39" s="297">
        <f>SUMIF(หนอนกออ้อย!$B$5:$B$50,ทดสอบ!$E39,หนอนกออ้อย!$G$5:$G$50)</f>
        <v>0</v>
      </c>
      <c r="CF39" s="297">
        <f>SUMIF('ด้วงหนวดยาว อ้อย'!$B$5:$B$52,ทดสอบ!$E39,'ด้วงหนวดยาว อ้อย'!$G$5:$G$52)</f>
        <v>0</v>
      </c>
      <c r="CG39" s="297"/>
      <c r="CH39" s="297"/>
      <c r="CI39" s="297"/>
      <c r="CJ39" s="297"/>
      <c r="CK39" s="297"/>
      <c r="CL39" s="297"/>
      <c r="CM39" s="297"/>
      <c r="CN39" s="297"/>
      <c r="CO39" s="297"/>
      <c r="CP39" s="297"/>
      <c r="CQ39" s="297"/>
      <c r="CR39" s="297">
        <f>SUMIF('โรคใบขาว อ้อย'!$B$5:$B$50,ทดสอบ!$E39,'โรคใบขาว อ้อย'!$G$5:$G$50)</f>
        <v>0</v>
      </c>
      <c r="CS39" s="297"/>
      <c r="CT39" s="300">
        <f t="shared" si="84"/>
        <v>0</v>
      </c>
      <c r="CU39" s="297"/>
      <c r="CV39" s="297">
        <f>SUMIF('หนอนกระทู้ข้าวโพดลายจุด (FAW)'!$B$5:$B$57,ทดสอบ!$E39,'หนอนกระทู้ข้าวโพดลายจุด (FAW)'!$F$5:$F$57)</f>
        <v>0</v>
      </c>
      <c r="CW39" s="297">
        <f>SUMIF(โรคฝักเน่า!$C$5:$C$57,ทดสอบ!$E39,โรคฝักเน่า!$G$5:$G$57)</f>
        <v>0</v>
      </c>
      <c r="CX39" s="297"/>
      <c r="CY39" s="297"/>
      <c r="CZ39" s="297"/>
      <c r="DA39" s="297"/>
      <c r="DB39" s="297"/>
      <c r="DC39" s="297"/>
      <c r="DD39" s="300">
        <f t="shared" si="85"/>
        <v>0</v>
      </c>
      <c r="DE39" s="297">
        <f>SUMIF(โรคเหี่ยว!$B$5:$B$65,ทดสอบ!$E39,โรคเหี่ยว!$E$5:$E$65)</f>
        <v>0</v>
      </c>
      <c r="DF39" s="297"/>
      <c r="DG39" s="297"/>
      <c r="DH39" s="297"/>
      <c r="DI39" s="297"/>
      <c r="DJ39" s="300">
        <f t="shared" si="86"/>
        <v>0</v>
      </c>
      <c r="DK39" s="297"/>
      <c r="DL39" s="297"/>
      <c r="DM39" s="297"/>
      <c r="DN39" s="297"/>
      <c r="DO39" s="297"/>
      <c r="DP39" s="300">
        <f t="shared" si="87"/>
        <v>0</v>
      </c>
      <c r="DQ39" s="297"/>
      <c r="DR39" s="297"/>
      <c r="DS39" s="297">
        <f>SUMIF('เพลี้ยไฟ ทุเรียน'!$B$5:$B$81,ทดสอบ!$E39,'เพลี้ยไฟ ทุเรียน'!$F$5:$F$81)</f>
        <v>0</v>
      </c>
      <c r="DT39" s="297">
        <f>SUMIF('เพลี้ยแป้ง ทุเรียน'!$B$5:$B$81,ทดสอบ!$E39,'เพลี้ยแป้ง ทุเรียน'!$F$5:$F$81)</f>
        <v>0</v>
      </c>
      <c r="DU39" s="297">
        <f>SUMIF(เพลี้ยไก่แจ้ทุเรียน!$B$5:$B$81,ทดสอบ!$E39,เพลี้ยไก่แจ้ทุเรียน!$F$5:$F$81)</f>
        <v>0</v>
      </c>
      <c r="DV39" s="297">
        <f>SUMIF(เพลี้ยหอยเกล็ด!$B$5:$B$81,ทดสอบ!$E39,เพลี้ยหอยเกล็ด!$F$5:$F$81)</f>
        <v>0</v>
      </c>
      <c r="DW39" s="297">
        <f>SUMIF(เพลี้ยจั๊กจั่นฝอย!$B$5:$B$81,ทดสอบ!$E39,เพลี้ยจั๊กจั่นฝอย!$F$5:$F$81)</f>
        <v>0</v>
      </c>
      <c r="DX39" s="297">
        <f>SUMIF(หนอนเจาะเมล็ดทุเรียน!$B$5:$B$81,ทดสอบ!$E39,หนอนเจาะเมล็ดทุเรียน!$F$5:$F$81)</f>
        <v>0</v>
      </c>
      <c r="DY39" s="297">
        <f>SUMIF(ไรแดงทุเรียน!$B$5:$B$81,ทดสอบ!$E39,ไรแดงทุเรียน!$F$5:$F$81)</f>
        <v>0</v>
      </c>
      <c r="DZ39" s="297"/>
      <c r="EA39" s="297">
        <f>SUMIF(โรครากเน่าโคนเน่า!$B$5:$B$81,ทดสอบ!$E39,โรครากเน่าโคนเน่า!$F$5:$F$81)</f>
        <v>0</v>
      </c>
      <c r="EB39" s="297">
        <f>SUMIF('โรคราดำ ทุเรียน'!$B$5:$B$81,ทดสอบ!$E39,'โรคราดำ ทุเรียน'!$F$5:$F$81)</f>
        <v>0</v>
      </c>
      <c r="EC39" s="297"/>
      <c r="ED39" s="297"/>
      <c r="EE39" s="297">
        <f>SUMIF(โรคราสีชมพู!$B$5:$B$81,ทดสอบ!$E39,โรคราสีชมพู!$F$5:$F$81)</f>
        <v>0</v>
      </c>
      <c r="EF39" s="297">
        <f>SUMIF(โรคใบติดหรือใบไหม้!$B$5:$B$81,ทดสอบ!$E39,โรคใบติดหรือใบไหม้!$F$5:$F$81)</f>
        <v>0</v>
      </c>
      <c r="EG39" s="297"/>
      <c r="EH39" s="297">
        <f>SUMIF('โรคใบจุดสาหร่าย (durian)'!$B$5:$B$81,ทดสอบ!$E39,'โรคใบจุดสาหร่าย (durian)'!$F$5:$F$81)</f>
        <v>0</v>
      </c>
      <c r="EI39" s="297">
        <f>SUMIF(หนอนเจาะผล!$B$5:$B$81,ทดสอบ!$E39,หนอนเจาะผล!$F$5:$F$81)</f>
        <v>0</v>
      </c>
      <c r="EJ39" s="300">
        <f t="shared" si="88"/>
        <v>0</v>
      </c>
      <c r="EK39" s="297"/>
      <c r="EL39" s="297">
        <f>SUMIF('เพลี้ยแป้ง (เงาะ)'!$B$5:$B$76,ทดสอบ!$E39,'เพลี้ยแป้ง (เงาะ)'!$F$5:$F$76)</f>
        <v>0</v>
      </c>
      <c r="EM39" s="297"/>
      <c r="EN39" s="297">
        <f>SUMIF(หนอนคืบกินใบ!$B$5:$B$76,ทดสอบ!$E39,หนอนคืบกินใบ!$F$5:$F$76)</f>
        <v>0</v>
      </c>
      <c r="EO39" s="297">
        <f>SUMIF('โรคราแป้ง (เงาะ)'!$B$5:$B$76,ทดสอบ!$E39,'โรคราแป้ง (เงาะ)'!$F$5:$F$76)</f>
        <v>0</v>
      </c>
      <c r="EP39" s="297"/>
      <c r="EQ39" s="297"/>
      <c r="ER39" s="297"/>
      <c r="ES39" s="297">
        <f>SUMIF('โรคใบจุดสาหร่าย(เงาะ)'!$B$5:$B$76,ทดสอบ!$E39,'โรคใบจุดสาหร่าย(เงาะ)'!$F$5:$F$76)</f>
        <v>0</v>
      </c>
      <c r="ET39" s="300">
        <f t="shared" si="89"/>
        <v>0</v>
      </c>
      <c r="EU39" s="297">
        <f>SUMIF('เพลี้ยไฟ (mangosteen)'!$B$5:$B$76,ทดสอบ!$E39,'เพลี้ยไฟ (mangosteen)'!$F$5:$F$76)</f>
        <v>0</v>
      </c>
      <c r="EV39" s="297">
        <f>SUMIF(หนอนชอนใบ!$B$5:$B$76,ทดสอบ!$E39,หนอนชอนใบ!$F$5:$F$76)</f>
        <v>0</v>
      </c>
      <c r="EW39" s="297">
        <f>SUMIF(หนอนกินใบ!$B$5:$B$76,ทดสอบ!$E39,หนอนกินใบ!$F$5:$F$76)</f>
        <v>0</v>
      </c>
      <c r="EX39" s="297"/>
      <c r="EY39" s="297">
        <f>SUMIF(โรคแอนแทรคโนส!$B$5:$B$76,ทดสอบ!$E39,โรคแอนแทรคโนส!$F$5:$F$76)</f>
        <v>0</v>
      </c>
      <c r="EZ39" s="297">
        <f>SUMIF('โรคใบจุดสาหร่าย (mangosteen)'!$B$5:$B$76,ทดสอบ!$E39,'โรคใบจุดสาหร่าย (mangosteen)'!$F$5:$F$76)</f>
        <v>0</v>
      </c>
      <c r="FA39" s="297">
        <f>SUMIF('โรคใบจุด (mangosteen)'!$B$5:$B$76,ทดสอบ!$E39,'โรคใบจุด (mangosteen)'!$F$5:$F$76)</f>
        <v>0</v>
      </c>
      <c r="FB39" s="300">
        <f t="shared" si="90"/>
        <v>0</v>
      </c>
      <c r="FC39" s="297">
        <f>SUMIF(โรคพุ่มไม้กวาด!$B$5:$B$80,ทดสอบ!$E39,โรคพุ่มไม้กวาด!$F$5:$F$80)</f>
        <v>0</v>
      </c>
      <c r="FD39" s="297">
        <f>SUMIF('เพลี้ยแป้ง (ลำไย)'!$B$5:$B$80,ทดสอบ!$E39,'เพลี้ยแป้ง (ลำไย)'!$F$5:$F$80)</f>
        <v>0</v>
      </c>
      <c r="FE39" s="297">
        <f>SUMIF('โรคราดำ (ลำไย)'!$B$5:$B$80,ทดสอบ!$E39,'โรคราดำ (ลำไย)'!$F$5:$F$80)</f>
        <v>0</v>
      </c>
      <c r="FF39" s="297">
        <f>SUMIF('หนอนคืบกินใบ (ลำไย)'!$B$5:$B$80,ทดสอบ!$E39,'หนอนคืบกินใบ (ลำไย)'!$F$5:$F$80)</f>
        <v>0</v>
      </c>
      <c r="FG39" s="297"/>
      <c r="FH39" s="300">
        <f t="shared" si="91"/>
        <v>0</v>
      </c>
      <c r="FI39" s="300">
        <f t="shared" ca="1" si="92"/>
        <v>219</v>
      </c>
      <c r="FJ39" s="368">
        <f t="shared" ref="FJ39:FJ70" ca="1" si="93">FH39+FB39+ET39+EJ39+DP39+DJ39+DD39+CT39+CD39+BQ39+BJ39+BD39+AS39+AK39</f>
        <v>219</v>
      </c>
      <c r="FK39" s="334">
        <f t="shared" ca="1" si="25"/>
        <v>0</v>
      </c>
    </row>
    <row r="40" spans="1:167" s="112" customFormat="1">
      <c r="A40" s="318">
        <v>0</v>
      </c>
      <c r="B40" s="318">
        <f t="shared" ca="1" si="76"/>
        <v>1</v>
      </c>
      <c r="C40" s="318">
        <f ca="1">IF(B40=1,SUBTOTAL(2,$B$28:B40),"")</f>
        <v>13</v>
      </c>
      <c r="D40" s="290">
        <f t="shared" ca="1" si="77"/>
        <v>13</v>
      </c>
      <c r="E40" s="291" t="s">
        <v>146</v>
      </c>
      <c r="F40" s="310"/>
      <c r="G40" s="310"/>
      <c r="H40" s="310"/>
      <c r="I40" s="310"/>
      <c r="J40" s="307"/>
      <c r="K40" s="297">
        <f>SUMIF(หนอนห่อใบข้าว!$B$5:$B$76,ทดสอบ!$E40,หนอนห่อใบข้าว!$G$5:$G$76)</f>
        <v>0</v>
      </c>
      <c r="L40" s="297">
        <f>SUMIF(เพลี้ยกระโดดหลังขาว!$B$5:$B$76,ทดสอบ!$E40,เพลี้ยกระโดดหลังขาว!$G$5:$G$76)</f>
        <v>0</v>
      </c>
      <c r="M40" s="297">
        <f>SUMIF(โรคไหม้ข้าว!$B$5:$B$76,ทดสอบ!$E40,โรคไหม้ข้าว!$G$5:$G$76)</f>
        <v>0</v>
      </c>
      <c r="N40" s="297">
        <f>SUMIF(แมลงหวี่ขาว!$B$5:$B$76,ทดสอบ!$E40,แมลงหวี่ขาว!$G$5:$G$76)</f>
        <v>0</v>
      </c>
      <c r="O40" s="297">
        <f>SUMIF(เพลี้ยกระโดดสีน้ำตาล!$B$5:$B$77,ทดสอบ!$E40,เพลี้ยกระโดดสีน้ำตาล!$G$5:$G$77)</f>
        <v>0</v>
      </c>
      <c r="P40" s="297">
        <f>SUMIF(แมลงสิง!$B$5:$B$81,ทดสอบ!$E40,แมลงสิง!$G$5:$G$81)</f>
        <v>0</v>
      </c>
      <c r="Q40" s="297">
        <f>SUMIF(เพลี้ยไฟ!$B$5:$B$76,ทดสอบ!$E40,เพลี้ยไฟ!$G$5:$G$76)</f>
        <v>0</v>
      </c>
      <c r="R40" s="297">
        <f>SUMIF(แมลงดำหนาม1!$B$5:$B$81,ทดสอบ!$E40,แมลงดำหนาม1!$G$5:$G$81)</f>
        <v>0</v>
      </c>
      <c r="S40" s="297">
        <f>SUMIF(โรคขอบใบแห้ง!$B$5:$B$78,ทดสอบ!$E40,โรคขอบใบแห้ง!$G$5:$G$78)</f>
        <v>0</v>
      </c>
      <c r="T40" s="297">
        <f>SUMIF(โรคกาบใบแห้ง!$B$5:$B$81,ทดสอบ!$E40,โรคกาบใบแห้ง!$G$5:$G$81)</f>
        <v>0</v>
      </c>
      <c r="U40" s="297">
        <f>SUMIF(โรคใบจุดสีน้ำตาล!$B$5:$B$77,ทดสอบ!$E40,โรคใบจุดสีน้ำตาล!$G$5:$G$77)</f>
        <v>0</v>
      </c>
      <c r="V40" s="297">
        <f>SUMIF(หนอนกระทู้กล้า!$B$5:$B$76,ทดสอบ!$E40,หนอนกระทู้กล้า!$G$5:$G$76)</f>
        <v>0</v>
      </c>
      <c r="W40" s="297">
        <f>SUMIF(โรคใบขีดโปร่งแสง!$B$5:$B$81,ทดสอบ!$E40,โรคใบขีดโปร่งแสง!$G$5:$G$81)</f>
        <v>0</v>
      </c>
      <c r="X40" s="297">
        <f>SUMIF(โรคใบขีดสีน้ำตาล!$B$5:$B$80,ทดสอบ!$E40,โรคใบขีดสีน้ำตาล!$G$5:$G$80)</f>
        <v>0</v>
      </c>
      <c r="Y40" s="297">
        <f>SUMIF(หนอนกัดใบข้าว!$B$5:$B$81,ทดสอบ!$E40,หนอนกัดใบข้าว!$G$5:$G$81)</f>
        <v>0</v>
      </c>
      <c r="Z40" s="297">
        <f>SUMIF(แมลงหล่า!$B$5:$B$81,ทดสอบ!$E40,แมลงหล่า!$G$5:$G$81)</f>
        <v>0</v>
      </c>
      <c r="AA40" s="297">
        <f>SUMIF(แมลงบั่ว!$B$5:$B$80,ทดสอบ!$E40,แมลงบั่ว!$G$5:$G$80)</f>
        <v>0</v>
      </c>
      <c r="AB40" s="297">
        <f>SUMIF(โรคเมล็ดด่าง!$B$5:$B$81,ทดสอบ!$E40,โรคเมล็ดด่าง!$G$5:$G$81)</f>
        <v>0</v>
      </c>
      <c r="AC40" s="297">
        <f>SUMIF(ด้วงดำ!$B$5:$B$81,ทดสอบ!$E40,ด้วงดำ!$G$5:$G$81)</f>
        <v>0</v>
      </c>
      <c r="AD40" s="297">
        <f>SUMIF(ตั๊กแตนหนวดสั้น!$B$5:$B$81,ทดสอบ!$E40,ตั๊กแตนหนวดสั้น!$G$5:$G$81)</f>
        <v>0</v>
      </c>
      <c r="AE40" s="297">
        <f>SUMIF(หนอนกอข้าว!$B$5:$B$77,ทดสอบ!$E40,หนอนกอข้าว!$G$5:$G$77)</f>
        <v>0</v>
      </c>
      <c r="AF40" s="297">
        <f>SUMIF(หนอนกระทู้ข้าว!$B$5:$B$81,ทดสอบ!$E40,หนอนกระทู้ข้าว!$G$5:$G$81)</f>
        <v>0</v>
      </c>
      <c r="AG40" s="297">
        <f>SUMIF(โรคกาบใบเน่า!$B$5:$B$81,ทดสอบ!$E40,โรคกาบใบเน่า!$G$5:$G$81)</f>
        <v>0</v>
      </c>
      <c r="AH40" s="297">
        <f>SUMIF(เพลี้ยจั๊กจั่นสีเขียว!$B$5:$B$80,ทดสอบ!$E40,เพลี้ยจั๊กจั่นสีเขียว!$G$5:$G$80)</f>
        <v>0</v>
      </c>
      <c r="AI40" s="297">
        <f>SUMIF(หอยเชอรี่!$B$5:$B$81,ทดสอบ!$E40,หอยเชอรี่!$G$5:$G$81)</f>
        <v>0</v>
      </c>
      <c r="AJ40" s="297">
        <f>SUMIF(โรคใบสีส้ม!$B$5:$B$80,ทดสอบ!$E40,โรคใบสีส้ม!$G$5:$G$80)</f>
        <v>0</v>
      </c>
      <c r="AK40" s="300">
        <f t="shared" si="78"/>
        <v>0</v>
      </c>
      <c r="AL40" s="297">
        <f>SUMIF(หนอนหัวดำ!$C$6:$C$67,ทดสอบ!$E40,หนอนหัวดำ!$N$6:$N$67)</f>
        <v>0</v>
      </c>
      <c r="AM40" s="297">
        <f>SUMIF(แมลงดำหนาม!$C$6:$C$67,ทดสอบ!$E40,แมลงดำหนาม!$N$6:$N$67)</f>
        <v>0</v>
      </c>
      <c r="AN40" s="297">
        <f>SUMIF('ด้วงแรด มะพร้าว'!$C$6:$C$67,ทดสอบ!$E40,'ด้วงแรด มะพร้าว'!$J$6:$J$67)</f>
        <v>0</v>
      </c>
      <c r="AO40" s="297">
        <f>SUMIF(ด้วงงวง!$C$6:$C$67,ทดสอบ!$E40,ด้วงงวง!$J$6:$J$67)</f>
        <v>0</v>
      </c>
      <c r="AP40" s="297">
        <f>SUMIF(ไรสี่ขามะพร้าว!$C$6:$C$67,ทดสอบ!$E40,ไรสี่ขามะพร้าว!$J$6:$J$67)</f>
        <v>0</v>
      </c>
      <c r="AQ40" s="297">
        <f>SUMIF(หนอนพาราซา!$C$6:$C$67,ทดสอบ!$E40,หนอนพาราซา!$J$6:$J$67)</f>
        <v>0</v>
      </c>
      <c r="AR40" s="297">
        <f>SUMIF(หนอนกินใบมะพร้าว!$C$6:$C$67,ทดสอบ!$E40,หนอนกินใบมะพร้าว!$J$6:$J$67)</f>
        <v>0</v>
      </c>
      <c r="AS40" s="300">
        <f t="shared" si="79"/>
        <v>0</v>
      </c>
      <c r="AT40" s="297">
        <f>SUMIF('ด้วงแรด ปาล์ม'!$C$5:$C$71,ทดสอบ!$E40,'ด้วงแรด ปาล์ม'!$G$5:$G$71)</f>
        <v>0</v>
      </c>
      <c r="AU40" s="297">
        <f>SUMIF(หนอนปลอกเล็ก!$C$5:$C$71,ทดสอบ!$E40,หนอนปลอกเล็ก!$G$5:$G$71)</f>
        <v>0</v>
      </c>
      <c r="AV40" s="297">
        <f>SUMIF(ด้วงกุหลาบ!$C$5:$C$70,ทดสอบ!$E40,ด้วงกุหลาบ!$G$5:$G$70)</f>
        <v>0</v>
      </c>
      <c r="AW40" s="297">
        <f>SUMIF(โรคทะลายเน่า!$C$5:$C$71,ทดสอบ!$E40,โรคทะลายเน่า!$G$5:$G$71)</f>
        <v>0</v>
      </c>
      <c r="AX40" s="297">
        <f>SUMIF(โรคลำต้นเน่า!$C$5:$C$71,ทดสอบ!$E40,โรคลำต้นเน่า!$G$5:$G$71)</f>
        <v>0</v>
      </c>
      <c r="AY40" s="297">
        <f>SUMIF('โรคใบจุด ปาล์ม'!$C$5:$C$71,ทดสอบ!$E40,'โรคใบจุด ปาล์ม'!$G$5:$G$71)</f>
        <v>0</v>
      </c>
      <c r="AZ40" s="297">
        <f>SUMIF(โรคก้านทางใบเน่า!$C$5:$C$71,ทดสอบ!$E40,โรคก้านทางใบเน่า!$G$5:$G$71)</f>
        <v>0</v>
      </c>
      <c r="BA40" s="297">
        <f>SUMIF(หนอนหน้าแมว!$C$5:$C$71,ทดสอบ!$E40,หนอนหน้าแมว!$G$5:$G$71)</f>
        <v>0</v>
      </c>
      <c r="BB40" s="591">
        <f>SUMIF('หนอนหัวดำ ปาล์ม'!$C$5:$C$71,ทดสอบ!$E40,'หนอนหัวดำ ปาล์ม'!$G$5:$G$71)</f>
        <v>0</v>
      </c>
      <c r="BC40" s="297">
        <f>SUMIF('โรคใบจุดสาหร่าย ปาล์ม'!$C$5:$C$71,ทดสอบ!$E40,'โรคใบจุดสาหร่าย ปาล์ม'!$G$5:$G$71)</f>
        <v>0</v>
      </c>
      <c r="BD40" s="300">
        <f t="shared" si="80"/>
        <v>0</v>
      </c>
      <c r="BE40" s="297">
        <f>SUMIF(โรครากขาว!$C$5:$C$69,ทดสอบ!$E40,โรครากขาว!$G$5:$G$69)</f>
        <v>0</v>
      </c>
      <c r="BF40" s="297">
        <f>SUMIF(โรคใบร่วงยางพาราชนิดใหม่!$C$5:$C$69,ทดสอบ!$E40,โรคใบร่วงยางพาราชนิดใหม่!$G$5:$G$69)</f>
        <v>0</v>
      </c>
      <c r="BG40" s="297">
        <f>SUMIF(โรคใบร่วงยางพารา!$C$5:$C$69,ทดสอบ!$E40,โรคใบร่วงยางพารา!$G$5:$G$69)</f>
        <v>0</v>
      </c>
      <c r="BH40" s="297">
        <f>SUMIF(โรคราแป้ง1!$C$5:$C$69,ทดสอบ!$E40,โรคราแป้ง1!$G$5:$G$69)</f>
        <v>0</v>
      </c>
      <c r="BI40" s="297">
        <f>SUMIF(โรคหน้ายางแห้ง!$C$5:$C$69,ทดสอบ!$E40,โรคหน้ายางแห้ง!$G$5:$G$69)</f>
        <v>0</v>
      </c>
      <c r="BJ40" s="300">
        <f t="shared" si="81"/>
        <v>0</v>
      </c>
      <c r="BK40" s="297">
        <f>SUMIF(โรคราสนิม!$C$5:$C$64,ทดสอบ!$E40,โรคราสนิม!$G$5:$G$64)</f>
        <v>0</v>
      </c>
      <c r="BL40" s="297">
        <f>SUMIF(หนอนกาแฟสีแดง!$C$5:$C$64,ทดสอบ!$E40,หนอนกาแฟสีแดง!$G$5:$G$64)</f>
        <v>0</v>
      </c>
      <c r="BM40" s="297">
        <f>SUMIF(โรคใบจุดตากบ!$C$5:$C$64,ทดสอบ!$E40,โรคใบจุดตากบ!$G$5:$G$64)</f>
        <v>0</v>
      </c>
      <c r="BN40" s="297">
        <f ca="1">SUMIF(หนอนเจาะกิ่งลำต้น!$C$5:$C494,ทดสอบ!$E40,หนอนเจาะกิ่งลำต้น!$G$5:$G$64)</f>
        <v>0</v>
      </c>
      <c r="BO40" s="591">
        <f>SUMIF(มอดเจาะเมล็ดกาแฟ!$C$5:$C$64,ทดสอบ!$E40,มอดเจาะเมล็ดกาแฟ!$G$5:$G$64)</f>
        <v>0</v>
      </c>
      <c r="BP40" s="297">
        <f>SUMIF(มอดเจาะผลกาแฟ!$C$5:$C$64,ทดสอบ!$E40,มอดเจาะผลกาแฟ!$G$5:$G$64)</f>
        <v>0</v>
      </c>
      <c r="BQ40" s="300">
        <f t="shared" ca="1" si="82"/>
        <v>0</v>
      </c>
      <c r="BR40" s="297">
        <f>SUMIF(เพลี้ยแป้งมัน!$B$5:$B$59,ทดสอบ!$E40,เพลี้ยแป้งมัน!$H$5:$H$59)</f>
        <v>10</v>
      </c>
      <c r="BS40" s="591">
        <f>SUMIF('โรคใบไหม้ (มัน)'!$B$5:$B$58,ทดสอบ!$E40,'โรคใบไหม้ (มัน)'!$H$5:$H$58)</f>
        <v>72.5</v>
      </c>
      <c r="BT40" s="297">
        <f>SUMIF(ไรแดง!$B$5:$B$59,ทดสอบ!$E40,ไรแดง!$H$5:$H$59)</f>
        <v>26.25</v>
      </c>
      <c r="BU40" s="297"/>
      <c r="BV40" s="297"/>
      <c r="BW40" s="297"/>
      <c r="BX40" s="297"/>
      <c r="BY40" s="297"/>
      <c r="BZ40" s="297">
        <f>SUMIF(โรคโคนเน่าหัวเน่า!$B$5:$B$59,ทดสอบ!$E40,โรคโคนเน่าหัวเน่า!$H$5:$H$59)</f>
        <v>0</v>
      </c>
      <c r="CA40" s="297"/>
      <c r="CB40" s="297">
        <f>SUMIF(โรคพุ่มแจ้!$B$5:$B$58,ทดสอบ!$E40,โรคพุ่มแจ้!$H$5:$H$58)</f>
        <v>0</v>
      </c>
      <c r="CC40" s="297">
        <f>SUMIF(โรคใบด่างมันสำปะหลัง!$B$5:$B$59,ทดสอบ!$E40,โรคใบด่างมันสำปะหลัง!$H$5:$H$59)</f>
        <v>2199.75</v>
      </c>
      <c r="CD40" s="300">
        <f t="shared" si="83"/>
        <v>2308.5</v>
      </c>
      <c r="CE40" s="297">
        <f>SUMIF(หนอนกออ้อย!$B$5:$B$50,ทดสอบ!$E40,หนอนกออ้อย!$G$5:$G$50)</f>
        <v>0</v>
      </c>
      <c r="CF40" s="297">
        <f>SUMIF('ด้วงหนวดยาว อ้อย'!$B$5:$B$52,ทดสอบ!$E40,'ด้วงหนวดยาว อ้อย'!$G$5:$G$52)</f>
        <v>0</v>
      </c>
      <c r="CG40" s="297"/>
      <c r="CH40" s="297"/>
      <c r="CI40" s="297"/>
      <c r="CJ40" s="297"/>
      <c r="CK40" s="297"/>
      <c r="CL40" s="297"/>
      <c r="CM40" s="297"/>
      <c r="CN40" s="297"/>
      <c r="CO40" s="297"/>
      <c r="CP40" s="297"/>
      <c r="CQ40" s="297"/>
      <c r="CR40" s="297">
        <f>SUMIF('โรคใบขาว อ้อย'!$B$5:$B$50,ทดสอบ!$E40,'โรคใบขาว อ้อย'!$G$5:$G$50)</f>
        <v>0</v>
      </c>
      <c r="CS40" s="297"/>
      <c r="CT40" s="300">
        <f t="shared" si="84"/>
        <v>0</v>
      </c>
      <c r="CU40" s="297"/>
      <c r="CV40" s="297">
        <f>SUMIF('หนอนกระทู้ข้าวโพดลายจุด (FAW)'!$B$5:$B$57,ทดสอบ!$E40,'หนอนกระทู้ข้าวโพดลายจุด (FAW)'!$F$5:$F$57)</f>
        <v>0</v>
      </c>
      <c r="CW40" s="297">
        <f>SUMIF(โรคฝักเน่า!$C$5:$C$57,ทดสอบ!$E40,โรคฝักเน่า!$G$5:$G$57)</f>
        <v>0</v>
      </c>
      <c r="CX40" s="297"/>
      <c r="CY40" s="297"/>
      <c r="CZ40" s="297"/>
      <c r="DA40" s="297"/>
      <c r="DB40" s="297"/>
      <c r="DC40" s="297"/>
      <c r="DD40" s="300">
        <f t="shared" si="85"/>
        <v>0</v>
      </c>
      <c r="DE40" s="297">
        <f>SUMIF(โรคเหี่ยว!$B$5:$B$65,ทดสอบ!$E40,โรคเหี่ยว!$E$5:$E$65)</f>
        <v>0</v>
      </c>
      <c r="DF40" s="297"/>
      <c r="DG40" s="297"/>
      <c r="DH40" s="297"/>
      <c r="DI40" s="297"/>
      <c r="DJ40" s="300">
        <f t="shared" si="86"/>
        <v>0</v>
      </c>
      <c r="DK40" s="297"/>
      <c r="DL40" s="297"/>
      <c r="DM40" s="297"/>
      <c r="DN40" s="297"/>
      <c r="DO40" s="297"/>
      <c r="DP40" s="300">
        <f t="shared" si="87"/>
        <v>0</v>
      </c>
      <c r="DQ40" s="297"/>
      <c r="DR40" s="297"/>
      <c r="DS40" s="297">
        <f>SUMIF('เพลี้ยไฟ ทุเรียน'!$B$5:$B$81,ทดสอบ!$E40,'เพลี้ยไฟ ทุเรียน'!$F$5:$F$81)</f>
        <v>1</v>
      </c>
      <c r="DT40" s="297">
        <f>SUMIF('เพลี้ยแป้ง ทุเรียน'!$B$5:$B$81,ทดสอบ!$E40,'เพลี้ยแป้ง ทุเรียน'!$F$5:$F$81)</f>
        <v>0</v>
      </c>
      <c r="DU40" s="297">
        <f>SUMIF(เพลี้ยไก่แจ้ทุเรียน!$B$5:$B$81,ทดสอบ!$E40,เพลี้ยไก่แจ้ทุเรียน!$F$5:$F$81)</f>
        <v>0</v>
      </c>
      <c r="DV40" s="297">
        <f>SUMIF(เพลี้ยหอยเกล็ด!$B$5:$B$81,ทดสอบ!$E40,เพลี้ยหอยเกล็ด!$F$5:$F$81)</f>
        <v>0</v>
      </c>
      <c r="DW40" s="297">
        <f>SUMIF(เพลี้ยจั๊กจั่นฝอย!$B$5:$B$81,ทดสอบ!$E40,เพลี้ยจั๊กจั่นฝอย!$F$5:$F$81)</f>
        <v>0</v>
      </c>
      <c r="DX40" s="297">
        <f>SUMIF(หนอนเจาะเมล็ดทุเรียน!$B$5:$B$81,ทดสอบ!$E40,หนอนเจาะเมล็ดทุเรียน!$F$5:$F$81)</f>
        <v>0</v>
      </c>
      <c r="DY40" s="297">
        <f>SUMIF(ไรแดงทุเรียน!$B$5:$B$81,ทดสอบ!$E40,ไรแดงทุเรียน!$F$5:$F$81)</f>
        <v>0</v>
      </c>
      <c r="DZ40" s="297"/>
      <c r="EA40" s="297">
        <f>SUMIF(โรครากเน่าโคนเน่า!$B$5:$B$81,ทดสอบ!$E40,โรครากเน่าโคนเน่า!$F$5:$F$81)</f>
        <v>0</v>
      </c>
      <c r="EB40" s="297">
        <f>SUMIF('โรคราดำ ทุเรียน'!$B$5:$B$81,ทดสอบ!$E40,'โรคราดำ ทุเรียน'!$F$5:$F$81)</f>
        <v>0</v>
      </c>
      <c r="EC40" s="297"/>
      <c r="ED40" s="297"/>
      <c r="EE40" s="297">
        <f>SUMIF(โรคราสีชมพู!$B$5:$B$81,ทดสอบ!$E40,โรคราสีชมพู!$F$5:$F$81)</f>
        <v>0</v>
      </c>
      <c r="EF40" s="297">
        <f>SUMIF(โรคใบติดหรือใบไหม้!$B$5:$B$81,ทดสอบ!$E40,โรคใบติดหรือใบไหม้!$F$5:$F$81)</f>
        <v>0</v>
      </c>
      <c r="EG40" s="297"/>
      <c r="EH40" s="297">
        <f>SUMIF('โรคใบจุดสาหร่าย (durian)'!$B$5:$B$81,ทดสอบ!$E40,'โรคใบจุดสาหร่าย (durian)'!$F$5:$F$81)</f>
        <v>0</v>
      </c>
      <c r="EI40" s="297">
        <f>SUMIF(หนอนเจาะผล!$B$5:$B$81,ทดสอบ!$E40,หนอนเจาะผล!$F$5:$F$81)</f>
        <v>0</v>
      </c>
      <c r="EJ40" s="300">
        <f t="shared" si="88"/>
        <v>1</v>
      </c>
      <c r="EK40" s="297"/>
      <c r="EL40" s="297">
        <f>SUMIF('เพลี้ยแป้ง (เงาะ)'!$B$5:$B$76,ทดสอบ!$E40,'เพลี้ยแป้ง (เงาะ)'!$F$5:$F$76)</f>
        <v>0</v>
      </c>
      <c r="EM40" s="297"/>
      <c r="EN40" s="297">
        <f>SUMIF(หนอนคืบกินใบ!$B$5:$B$76,ทดสอบ!$E40,หนอนคืบกินใบ!$F$5:$F$76)</f>
        <v>0</v>
      </c>
      <c r="EO40" s="297">
        <f>SUMIF('โรคราแป้ง (เงาะ)'!$B$5:$B$76,ทดสอบ!$E40,'โรคราแป้ง (เงาะ)'!$F$5:$F$76)</f>
        <v>0</v>
      </c>
      <c r="EP40" s="297"/>
      <c r="EQ40" s="297"/>
      <c r="ER40" s="297"/>
      <c r="ES40" s="297">
        <f>SUMIF('โรคใบจุดสาหร่าย(เงาะ)'!$B$5:$B$76,ทดสอบ!$E40,'โรคใบจุดสาหร่าย(เงาะ)'!$F$5:$F$76)</f>
        <v>0</v>
      </c>
      <c r="ET40" s="300">
        <f t="shared" si="89"/>
        <v>0</v>
      </c>
      <c r="EU40" s="297">
        <f>SUMIF('เพลี้ยไฟ (mangosteen)'!$B$5:$B$76,ทดสอบ!$E40,'เพลี้ยไฟ (mangosteen)'!$F$5:$F$76)</f>
        <v>0</v>
      </c>
      <c r="EV40" s="297">
        <f>SUMIF(หนอนชอนใบ!$B$5:$B$76,ทดสอบ!$E40,หนอนชอนใบ!$F$5:$F$76)</f>
        <v>0</v>
      </c>
      <c r="EW40" s="297">
        <f>SUMIF(หนอนกินใบ!$B$5:$B$76,ทดสอบ!$E40,หนอนกินใบ!$F$5:$F$76)</f>
        <v>0</v>
      </c>
      <c r="EX40" s="297"/>
      <c r="EY40" s="297">
        <f>SUMIF(โรคแอนแทรคโนส!$B$5:$B$76,ทดสอบ!$E40,โรคแอนแทรคโนส!$F$5:$F$76)</f>
        <v>0</v>
      </c>
      <c r="EZ40" s="297">
        <f>SUMIF('โรคใบจุดสาหร่าย (mangosteen)'!$B$5:$B$76,ทดสอบ!$E40,'โรคใบจุดสาหร่าย (mangosteen)'!$F$5:$F$76)</f>
        <v>0</v>
      </c>
      <c r="FA40" s="297">
        <f>SUMIF('โรคใบจุด (mangosteen)'!$B$5:$B$76,ทดสอบ!$E40,'โรคใบจุด (mangosteen)'!$F$5:$F$76)</f>
        <v>0</v>
      </c>
      <c r="FB40" s="300">
        <f t="shared" si="90"/>
        <v>0</v>
      </c>
      <c r="FC40" s="297">
        <f>SUMIF(โรคพุ่มไม้กวาด!$B$5:$B$80,ทดสอบ!$E40,โรคพุ่มไม้กวาด!$F$5:$F$80)</f>
        <v>0</v>
      </c>
      <c r="FD40" s="297">
        <f>SUMIF('เพลี้ยแป้ง (ลำไย)'!$B$5:$B$80,ทดสอบ!$E40,'เพลี้ยแป้ง (ลำไย)'!$F$5:$F$80)</f>
        <v>0</v>
      </c>
      <c r="FE40" s="297">
        <f>SUMIF('โรคราดำ (ลำไย)'!$B$5:$B$80,ทดสอบ!$E40,'โรคราดำ (ลำไย)'!$F$5:$F$80)</f>
        <v>0</v>
      </c>
      <c r="FF40" s="297">
        <f>SUMIF('หนอนคืบกินใบ (ลำไย)'!$B$5:$B$80,ทดสอบ!$E40,'หนอนคืบกินใบ (ลำไย)'!$F$5:$F$80)</f>
        <v>0</v>
      </c>
      <c r="FG40" s="297"/>
      <c r="FH40" s="300">
        <f t="shared" si="91"/>
        <v>0</v>
      </c>
      <c r="FI40" s="300">
        <f t="shared" ca="1" si="92"/>
        <v>2309.5</v>
      </c>
      <c r="FJ40" s="368">
        <f t="shared" ca="1" si="93"/>
        <v>2309.5</v>
      </c>
      <c r="FK40" s="334">
        <f t="shared" ca="1" si="25"/>
        <v>0</v>
      </c>
    </row>
    <row r="41" spans="1:167" s="112" customFormat="1">
      <c r="A41" s="318">
        <v>0</v>
      </c>
      <c r="B41" s="318">
        <f t="shared" ca="1" si="76"/>
        <v>1</v>
      </c>
      <c r="C41" s="318">
        <f ca="1">IF(B41=1,SUBTOTAL(2,$B$28:B41),"")</f>
        <v>14</v>
      </c>
      <c r="D41" s="290">
        <f t="shared" ca="1" si="77"/>
        <v>14</v>
      </c>
      <c r="E41" s="291" t="s">
        <v>147</v>
      </c>
      <c r="F41" s="310"/>
      <c r="G41" s="310"/>
      <c r="H41" s="310"/>
      <c r="I41" s="310"/>
      <c r="J41" s="306"/>
      <c r="K41" s="297">
        <f>SUMIF(หนอนห่อใบข้าว!$B$5:$B$76,ทดสอบ!$E41,หนอนห่อใบข้าว!$G$5:$G$76)</f>
        <v>0</v>
      </c>
      <c r="L41" s="297">
        <f>SUMIF(เพลี้ยกระโดดหลังขาว!$B$5:$B$76,ทดสอบ!$E41,เพลี้ยกระโดดหลังขาว!$G$5:$G$76)</f>
        <v>0</v>
      </c>
      <c r="M41" s="297">
        <f>SUMIF(โรคไหม้ข้าว!$B$5:$B$76,ทดสอบ!$E41,โรคไหม้ข้าว!$G$5:$G$76)</f>
        <v>0</v>
      </c>
      <c r="N41" s="297">
        <f>SUMIF(แมลงหวี่ขาว!$B$5:$B$76,ทดสอบ!$E41,แมลงหวี่ขาว!$G$5:$G$76)</f>
        <v>0</v>
      </c>
      <c r="O41" s="297">
        <f>SUMIF(เพลี้ยกระโดดสีน้ำตาล!$B$5:$B$77,ทดสอบ!$E41,เพลี้ยกระโดดสีน้ำตาล!$G$5:$G$77)</f>
        <v>0</v>
      </c>
      <c r="P41" s="297">
        <f>SUMIF(แมลงสิง!$B$5:$B$81,ทดสอบ!$E41,แมลงสิง!$G$5:$G$81)</f>
        <v>0</v>
      </c>
      <c r="Q41" s="297">
        <f>SUMIF(เพลี้ยไฟ!$B$5:$B$76,ทดสอบ!$E41,เพลี้ยไฟ!$G$5:$G$76)</f>
        <v>0</v>
      </c>
      <c r="R41" s="297">
        <f>SUMIF(แมลงดำหนาม1!$B$5:$B$81,ทดสอบ!$E41,แมลงดำหนาม1!$G$5:$G$81)</f>
        <v>0</v>
      </c>
      <c r="S41" s="297">
        <f>SUMIF(โรคขอบใบแห้ง!$B$5:$B$78,ทดสอบ!$E41,โรคขอบใบแห้ง!$G$5:$G$78)</f>
        <v>0</v>
      </c>
      <c r="T41" s="297">
        <f>SUMIF(โรคกาบใบแห้ง!$B$5:$B$81,ทดสอบ!$E41,โรคกาบใบแห้ง!$G$5:$G$81)</f>
        <v>0</v>
      </c>
      <c r="U41" s="297">
        <f>SUMIF(โรคใบจุดสีน้ำตาล!$B$5:$B$77,ทดสอบ!$E41,โรคใบจุดสีน้ำตาล!$G$5:$G$77)</f>
        <v>0</v>
      </c>
      <c r="V41" s="297">
        <f>SUMIF(หนอนกระทู้กล้า!$B$5:$B$76,ทดสอบ!$E41,หนอนกระทู้กล้า!$G$5:$G$76)</f>
        <v>0</v>
      </c>
      <c r="W41" s="297">
        <f>SUMIF(โรคใบขีดโปร่งแสง!$B$5:$B$81,ทดสอบ!$E41,โรคใบขีดโปร่งแสง!$G$5:$G$81)</f>
        <v>0</v>
      </c>
      <c r="X41" s="297">
        <f>SUMIF(โรคใบขีดสีน้ำตาล!$B$5:$B$80,ทดสอบ!$E41,โรคใบขีดสีน้ำตาล!$G$5:$G$80)</f>
        <v>0</v>
      </c>
      <c r="Y41" s="297">
        <f>SUMIF(หนอนกัดใบข้าว!$B$5:$B$81,ทดสอบ!$E41,หนอนกัดใบข้าว!$G$5:$G$81)</f>
        <v>0</v>
      </c>
      <c r="Z41" s="297">
        <f>SUMIF(แมลงหล่า!$B$5:$B$81,ทดสอบ!$E41,แมลงหล่า!$G$5:$G$81)</f>
        <v>0</v>
      </c>
      <c r="AA41" s="297">
        <f>SUMIF(แมลงบั่ว!$B$5:$B$80,ทดสอบ!$E41,แมลงบั่ว!$G$5:$G$80)</f>
        <v>0</v>
      </c>
      <c r="AB41" s="297">
        <f>SUMIF(โรคเมล็ดด่าง!$B$5:$B$81,ทดสอบ!$E41,โรคเมล็ดด่าง!$G$5:$G$81)</f>
        <v>0</v>
      </c>
      <c r="AC41" s="297">
        <f>SUMIF(ด้วงดำ!$B$5:$B$81,ทดสอบ!$E41,ด้วงดำ!$G$5:$G$81)</f>
        <v>0</v>
      </c>
      <c r="AD41" s="297">
        <f>SUMIF(ตั๊กแตนหนวดสั้น!$B$5:$B$81,ทดสอบ!$E41,ตั๊กแตนหนวดสั้น!$G$5:$G$81)</f>
        <v>0</v>
      </c>
      <c r="AE41" s="297">
        <f>SUMIF(หนอนกอข้าว!$B$5:$B$77,ทดสอบ!$E41,หนอนกอข้าว!$G$5:$G$77)</f>
        <v>0</v>
      </c>
      <c r="AF41" s="297">
        <f>SUMIF(หนอนกระทู้ข้าว!$B$5:$B$81,ทดสอบ!$E41,หนอนกระทู้ข้าว!$G$5:$G$81)</f>
        <v>0</v>
      </c>
      <c r="AG41" s="297">
        <f>SUMIF(โรคกาบใบเน่า!$B$5:$B$81,ทดสอบ!$E41,โรคกาบใบเน่า!$G$5:$G$81)</f>
        <v>0</v>
      </c>
      <c r="AH41" s="297">
        <f>SUMIF(เพลี้ยจั๊กจั่นสีเขียว!$B$5:$B$80,ทดสอบ!$E41,เพลี้ยจั๊กจั่นสีเขียว!$G$5:$G$80)</f>
        <v>0</v>
      </c>
      <c r="AI41" s="297">
        <f>SUMIF(หอยเชอรี่!$B$5:$B$81,ทดสอบ!$E41,หอยเชอรี่!$G$5:$G$81)</f>
        <v>0</v>
      </c>
      <c r="AJ41" s="297">
        <f>SUMIF(โรคใบสีส้ม!$B$5:$B$80,ทดสอบ!$E41,โรคใบสีส้ม!$G$5:$G$80)</f>
        <v>0</v>
      </c>
      <c r="AK41" s="300">
        <f t="shared" si="78"/>
        <v>0</v>
      </c>
      <c r="AL41" s="297">
        <f>SUMIF(หนอนหัวดำ!$C$6:$C$67,ทดสอบ!$E41,หนอนหัวดำ!$N$6:$N$67)</f>
        <v>16</v>
      </c>
      <c r="AM41" s="297">
        <f>SUMIF(แมลงดำหนาม!$C$6:$C$67,ทดสอบ!$E41,แมลงดำหนาม!$N$6:$N$67)</f>
        <v>0</v>
      </c>
      <c r="AN41" s="297">
        <f>SUMIF('ด้วงแรด มะพร้าว'!$C$6:$C$67,ทดสอบ!$E41,'ด้วงแรด มะพร้าว'!$J$6:$J$67)</f>
        <v>0</v>
      </c>
      <c r="AO41" s="297">
        <f>SUMIF(ด้วงงวง!$C$6:$C$67,ทดสอบ!$E41,ด้วงงวง!$J$6:$J$67)</f>
        <v>0</v>
      </c>
      <c r="AP41" s="297">
        <f>SUMIF(ไรสี่ขามะพร้าว!$C$6:$C$67,ทดสอบ!$E41,ไรสี่ขามะพร้าว!$J$6:$J$67)</f>
        <v>0</v>
      </c>
      <c r="AQ41" s="297">
        <f>SUMIF(หนอนพาราซา!$C$6:$C$67,ทดสอบ!$E41,หนอนพาราซา!$J$6:$J$67)</f>
        <v>0</v>
      </c>
      <c r="AR41" s="297">
        <f>SUMIF(หนอนกินใบมะพร้าว!$C$6:$C$67,ทดสอบ!$E41,หนอนกินใบมะพร้าว!$J$6:$J$67)</f>
        <v>0</v>
      </c>
      <c r="AS41" s="300">
        <f t="shared" si="79"/>
        <v>16</v>
      </c>
      <c r="AT41" s="297">
        <f>SUMIF('ด้วงแรด ปาล์ม'!$C$5:$C$71,ทดสอบ!$E41,'ด้วงแรด ปาล์ม'!$G$5:$G$71)</f>
        <v>0</v>
      </c>
      <c r="AU41" s="297">
        <f>SUMIF(หนอนปลอกเล็ก!$C$5:$C$71,ทดสอบ!$E41,หนอนปลอกเล็ก!$G$5:$G$71)</f>
        <v>0</v>
      </c>
      <c r="AV41" s="297">
        <f>SUMIF(ด้วงกุหลาบ!$C$5:$C$70,ทดสอบ!$E41,ด้วงกุหลาบ!$G$5:$G$70)</f>
        <v>0</v>
      </c>
      <c r="AW41" s="297">
        <f>SUMIF(โรคทะลายเน่า!$C$5:$C$71,ทดสอบ!$E41,โรคทะลายเน่า!$G$5:$G$71)</f>
        <v>0</v>
      </c>
      <c r="AX41" s="297">
        <f>SUMIF(โรคลำต้นเน่า!$C$5:$C$71,ทดสอบ!$E41,โรคลำต้นเน่า!$G$5:$G$71)</f>
        <v>0</v>
      </c>
      <c r="AY41" s="297">
        <f>SUMIF('โรคใบจุด ปาล์ม'!$C$5:$C$71,ทดสอบ!$E41,'โรคใบจุด ปาล์ม'!$G$5:$G$71)</f>
        <v>0</v>
      </c>
      <c r="AZ41" s="297">
        <f>SUMIF(โรคก้านทางใบเน่า!$C$5:$C$71,ทดสอบ!$E41,โรคก้านทางใบเน่า!$G$5:$G$71)</f>
        <v>0</v>
      </c>
      <c r="BA41" s="297">
        <f>SUMIF(หนอนหน้าแมว!$C$5:$C$71,ทดสอบ!$E41,หนอนหน้าแมว!$G$5:$G$71)</f>
        <v>0</v>
      </c>
      <c r="BB41" s="591">
        <f>SUMIF('หนอนหัวดำ ปาล์ม'!$C$5:$C$71,ทดสอบ!$E41,'หนอนหัวดำ ปาล์ม'!$G$5:$G$71)</f>
        <v>0</v>
      </c>
      <c r="BC41" s="297">
        <f>SUMIF('โรคใบจุดสาหร่าย ปาล์ม'!$C$5:$C$71,ทดสอบ!$E41,'โรคใบจุดสาหร่าย ปาล์ม'!$G$5:$G$71)</f>
        <v>0</v>
      </c>
      <c r="BD41" s="300">
        <f t="shared" si="80"/>
        <v>0</v>
      </c>
      <c r="BE41" s="297">
        <f>SUMIF(โรครากขาว!$C$5:$C$69,ทดสอบ!$E41,โรครากขาว!$G$5:$G$69)</f>
        <v>0</v>
      </c>
      <c r="BF41" s="297">
        <f>SUMIF(โรคใบร่วงยางพาราชนิดใหม่!$C$5:$C$69,ทดสอบ!$E41,โรคใบร่วงยางพาราชนิดใหม่!$G$5:$G$69)</f>
        <v>0</v>
      </c>
      <c r="BG41" s="297">
        <f>SUMIF(โรคใบร่วงยางพารา!$C$5:$C$69,ทดสอบ!$E41,โรคใบร่วงยางพารา!$G$5:$G$69)</f>
        <v>0</v>
      </c>
      <c r="BH41" s="297">
        <f>SUMIF(โรคราแป้ง1!$C$5:$C$69,ทดสอบ!$E41,โรคราแป้ง1!$G$5:$G$69)</f>
        <v>0</v>
      </c>
      <c r="BI41" s="297">
        <f>SUMIF(โรคหน้ายางแห้ง!$C$5:$C$69,ทดสอบ!$E41,โรคหน้ายางแห้ง!$G$5:$G$69)</f>
        <v>1462</v>
      </c>
      <c r="BJ41" s="300">
        <f t="shared" si="81"/>
        <v>1462</v>
      </c>
      <c r="BK41" s="297">
        <f>SUMIF(โรคราสนิม!$C$5:$C$64,ทดสอบ!$E41,โรคราสนิม!$G$5:$G$64)</f>
        <v>0</v>
      </c>
      <c r="BL41" s="297">
        <f>SUMIF(หนอนกาแฟสีแดง!$C$5:$C$64,ทดสอบ!$E41,หนอนกาแฟสีแดง!$G$5:$G$64)</f>
        <v>0</v>
      </c>
      <c r="BM41" s="297">
        <f>SUMIF(โรคใบจุดตากบ!$C$5:$C$64,ทดสอบ!$E41,โรคใบจุดตากบ!$G$5:$G$64)</f>
        <v>0</v>
      </c>
      <c r="BN41" s="297">
        <f ca="1">SUMIF(หนอนเจาะกิ่งลำต้น!$C$5:$C495,ทดสอบ!$E41,หนอนเจาะกิ่งลำต้น!$G$5:$G$64)</f>
        <v>0</v>
      </c>
      <c r="BO41" s="591">
        <f>SUMIF(มอดเจาะเมล็ดกาแฟ!$C$5:$C$64,ทดสอบ!$E41,มอดเจาะเมล็ดกาแฟ!$G$5:$G$64)</f>
        <v>0</v>
      </c>
      <c r="BP41" s="297">
        <f>SUMIF(มอดเจาะผลกาแฟ!$C$5:$C$64,ทดสอบ!$E41,มอดเจาะผลกาแฟ!$G$5:$G$64)</f>
        <v>0</v>
      </c>
      <c r="BQ41" s="300">
        <f t="shared" ca="1" si="82"/>
        <v>0</v>
      </c>
      <c r="BR41" s="297">
        <f>SUMIF(เพลี้ยแป้งมัน!$B$5:$B$59,ทดสอบ!$E41,เพลี้ยแป้งมัน!$H$5:$H$59)</f>
        <v>18</v>
      </c>
      <c r="BS41" s="591">
        <f>SUMIF('โรคใบไหม้ (มัน)'!$B$5:$B$58,ทดสอบ!$E41,'โรคใบไหม้ (มัน)'!$H$5:$H$58)</f>
        <v>19</v>
      </c>
      <c r="BT41" s="297">
        <f>SUMIF(ไรแดง!$B$5:$B$59,ทดสอบ!$E41,ไรแดง!$H$5:$H$59)</f>
        <v>15</v>
      </c>
      <c r="BU41" s="297"/>
      <c r="BV41" s="297"/>
      <c r="BW41" s="297"/>
      <c r="BX41" s="297"/>
      <c r="BY41" s="297"/>
      <c r="BZ41" s="297">
        <f>SUMIF(โรคโคนเน่าหัวเน่า!$B$5:$B$59,ทดสอบ!$E41,โรคโคนเน่าหัวเน่า!$H$5:$H$59)</f>
        <v>0</v>
      </c>
      <c r="CA41" s="297"/>
      <c r="CB41" s="297">
        <f>SUMIF(โรคพุ่มแจ้!$B$5:$B$58,ทดสอบ!$E41,โรคพุ่มแจ้!$H$5:$H$58)</f>
        <v>0</v>
      </c>
      <c r="CC41" s="297">
        <f>SUMIF(โรคใบด่างมันสำปะหลัง!$B$5:$B$59,ทดสอบ!$E41,โรคใบด่างมันสำปะหลัง!$H$5:$H$59)</f>
        <v>33</v>
      </c>
      <c r="CD41" s="300">
        <f t="shared" si="83"/>
        <v>85</v>
      </c>
      <c r="CE41" s="297">
        <f>SUMIF(หนอนกออ้อย!$B$5:$B$50,ทดสอบ!$E41,หนอนกออ้อย!$G$5:$G$50)</f>
        <v>0</v>
      </c>
      <c r="CF41" s="297">
        <f>SUMIF('ด้วงหนวดยาว อ้อย'!$B$5:$B$52,ทดสอบ!$E41,'ด้วงหนวดยาว อ้อย'!$G$5:$G$52)</f>
        <v>0</v>
      </c>
      <c r="CG41" s="297"/>
      <c r="CH41" s="297"/>
      <c r="CI41" s="297"/>
      <c r="CJ41" s="297"/>
      <c r="CK41" s="297"/>
      <c r="CL41" s="297"/>
      <c r="CM41" s="297"/>
      <c r="CN41" s="297"/>
      <c r="CO41" s="297"/>
      <c r="CP41" s="297"/>
      <c r="CQ41" s="297"/>
      <c r="CR41" s="297">
        <f>SUMIF('โรคใบขาว อ้อย'!$B$5:$B$50,ทดสอบ!$E41,'โรคใบขาว อ้อย'!$G$5:$G$50)</f>
        <v>0</v>
      </c>
      <c r="CS41" s="297"/>
      <c r="CT41" s="300">
        <f t="shared" si="84"/>
        <v>0</v>
      </c>
      <c r="CU41" s="297"/>
      <c r="CV41" s="297">
        <f>SUMIF('หนอนกระทู้ข้าวโพดลายจุด (FAW)'!$B$5:$B$57,ทดสอบ!$E41,'หนอนกระทู้ข้าวโพดลายจุด (FAW)'!$F$5:$F$57)</f>
        <v>0</v>
      </c>
      <c r="CW41" s="297">
        <f>SUMIF(โรคฝักเน่า!$C$5:$C$57,ทดสอบ!$E41,โรคฝักเน่า!$G$5:$G$57)</f>
        <v>0</v>
      </c>
      <c r="CX41" s="297"/>
      <c r="CY41" s="297"/>
      <c r="CZ41" s="297"/>
      <c r="DA41" s="297"/>
      <c r="DB41" s="297"/>
      <c r="DC41" s="297"/>
      <c r="DD41" s="300">
        <f t="shared" si="85"/>
        <v>0</v>
      </c>
      <c r="DE41" s="297">
        <f>SUMIF(โรคเหี่ยว!$B$5:$B$65,ทดสอบ!$E41,โรคเหี่ยว!$E$5:$E$65)</f>
        <v>0</v>
      </c>
      <c r="DF41" s="297"/>
      <c r="DG41" s="297"/>
      <c r="DH41" s="297"/>
      <c r="DI41" s="297"/>
      <c r="DJ41" s="300">
        <f t="shared" si="86"/>
        <v>0</v>
      </c>
      <c r="DK41" s="297"/>
      <c r="DL41" s="297"/>
      <c r="DM41" s="297"/>
      <c r="DN41" s="297"/>
      <c r="DO41" s="297"/>
      <c r="DP41" s="300">
        <f t="shared" si="87"/>
        <v>0</v>
      </c>
      <c r="DQ41" s="297"/>
      <c r="DR41" s="297"/>
      <c r="DS41" s="297">
        <f>SUMIF('เพลี้ยไฟ ทุเรียน'!$B$5:$B$81,ทดสอบ!$E41,'เพลี้ยไฟ ทุเรียน'!$F$5:$F$81)</f>
        <v>0</v>
      </c>
      <c r="DT41" s="297">
        <f>SUMIF('เพลี้ยแป้ง ทุเรียน'!$B$5:$B$81,ทดสอบ!$E41,'เพลี้ยแป้ง ทุเรียน'!$F$5:$F$81)</f>
        <v>0</v>
      </c>
      <c r="DU41" s="297">
        <f>SUMIF(เพลี้ยไก่แจ้ทุเรียน!$B$5:$B$81,ทดสอบ!$E41,เพลี้ยไก่แจ้ทุเรียน!$F$5:$F$81)</f>
        <v>0</v>
      </c>
      <c r="DV41" s="297">
        <f>SUMIF(เพลี้ยหอยเกล็ด!$B$5:$B$81,ทดสอบ!$E41,เพลี้ยหอยเกล็ด!$F$5:$F$81)</f>
        <v>0</v>
      </c>
      <c r="DW41" s="297">
        <f>SUMIF(เพลี้ยจั๊กจั่นฝอย!$B$5:$B$81,ทดสอบ!$E41,เพลี้ยจั๊กจั่นฝอย!$F$5:$F$81)</f>
        <v>0</v>
      </c>
      <c r="DX41" s="297">
        <f>SUMIF(หนอนเจาะเมล็ดทุเรียน!$B$5:$B$81,ทดสอบ!$E41,หนอนเจาะเมล็ดทุเรียน!$F$5:$F$81)</f>
        <v>0</v>
      </c>
      <c r="DY41" s="297">
        <f>SUMIF(ไรแดงทุเรียน!$B$5:$B$81,ทดสอบ!$E41,ไรแดงทุเรียน!$F$5:$F$81)</f>
        <v>0</v>
      </c>
      <c r="DZ41" s="297"/>
      <c r="EA41" s="297">
        <f>SUMIF(โรครากเน่าโคนเน่า!$B$5:$B$81,ทดสอบ!$E41,โรครากเน่าโคนเน่า!$F$5:$F$81)</f>
        <v>0</v>
      </c>
      <c r="EB41" s="297">
        <f>SUMIF('โรคราดำ ทุเรียน'!$B$5:$B$81,ทดสอบ!$E41,'โรคราดำ ทุเรียน'!$F$5:$F$81)</f>
        <v>0</v>
      </c>
      <c r="EC41" s="297"/>
      <c r="ED41" s="297"/>
      <c r="EE41" s="297">
        <f>SUMIF(โรคราสีชมพู!$B$5:$B$81,ทดสอบ!$E41,โรคราสีชมพู!$F$5:$F$81)</f>
        <v>0</v>
      </c>
      <c r="EF41" s="297">
        <f>SUMIF(โรคใบติดหรือใบไหม้!$B$5:$B$81,ทดสอบ!$E41,โรคใบติดหรือใบไหม้!$F$5:$F$81)</f>
        <v>0</v>
      </c>
      <c r="EG41" s="297"/>
      <c r="EH41" s="297">
        <f>SUMIF('โรคใบจุดสาหร่าย (durian)'!$B$5:$B$81,ทดสอบ!$E41,'โรคใบจุดสาหร่าย (durian)'!$F$5:$F$81)</f>
        <v>0</v>
      </c>
      <c r="EI41" s="297">
        <f>SUMIF(หนอนเจาะผล!$B$5:$B$81,ทดสอบ!$E41,หนอนเจาะผล!$F$5:$F$81)</f>
        <v>0</v>
      </c>
      <c r="EJ41" s="300">
        <f t="shared" si="88"/>
        <v>0</v>
      </c>
      <c r="EK41" s="297"/>
      <c r="EL41" s="297">
        <f>SUMIF('เพลี้ยแป้ง (เงาะ)'!$B$5:$B$76,ทดสอบ!$E41,'เพลี้ยแป้ง (เงาะ)'!$F$5:$F$76)</f>
        <v>0</v>
      </c>
      <c r="EM41" s="297"/>
      <c r="EN41" s="297">
        <f>SUMIF(หนอนคืบกินใบ!$B$5:$B$76,ทดสอบ!$E41,หนอนคืบกินใบ!$F$5:$F$76)</f>
        <v>0</v>
      </c>
      <c r="EO41" s="297">
        <f>SUMIF('โรคราแป้ง (เงาะ)'!$B$5:$B$76,ทดสอบ!$E41,'โรคราแป้ง (เงาะ)'!$F$5:$F$76)</f>
        <v>0</v>
      </c>
      <c r="EP41" s="297"/>
      <c r="EQ41" s="297"/>
      <c r="ER41" s="297"/>
      <c r="ES41" s="297">
        <f>SUMIF('โรคใบจุดสาหร่าย(เงาะ)'!$B$5:$B$76,ทดสอบ!$E41,'โรคใบจุดสาหร่าย(เงาะ)'!$F$5:$F$76)</f>
        <v>0</v>
      </c>
      <c r="ET41" s="300">
        <f t="shared" si="89"/>
        <v>0</v>
      </c>
      <c r="EU41" s="297">
        <f>SUMIF('เพลี้ยไฟ (mangosteen)'!$B$5:$B$76,ทดสอบ!$E41,'เพลี้ยไฟ (mangosteen)'!$F$5:$F$76)</f>
        <v>0</v>
      </c>
      <c r="EV41" s="297">
        <f>SUMIF(หนอนชอนใบ!$B$5:$B$76,ทดสอบ!$E41,หนอนชอนใบ!$F$5:$F$76)</f>
        <v>0</v>
      </c>
      <c r="EW41" s="297">
        <f>SUMIF(หนอนกินใบ!$B$5:$B$76,ทดสอบ!$E41,หนอนกินใบ!$F$5:$F$76)</f>
        <v>0</v>
      </c>
      <c r="EX41" s="297"/>
      <c r="EY41" s="297">
        <f>SUMIF(โรคแอนแทรคโนส!$B$5:$B$76,ทดสอบ!$E41,โรคแอนแทรคโนส!$F$5:$F$76)</f>
        <v>0</v>
      </c>
      <c r="EZ41" s="297">
        <f>SUMIF('โรคใบจุดสาหร่าย (mangosteen)'!$B$5:$B$76,ทดสอบ!$E41,'โรคใบจุดสาหร่าย (mangosteen)'!$F$5:$F$76)</f>
        <v>0</v>
      </c>
      <c r="FA41" s="297">
        <f>SUMIF('โรคใบจุด (mangosteen)'!$B$5:$B$76,ทดสอบ!$E41,'โรคใบจุด (mangosteen)'!$F$5:$F$76)</f>
        <v>0</v>
      </c>
      <c r="FB41" s="300">
        <f t="shared" si="90"/>
        <v>0</v>
      </c>
      <c r="FC41" s="297">
        <f>SUMIF(โรคพุ่มไม้กวาด!$B$5:$B$80,ทดสอบ!$E41,โรคพุ่มไม้กวาด!$F$5:$F$80)</f>
        <v>0</v>
      </c>
      <c r="FD41" s="297">
        <f>SUMIF('เพลี้ยแป้ง (ลำไย)'!$B$5:$B$80,ทดสอบ!$E41,'เพลี้ยแป้ง (ลำไย)'!$F$5:$F$80)</f>
        <v>0</v>
      </c>
      <c r="FE41" s="297">
        <f>SUMIF('โรคราดำ (ลำไย)'!$B$5:$B$80,ทดสอบ!$E41,'โรคราดำ (ลำไย)'!$F$5:$F$80)</f>
        <v>0</v>
      </c>
      <c r="FF41" s="297">
        <f>SUMIF('หนอนคืบกินใบ (ลำไย)'!$B$5:$B$80,ทดสอบ!$E41,'หนอนคืบกินใบ (ลำไย)'!$F$5:$F$80)</f>
        <v>0</v>
      </c>
      <c r="FG41" s="297"/>
      <c r="FH41" s="300">
        <f t="shared" si="91"/>
        <v>0</v>
      </c>
      <c r="FI41" s="300">
        <f t="shared" ca="1" si="92"/>
        <v>1563</v>
      </c>
      <c r="FJ41" s="368">
        <f t="shared" ca="1" si="93"/>
        <v>1563</v>
      </c>
      <c r="FK41" s="334">
        <f t="shared" ca="1" si="25"/>
        <v>0</v>
      </c>
    </row>
    <row r="42" spans="1:167" s="112" customFormat="1">
      <c r="A42" s="318">
        <v>0</v>
      </c>
      <c r="B42" s="318">
        <f t="shared" ca="1" si="76"/>
        <v>1</v>
      </c>
      <c r="C42" s="318">
        <f ca="1">IF(B42=1,SUBTOTAL(2,$B$28:B42),"")</f>
        <v>15</v>
      </c>
      <c r="D42" s="290">
        <f t="shared" ca="1" si="77"/>
        <v>15</v>
      </c>
      <c r="E42" s="291" t="s">
        <v>148</v>
      </c>
      <c r="F42" s="310"/>
      <c r="G42" s="310"/>
      <c r="H42" s="310"/>
      <c r="I42" s="310"/>
      <c r="J42" s="307"/>
      <c r="K42" s="297">
        <f>SUMIF(หนอนห่อใบข้าว!$B$5:$B$76,ทดสอบ!$E42,หนอนห่อใบข้าว!$G$5:$G$76)</f>
        <v>0</v>
      </c>
      <c r="L42" s="297">
        <f>SUMIF(เพลี้ยกระโดดหลังขาว!$B$5:$B$76,ทดสอบ!$E42,เพลี้ยกระโดดหลังขาว!$G$5:$G$76)</f>
        <v>0</v>
      </c>
      <c r="M42" s="297">
        <f>SUMIF(โรคไหม้ข้าว!$B$5:$B$76,ทดสอบ!$E42,โรคไหม้ข้าว!$G$5:$G$76)</f>
        <v>0</v>
      </c>
      <c r="N42" s="297">
        <f>SUMIF(แมลงหวี่ขาว!$B$5:$B$76,ทดสอบ!$E42,แมลงหวี่ขาว!$G$5:$G$76)</f>
        <v>0</v>
      </c>
      <c r="O42" s="297">
        <f>SUMIF(เพลี้ยกระโดดสีน้ำตาล!$B$5:$B$77,ทดสอบ!$E42,เพลี้ยกระโดดสีน้ำตาล!$G$5:$G$77)</f>
        <v>0</v>
      </c>
      <c r="P42" s="297">
        <f>SUMIF(แมลงสิง!$B$5:$B$81,ทดสอบ!$E42,แมลงสิง!$G$5:$G$81)</f>
        <v>0</v>
      </c>
      <c r="Q42" s="297">
        <f>SUMIF(เพลี้ยไฟ!$B$5:$B$76,ทดสอบ!$E42,เพลี้ยไฟ!$G$5:$G$76)</f>
        <v>0</v>
      </c>
      <c r="R42" s="297">
        <f>SUMIF(แมลงดำหนาม1!$B$5:$B$81,ทดสอบ!$E42,แมลงดำหนาม1!$G$5:$G$81)</f>
        <v>0</v>
      </c>
      <c r="S42" s="297">
        <f>SUMIF(โรคขอบใบแห้ง!$B$5:$B$78,ทดสอบ!$E42,โรคขอบใบแห้ง!$G$5:$G$78)</f>
        <v>0</v>
      </c>
      <c r="T42" s="297">
        <f>SUMIF(โรคกาบใบแห้ง!$B$5:$B$81,ทดสอบ!$E42,โรคกาบใบแห้ง!$G$5:$G$81)</f>
        <v>0</v>
      </c>
      <c r="U42" s="297">
        <f>SUMIF(โรคใบจุดสีน้ำตาล!$B$5:$B$77,ทดสอบ!$E42,โรคใบจุดสีน้ำตาล!$G$5:$G$77)</f>
        <v>0</v>
      </c>
      <c r="V42" s="297">
        <f>SUMIF(หนอนกระทู้กล้า!$B$5:$B$76,ทดสอบ!$E42,หนอนกระทู้กล้า!$G$5:$G$76)</f>
        <v>0</v>
      </c>
      <c r="W42" s="297">
        <f>SUMIF(โรคใบขีดโปร่งแสง!$B$5:$B$81,ทดสอบ!$E42,โรคใบขีดโปร่งแสง!$G$5:$G$81)</f>
        <v>0</v>
      </c>
      <c r="X42" s="297">
        <f>SUMIF(โรคใบขีดสีน้ำตาล!$B$5:$B$80,ทดสอบ!$E42,โรคใบขีดสีน้ำตาล!$G$5:$G$80)</f>
        <v>0</v>
      </c>
      <c r="Y42" s="297">
        <f>SUMIF(หนอนกัดใบข้าว!$B$5:$B$81,ทดสอบ!$E42,หนอนกัดใบข้าว!$G$5:$G$81)</f>
        <v>0</v>
      </c>
      <c r="Z42" s="297">
        <f>SUMIF(แมลงหล่า!$B$5:$B$81,ทดสอบ!$E42,แมลงหล่า!$G$5:$G$81)</f>
        <v>0</v>
      </c>
      <c r="AA42" s="297">
        <f>SUMIF(แมลงบั่ว!$B$5:$B$80,ทดสอบ!$E42,แมลงบั่ว!$G$5:$G$80)</f>
        <v>0</v>
      </c>
      <c r="AB42" s="297">
        <f>SUMIF(โรคเมล็ดด่าง!$B$5:$B$81,ทดสอบ!$E42,โรคเมล็ดด่าง!$G$5:$G$81)</f>
        <v>0</v>
      </c>
      <c r="AC42" s="297">
        <f>SUMIF(ด้วงดำ!$B$5:$B$81,ทดสอบ!$E42,ด้วงดำ!$G$5:$G$81)</f>
        <v>0</v>
      </c>
      <c r="AD42" s="297">
        <f>SUMIF(ตั๊กแตนหนวดสั้น!$B$5:$B$81,ทดสอบ!$E42,ตั๊กแตนหนวดสั้น!$G$5:$G$81)</f>
        <v>0</v>
      </c>
      <c r="AE42" s="297">
        <f>SUMIF(หนอนกอข้าว!$B$5:$B$77,ทดสอบ!$E42,หนอนกอข้าว!$G$5:$G$77)</f>
        <v>0</v>
      </c>
      <c r="AF42" s="297">
        <f>SUMIF(หนอนกระทู้ข้าว!$B$5:$B$81,ทดสอบ!$E42,หนอนกระทู้ข้าว!$G$5:$G$81)</f>
        <v>0</v>
      </c>
      <c r="AG42" s="297">
        <f>SUMIF(โรคกาบใบเน่า!$B$5:$B$81,ทดสอบ!$E42,โรคกาบใบเน่า!$G$5:$G$81)</f>
        <v>0</v>
      </c>
      <c r="AH42" s="297">
        <f>SUMIF(เพลี้ยจั๊กจั่นสีเขียว!$B$5:$B$80,ทดสอบ!$E42,เพลี้ยจั๊กจั่นสีเขียว!$G$5:$G$80)</f>
        <v>0</v>
      </c>
      <c r="AI42" s="297">
        <f>SUMIF(หอยเชอรี่!$B$5:$B$81,ทดสอบ!$E42,หอยเชอรี่!$G$5:$G$81)</f>
        <v>0</v>
      </c>
      <c r="AJ42" s="297">
        <f>SUMIF(โรคใบสีส้ม!$B$5:$B$80,ทดสอบ!$E42,โรคใบสีส้ม!$G$5:$G$80)</f>
        <v>0</v>
      </c>
      <c r="AK42" s="300">
        <f t="shared" si="78"/>
        <v>0</v>
      </c>
      <c r="AL42" s="297">
        <f>SUMIF(หนอนหัวดำ!$C$6:$C$67,ทดสอบ!$E42,หนอนหัวดำ!$N$6:$N$67)</f>
        <v>14</v>
      </c>
      <c r="AM42" s="297">
        <f>SUMIF(แมลงดำหนาม!$C$6:$C$67,ทดสอบ!$E42,แมลงดำหนาม!$N$6:$N$67)</f>
        <v>0</v>
      </c>
      <c r="AN42" s="297">
        <f>SUMIF('ด้วงแรด มะพร้าว'!$C$6:$C$67,ทดสอบ!$E42,'ด้วงแรด มะพร้าว'!$J$6:$J$67)</f>
        <v>0</v>
      </c>
      <c r="AO42" s="297">
        <f>SUMIF(ด้วงงวง!$C$6:$C$67,ทดสอบ!$E42,ด้วงงวง!$J$6:$J$67)</f>
        <v>0</v>
      </c>
      <c r="AP42" s="297">
        <f>SUMIF(ไรสี่ขามะพร้าว!$C$6:$C$67,ทดสอบ!$E42,ไรสี่ขามะพร้าว!$J$6:$J$67)</f>
        <v>0</v>
      </c>
      <c r="AQ42" s="297">
        <f>SUMIF(หนอนพาราซา!$C$6:$C$67,ทดสอบ!$E42,หนอนพาราซา!$J$6:$J$67)</f>
        <v>0</v>
      </c>
      <c r="AR42" s="297">
        <f>SUMIF(หนอนกินใบมะพร้าว!$C$6:$C$67,ทดสอบ!$E42,หนอนกินใบมะพร้าว!$J$6:$J$67)</f>
        <v>0</v>
      </c>
      <c r="AS42" s="300">
        <f t="shared" si="79"/>
        <v>14</v>
      </c>
      <c r="AT42" s="297">
        <f>SUMIF('ด้วงแรด ปาล์ม'!$C$5:$C$71,ทดสอบ!$E42,'ด้วงแรด ปาล์ม'!$G$5:$G$71)</f>
        <v>0</v>
      </c>
      <c r="AU42" s="297">
        <f>SUMIF(หนอนปลอกเล็ก!$C$5:$C$71,ทดสอบ!$E42,หนอนปลอกเล็ก!$G$5:$G$71)</f>
        <v>0</v>
      </c>
      <c r="AV42" s="297">
        <f>SUMIF(ด้วงกุหลาบ!$C$5:$C$70,ทดสอบ!$E42,ด้วงกุหลาบ!$G$5:$G$70)</f>
        <v>0</v>
      </c>
      <c r="AW42" s="297">
        <f>SUMIF(โรคทะลายเน่า!$C$5:$C$71,ทดสอบ!$E42,โรคทะลายเน่า!$G$5:$G$71)</f>
        <v>0</v>
      </c>
      <c r="AX42" s="297">
        <f>SUMIF(โรคลำต้นเน่า!$C$5:$C$71,ทดสอบ!$E42,โรคลำต้นเน่า!$G$5:$G$71)</f>
        <v>0</v>
      </c>
      <c r="AY42" s="297">
        <f>SUMIF('โรคใบจุด ปาล์ม'!$C$5:$C$71,ทดสอบ!$E42,'โรคใบจุด ปาล์ม'!$G$5:$G$71)</f>
        <v>0</v>
      </c>
      <c r="AZ42" s="297">
        <f>SUMIF(โรคก้านทางใบเน่า!$C$5:$C$71,ทดสอบ!$E42,โรคก้านทางใบเน่า!$G$5:$G$71)</f>
        <v>0</v>
      </c>
      <c r="BA42" s="297">
        <f>SUMIF(หนอนหน้าแมว!$C$5:$C$71,ทดสอบ!$E42,หนอนหน้าแมว!$G$5:$G$71)</f>
        <v>0</v>
      </c>
      <c r="BB42" s="591">
        <f>SUMIF('หนอนหัวดำ ปาล์ม'!$C$5:$C$71,ทดสอบ!$E42,'หนอนหัวดำ ปาล์ม'!$G$5:$G$71)</f>
        <v>0</v>
      </c>
      <c r="BC42" s="297">
        <f>SUMIF('โรคใบจุดสาหร่าย ปาล์ม'!$C$5:$C$71,ทดสอบ!$E42,'โรคใบจุดสาหร่าย ปาล์ม'!$G$5:$G$71)</f>
        <v>0</v>
      </c>
      <c r="BD42" s="300">
        <f t="shared" si="80"/>
        <v>0</v>
      </c>
      <c r="BE42" s="297">
        <f>SUMIF(โรครากขาว!$C$5:$C$69,ทดสอบ!$E42,โรครากขาว!$G$5:$G$69)</f>
        <v>0</v>
      </c>
      <c r="BF42" s="297">
        <f>SUMIF(โรคใบร่วงยางพาราชนิดใหม่!$C$5:$C$69,ทดสอบ!$E42,โรคใบร่วงยางพาราชนิดใหม่!$G$5:$G$69)</f>
        <v>0</v>
      </c>
      <c r="BG42" s="297">
        <f>SUMIF(โรคใบร่วงยางพารา!$C$5:$C$69,ทดสอบ!$E42,โรคใบร่วงยางพารา!$G$5:$G$69)</f>
        <v>0</v>
      </c>
      <c r="BH42" s="297">
        <f>SUMIF(โรคราแป้ง1!$C$5:$C$69,ทดสอบ!$E42,โรคราแป้ง1!$G$5:$G$69)</f>
        <v>0</v>
      </c>
      <c r="BI42" s="297">
        <f>SUMIF(โรคหน้ายางแห้ง!$C$5:$C$69,ทดสอบ!$E42,โรคหน้ายางแห้ง!$G$5:$G$69)</f>
        <v>0</v>
      </c>
      <c r="BJ42" s="300">
        <f t="shared" si="81"/>
        <v>0</v>
      </c>
      <c r="BK42" s="297">
        <f>SUMIF(โรคราสนิม!$C$5:$C$64,ทดสอบ!$E42,โรคราสนิม!$G$5:$G$64)</f>
        <v>0</v>
      </c>
      <c r="BL42" s="297">
        <f>SUMIF(หนอนกาแฟสีแดง!$C$5:$C$64,ทดสอบ!$E42,หนอนกาแฟสีแดง!$G$5:$G$64)</f>
        <v>0</v>
      </c>
      <c r="BM42" s="297">
        <f>SUMIF(โรคใบจุดตากบ!$C$5:$C$64,ทดสอบ!$E42,โรคใบจุดตากบ!$G$5:$G$64)</f>
        <v>0</v>
      </c>
      <c r="BN42" s="297">
        <f ca="1">SUMIF(หนอนเจาะกิ่งลำต้น!$C$5:$C496,ทดสอบ!$E42,หนอนเจาะกิ่งลำต้น!$G$5:$G$64)</f>
        <v>0</v>
      </c>
      <c r="BO42" s="591">
        <f>SUMIF(มอดเจาะเมล็ดกาแฟ!$C$5:$C$64,ทดสอบ!$E42,มอดเจาะเมล็ดกาแฟ!$G$5:$G$64)</f>
        <v>0</v>
      </c>
      <c r="BP42" s="297">
        <f>SUMIF(มอดเจาะผลกาแฟ!$C$5:$C$64,ทดสอบ!$E42,มอดเจาะผลกาแฟ!$G$5:$G$64)</f>
        <v>0</v>
      </c>
      <c r="BQ42" s="300">
        <f t="shared" ca="1" si="82"/>
        <v>0</v>
      </c>
      <c r="BR42" s="297">
        <f>SUMIF(เพลี้ยแป้งมัน!$B$5:$B$59,ทดสอบ!$E42,เพลี้ยแป้งมัน!$H$5:$H$59)</f>
        <v>0</v>
      </c>
      <c r="BS42" s="591">
        <f>SUMIF('โรคใบไหม้ (มัน)'!$B$5:$B$58,ทดสอบ!$E42,'โรคใบไหม้ (มัน)'!$H$5:$H$58)</f>
        <v>0</v>
      </c>
      <c r="BT42" s="297">
        <f>SUMIF(ไรแดง!$B$5:$B$59,ทดสอบ!$E42,ไรแดง!$H$5:$H$59)</f>
        <v>10</v>
      </c>
      <c r="BU42" s="297"/>
      <c r="BV42" s="297"/>
      <c r="BW42" s="297"/>
      <c r="BX42" s="297"/>
      <c r="BY42" s="297"/>
      <c r="BZ42" s="297">
        <f>SUMIF(โรคโคนเน่าหัวเน่า!$B$5:$B$59,ทดสอบ!$E42,โรคโคนเน่าหัวเน่า!$H$5:$H$59)</f>
        <v>0</v>
      </c>
      <c r="CA42" s="297"/>
      <c r="CB42" s="297">
        <f>SUMIF(โรคพุ่มแจ้!$B$5:$B$58,ทดสอบ!$E42,โรคพุ่มแจ้!$H$5:$H$58)</f>
        <v>0</v>
      </c>
      <c r="CC42" s="297">
        <f>SUMIF(โรคใบด่างมันสำปะหลัง!$B$5:$B$59,ทดสอบ!$E42,โรคใบด่างมันสำปะหลัง!$H$5:$H$59)</f>
        <v>2794</v>
      </c>
      <c r="CD42" s="300">
        <f t="shared" si="83"/>
        <v>2804</v>
      </c>
      <c r="CE42" s="297">
        <f>SUMIF(หนอนกออ้อย!$B$5:$B$50,ทดสอบ!$E42,หนอนกออ้อย!$G$5:$G$50)</f>
        <v>0</v>
      </c>
      <c r="CF42" s="297">
        <f>SUMIF('ด้วงหนวดยาว อ้อย'!$B$5:$B$52,ทดสอบ!$E42,'ด้วงหนวดยาว อ้อย'!$G$5:$G$52)</f>
        <v>0</v>
      </c>
      <c r="CG42" s="297"/>
      <c r="CH42" s="297"/>
      <c r="CI42" s="297"/>
      <c r="CJ42" s="297"/>
      <c r="CK42" s="297"/>
      <c r="CL42" s="297"/>
      <c r="CM42" s="297"/>
      <c r="CN42" s="297"/>
      <c r="CO42" s="297"/>
      <c r="CP42" s="297"/>
      <c r="CQ42" s="297"/>
      <c r="CR42" s="297">
        <f>SUMIF('โรคใบขาว อ้อย'!$B$5:$B$50,ทดสอบ!$E42,'โรคใบขาว อ้อย'!$G$5:$G$50)</f>
        <v>0</v>
      </c>
      <c r="CS42" s="297"/>
      <c r="CT42" s="300">
        <f t="shared" si="84"/>
        <v>0</v>
      </c>
      <c r="CU42" s="297"/>
      <c r="CV42" s="297">
        <f>SUMIF('หนอนกระทู้ข้าวโพดลายจุด (FAW)'!$B$5:$B$57,ทดสอบ!$E42,'หนอนกระทู้ข้าวโพดลายจุด (FAW)'!$F$5:$F$57)</f>
        <v>0</v>
      </c>
      <c r="CW42" s="297">
        <f>SUMIF(โรคฝักเน่า!$C$5:$C$57,ทดสอบ!$E42,โรคฝักเน่า!$G$5:$G$57)</f>
        <v>0</v>
      </c>
      <c r="CX42" s="297"/>
      <c r="CY42" s="297"/>
      <c r="CZ42" s="297"/>
      <c r="DA42" s="297"/>
      <c r="DB42" s="297"/>
      <c r="DC42" s="297"/>
      <c r="DD42" s="300">
        <f t="shared" si="85"/>
        <v>0</v>
      </c>
      <c r="DE42" s="297">
        <f>SUMIF(โรคเหี่ยว!$B$5:$B$65,ทดสอบ!$E42,โรคเหี่ยว!$E$5:$E$65)</f>
        <v>0</v>
      </c>
      <c r="DF42" s="297"/>
      <c r="DG42" s="297"/>
      <c r="DH42" s="297"/>
      <c r="DI42" s="297"/>
      <c r="DJ42" s="300">
        <f t="shared" si="86"/>
        <v>0</v>
      </c>
      <c r="DK42" s="297"/>
      <c r="DL42" s="297"/>
      <c r="DM42" s="297"/>
      <c r="DN42" s="297"/>
      <c r="DO42" s="297"/>
      <c r="DP42" s="300">
        <f t="shared" si="87"/>
        <v>0</v>
      </c>
      <c r="DQ42" s="297"/>
      <c r="DR42" s="297"/>
      <c r="DS42" s="297">
        <f>SUMIF('เพลี้ยไฟ ทุเรียน'!$B$5:$B$81,ทดสอบ!$E42,'เพลี้ยไฟ ทุเรียน'!$F$5:$F$81)</f>
        <v>0</v>
      </c>
      <c r="DT42" s="297">
        <f>SUMIF('เพลี้ยแป้ง ทุเรียน'!$B$5:$B$81,ทดสอบ!$E42,'เพลี้ยแป้ง ทุเรียน'!$F$5:$F$81)</f>
        <v>0</v>
      </c>
      <c r="DU42" s="297">
        <f>SUMIF(เพลี้ยไก่แจ้ทุเรียน!$B$5:$B$81,ทดสอบ!$E42,เพลี้ยไก่แจ้ทุเรียน!$F$5:$F$81)</f>
        <v>0</v>
      </c>
      <c r="DV42" s="297">
        <f>SUMIF(เพลี้ยหอยเกล็ด!$B$5:$B$81,ทดสอบ!$E42,เพลี้ยหอยเกล็ด!$F$5:$F$81)</f>
        <v>0</v>
      </c>
      <c r="DW42" s="297">
        <f>SUMIF(เพลี้ยจั๊กจั่นฝอย!$B$5:$B$81,ทดสอบ!$E42,เพลี้ยจั๊กจั่นฝอย!$F$5:$F$81)</f>
        <v>0</v>
      </c>
      <c r="DX42" s="297">
        <f>SUMIF(หนอนเจาะเมล็ดทุเรียน!$B$5:$B$81,ทดสอบ!$E42,หนอนเจาะเมล็ดทุเรียน!$F$5:$F$81)</f>
        <v>0</v>
      </c>
      <c r="DY42" s="297">
        <f>SUMIF(ไรแดงทุเรียน!$B$5:$B$81,ทดสอบ!$E42,ไรแดงทุเรียน!$F$5:$F$81)</f>
        <v>0</v>
      </c>
      <c r="DZ42" s="297"/>
      <c r="EA42" s="297">
        <f>SUMIF(โรครากเน่าโคนเน่า!$B$5:$B$81,ทดสอบ!$E42,โรครากเน่าโคนเน่า!$F$5:$F$81)</f>
        <v>0</v>
      </c>
      <c r="EB42" s="297">
        <f>SUMIF('โรคราดำ ทุเรียน'!$B$5:$B$81,ทดสอบ!$E42,'โรคราดำ ทุเรียน'!$F$5:$F$81)</f>
        <v>0</v>
      </c>
      <c r="EC42" s="297"/>
      <c r="ED42" s="297"/>
      <c r="EE42" s="297">
        <f>SUMIF(โรคราสีชมพู!$B$5:$B$81,ทดสอบ!$E42,โรคราสีชมพู!$F$5:$F$81)</f>
        <v>0</v>
      </c>
      <c r="EF42" s="297">
        <f>SUMIF(โรคใบติดหรือใบไหม้!$B$5:$B$81,ทดสอบ!$E42,โรคใบติดหรือใบไหม้!$F$5:$F$81)</f>
        <v>0</v>
      </c>
      <c r="EG42" s="297"/>
      <c r="EH42" s="297">
        <f>SUMIF('โรคใบจุดสาหร่าย (durian)'!$B$5:$B$81,ทดสอบ!$E42,'โรคใบจุดสาหร่าย (durian)'!$F$5:$F$81)</f>
        <v>0</v>
      </c>
      <c r="EI42" s="297">
        <f>SUMIF(หนอนเจาะผล!$B$5:$B$81,ทดสอบ!$E42,หนอนเจาะผล!$F$5:$F$81)</f>
        <v>0</v>
      </c>
      <c r="EJ42" s="300">
        <f t="shared" si="88"/>
        <v>0</v>
      </c>
      <c r="EK42" s="297"/>
      <c r="EL42" s="297">
        <f>SUMIF('เพลี้ยแป้ง (เงาะ)'!$B$5:$B$76,ทดสอบ!$E42,'เพลี้ยแป้ง (เงาะ)'!$F$5:$F$76)</f>
        <v>0</v>
      </c>
      <c r="EM42" s="297"/>
      <c r="EN42" s="297">
        <f>SUMIF(หนอนคืบกินใบ!$B$5:$B$76,ทดสอบ!$E42,หนอนคืบกินใบ!$F$5:$F$76)</f>
        <v>0</v>
      </c>
      <c r="EO42" s="297">
        <f>SUMIF('โรคราแป้ง (เงาะ)'!$B$5:$B$76,ทดสอบ!$E42,'โรคราแป้ง (เงาะ)'!$F$5:$F$76)</f>
        <v>0</v>
      </c>
      <c r="EP42" s="297"/>
      <c r="EQ42" s="297"/>
      <c r="ER42" s="297"/>
      <c r="ES42" s="297">
        <f>SUMIF('โรคใบจุดสาหร่าย(เงาะ)'!$B$5:$B$76,ทดสอบ!$E42,'โรคใบจุดสาหร่าย(เงาะ)'!$F$5:$F$76)</f>
        <v>0</v>
      </c>
      <c r="ET42" s="300">
        <f t="shared" si="89"/>
        <v>0</v>
      </c>
      <c r="EU42" s="297">
        <f>SUMIF('เพลี้ยไฟ (mangosteen)'!$B$5:$B$76,ทดสอบ!$E42,'เพลี้ยไฟ (mangosteen)'!$F$5:$F$76)</f>
        <v>0</v>
      </c>
      <c r="EV42" s="297">
        <f>SUMIF(หนอนชอนใบ!$B$5:$B$76,ทดสอบ!$E42,หนอนชอนใบ!$F$5:$F$76)</f>
        <v>0</v>
      </c>
      <c r="EW42" s="297">
        <f>SUMIF(หนอนกินใบ!$B$5:$B$76,ทดสอบ!$E42,หนอนกินใบ!$F$5:$F$76)</f>
        <v>0</v>
      </c>
      <c r="EX42" s="297"/>
      <c r="EY42" s="297">
        <f>SUMIF(โรคแอนแทรคโนส!$B$5:$B$76,ทดสอบ!$E42,โรคแอนแทรคโนส!$F$5:$F$76)</f>
        <v>0</v>
      </c>
      <c r="EZ42" s="297">
        <f>SUMIF('โรคใบจุดสาหร่าย (mangosteen)'!$B$5:$B$76,ทดสอบ!$E42,'โรคใบจุดสาหร่าย (mangosteen)'!$F$5:$F$76)</f>
        <v>0</v>
      </c>
      <c r="FA42" s="297">
        <f>SUMIF('โรคใบจุด (mangosteen)'!$B$5:$B$76,ทดสอบ!$E42,'โรคใบจุด (mangosteen)'!$F$5:$F$76)</f>
        <v>0</v>
      </c>
      <c r="FB42" s="300">
        <f t="shared" si="90"/>
        <v>0</v>
      </c>
      <c r="FC42" s="297">
        <f>SUMIF(โรคพุ่มไม้กวาด!$B$5:$B$80,ทดสอบ!$E42,โรคพุ่มไม้กวาด!$F$5:$F$80)</f>
        <v>0</v>
      </c>
      <c r="FD42" s="297">
        <f>SUMIF('เพลี้ยแป้ง (ลำไย)'!$B$5:$B$80,ทดสอบ!$E42,'เพลี้ยแป้ง (ลำไย)'!$F$5:$F$80)</f>
        <v>0</v>
      </c>
      <c r="FE42" s="297">
        <f>SUMIF('โรคราดำ (ลำไย)'!$B$5:$B$80,ทดสอบ!$E42,'โรคราดำ (ลำไย)'!$F$5:$F$80)</f>
        <v>0</v>
      </c>
      <c r="FF42" s="297">
        <f>SUMIF('หนอนคืบกินใบ (ลำไย)'!$B$5:$B$80,ทดสอบ!$E42,'หนอนคืบกินใบ (ลำไย)'!$F$5:$F$80)</f>
        <v>0</v>
      </c>
      <c r="FG42" s="297"/>
      <c r="FH42" s="300">
        <f t="shared" si="91"/>
        <v>0</v>
      </c>
      <c r="FI42" s="300">
        <f t="shared" ca="1" si="92"/>
        <v>2818</v>
      </c>
      <c r="FJ42" s="368">
        <f t="shared" ca="1" si="93"/>
        <v>2818</v>
      </c>
      <c r="FK42" s="334">
        <f t="shared" ca="1" si="25"/>
        <v>0</v>
      </c>
    </row>
    <row r="43" spans="1:167" s="112" customFormat="1">
      <c r="A43" s="318">
        <v>0</v>
      </c>
      <c r="B43" s="318">
        <f t="shared" ca="1" si="76"/>
        <v>1</v>
      </c>
      <c r="C43" s="318">
        <f ca="1">IF(B43=1,SUBTOTAL(2,$B$28:B43),"")</f>
        <v>16</v>
      </c>
      <c r="D43" s="290">
        <f t="shared" ca="1" si="77"/>
        <v>16</v>
      </c>
      <c r="E43" s="291" t="s">
        <v>149</v>
      </c>
      <c r="F43" s="310"/>
      <c r="G43" s="310"/>
      <c r="H43" s="310"/>
      <c r="I43" s="310"/>
      <c r="J43" s="307"/>
      <c r="K43" s="297">
        <f>SUMIF(หนอนห่อใบข้าว!$B$5:$B$76,ทดสอบ!$E43,หนอนห่อใบข้าว!$G$5:$G$76)</f>
        <v>0</v>
      </c>
      <c r="L43" s="297">
        <f>SUMIF(เพลี้ยกระโดดหลังขาว!$B$5:$B$76,ทดสอบ!$E43,เพลี้ยกระโดดหลังขาว!$G$5:$G$76)</f>
        <v>0</v>
      </c>
      <c r="M43" s="297">
        <f>SUMIF(โรคไหม้ข้าว!$B$5:$B$76,ทดสอบ!$E43,โรคไหม้ข้าว!$G$5:$G$76)</f>
        <v>0</v>
      </c>
      <c r="N43" s="297">
        <f>SUMIF(แมลงหวี่ขาว!$B$5:$B$76,ทดสอบ!$E43,แมลงหวี่ขาว!$G$5:$G$76)</f>
        <v>0</v>
      </c>
      <c r="O43" s="297">
        <f>SUMIF(เพลี้ยกระโดดสีน้ำตาล!$B$5:$B$77,ทดสอบ!$E43,เพลี้ยกระโดดสีน้ำตาล!$G$5:$G$77)</f>
        <v>0</v>
      </c>
      <c r="P43" s="297">
        <f>SUMIF(แมลงสิง!$B$5:$B$81,ทดสอบ!$E43,แมลงสิง!$G$5:$G$81)</f>
        <v>0</v>
      </c>
      <c r="Q43" s="297">
        <f>SUMIF(เพลี้ยไฟ!$B$5:$B$76,ทดสอบ!$E43,เพลี้ยไฟ!$G$5:$G$76)</f>
        <v>0</v>
      </c>
      <c r="R43" s="297">
        <f>SUMIF(แมลงดำหนาม1!$B$5:$B$81,ทดสอบ!$E43,แมลงดำหนาม1!$G$5:$G$81)</f>
        <v>0</v>
      </c>
      <c r="S43" s="297">
        <f>SUMIF(โรคขอบใบแห้ง!$B$5:$B$78,ทดสอบ!$E43,โรคขอบใบแห้ง!$G$5:$G$78)</f>
        <v>0</v>
      </c>
      <c r="T43" s="297">
        <f>SUMIF(โรคกาบใบแห้ง!$B$5:$B$81,ทดสอบ!$E43,โรคกาบใบแห้ง!$G$5:$G$81)</f>
        <v>0</v>
      </c>
      <c r="U43" s="297">
        <f>SUMIF(โรคใบจุดสีน้ำตาล!$B$5:$B$77,ทดสอบ!$E43,โรคใบจุดสีน้ำตาล!$G$5:$G$77)</f>
        <v>0</v>
      </c>
      <c r="V43" s="297">
        <f>SUMIF(หนอนกระทู้กล้า!$B$5:$B$76,ทดสอบ!$E43,หนอนกระทู้กล้า!$G$5:$G$76)</f>
        <v>0</v>
      </c>
      <c r="W43" s="297">
        <f>SUMIF(โรคใบขีดโปร่งแสง!$B$5:$B$81,ทดสอบ!$E43,โรคใบขีดโปร่งแสง!$G$5:$G$81)</f>
        <v>0</v>
      </c>
      <c r="X43" s="297">
        <f>SUMIF(โรคใบขีดสีน้ำตาล!$B$5:$B$80,ทดสอบ!$E43,โรคใบขีดสีน้ำตาล!$G$5:$G$80)</f>
        <v>0</v>
      </c>
      <c r="Y43" s="297">
        <f>SUMIF(หนอนกัดใบข้าว!$B$5:$B$81,ทดสอบ!$E43,หนอนกัดใบข้าว!$G$5:$G$81)</f>
        <v>0</v>
      </c>
      <c r="Z43" s="297">
        <f>SUMIF(แมลงหล่า!$B$5:$B$81,ทดสอบ!$E43,แมลงหล่า!$G$5:$G$81)</f>
        <v>0</v>
      </c>
      <c r="AA43" s="297">
        <f>SUMIF(แมลงบั่ว!$B$5:$B$80,ทดสอบ!$E43,แมลงบั่ว!$G$5:$G$80)</f>
        <v>0</v>
      </c>
      <c r="AB43" s="297">
        <f>SUMIF(โรคเมล็ดด่าง!$B$5:$B$81,ทดสอบ!$E43,โรคเมล็ดด่าง!$G$5:$G$81)</f>
        <v>0</v>
      </c>
      <c r="AC43" s="297">
        <f>SUMIF(ด้วงดำ!$B$5:$B$81,ทดสอบ!$E43,ด้วงดำ!$G$5:$G$81)</f>
        <v>0</v>
      </c>
      <c r="AD43" s="297">
        <f>SUMIF(ตั๊กแตนหนวดสั้น!$B$5:$B$81,ทดสอบ!$E43,ตั๊กแตนหนวดสั้น!$G$5:$G$81)</f>
        <v>0</v>
      </c>
      <c r="AE43" s="297">
        <f>SUMIF(หนอนกอข้าว!$B$5:$B$77,ทดสอบ!$E43,หนอนกอข้าว!$G$5:$G$77)</f>
        <v>0</v>
      </c>
      <c r="AF43" s="297">
        <f>SUMIF(หนอนกระทู้ข้าว!$B$5:$B$81,ทดสอบ!$E43,หนอนกระทู้ข้าว!$G$5:$G$81)</f>
        <v>0</v>
      </c>
      <c r="AG43" s="297">
        <f>SUMIF(โรคกาบใบเน่า!$B$5:$B$81,ทดสอบ!$E43,โรคกาบใบเน่า!$G$5:$G$81)</f>
        <v>0</v>
      </c>
      <c r="AH43" s="297">
        <f>SUMIF(เพลี้ยจั๊กจั่นสีเขียว!$B$5:$B$80,ทดสอบ!$E43,เพลี้ยจั๊กจั่นสีเขียว!$G$5:$G$80)</f>
        <v>0</v>
      </c>
      <c r="AI43" s="297">
        <f>SUMIF(หอยเชอรี่!$B$5:$B$81,ทดสอบ!$E43,หอยเชอรี่!$G$5:$G$81)</f>
        <v>0</v>
      </c>
      <c r="AJ43" s="297">
        <f>SUMIF(โรคใบสีส้ม!$B$5:$B$80,ทดสอบ!$E43,โรคใบสีส้ม!$G$5:$G$80)</f>
        <v>0</v>
      </c>
      <c r="AK43" s="300">
        <f t="shared" si="78"/>
        <v>0</v>
      </c>
      <c r="AL43" s="297">
        <f>SUMIF(หนอนหัวดำ!$C$6:$C$67,ทดสอบ!$E43,หนอนหัวดำ!$N$6:$N$67)</f>
        <v>0</v>
      </c>
      <c r="AM43" s="297">
        <f>SUMIF(แมลงดำหนาม!$C$6:$C$67,ทดสอบ!$E43,แมลงดำหนาม!$N$6:$N$67)</f>
        <v>0</v>
      </c>
      <c r="AN43" s="297">
        <f>SUMIF('ด้วงแรด มะพร้าว'!$C$6:$C$67,ทดสอบ!$E43,'ด้วงแรด มะพร้าว'!$J$6:$J$67)</f>
        <v>0</v>
      </c>
      <c r="AO43" s="297">
        <f>SUMIF(ด้วงงวง!$C$6:$C$67,ทดสอบ!$E43,ด้วงงวง!$J$6:$J$67)</f>
        <v>0</v>
      </c>
      <c r="AP43" s="297">
        <f>SUMIF(ไรสี่ขามะพร้าว!$C$6:$C$67,ทดสอบ!$E43,ไรสี่ขามะพร้าว!$J$6:$J$67)</f>
        <v>0</v>
      </c>
      <c r="AQ43" s="297">
        <f>SUMIF(หนอนพาราซา!$C$6:$C$67,ทดสอบ!$E43,หนอนพาราซา!$J$6:$J$67)</f>
        <v>0</v>
      </c>
      <c r="AR43" s="297">
        <f>SUMIF(หนอนกินใบมะพร้าว!$C$6:$C$67,ทดสอบ!$E43,หนอนกินใบมะพร้าว!$J$6:$J$67)</f>
        <v>0</v>
      </c>
      <c r="AS43" s="300">
        <f t="shared" si="79"/>
        <v>0</v>
      </c>
      <c r="AT43" s="297">
        <f>SUMIF('ด้วงแรด ปาล์ม'!$C$5:$C$71,ทดสอบ!$E43,'ด้วงแรด ปาล์ม'!$G$5:$G$71)</f>
        <v>0</v>
      </c>
      <c r="AU43" s="297">
        <f>SUMIF(หนอนปลอกเล็ก!$C$5:$C$71,ทดสอบ!$E43,หนอนปลอกเล็ก!$G$5:$G$71)</f>
        <v>0</v>
      </c>
      <c r="AV43" s="297">
        <f>SUMIF(ด้วงกุหลาบ!$C$5:$C$70,ทดสอบ!$E43,ด้วงกุหลาบ!$G$5:$G$70)</f>
        <v>0</v>
      </c>
      <c r="AW43" s="297">
        <f>SUMIF(โรคทะลายเน่า!$C$5:$C$71,ทดสอบ!$E43,โรคทะลายเน่า!$G$5:$G$71)</f>
        <v>0</v>
      </c>
      <c r="AX43" s="297">
        <f>SUMIF(โรคลำต้นเน่า!$C$5:$C$71,ทดสอบ!$E43,โรคลำต้นเน่า!$G$5:$G$71)</f>
        <v>0</v>
      </c>
      <c r="AY43" s="297">
        <f>SUMIF('โรคใบจุด ปาล์ม'!$C$5:$C$71,ทดสอบ!$E43,'โรคใบจุด ปาล์ม'!$G$5:$G$71)</f>
        <v>0</v>
      </c>
      <c r="AZ43" s="297">
        <f>SUMIF(โรคก้านทางใบเน่า!$C$5:$C$71,ทดสอบ!$E43,โรคก้านทางใบเน่า!$G$5:$G$71)</f>
        <v>0</v>
      </c>
      <c r="BA43" s="297">
        <f>SUMIF(หนอนหน้าแมว!$C$5:$C$71,ทดสอบ!$E43,หนอนหน้าแมว!$G$5:$G$71)</f>
        <v>0</v>
      </c>
      <c r="BB43" s="591">
        <f>SUMIF('หนอนหัวดำ ปาล์ม'!$C$5:$C$71,ทดสอบ!$E43,'หนอนหัวดำ ปาล์ม'!$G$5:$G$71)</f>
        <v>0</v>
      </c>
      <c r="BC43" s="297">
        <f>SUMIF('โรคใบจุดสาหร่าย ปาล์ม'!$C$5:$C$71,ทดสอบ!$E43,'โรคใบจุดสาหร่าย ปาล์ม'!$G$5:$G$71)</f>
        <v>0</v>
      </c>
      <c r="BD43" s="300">
        <f t="shared" si="80"/>
        <v>0</v>
      </c>
      <c r="BE43" s="297">
        <f>SUMIF(โรครากขาว!$C$5:$C$69,ทดสอบ!$E43,โรครากขาว!$G$5:$G$69)</f>
        <v>0</v>
      </c>
      <c r="BF43" s="297">
        <f>SUMIF(โรคใบร่วงยางพาราชนิดใหม่!$C$5:$C$69,ทดสอบ!$E43,โรคใบร่วงยางพาราชนิดใหม่!$G$5:$G$69)</f>
        <v>1176.5</v>
      </c>
      <c r="BG43" s="297">
        <f>SUMIF(โรคใบร่วงยางพารา!$C$5:$C$69,ทดสอบ!$E43,โรคใบร่วงยางพารา!$G$5:$G$69)</f>
        <v>140</v>
      </c>
      <c r="BH43" s="297">
        <f>SUMIF(โรคราแป้ง1!$C$5:$C$69,ทดสอบ!$E43,โรคราแป้ง1!$G$5:$G$69)</f>
        <v>0</v>
      </c>
      <c r="BI43" s="297">
        <f>SUMIF(โรคหน้ายางแห้ง!$C$5:$C$69,ทดสอบ!$E43,โรคหน้ายางแห้ง!$G$5:$G$69)</f>
        <v>0</v>
      </c>
      <c r="BJ43" s="300">
        <f t="shared" si="81"/>
        <v>1316.5</v>
      </c>
      <c r="BK43" s="297">
        <f>SUMIF(โรคราสนิม!$C$5:$C$64,ทดสอบ!$E43,โรคราสนิม!$G$5:$G$64)</f>
        <v>0</v>
      </c>
      <c r="BL43" s="297">
        <f>SUMIF(หนอนกาแฟสีแดง!$C$5:$C$64,ทดสอบ!$E43,หนอนกาแฟสีแดง!$G$5:$G$64)</f>
        <v>0</v>
      </c>
      <c r="BM43" s="297">
        <f>SUMIF(โรคใบจุดตากบ!$C$5:$C$64,ทดสอบ!$E43,โรคใบจุดตากบ!$G$5:$G$64)</f>
        <v>0</v>
      </c>
      <c r="BN43" s="297">
        <f ca="1">SUMIF(หนอนเจาะกิ่งลำต้น!$C$5:$C497,ทดสอบ!$E43,หนอนเจาะกิ่งลำต้น!$G$5:$G$64)</f>
        <v>0</v>
      </c>
      <c r="BO43" s="591">
        <f>SUMIF(มอดเจาะเมล็ดกาแฟ!$C$5:$C$64,ทดสอบ!$E43,มอดเจาะเมล็ดกาแฟ!$G$5:$G$64)</f>
        <v>0</v>
      </c>
      <c r="BP43" s="297">
        <f>SUMIF(มอดเจาะผลกาแฟ!$C$5:$C$64,ทดสอบ!$E43,มอดเจาะผลกาแฟ!$G$5:$G$64)</f>
        <v>0</v>
      </c>
      <c r="BQ43" s="300">
        <f t="shared" ca="1" si="82"/>
        <v>0</v>
      </c>
      <c r="BR43" s="297">
        <f>SUMIF(เพลี้ยแป้งมัน!$B$5:$B$59,ทดสอบ!$E43,เพลี้ยแป้งมัน!$H$5:$H$59)</f>
        <v>0</v>
      </c>
      <c r="BS43" s="591">
        <f>SUMIF('โรคใบไหม้ (มัน)'!$B$5:$B$58,ทดสอบ!$E43,'โรคใบไหม้ (มัน)'!$H$5:$H$58)</f>
        <v>0</v>
      </c>
      <c r="BT43" s="297">
        <f>SUMIF(ไรแดง!$B$5:$B$59,ทดสอบ!$E43,ไรแดง!$H$5:$H$59)</f>
        <v>0</v>
      </c>
      <c r="BU43" s="297"/>
      <c r="BV43" s="297"/>
      <c r="BW43" s="297"/>
      <c r="BX43" s="297"/>
      <c r="BY43" s="297"/>
      <c r="BZ43" s="297">
        <f>SUMIF(โรคโคนเน่าหัวเน่า!$B$5:$B$59,ทดสอบ!$E43,โรคโคนเน่าหัวเน่า!$H$5:$H$59)</f>
        <v>0</v>
      </c>
      <c r="CA43" s="297"/>
      <c r="CB43" s="297">
        <f>SUMIF(โรคพุ่มแจ้!$B$5:$B$58,ทดสอบ!$E43,โรคพุ่มแจ้!$H$5:$H$58)</f>
        <v>0</v>
      </c>
      <c r="CC43" s="297">
        <f>SUMIF(โรคใบด่างมันสำปะหลัง!$B$5:$B$59,ทดสอบ!$E43,โรคใบด่างมันสำปะหลัง!$H$5:$H$59)</f>
        <v>0</v>
      </c>
      <c r="CD43" s="300">
        <f t="shared" si="83"/>
        <v>0</v>
      </c>
      <c r="CE43" s="297">
        <f>SUMIF(หนอนกออ้อย!$B$5:$B$50,ทดสอบ!$E43,หนอนกออ้อย!$G$5:$G$50)</f>
        <v>0</v>
      </c>
      <c r="CF43" s="297">
        <f>SUMIF('ด้วงหนวดยาว อ้อย'!$B$5:$B$52,ทดสอบ!$E43,'ด้วงหนวดยาว อ้อย'!$G$5:$G$52)</f>
        <v>0</v>
      </c>
      <c r="CG43" s="297"/>
      <c r="CH43" s="297"/>
      <c r="CI43" s="297"/>
      <c r="CJ43" s="297"/>
      <c r="CK43" s="297"/>
      <c r="CL43" s="297"/>
      <c r="CM43" s="297"/>
      <c r="CN43" s="297"/>
      <c r="CO43" s="297"/>
      <c r="CP43" s="297"/>
      <c r="CQ43" s="297"/>
      <c r="CR43" s="297">
        <f>SUMIF('โรคใบขาว อ้อย'!$B$5:$B$50,ทดสอบ!$E43,'โรคใบขาว อ้อย'!$G$5:$G$50)</f>
        <v>0</v>
      </c>
      <c r="CS43" s="297"/>
      <c r="CT43" s="300">
        <f t="shared" si="84"/>
        <v>0</v>
      </c>
      <c r="CU43" s="297"/>
      <c r="CV43" s="297">
        <f>SUMIF('หนอนกระทู้ข้าวโพดลายจุด (FAW)'!$B$5:$B$57,ทดสอบ!$E43,'หนอนกระทู้ข้าวโพดลายจุด (FAW)'!$F$5:$F$57)</f>
        <v>0</v>
      </c>
      <c r="CW43" s="297">
        <f>SUMIF(โรคฝักเน่า!$C$5:$C$57,ทดสอบ!$E43,โรคฝักเน่า!$G$5:$G$57)</f>
        <v>0</v>
      </c>
      <c r="CX43" s="297"/>
      <c r="CY43" s="297"/>
      <c r="CZ43" s="297"/>
      <c r="DA43" s="297"/>
      <c r="DB43" s="297"/>
      <c r="DC43" s="297"/>
      <c r="DD43" s="300">
        <f t="shared" si="85"/>
        <v>0</v>
      </c>
      <c r="DE43" s="297">
        <f>SUMIF(โรคเหี่ยว!$B$5:$B$65,ทดสอบ!$E43,โรคเหี่ยว!$E$5:$E$65)</f>
        <v>0</v>
      </c>
      <c r="DF43" s="297"/>
      <c r="DG43" s="297"/>
      <c r="DH43" s="297"/>
      <c r="DI43" s="297"/>
      <c r="DJ43" s="300">
        <f t="shared" si="86"/>
        <v>0</v>
      </c>
      <c r="DK43" s="297"/>
      <c r="DL43" s="297"/>
      <c r="DM43" s="297"/>
      <c r="DN43" s="297"/>
      <c r="DO43" s="297"/>
      <c r="DP43" s="300">
        <f t="shared" si="87"/>
        <v>0</v>
      </c>
      <c r="DQ43" s="297"/>
      <c r="DR43" s="297"/>
      <c r="DS43" s="297">
        <f>SUMIF('เพลี้ยไฟ ทุเรียน'!$B$5:$B$81,ทดสอบ!$E43,'เพลี้ยไฟ ทุเรียน'!$F$5:$F$81)</f>
        <v>0</v>
      </c>
      <c r="DT43" s="297">
        <f>SUMIF('เพลี้ยแป้ง ทุเรียน'!$B$5:$B$81,ทดสอบ!$E43,'เพลี้ยแป้ง ทุเรียน'!$F$5:$F$81)</f>
        <v>0</v>
      </c>
      <c r="DU43" s="297">
        <f>SUMIF(เพลี้ยไก่แจ้ทุเรียน!$B$5:$B$81,ทดสอบ!$E43,เพลี้ยไก่แจ้ทุเรียน!$F$5:$F$81)</f>
        <v>0</v>
      </c>
      <c r="DV43" s="297">
        <f>SUMIF(เพลี้ยหอยเกล็ด!$B$5:$B$81,ทดสอบ!$E43,เพลี้ยหอยเกล็ด!$F$5:$F$81)</f>
        <v>0</v>
      </c>
      <c r="DW43" s="297">
        <f>SUMIF(เพลี้ยจั๊กจั่นฝอย!$B$5:$B$81,ทดสอบ!$E43,เพลี้ยจั๊กจั่นฝอย!$F$5:$F$81)</f>
        <v>0</v>
      </c>
      <c r="DX43" s="297">
        <f>SUMIF(หนอนเจาะเมล็ดทุเรียน!$B$5:$B$81,ทดสอบ!$E43,หนอนเจาะเมล็ดทุเรียน!$F$5:$F$81)</f>
        <v>0</v>
      </c>
      <c r="DY43" s="297">
        <f>SUMIF(ไรแดงทุเรียน!$B$5:$B$81,ทดสอบ!$E43,ไรแดงทุเรียน!$F$5:$F$81)</f>
        <v>0</v>
      </c>
      <c r="DZ43" s="297"/>
      <c r="EA43" s="297">
        <f>SUMIF(โรครากเน่าโคนเน่า!$B$5:$B$81,ทดสอบ!$E43,โรครากเน่าโคนเน่า!$F$5:$F$81)</f>
        <v>0</v>
      </c>
      <c r="EB43" s="297">
        <f>SUMIF('โรคราดำ ทุเรียน'!$B$5:$B$81,ทดสอบ!$E43,'โรคราดำ ทุเรียน'!$F$5:$F$81)</f>
        <v>0</v>
      </c>
      <c r="EC43" s="297"/>
      <c r="ED43" s="297"/>
      <c r="EE43" s="297">
        <f>SUMIF(โรคราสีชมพู!$B$5:$B$81,ทดสอบ!$E43,โรคราสีชมพู!$F$5:$F$81)</f>
        <v>0</v>
      </c>
      <c r="EF43" s="297">
        <f>SUMIF(โรคใบติดหรือใบไหม้!$B$5:$B$81,ทดสอบ!$E43,โรคใบติดหรือใบไหม้!$F$5:$F$81)</f>
        <v>0</v>
      </c>
      <c r="EG43" s="297"/>
      <c r="EH43" s="297">
        <f>SUMIF('โรคใบจุดสาหร่าย (durian)'!$B$5:$B$81,ทดสอบ!$E43,'โรคใบจุดสาหร่าย (durian)'!$F$5:$F$81)</f>
        <v>0</v>
      </c>
      <c r="EI43" s="297">
        <f>SUMIF(หนอนเจาะผล!$B$5:$B$81,ทดสอบ!$E43,หนอนเจาะผล!$F$5:$F$81)</f>
        <v>0</v>
      </c>
      <c r="EJ43" s="300">
        <f t="shared" si="88"/>
        <v>0</v>
      </c>
      <c r="EK43" s="297"/>
      <c r="EL43" s="297">
        <f>SUMIF('เพลี้ยแป้ง (เงาะ)'!$B$5:$B$76,ทดสอบ!$E43,'เพลี้ยแป้ง (เงาะ)'!$F$5:$F$76)</f>
        <v>0</v>
      </c>
      <c r="EM43" s="297"/>
      <c r="EN43" s="297">
        <f>SUMIF(หนอนคืบกินใบ!$B$5:$B$76,ทดสอบ!$E43,หนอนคืบกินใบ!$F$5:$F$76)</f>
        <v>0</v>
      </c>
      <c r="EO43" s="297">
        <f>SUMIF('โรคราแป้ง (เงาะ)'!$B$5:$B$76,ทดสอบ!$E43,'โรคราแป้ง (เงาะ)'!$F$5:$F$76)</f>
        <v>0</v>
      </c>
      <c r="EP43" s="297"/>
      <c r="EQ43" s="297"/>
      <c r="ER43" s="297"/>
      <c r="ES43" s="297">
        <f>SUMIF('โรคใบจุดสาหร่าย(เงาะ)'!$B$5:$B$76,ทดสอบ!$E43,'โรคใบจุดสาหร่าย(เงาะ)'!$F$5:$F$76)</f>
        <v>0</v>
      </c>
      <c r="ET43" s="300">
        <f t="shared" si="89"/>
        <v>0</v>
      </c>
      <c r="EU43" s="297">
        <f>SUMIF('เพลี้ยไฟ (mangosteen)'!$B$5:$B$76,ทดสอบ!$E43,'เพลี้ยไฟ (mangosteen)'!$F$5:$F$76)</f>
        <v>0</v>
      </c>
      <c r="EV43" s="297">
        <f>SUMIF(หนอนชอนใบ!$B$5:$B$76,ทดสอบ!$E43,หนอนชอนใบ!$F$5:$F$76)</f>
        <v>0</v>
      </c>
      <c r="EW43" s="297">
        <f>SUMIF(หนอนกินใบ!$B$5:$B$76,ทดสอบ!$E43,หนอนกินใบ!$F$5:$F$76)</f>
        <v>0</v>
      </c>
      <c r="EX43" s="297"/>
      <c r="EY43" s="297">
        <f>SUMIF(โรคแอนแทรคโนส!$B$5:$B$76,ทดสอบ!$E43,โรคแอนแทรคโนส!$F$5:$F$76)</f>
        <v>0</v>
      </c>
      <c r="EZ43" s="297">
        <f>SUMIF('โรคใบจุดสาหร่าย (mangosteen)'!$B$5:$B$76,ทดสอบ!$E43,'โรคใบจุดสาหร่าย (mangosteen)'!$F$5:$F$76)</f>
        <v>0</v>
      </c>
      <c r="FA43" s="297">
        <f>SUMIF('โรคใบจุด (mangosteen)'!$B$5:$B$76,ทดสอบ!$E43,'โรคใบจุด (mangosteen)'!$F$5:$F$76)</f>
        <v>0</v>
      </c>
      <c r="FB43" s="300">
        <f t="shared" si="90"/>
        <v>0</v>
      </c>
      <c r="FC43" s="297">
        <f>SUMIF(โรคพุ่มไม้กวาด!$B$5:$B$80,ทดสอบ!$E43,โรคพุ่มไม้กวาด!$F$5:$F$80)</f>
        <v>0</v>
      </c>
      <c r="FD43" s="297">
        <f>SUMIF('เพลี้ยแป้ง (ลำไย)'!$B$5:$B$80,ทดสอบ!$E43,'เพลี้ยแป้ง (ลำไย)'!$F$5:$F$80)</f>
        <v>0</v>
      </c>
      <c r="FE43" s="297">
        <f>SUMIF('โรคราดำ (ลำไย)'!$B$5:$B$80,ทดสอบ!$E43,'โรคราดำ (ลำไย)'!$F$5:$F$80)</f>
        <v>0</v>
      </c>
      <c r="FF43" s="297">
        <f>SUMIF('หนอนคืบกินใบ (ลำไย)'!$B$5:$B$80,ทดสอบ!$E43,'หนอนคืบกินใบ (ลำไย)'!$F$5:$F$80)</f>
        <v>0</v>
      </c>
      <c r="FG43" s="297"/>
      <c r="FH43" s="300">
        <f t="shared" si="91"/>
        <v>0</v>
      </c>
      <c r="FI43" s="300">
        <f t="shared" ca="1" si="92"/>
        <v>1316.5</v>
      </c>
      <c r="FJ43" s="368">
        <f t="shared" ca="1" si="93"/>
        <v>1316.5</v>
      </c>
      <c r="FK43" s="334">
        <f t="shared" ca="1" si="25"/>
        <v>0</v>
      </c>
    </row>
    <row r="44" spans="1:167" s="112" customFormat="1">
      <c r="A44" s="318">
        <v>0</v>
      </c>
      <c r="B44" s="318">
        <f t="shared" ca="1" si="76"/>
        <v>1</v>
      </c>
      <c r="C44" s="318">
        <f ca="1">IF(B44=1,SUBTOTAL(2,$B$28:B44),"")</f>
        <v>17</v>
      </c>
      <c r="D44" s="290">
        <f t="shared" ca="1" si="77"/>
        <v>17</v>
      </c>
      <c r="E44" s="291" t="s">
        <v>150</v>
      </c>
      <c r="F44" s="310"/>
      <c r="G44" s="310"/>
      <c r="H44" s="310"/>
      <c r="I44" s="310"/>
      <c r="J44" s="307"/>
      <c r="K44" s="297">
        <f>SUMIF(หนอนห่อใบข้าว!$B$5:$B$76,ทดสอบ!$E44,หนอนห่อใบข้าว!$G$5:$G$76)</f>
        <v>0</v>
      </c>
      <c r="L44" s="297">
        <f>SUMIF(เพลี้ยกระโดดหลังขาว!$B$5:$B$76,ทดสอบ!$E44,เพลี้ยกระโดดหลังขาว!$G$5:$G$76)</f>
        <v>0</v>
      </c>
      <c r="M44" s="297">
        <f>SUMIF(โรคไหม้ข้าว!$B$5:$B$76,ทดสอบ!$E44,โรคไหม้ข้าว!$G$5:$G$76)</f>
        <v>0</v>
      </c>
      <c r="N44" s="297">
        <f>SUMIF(แมลงหวี่ขาว!$B$5:$B$76,ทดสอบ!$E44,แมลงหวี่ขาว!$G$5:$G$76)</f>
        <v>0</v>
      </c>
      <c r="O44" s="297">
        <f>SUMIF(เพลี้ยกระโดดสีน้ำตาล!$B$5:$B$77,ทดสอบ!$E44,เพลี้ยกระโดดสีน้ำตาล!$G$5:$G$77)</f>
        <v>0</v>
      </c>
      <c r="P44" s="297">
        <f>SUMIF(แมลงสิง!$B$5:$B$81,ทดสอบ!$E44,แมลงสิง!$G$5:$G$81)</f>
        <v>0</v>
      </c>
      <c r="Q44" s="297">
        <f>SUMIF(เพลี้ยไฟ!$B$5:$B$76,ทดสอบ!$E44,เพลี้ยไฟ!$G$5:$G$76)</f>
        <v>0</v>
      </c>
      <c r="R44" s="297">
        <f>SUMIF(แมลงดำหนาม1!$B$5:$B$81,ทดสอบ!$E44,แมลงดำหนาม1!$G$5:$G$81)</f>
        <v>0</v>
      </c>
      <c r="S44" s="297">
        <f>SUMIF(โรคขอบใบแห้ง!$B$5:$B$78,ทดสอบ!$E44,โรคขอบใบแห้ง!$G$5:$G$78)</f>
        <v>0</v>
      </c>
      <c r="T44" s="297">
        <f>SUMIF(โรคกาบใบแห้ง!$B$5:$B$81,ทดสอบ!$E44,โรคกาบใบแห้ง!$G$5:$G$81)</f>
        <v>0</v>
      </c>
      <c r="U44" s="297">
        <f>SUMIF(โรคใบจุดสีน้ำตาล!$B$5:$B$77,ทดสอบ!$E44,โรคใบจุดสีน้ำตาล!$G$5:$G$77)</f>
        <v>0</v>
      </c>
      <c r="V44" s="297">
        <f>SUMIF(หนอนกระทู้กล้า!$B$5:$B$76,ทดสอบ!$E44,หนอนกระทู้กล้า!$G$5:$G$76)</f>
        <v>0</v>
      </c>
      <c r="W44" s="297">
        <f>SUMIF(โรคใบขีดโปร่งแสง!$B$5:$B$81,ทดสอบ!$E44,โรคใบขีดโปร่งแสง!$G$5:$G$81)</f>
        <v>0</v>
      </c>
      <c r="X44" s="297">
        <f>SUMIF(โรคใบขีดสีน้ำตาล!$B$5:$B$80,ทดสอบ!$E44,โรคใบขีดสีน้ำตาล!$G$5:$G$80)</f>
        <v>0</v>
      </c>
      <c r="Y44" s="297">
        <f>SUMIF(หนอนกัดใบข้าว!$B$5:$B$81,ทดสอบ!$E44,หนอนกัดใบข้าว!$G$5:$G$81)</f>
        <v>0</v>
      </c>
      <c r="Z44" s="297">
        <f>SUMIF(แมลงหล่า!$B$5:$B$81,ทดสอบ!$E44,แมลงหล่า!$G$5:$G$81)</f>
        <v>0</v>
      </c>
      <c r="AA44" s="297">
        <f>SUMIF(แมลงบั่ว!$B$5:$B$80,ทดสอบ!$E44,แมลงบั่ว!$G$5:$G$80)</f>
        <v>0</v>
      </c>
      <c r="AB44" s="297">
        <f>SUMIF(โรคเมล็ดด่าง!$B$5:$B$81,ทดสอบ!$E44,โรคเมล็ดด่าง!$G$5:$G$81)</f>
        <v>0</v>
      </c>
      <c r="AC44" s="297">
        <f>SUMIF(ด้วงดำ!$B$5:$B$81,ทดสอบ!$E44,ด้วงดำ!$G$5:$G$81)</f>
        <v>0</v>
      </c>
      <c r="AD44" s="297">
        <f>SUMIF(ตั๊กแตนหนวดสั้น!$B$5:$B$81,ทดสอบ!$E44,ตั๊กแตนหนวดสั้น!$G$5:$G$81)</f>
        <v>0</v>
      </c>
      <c r="AE44" s="297">
        <f>SUMIF(หนอนกอข้าว!$B$5:$B$77,ทดสอบ!$E44,หนอนกอข้าว!$G$5:$G$77)</f>
        <v>0</v>
      </c>
      <c r="AF44" s="297">
        <f>SUMIF(หนอนกระทู้ข้าว!$B$5:$B$81,ทดสอบ!$E44,หนอนกระทู้ข้าว!$G$5:$G$81)</f>
        <v>0</v>
      </c>
      <c r="AG44" s="297">
        <f>SUMIF(โรคกาบใบเน่า!$B$5:$B$81,ทดสอบ!$E44,โรคกาบใบเน่า!$G$5:$G$81)</f>
        <v>0</v>
      </c>
      <c r="AH44" s="297">
        <f>SUMIF(เพลี้ยจั๊กจั่นสีเขียว!$B$5:$B$80,ทดสอบ!$E44,เพลี้ยจั๊กจั่นสีเขียว!$G$5:$G$80)</f>
        <v>0</v>
      </c>
      <c r="AI44" s="297">
        <f>SUMIF(หอยเชอรี่!$B$5:$B$81,ทดสอบ!$E44,หอยเชอรี่!$G$5:$G$81)</f>
        <v>0</v>
      </c>
      <c r="AJ44" s="297">
        <f>SUMIF(โรคใบสีส้ม!$B$5:$B$80,ทดสอบ!$E44,โรคใบสีส้ม!$G$5:$G$80)</f>
        <v>0</v>
      </c>
      <c r="AK44" s="300">
        <f t="shared" si="78"/>
        <v>0</v>
      </c>
      <c r="AL44" s="297">
        <f>SUMIF(หนอนหัวดำ!$C$6:$C$67,ทดสอบ!$E44,หนอนหัวดำ!$N$6:$N$67)</f>
        <v>0</v>
      </c>
      <c r="AM44" s="297">
        <f>SUMIF(แมลงดำหนาม!$C$6:$C$67,ทดสอบ!$E44,แมลงดำหนาม!$N$6:$N$67)</f>
        <v>0</v>
      </c>
      <c r="AN44" s="297">
        <f>SUMIF('ด้วงแรด มะพร้าว'!$C$6:$C$67,ทดสอบ!$E44,'ด้วงแรด มะพร้าว'!$J$6:$J$67)</f>
        <v>0</v>
      </c>
      <c r="AO44" s="297">
        <f>SUMIF(ด้วงงวง!$C$6:$C$67,ทดสอบ!$E44,ด้วงงวง!$J$6:$J$67)</f>
        <v>0</v>
      </c>
      <c r="AP44" s="297">
        <f>SUMIF(ไรสี่ขามะพร้าว!$C$6:$C$67,ทดสอบ!$E44,ไรสี่ขามะพร้าว!$J$6:$J$67)</f>
        <v>0</v>
      </c>
      <c r="AQ44" s="297">
        <f>SUMIF(หนอนพาราซา!$C$6:$C$67,ทดสอบ!$E44,หนอนพาราซา!$J$6:$J$67)</f>
        <v>0</v>
      </c>
      <c r="AR44" s="297">
        <f>SUMIF(หนอนกินใบมะพร้าว!$C$6:$C$67,ทดสอบ!$E44,หนอนกินใบมะพร้าว!$J$6:$J$67)</f>
        <v>0</v>
      </c>
      <c r="AS44" s="300">
        <f t="shared" si="79"/>
        <v>0</v>
      </c>
      <c r="AT44" s="297">
        <f>SUMIF('ด้วงแรด ปาล์ม'!$C$5:$C$71,ทดสอบ!$E44,'ด้วงแรด ปาล์ม'!$G$5:$G$71)</f>
        <v>0</v>
      </c>
      <c r="AU44" s="297">
        <f>SUMIF(หนอนปลอกเล็ก!$C$5:$C$71,ทดสอบ!$E44,หนอนปลอกเล็ก!$G$5:$G$71)</f>
        <v>0</v>
      </c>
      <c r="AV44" s="297">
        <f>SUMIF(ด้วงกุหลาบ!$C$5:$C$70,ทดสอบ!$E44,ด้วงกุหลาบ!$G$5:$G$70)</f>
        <v>0</v>
      </c>
      <c r="AW44" s="297">
        <f>SUMIF(โรคทะลายเน่า!$C$5:$C$71,ทดสอบ!$E44,โรคทะลายเน่า!$G$5:$G$71)</f>
        <v>0</v>
      </c>
      <c r="AX44" s="297">
        <f>SUMIF(โรคลำต้นเน่า!$C$5:$C$71,ทดสอบ!$E44,โรคลำต้นเน่า!$G$5:$G$71)</f>
        <v>0</v>
      </c>
      <c r="AY44" s="297">
        <f>SUMIF('โรคใบจุด ปาล์ม'!$C$5:$C$71,ทดสอบ!$E44,'โรคใบจุด ปาล์ม'!$G$5:$G$71)</f>
        <v>0</v>
      </c>
      <c r="AZ44" s="297">
        <f>SUMIF(โรคก้านทางใบเน่า!$C$5:$C$71,ทดสอบ!$E44,โรคก้านทางใบเน่า!$G$5:$G$71)</f>
        <v>0</v>
      </c>
      <c r="BA44" s="297">
        <f>SUMIF(หนอนหน้าแมว!$C$5:$C$71,ทดสอบ!$E44,หนอนหน้าแมว!$G$5:$G$71)</f>
        <v>0</v>
      </c>
      <c r="BB44" s="591">
        <f>SUMIF('หนอนหัวดำ ปาล์ม'!$C$5:$C$71,ทดสอบ!$E44,'หนอนหัวดำ ปาล์ม'!$G$5:$G$71)</f>
        <v>0</v>
      </c>
      <c r="BC44" s="297">
        <f>SUMIF('โรคใบจุดสาหร่าย ปาล์ม'!$C$5:$C$71,ทดสอบ!$E44,'โรคใบจุดสาหร่าย ปาล์ม'!$G$5:$G$71)</f>
        <v>0</v>
      </c>
      <c r="BD44" s="300">
        <f t="shared" si="80"/>
        <v>0</v>
      </c>
      <c r="BE44" s="297">
        <f>SUMIF(โรครากขาว!$C$5:$C$69,ทดสอบ!$E44,โรครากขาว!$G$5:$G$69)</f>
        <v>0</v>
      </c>
      <c r="BF44" s="297">
        <f>SUMIF(โรคใบร่วงยางพาราชนิดใหม่!$C$5:$C$69,ทดสอบ!$E44,โรคใบร่วงยางพาราชนิดใหม่!$G$5:$G$69)</f>
        <v>0</v>
      </c>
      <c r="BG44" s="297">
        <f>SUMIF(โรคใบร่วงยางพารา!$C$5:$C$69,ทดสอบ!$E44,โรคใบร่วงยางพารา!$G$5:$G$69)</f>
        <v>0</v>
      </c>
      <c r="BH44" s="297">
        <f>SUMIF(โรคราแป้ง1!$C$5:$C$69,ทดสอบ!$E44,โรคราแป้ง1!$G$5:$G$69)</f>
        <v>0</v>
      </c>
      <c r="BI44" s="297">
        <f>SUMIF(โรคหน้ายางแห้ง!$C$5:$C$69,ทดสอบ!$E44,โรคหน้ายางแห้ง!$G$5:$G$69)</f>
        <v>0</v>
      </c>
      <c r="BJ44" s="300">
        <f t="shared" si="81"/>
        <v>0</v>
      </c>
      <c r="BK44" s="297">
        <f>SUMIF(โรคราสนิม!$C$5:$C$64,ทดสอบ!$E44,โรคราสนิม!$G$5:$G$64)</f>
        <v>0</v>
      </c>
      <c r="BL44" s="297">
        <f>SUMIF(หนอนกาแฟสีแดง!$C$5:$C$64,ทดสอบ!$E44,หนอนกาแฟสีแดง!$G$5:$G$64)</f>
        <v>0</v>
      </c>
      <c r="BM44" s="297">
        <f>SUMIF(โรคใบจุดตากบ!$C$5:$C$64,ทดสอบ!$E44,โรคใบจุดตากบ!$G$5:$G$64)</f>
        <v>0</v>
      </c>
      <c r="BN44" s="297">
        <f ca="1">SUMIF(หนอนเจาะกิ่งลำต้น!$C$5:$C498,ทดสอบ!$E44,หนอนเจาะกิ่งลำต้น!$G$5:$G$64)</f>
        <v>0</v>
      </c>
      <c r="BO44" s="591">
        <f>SUMIF(มอดเจาะเมล็ดกาแฟ!$C$5:$C$64,ทดสอบ!$E44,มอดเจาะเมล็ดกาแฟ!$G$5:$G$64)</f>
        <v>0</v>
      </c>
      <c r="BP44" s="297">
        <f>SUMIF(มอดเจาะผลกาแฟ!$C$5:$C$64,ทดสอบ!$E44,มอดเจาะผลกาแฟ!$G$5:$G$64)</f>
        <v>0</v>
      </c>
      <c r="BQ44" s="300">
        <f t="shared" ca="1" si="82"/>
        <v>0</v>
      </c>
      <c r="BR44" s="297">
        <f>SUMIF(เพลี้ยแป้งมัน!$B$5:$B$59,ทดสอบ!$E44,เพลี้ยแป้งมัน!$H$5:$H$59)</f>
        <v>0</v>
      </c>
      <c r="BS44" s="591">
        <f>SUMIF('โรคใบไหม้ (มัน)'!$B$5:$B$58,ทดสอบ!$E44,'โรคใบไหม้ (มัน)'!$H$5:$H$58)</f>
        <v>0</v>
      </c>
      <c r="BT44" s="297">
        <f>SUMIF(ไรแดง!$B$5:$B$59,ทดสอบ!$E44,ไรแดง!$H$5:$H$59)</f>
        <v>1</v>
      </c>
      <c r="BU44" s="297"/>
      <c r="BV44" s="297"/>
      <c r="BW44" s="297"/>
      <c r="BX44" s="297"/>
      <c r="BY44" s="297"/>
      <c r="BZ44" s="297">
        <f>SUMIF(โรคโคนเน่าหัวเน่า!$B$5:$B$59,ทดสอบ!$E44,โรคโคนเน่าหัวเน่า!$H$5:$H$59)</f>
        <v>0</v>
      </c>
      <c r="CA44" s="297"/>
      <c r="CB44" s="297">
        <f>SUMIF(โรคพุ่มแจ้!$B$5:$B$58,ทดสอบ!$E44,โรคพุ่มแจ้!$H$5:$H$58)</f>
        <v>0</v>
      </c>
      <c r="CC44" s="297">
        <f>SUMIF(โรคใบด่างมันสำปะหลัง!$B$5:$B$59,ทดสอบ!$E44,โรคใบด่างมันสำปะหลัง!$H$5:$H$59)</f>
        <v>61</v>
      </c>
      <c r="CD44" s="300">
        <f t="shared" si="83"/>
        <v>62</v>
      </c>
      <c r="CE44" s="297">
        <f>SUMIF(หนอนกออ้อย!$B$5:$B$50,ทดสอบ!$E44,หนอนกออ้อย!$G$5:$G$50)</f>
        <v>1</v>
      </c>
      <c r="CF44" s="297">
        <f>SUMIF('ด้วงหนวดยาว อ้อย'!$B$5:$B$52,ทดสอบ!$E44,'ด้วงหนวดยาว อ้อย'!$G$5:$G$52)</f>
        <v>0</v>
      </c>
      <c r="CG44" s="297"/>
      <c r="CH44" s="297"/>
      <c r="CI44" s="297"/>
      <c r="CJ44" s="297"/>
      <c r="CK44" s="297"/>
      <c r="CL44" s="297"/>
      <c r="CM44" s="297"/>
      <c r="CN44" s="297"/>
      <c r="CO44" s="297"/>
      <c r="CP44" s="297"/>
      <c r="CQ44" s="297"/>
      <c r="CR44" s="297">
        <f>SUMIF('โรคใบขาว อ้อย'!$B$5:$B$50,ทดสอบ!$E44,'โรคใบขาว อ้อย'!$G$5:$G$50)</f>
        <v>3</v>
      </c>
      <c r="CS44" s="297"/>
      <c r="CT44" s="300">
        <f t="shared" si="84"/>
        <v>4</v>
      </c>
      <c r="CU44" s="297"/>
      <c r="CV44" s="297">
        <f>SUMIF('หนอนกระทู้ข้าวโพดลายจุด (FAW)'!$B$5:$B$57,ทดสอบ!$E44,'หนอนกระทู้ข้าวโพดลายจุด (FAW)'!$F$5:$F$57)</f>
        <v>0</v>
      </c>
      <c r="CW44" s="297">
        <f>SUMIF(โรคฝักเน่า!$C$5:$C$57,ทดสอบ!$E44,โรคฝักเน่า!$G$5:$G$57)</f>
        <v>0</v>
      </c>
      <c r="CX44" s="297"/>
      <c r="CY44" s="297"/>
      <c r="CZ44" s="297"/>
      <c r="DA44" s="297"/>
      <c r="DB44" s="297"/>
      <c r="DC44" s="297"/>
      <c r="DD44" s="300">
        <f t="shared" si="85"/>
        <v>0</v>
      </c>
      <c r="DE44" s="297">
        <f>SUMIF(โรคเหี่ยว!$B$5:$B$65,ทดสอบ!$E44,โรคเหี่ยว!$E$5:$E$65)</f>
        <v>0</v>
      </c>
      <c r="DF44" s="297"/>
      <c r="DG44" s="297"/>
      <c r="DH44" s="297"/>
      <c r="DI44" s="297"/>
      <c r="DJ44" s="300">
        <f t="shared" si="86"/>
        <v>0</v>
      </c>
      <c r="DK44" s="297"/>
      <c r="DL44" s="297"/>
      <c r="DM44" s="297"/>
      <c r="DN44" s="297"/>
      <c r="DO44" s="297"/>
      <c r="DP44" s="300">
        <f t="shared" si="87"/>
        <v>0</v>
      </c>
      <c r="DQ44" s="297"/>
      <c r="DR44" s="297"/>
      <c r="DS44" s="297">
        <f>SUMIF('เพลี้ยไฟ ทุเรียน'!$B$5:$B$81,ทดสอบ!$E44,'เพลี้ยไฟ ทุเรียน'!$F$5:$F$81)</f>
        <v>0</v>
      </c>
      <c r="DT44" s="297">
        <f>SUMIF('เพลี้ยแป้ง ทุเรียน'!$B$5:$B$81,ทดสอบ!$E44,'เพลี้ยแป้ง ทุเรียน'!$F$5:$F$81)</f>
        <v>0</v>
      </c>
      <c r="DU44" s="297">
        <f>SUMIF(เพลี้ยไก่แจ้ทุเรียน!$B$5:$B$81,ทดสอบ!$E44,เพลี้ยไก่แจ้ทุเรียน!$F$5:$F$81)</f>
        <v>0</v>
      </c>
      <c r="DV44" s="297">
        <f>SUMIF(เพลี้ยหอยเกล็ด!$B$5:$B$81,ทดสอบ!$E44,เพลี้ยหอยเกล็ด!$F$5:$F$81)</f>
        <v>0</v>
      </c>
      <c r="DW44" s="297">
        <f>SUMIF(เพลี้ยจั๊กจั่นฝอย!$B$5:$B$81,ทดสอบ!$E44,เพลี้ยจั๊กจั่นฝอย!$F$5:$F$81)</f>
        <v>0</v>
      </c>
      <c r="DX44" s="297">
        <f>SUMIF(หนอนเจาะเมล็ดทุเรียน!$B$5:$B$81,ทดสอบ!$E44,หนอนเจาะเมล็ดทุเรียน!$F$5:$F$81)</f>
        <v>0</v>
      </c>
      <c r="DY44" s="297">
        <f>SUMIF(ไรแดงทุเรียน!$B$5:$B$81,ทดสอบ!$E44,ไรแดงทุเรียน!$F$5:$F$81)</f>
        <v>0</v>
      </c>
      <c r="DZ44" s="297"/>
      <c r="EA44" s="297">
        <f>SUMIF(โรครากเน่าโคนเน่า!$B$5:$B$81,ทดสอบ!$E44,โรครากเน่าโคนเน่า!$F$5:$F$81)</f>
        <v>0</v>
      </c>
      <c r="EB44" s="297">
        <f>SUMIF('โรคราดำ ทุเรียน'!$B$5:$B$81,ทดสอบ!$E44,'โรคราดำ ทุเรียน'!$F$5:$F$81)</f>
        <v>0</v>
      </c>
      <c r="EC44" s="297"/>
      <c r="ED44" s="297"/>
      <c r="EE44" s="297">
        <f>SUMIF(โรคราสีชมพู!$B$5:$B$81,ทดสอบ!$E44,โรคราสีชมพู!$F$5:$F$81)</f>
        <v>0</v>
      </c>
      <c r="EF44" s="297">
        <f>SUMIF(โรคใบติดหรือใบไหม้!$B$5:$B$81,ทดสอบ!$E44,โรคใบติดหรือใบไหม้!$F$5:$F$81)</f>
        <v>0</v>
      </c>
      <c r="EG44" s="297"/>
      <c r="EH44" s="297">
        <f>SUMIF('โรคใบจุดสาหร่าย (durian)'!$B$5:$B$81,ทดสอบ!$E44,'โรคใบจุดสาหร่าย (durian)'!$F$5:$F$81)</f>
        <v>0</v>
      </c>
      <c r="EI44" s="297">
        <f>SUMIF(หนอนเจาะผล!$B$5:$B$81,ทดสอบ!$E44,หนอนเจาะผล!$F$5:$F$81)</f>
        <v>0</v>
      </c>
      <c r="EJ44" s="300">
        <f t="shared" si="88"/>
        <v>0</v>
      </c>
      <c r="EK44" s="297"/>
      <c r="EL44" s="297">
        <f>SUMIF('เพลี้ยแป้ง (เงาะ)'!$B$5:$B$76,ทดสอบ!$E44,'เพลี้ยแป้ง (เงาะ)'!$F$5:$F$76)</f>
        <v>0</v>
      </c>
      <c r="EM44" s="297"/>
      <c r="EN44" s="297">
        <f>SUMIF(หนอนคืบกินใบ!$B$5:$B$76,ทดสอบ!$E44,หนอนคืบกินใบ!$F$5:$F$76)</f>
        <v>0</v>
      </c>
      <c r="EO44" s="297">
        <f>SUMIF('โรคราแป้ง (เงาะ)'!$B$5:$B$76,ทดสอบ!$E44,'โรคราแป้ง (เงาะ)'!$F$5:$F$76)</f>
        <v>0</v>
      </c>
      <c r="EP44" s="297"/>
      <c r="EQ44" s="297"/>
      <c r="ER44" s="297"/>
      <c r="ES44" s="297">
        <f>SUMIF('โรคใบจุดสาหร่าย(เงาะ)'!$B$5:$B$76,ทดสอบ!$E44,'โรคใบจุดสาหร่าย(เงาะ)'!$F$5:$F$76)</f>
        <v>0</v>
      </c>
      <c r="ET44" s="300">
        <f t="shared" si="89"/>
        <v>0</v>
      </c>
      <c r="EU44" s="297">
        <f>SUMIF('เพลี้ยไฟ (mangosteen)'!$B$5:$B$76,ทดสอบ!$E44,'เพลี้ยไฟ (mangosteen)'!$F$5:$F$76)</f>
        <v>0</v>
      </c>
      <c r="EV44" s="297">
        <f>SUMIF(หนอนชอนใบ!$B$5:$B$76,ทดสอบ!$E44,หนอนชอนใบ!$F$5:$F$76)</f>
        <v>0</v>
      </c>
      <c r="EW44" s="297">
        <f>SUMIF(หนอนกินใบ!$B$5:$B$76,ทดสอบ!$E44,หนอนกินใบ!$F$5:$F$76)</f>
        <v>0</v>
      </c>
      <c r="EX44" s="297"/>
      <c r="EY44" s="297">
        <f>SUMIF(โรคแอนแทรคโนส!$B$5:$B$76,ทดสอบ!$E44,โรคแอนแทรคโนส!$F$5:$F$76)</f>
        <v>0</v>
      </c>
      <c r="EZ44" s="297">
        <f>SUMIF('โรคใบจุดสาหร่าย (mangosteen)'!$B$5:$B$76,ทดสอบ!$E44,'โรคใบจุดสาหร่าย (mangosteen)'!$F$5:$F$76)</f>
        <v>0</v>
      </c>
      <c r="FA44" s="297">
        <f>SUMIF('โรคใบจุด (mangosteen)'!$B$5:$B$76,ทดสอบ!$E44,'โรคใบจุด (mangosteen)'!$F$5:$F$76)</f>
        <v>0</v>
      </c>
      <c r="FB44" s="300">
        <f t="shared" si="90"/>
        <v>0</v>
      </c>
      <c r="FC44" s="297">
        <f>SUMIF(โรคพุ่มไม้กวาด!$B$5:$B$80,ทดสอบ!$E44,โรคพุ่มไม้กวาด!$F$5:$F$80)</f>
        <v>0</v>
      </c>
      <c r="FD44" s="297">
        <f>SUMIF('เพลี้ยแป้ง (ลำไย)'!$B$5:$B$80,ทดสอบ!$E44,'เพลี้ยแป้ง (ลำไย)'!$F$5:$F$80)</f>
        <v>0</v>
      </c>
      <c r="FE44" s="297">
        <f>SUMIF('โรคราดำ (ลำไย)'!$B$5:$B$80,ทดสอบ!$E44,'โรคราดำ (ลำไย)'!$F$5:$F$80)</f>
        <v>0</v>
      </c>
      <c r="FF44" s="297">
        <f>SUMIF('หนอนคืบกินใบ (ลำไย)'!$B$5:$B$80,ทดสอบ!$E44,'หนอนคืบกินใบ (ลำไย)'!$F$5:$F$80)</f>
        <v>0</v>
      </c>
      <c r="FG44" s="297"/>
      <c r="FH44" s="300">
        <f t="shared" si="91"/>
        <v>0</v>
      </c>
      <c r="FI44" s="300">
        <f t="shared" ca="1" si="92"/>
        <v>66</v>
      </c>
      <c r="FJ44" s="368">
        <f t="shared" ca="1" si="93"/>
        <v>66</v>
      </c>
      <c r="FK44" s="334">
        <f t="shared" ca="1" si="25"/>
        <v>0</v>
      </c>
    </row>
    <row r="45" spans="1:167" s="112" customFormat="1">
      <c r="A45" s="318">
        <v>0</v>
      </c>
      <c r="B45" s="318">
        <f t="shared" ca="1" si="76"/>
        <v>1</v>
      </c>
      <c r="C45" s="318">
        <f ca="1">IF(B45=1,SUBTOTAL(2,$B$28:B45),"")</f>
        <v>18</v>
      </c>
      <c r="D45" s="290">
        <f t="shared" ca="1" si="77"/>
        <v>18</v>
      </c>
      <c r="E45" s="291" t="s">
        <v>151</v>
      </c>
      <c r="F45" s="310"/>
      <c r="G45" s="310"/>
      <c r="H45" s="310"/>
      <c r="I45" s="310"/>
      <c r="J45" s="307"/>
      <c r="K45" s="297">
        <f>SUMIF(หนอนห่อใบข้าว!$B$5:$B$76,ทดสอบ!$E45,หนอนห่อใบข้าว!$G$5:$G$76)</f>
        <v>0</v>
      </c>
      <c r="L45" s="297">
        <f>SUMIF(เพลี้ยกระโดดหลังขาว!$B$5:$B$76,ทดสอบ!$E45,เพลี้ยกระโดดหลังขาว!$G$5:$G$76)</f>
        <v>0</v>
      </c>
      <c r="M45" s="297">
        <f>SUMIF(โรคไหม้ข้าว!$B$5:$B$76,ทดสอบ!$E45,โรคไหม้ข้าว!$G$5:$G$76)</f>
        <v>0</v>
      </c>
      <c r="N45" s="297">
        <f>SUMIF(แมลงหวี่ขาว!$B$5:$B$76,ทดสอบ!$E45,แมลงหวี่ขาว!$G$5:$G$76)</f>
        <v>0</v>
      </c>
      <c r="O45" s="297">
        <f>SUMIF(เพลี้ยกระโดดสีน้ำตาล!$B$5:$B$77,ทดสอบ!$E45,เพลี้ยกระโดดสีน้ำตาล!$G$5:$G$77)</f>
        <v>0</v>
      </c>
      <c r="P45" s="297">
        <f>SUMIF(แมลงสิง!$B$5:$B$81,ทดสอบ!$E45,แมลงสิง!$G$5:$G$81)</f>
        <v>0</v>
      </c>
      <c r="Q45" s="297">
        <f>SUMIF(เพลี้ยไฟ!$B$5:$B$76,ทดสอบ!$E45,เพลี้ยไฟ!$G$5:$G$76)</f>
        <v>0</v>
      </c>
      <c r="R45" s="297">
        <f>SUMIF(แมลงดำหนาม1!$B$5:$B$81,ทดสอบ!$E45,แมลงดำหนาม1!$G$5:$G$81)</f>
        <v>0</v>
      </c>
      <c r="S45" s="297">
        <f>SUMIF(โรคขอบใบแห้ง!$B$5:$B$78,ทดสอบ!$E45,โรคขอบใบแห้ง!$G$5:$G$78)</f>
        <v>0</v>
      </c>
      <c r="T45" s="297">
        <f>SUMIF(โรคกาบใบแห้ง!$B$5:$B$81,ทดสอบ!$E45,โรคกาบใบแห้ง!$G$5:$G$81)</f>
        <v>0</v>
      </c>
      <c r="U45" s="297">
        <f>SUMIF(โรคใบจุดสีน้ำตาล!$B$5:$B$77,ทดสอบ!$E45,โรคใบจุดสีน้ำตาล!$G$5:$G$77)</f>
        <v>0</v>
      </c>
      <c r="V45" s="297">
        <f>SUMIF(หนอนกระทู้กล้า!$B$5:$B$76,ทดสอบ!$E45,หนอนกระทู้กล้า!$G$5:$G$76)</f>
        <v>0</v>
      </c>
      <c r="W45" s="297">
        <f>SUMIF(โรคใบขีดโปร่งแสง!$B$5:$B$81,ทดสอบ!$E45,โรคใบขีดโปร่งแสง!$G$5:$G$81)</f>
        <v>0</v>
      </c>
      <c r="X45" s="297">
        <f>SUMIF(โรคใบขีดสีน้ำตาล!$B$5:$B$80,ทดสอบ!$E45,โรคใบขีดสีน้ำตาล!$G$5:$G$80)</f>
        <v>0</v>
      </c>
      <c r="Y45" s="297">
        <f>SUMIF(หนอนกัดใบข้าว!$B$5:$B$81,ทดสอบ!$E45,หนอนกัดใบข้าว!$G$5:$G$81)</f>
        <v>0</v>
      </c>
      <c r="Z45" s="297">
        <f>SUMIF(แมลงหล่า!$B$5:$B$81,ทดสอบ!$E45,แมลงหล่า!$G$5:$G$81)</f>
        <v>0</v>
      </c>
      <c r="AA45" s="297">
        <f>SUMIF(แมลงบั่ว!$B$5:$B$80,ทดสอบ!$E45,แมลงบั่ว!$G$5:$G$80)</f>
        <v>0</v>
      </c>
      <c r="AB45" s="297">
        <f>SUMIF(โรคเมล็ดด่าง!$B$5:$B$81,ทดสอบ!$E45,โรคเมล็ดด่าง!$G$5:$G$81)</f>
        <v>0</v>
      </c>
      <c r="AC45" s="297">
        <f>SUMIF(ด้วงดำ!$B$5:$B$81,ทดสอบ!$E45,ด้วงดำ!$G$5:$G$81)</f>
        <v>0</v>
      </c>
      <c r="AD45" s="297">
        <f>SUMIF(ตั๊กแตนหนวดสั้น!$B$5:$B$81,ทดสอบ!$E45,ตั๊กแตนหนวดสั้น!$G$5:$G$81)</f>
        <v>0</v>
      </c>
      <c r="AE45" s="297">
        <f>SUMIF(หนอนกอข้าว!$B$5:$B$77,ทดสอบ!$E45,หนอนกอข้าว!$G$5:$G$77)</f>
        <v>0</v>
      </c>
      <c r="AF45" s="297">
        <f>SUMIF(หนอนกระทู้ข้าว!$B$5:$B$81,ทดสอบ!$E45,หนอนกระทู้ข้าว!$G$5:$G$81)</f>
        <v>0</v>
      </c>
      <c r="AG45" s="297">
        <f>SUMIF(โรคกาบใบเน่า!$B$5:$B$81,ทดสอบ!$E45,โรคกาบใบเน่า!$G$5:$G$81)</f>
        <v>0</v>
      </c>
      <c r="AH45" s="297">
        <f>SUMIF(เพลี้ยจั๊กจั่นสีเขียว!$B$5:$B$80,ทดสอบ!$E45,เพลี้ยจั๊กจั่นสีเขียว!$G$5:$G$80)</f>
        <v>0</v>
      </c>
      <c r="AI45" s="297">
        <f>SUMIF(หอยเชอรี่!$B$5:$B$81,ทดสอบ!$E45,หอยเชอรี่!$G$5:$G$81)</f>
        <v>0</v>
      </c>
      <c r="AJ45" s="297">
        <f>SUMIF(โรคใบสีส้ม!$B$5:$B$80,ทดสอบ!$E45,โรคใบสีส้ม!$G$5:$G$80)</f>
        <v>0</v>
      </c>
      <c r="AK45" s="300">
        <f t="shared" si="78"/>
        <v>0</v>
      </c>
      <c r="AL45" s="297">
        <f>SUMIF(หนอนหัวดำ!$C$6:$C$67,ทดสอบ!$E45,หนอนหัวดำ!$N$6:$N$67)</f>
        <v>0</v>
      </c>
      <c r="AM45" s="297">
        <f>SUMIF(แมลงดำหนาม!$C$6:$C$67,ทดสอบ!$E45,แมลงดำหนาม!$N$6:$N$67)</f>
        <v>0</v>
      </c>
      <c r="AN45" s="297">
        <f>SUMIF('ด้วงแรด มะพร้าว'!$C$6:$C$67,ทดสอบ!$E45,'ด้วงแรด มะพร้าว'!$J$6:$J$67)</f>
        <v>0</v>
      </c>
      <c r="AO45" s="297">
        <f>SUMIF(ด้วงงวง!$C$6:$C$67,ทดสอบ!$E45,ด้วงงวง!$J$6:$J$67)</f>
        <v>0</v>
      </c>
      <c r="AP45" s="297">
        <f>SUMIF(ไรสี่ขามะพร้าว!$C$6:$C$67,ทดสอบ!$E45,ไรสี่ขามะพร้าว!$J$6:$J$67)</f>
        <v>0</v>
      </c>
      <c r="AQ45" s="297">
        <f>SUMIF(หนอนพาราซา!$C$6:$C$67,ทดสอบ!$E45,หนอนพาราซา!$J$6:$J$67)</f>
        <v>0</v>
      </c>
      <c r="AR45" s="297">
        <f>SUMIF(หนอนกินใบมะพร้าว!$C$6:$C$67,ทดสอบ!$E45,หนอนกินใบมะพร้าว!$J$6:$J$67)</f>
        <v>0</v>
      </c>
      <c r="AS45" s="300">
        <f t="shared" si="79"/>
        <v>0</v>
      </c>
      <c r="AT45" s="297">
        <f>SUMIF('ด้วงแรด ปาล์ม'!$C$5:$C$71,ทดสอบ!$E45,'ด้วงแรด ปาล์ม'!$G$5:$G$71)</f>
        <v>0</v>
      </c>
      <c r="AU45" s="297">
        <f>SUMIF(หนอนปลอกเล็ก!$C$5:$C$71,ทดสอบ!$E45,หนอนปลอกเล็ก!$G$5:$G$71)</f>
        <v>0</v>
      </c>
      <c r="AV45" s="297">
        <f>SUMIF(ด้วงกุหลาบ!$C$5:$C$70,ทดสอบ!$E45,ด้วงกุหลาบ!$G$5:$G$70)</f>
        <v>0</v>
      </c>
      <c r="AW45" s="297">
        <f>SUMIF(โรคทะลายเน่า!$C$5:$C$71,ทดสอบ!$E45,โรคทะลายเน่า!$G$5:$G$71)</f>
        <v>0</v>
      </c>
      <c r="AX45" s="297">
        <f>SUMIF(โรคลำต้นเน่า!$C$5:$C$71,ทดสอบ!$E45,โรคลำต้นเน่า!$G$5:$G$71)</f>
        <v>0</v>
      </c>
      <c r="AY45" s="297">
        <f>SUMIF('โรคใบจุด ปาล์ม'!$C$5:$C$71,ทดสอบ!$E45,'โรคใบจุด ปาล์ม'!$G$5:$G$71)</f>
        <v>0</v>
      </c>
      <c r="AZ45" s="297">
        <f>SUMIF(โรคก้านทางใบเน่า!$C$5:$C$71,ทดสอบ!$E45,โรคก้านทางใบเน่า!$G$5:$G$71)</f>
        <v>0</v>
      </c>
      <c r="BA45" s="297">
        <f>SUMIF(หนอนหน้าแมว!$C$5:$C$71,ทดสอบ!$E45,หนอนหน้าแมว!$G$5:$G$71)</f>
        <v>0</v>
      </c>
      <c r="BB45" s="591">
        <f>SUMIF('หนอนหัวดำ ปาล์ม'!$C$5:$C$71,ทดสอบ!$E45,'หนอนหัวดำ ปาล์ม'!$G$5:$G$71)</f>
        <v>0</v>
      </c>
      <c r="BC45" s="297">
        <f>SUMIF('โรคใบจุดสาหร่าย ปาล์ม'!$C$5:$C$71,ทดสอบ!$E45,'โรคใบจุดสาหร่าย ปาล์ม'!$G$5:$G$71)</f>
        <v>0</v>
      </c>
      <c r="BD45" s="300">
        <f t="shared" si="80"/>
        <v>0</v>
      </c>
      <c r="BE45" s="297">
        <f>SUMIF(โรครากขาว!$C$5:$C$69,ทดสอบ!$E45,โรครากขาว!$G$5:$G$69)</f>
        <v>0</v>
      </c>
      <c r="BF45" s="297">
        <f>SUMIF(โรคใบร่วงยางพาราชนิดใหม่!$C$5:$C$69,ทดสอบ!$E45,โรคใบร่วงยางพาราชนิดใหม่!$G$5:$G$69)</f>
        <v>0</v>
      </c>
      <c r="BG45" s="297">
        <f>SUMIF(โรคใบร่วงยางพารา!$C$5:$C$69,ทดสอบ!$E45,โรคใบร่วงยางพารา!$G$5:$G$69)</f>
        <v>0</v>
      </c>
      <c r="BH45" s="297">
        <f>SUMIF(โรคราแป้ง1!$C$5:$C$69,ทดสอบ!$E45,โรคราแป้ง1!$G$5:$G$69)</f>
        <v>0</v>
      </c>
      <c r="BI45" s="297">
        <f>SUMIF(โรคหน้ายางแห้ง!$C$5:$C$69,ทดสอบ!$E45,โรคหน้ายางแห้ง!$G$5:$G$69)</f>
        <v>0</v>
      </c>
      <c r="BJ45" s="300">
        <f t="shared" si="81"/>
        <v>0</v>
      </c>
      <c r="BK45" s="297">
        <f>SUMIF(โรคราสนิม!$C$5:$C$64,ทดสอบ!$E45,โรคราสนิม!$G$5:$G$64)</f>
        <v>0</v>
      </c>
      <c r="BL45" s="297">
        <f>SUMIF(หนอนกาแฟสีแดง!$C$5:$C$64,ทดสอบ!$E45,หนอนกาแฟสีแดง!$G$5:$G$64)</f>
        <v>0</v>
      </c>
      <c r="BM45" s="297">
        <f>SUMIF(โรคใบจุดตากบ!$C$5:$C$64,ทดสอบ!$E45,โรคใบจุดตากบ!$G$5:$G$64)</f>
        <v>0</v>
      </c>
      <c r="BN45" s="297">
        <f ca="1">SUMIF(หนอนเจาะกิ่งลำต้น!$C$5:$C499,ทดสอบ!$E45,หนอนเจาะกิ่งลำต้น!$G$5:$G$64)</f>
        <v>0</v>
      </c>
      <c r="BO45" s="591">
        <f>SUMIF(มอดเจาะเมล็ดกาแฟ!$C$5:$C$64,ทดสอบ!$E45,มอดเจาะเมล็ดกาแฟ!$G$5:$G$64)</f>
        <v>0</v>
      </c>
      <c r="BP45" s="297">
        <f>SUMIF(มอดเจาะผลกาแฟ!$C$5:$C$64,ทดสอบ!$E45,มอดเจาะผลกาแฟ!$G$5:$G$64)</f>
        <v>0</v>
      </c>
      <c r="BQ45" s="300">
        <f t="shared" ca="1" si="82"/>
        <v>0</v>
      </c>
      <c r="BR45" s="297">
        <f>SUMIF(เพลี้ยแป้งมัน!$B$5:$B$59,ทดสอบ!$E45,เพลี้ยแป้งมัน!$H$5:$H$59)</f>
        <v>0</v>
      </c>
      <c r="BS45" s="591">
        <f>SUMIF('โรคใบไหม้ (มัน)'!$B$5:$B$58,ทดสอบ!$E45,'โรคใบไหม้ (มัน)'!$H$5:$H$58)</f>
        <v>0</v>
      </c>
      <c r="BT45" s="297">
        <f>SUMIF(ไรแดง!$B$5:$B$59,ทดสอบ!$E45,ไรแดง!$H$5:$H$59)</f>
        <v>0</v>
      </c>
      <c r="BU45" s="297"/>
      <c r="BV45" s="297"/>
      <c r="BW45" s="297"/>
      <c r="BX45" s="297"/>
      <c r="BY45" s="297"/>
      <c r="BZ45" s="297">
        <f>SUMIF(โรคโคนเน่าหัวเน่า!$B$5:$B$59,ทดสอบ!$E45,โรคโคนเน่าหัวเน่า!$H$5:$H$59)</f>
        <v>0</v>
      </c>
      <c r="CA45" s="297"/>
      <c r="CB45" s="297">
        <f>SUMIF(โรคพุ่มแจ้!$B$5:$B$58,ทดสอบ!$E45,โรคพุ่มแจ้!$H$5:$H$58)</f>
        <v>0</v>
      </c>
      <c r="CC45" s="297">
        <f>SUMIF(โรคใบด่างมันสำปะหลัง!$B$5:$B$59,ทดสอบ!$E45,โรคใบด่างมันสำปะหลัง!$H$5:$H$59)</f>
        <v>2598.4499999999998</v>
      </c>
      <c r="CD45" s="300">
        <f t="shared" si="83"/>
        <v>2598.4499999999998</v>
      </c>
      <c r="CE45" s="297">
        <f>SUMIF(หนอนกออ้อย!$B$5:$B$50,ทดสอบ!$E45,หนอนกออ้อย!$G$5:$G$50)</f>
        <v>0</v>
      </c>
      <c r="CF45" s="297">
        <f>SUMIF('ด้วงหนวดยาว อ้อย'!$B$5:$B$52,ทดสอบ!$E45,'ด้วงหนวดยาว อ้อย'!$G$5:$G$52)</f>
        <v>0</v>
      </c>
      <c r="CG45" s="297"/>
      <c r="CH45" s="297"/>
      <c r="CI45" s="297"/>
      <c r="CJ45" s="297"/>
      <c r="CK45" s="297"/>
      <c r="CL45" s="297"/>
      <c r="CM45" s="297"/>
      <c r="CN45" s="297"/>
      <c r="CO45" s="297"/>
      <c r="CP45" s="297"/>
      <c r="CQ45" s="297"/>
      <c r="CR45" s="297">
        <f>SUMIF('โรคใบขาว อ้อย'!$B$5:$B$50,ทดสอบ!$E45,'โรคใบขาว อ้อย'!$G$5:$G$50)</f>
        <v>0</v>
      </c>
      <c r="CS45" s="297"/>
      <c r="CT45" s="300">
        <f t="shared" si="84"/>
        <v>0</v>
      </c>
      <c r="CU45" s="297"/>
      <c r="CV45" s="297">
        <f>SUMIF('หนอนกระทู้ข้าวโพดลายจุด (FAW)'!$B$5:$B$57,ทดสอบ!$E45,'หนอนกระทู้ข้าวโพดลายจุด (FAW)'!$F$5:$F$57)</f>
        <v>0</v>
      </c>
      <c r="CW45" s="297">
        <f>SUMIF(โรคฝักเน่า!$C$5:$C$57,ทดสอบ!$E45,โรคฝักเน่า!$G$5:$G$57)</f>
        <v>0</v>
      </c>
      <c r="CX45" s="297"/>
      <c r="CY45" s="297"/>
      <c r="CZ45" s="297"/>
      <c r="DA45" s="297"/>
      <c r="DB45" s="297"/>
      <c r="DC45" s="297"/>
      <c r="DD45" s="300">
        <f t="shared" si="85"/>
        <v>0</v>
      </c>
      <c r="DE45" s="297">
        <f>SUMIF(โรคเหี่ยว!$B$5:$B$65,ทดสอบ!$E45,โรคเหี่ยว!$E$5:$E$65)</f>
        <v>0</v>
      </c>
      <c r="DF45" s="297"/>
      <c r="DG45" s="297"/>
      <c r="DH45" s="297"/>
      <c r="DI45" s="297"/>
      <c r="DJ45" s="300">
        <f t="shared" si="86"/>
        <v>0</v>
      </c>
      <c r="DK45" s="297"/>
      <c r="DL45" s="297"/>
      <c r="DM45" s="297"/>
      <c r="DN45" s="297"/>
      <c r="DO45" s="297"/>
      <c r="DP45" s="300">
        <f t="shared" si="87"/>
        <v>0</v>
      </c>
      <c r="DQ45" s="297"/>
      <c r="DR45" s="297"/>
      <c r="DS45" s="297">
        <f>SUMIF('เพลี้ยไฟ ทุเรียน'!$B$5:$B$81,ทดสอบ!$E45,'เพลี้ยไฟ ทุเรียน'!$F$5:$F$81)</f>
        <v>0</v>
      </c>
      <c r="DT45" s="297">
        <f>SUMIF('เพลี้ยแป้ง ทุเรียน'!$B$5:$B$81,ทดสอบ!$E45,'เพลี้ยแป้ง ทุเรียน'!$F$5:$F$81)</f>
        <v>0</v>
      </c>
      <c r="DU45" s="297">
        <f>SUMIF(เพลี้ยไก่แจ้ทุเรียน!$B$5:$B$81,ทดสอบ!$E45,เพลี้ยไก่แจ้ทุเรียน!$F$5:$F$81)</f>
        <v>0</v>
      </c>
      <c r="DV45" s="297">
        <f>SUMIF(เพลี้ยหอยเกล็ด!$B$5:$B$81,ทดสอบ!$E45,เพลี้ยหอยเกล็ด!$F$5:$F$81)</f>
        <v>0</v>
      </c>
      <c r="DW45" s="297">
        <f>SUMIF(เพลี้ยจั๊กจั่นฝอย!$B$5:$B$81,ทดสอบ!$E45,เพลี้ยจั๊กจั่นฝอย!$F$5:$F$81)</f>
        <v>0</v>
      </c>
      <c r="DX45" s="297">
        <f>SUMIF(หนอนเจาะเมล็ดทุเรียน!$B$5:$B$81,ทดสอบ!$E45,หนอนเจาะเมล็ดทุเรียน!$F$5:$F$81)</f>
        <v>0</v>
      </c>
      <c r="DY45" s="297">
        <f>SUMIF(ไรแดงทุเรียน!$B$5:$B$81,ทดสอบ!$E45,ไรแดงทุเรียน!$F$5:$F$81)</f>
        <v>0</v>
      </c>
      <c r="DZ45" s="297"/>
      <c r="EA45" s="297">
        <f>SUMIF(โรครากเน่าโคนเน่า!$B$5:$B$81,ทดสอบ!$E45,โรครากเน่าโคนเน่า!$F$5:$F$81)</f>
        <v>0</v>
      </c>
      <c r="EB45" s="297">
        <f>SUMIF('โรคราดำ ทุเรียน'!$B$5:$B$81,ทดสอบ!$E45,'โรคราดำ ทุเรียน'!$F$5:$F$81)</f>
        <v>0</v>
      </c>
      <c r="EC45" s="297"/>
      <c r="ED45" s="297"/>
      <c r="EE45" s="297">
        <f>SUMIF(โรคราสีชมพู!$B$5:$B$81,ทดสอบ!$E45,โรคราสีชมพู!$F$5:$F$81)</f>
        <v>0</v>
      </c>
      <c r="EF45" s="297">
        <f>SUMIF(โรคใบติดหรือใบไหม้!$B$5:$B$81,ทดสอบ!$E45,โรคใบติดหรือใบไหม้!$F$5:$F$81)</f>
        <v>0</v>
      </c>
      <c r="EG45" s="297"/>
      <c r="EH45" s="297">
        <f>SUMIF('โรคใบจุดสาหร่าย (durian)'!$B$5:$B$81,ทดสอบ!$E45,'โรคใบจุดสาหร่าย (durian)'!$F$5:$F$81)</f>
        <v>0</v>
      </c>
      <c r="EI45" s="297">
        <f>SUMIF(หนอนเจาะผล!$B$5:$B$81,ทดสอบ!$E45,หนอนเจาะผล!$F$5:$F$81)</f>
        <v>0</v>
      </c>
      <c r="EJ45" s="300">
        <f t="shared" si="88"/>
        <v>0</v>
      </c>
      <c r="EK45" s="297"/>
      <c r="EL45" s="297">
        <f>SUMIF('เพลี้ยแป้ง (เงาะ)'!$B$5:$B$76,ทดสอบ!$E45,'เพลี้ยแป้ง (เงาะ)'!$F$5:$F$76)</f>
        <v>0</v>
      </c>
      <c r="EM45" s="297"/>
      <c r="EN45" s="297">
        <f>SUMIF(หนอนคืบกินใบ!$B$5:$B$76,ทดสอบ!$E45,หนอนคืบกินใบ!$F$5:$F$76)</f>
        <v>0</v>
      </c>
      <c r="EO45" s="297">
        <f>SUMIF('โรคราแป้ง (เงาะ)'!$B$5:$B$76,ทดสอบ!$E45,'โรคราแป้ง (เงาะ)'!$F$5:$F$76)</f>
        <v>0</v>
      </c>
      <c r="EP45" s="297"/>
      <c r="EQ45" s="297"/>
      <c r="ER45" s="297"/>
      <c r="ES45" s="297">
        <f>SUMIF('โรคใบจุดสาหร่าย(เงาะ)'!$B$5:$B$76,ทดสอบ!$E45,'โรคใบจุดสาหร่าย(เงาะ)'!$F$5:$F$76)</f>
        <v>0</v>
      </c>
      <c r="ET45" s="300">
        <f t="shared" si="89"/>
        <v>0</v>
      </c>
      <c r="EU45" s="297">
        <f>SUMIF('เพลี้ยไฟ (mangosteen)'!$B$5:$B$76,ทดสอบ!$E45,'เพลี้ยไฟ (mangosteen)'!$F$5:$F$76)</f>
        <v>0</v>
      </c>
      <c r="EV45" s="297">
        <f>SUMIF(หนอนชอนใบ!$B$5:$B$76,ทดสอบ!$E45,หนอนชอนใบ!$F$5:$F$76)</f>
        <v>0</v>
      </c>
      <c r="EW45" s="297">
        <f>SUMIF(หนอนกินใบ!$B$5:$B$76,ทดสอบ!$E45,หนอนกินใบ!$F$5:$F$76)</f>
        <v>0</v>
      </c>
      <c r="EX45" s="297"/>
      <c r="EY45" s="297">
        <f>SUMIF(โรคแอนแทรคโนส!$B$5:$B$76,ทดสอบ!$E45,โรคแอนแทรคโนส!$F$5:$F$76)</f>
        <v>0</v>
      </c>
      <c r="EZ45" s="297">
        <f>SUMIF('โรคใบจุดสาหร่าย (mangosteen)'!$B$5:$B$76,ทดสอบ!$E45,'โรคใบจุดสาหร่าย (mangosteen)'!$F$5:$F$76)</f>
        <v>0</v>
      </c>
      <c r="FA45" s="297">
        <f>SUMIF('โรคใบจุด (mangosteen)'!$B$5:$B$76,ทดสอบ!$E45,'โรคใบจุด (mangosteen)'!$F$5:$F$76)</f>
        <v>0</v>
      </c>
      <c r="FB45" s="300">
        <f t="shared" si="90"/>
        <v>0</v>
      </c>
      <c r="FC45" s="297">
        <f>SUMIF(โรคพุ่มไม้กวาด!$B$5:$B$80,ทดสอบ!$E45,โรคพุ่มไม้กวาด!$F$5:$F$80)</f>
        <v>0</v>
      </c>
      <c r="FD45" s="297">
        <f>SUMIF('เพลี้ยแป้ง (ลำไย)'!$B$5:$B$80,ทดสอบ!$E45,'เพลี้ยแป้ง (ลำไย)'!$F$5:$F$80)</f>
        <v>0</v>
      </c>
      <c r="FE45" s="297">
        <f>SUMIF('โรคราดำ (ลำไย)'!$B$5:$B$80,ทดสอบ!$E45,'โรคราดำ (ลำไย)'!$F$5:$F$80)</f>
        <v>0</v>
      </c>
      <c r="FF45" s="297">
        <f>SUMIF('หนอนคืบกินใบ (ลำไย)'!$B$5:$B$80,ทดสอบ!$E45,'หนอนคืบกินใบ (ลำไย)'!$F$5:$F$80)</f>
        <v>0</v>
      </c>
      <c r="FG45" s="297"/>
      <c r="FH45" s="300">
        <f t="shared" si="91"/>
        <v>0</v>
      </c>
      <c r="FI45" s="300">
        <f t="shared" ca="1" si="92"/>
        <v>2598.4499999999998</v>
      </c>
      <c r="FJ45" s="368">
        <f t="shared" ca="1" si="93"/>
        <v>2598.4499999999998</v>
      </c>
      <c r="FK45" s="334">
        <f t="shared" ca="1" si="25"/>
        <v>0</v>
      </c>
    </row>
    <row r="46" spans="1:167" s="112" customFormat="1">
      <c r="A46" s="318">
        <v>0</v>
      </c>
      <c r="B46" s="318">
        <f t="shared" ca="1" si="76"/>
        <v>1</v>
      </c>
      <c r="C46" s="318">
        <f ca="1">IF(B46=1,SUBTOTAL(2,$B$28:B46),"")</f>
        <v>19</v>
      </c>
      <c r="D46" s="290">
        <f t="shared" ca="1" si="77"/>
        <v>19</v>
      </c>
      <c r="E46" s="291" t="s">
        <v>152</v>
      </c>
      <c r="F46" s="310"/>
      <c r="G46" s="310"/>
      <c r="H46" s="310"/>
      <c r="I46" s="310"/>
      <c r="J46" s="307"/>
      <c r="K46" s="297">
        <f>SUMIF(หนอนห่อใบข้าว!$B$5:$B$76,ทดสอบ!$E46,หนอนห่อใบข้าว!$G$5:$G$76)</f>
        <v>0</v>
      </c>
      <c r="L46" s="297">
        <f>SUMIF(เพลี้ยกระโดดหลังขาว!$B$5:$B$76,ทดสอบ!$E46,เพลี้ยกระโดดหลังขาว!$G$5:$G$76)</f>
        <v>0</v>
      </c>
      <c r="M46" s="297">
        <f>SUMIF(โรคไหม้ข้าว!$B$5:$B$76,ทดสอบ!$E46,โรคไหม้ข้าว!$G$5:$G$76)</f>
        <v>0</v>
      </c>
      <c r="N46" s="297">
        <f>SUMIF(แมลงหวี่ขาว!$B$5:$B$76,ทดสอบ!$E46,แมลงหวี่ขาว!$G$5:$G$76)</f>
        <v>0</v>
      </c>
      <c r="O46" s="297">
        <f>SUMIF(เพลี้ยกระโดดสีน้ำตาล!$B$5:$B$77,ทดสอบ!$E46,เพลี้ยกระโดดสีน้ำตาล!$G$5:$G$77)</f>
        <v>0</v>
      </c>
      <c r="P46" s="297">
        <f>SUMIF(แมลงสิง!$B$5:$B$81,ทดสอบ!$E46,แมลงสิง!$G$5:$G$81)</f>
        <v>0</v>
      </c>
      <c r="Q46" s="297">
        <f>SUMIF(เพลี้ยไฟ!$B$5:$B$76,ทดสอบ!$E46,เพลี้ยไฟ!$G$5:$G$76)</f>
        <v>0</v>
      </c>
      <c r="R46" s="297">
        <f>SUMIF(แมลงดำหนาม1!$B$5:$B$81,ทดสอบ!$E46,แมลงดำหนาม1!$G$5:$G$81)</f>
        <v>0</v>
      </c>
      <c r="S46" s="297">
        <f>SUMIF(โรคขอบใบแห้ง!$B$5:$B$78,ทดสอบ!$E46,โรคขอบใบแห้ง!$G$5:$G$78)</f>
        <v>0</v>
      </c>
      <c r="T46" s="297">
        <f>SUMIF(โรคกาบใบแห้ง!$B$5:$B$81,ทดสอบ!$E46,โรคกาบใบแห้ง!$G$5:$G$81)</f>
        <v>0</v>
      </c>
      <c r="U46" s="297">
        <f>SUMIF(โรคใบจุดสีน้ำตาล!$B$5:$B$77,ทดสอบ!$E46,โรคใบจุดสีน้ำตาล!$G$5:$G$77)</f>
        <v>0</v>
      </c>
      <c r="V46" s="297">
        <f>SUMIF(หนอนกระทู้กล้า!$B$5:$B$76,ทดสอบ!$E46,หนอนกระทู้กล้า!$G$5:$G$76)</f>
        <v>0</v>
      </c>
      <c r="W46" s="297">
        <f>SUMIF(โรคใบขีดโปร่งแสง!$B$5:$B$81,ทดสอบ!$E46,โรคใบขีดโปร่งแสง!$G$5:$G$81)</f>
        <v>0</v>
      </c>
      <c r="X46" s="297">
        <f>SUMIF(โรคใบขีดสีน้ำตาล!$B$5:$B$80,ทดสอบ!$E46,โรคใบขีดสีน้ำตาล!$G$5:$G$80)</f>
        <v>0</v>
      </c>
      <c r="Y46" s="297">
        <f>SUMIF(หนอนกัดใบข้าว!$B$5:$B$81,ทดสอบ!$E46,หนอนกัดใบข้าว!$G$5:$G$81)</f>
        <v>0</v>
      </c>
      <c r="Z46" s="297">
        <f>SUMIF(แมลงหล่า!$B$5:$B$81,ทดสอบ!$E46,แมลงหล่า!$G$5:$G$81)</f>
        <v>0</v>
      </c>
      <c r="AA46" s="297">
        <f>SUMIF(แมลงบั่ว!$B$5:$B$80,ทดสอบ!$E46,แมลงบั่ว!$G$5:$G$80)</f>
        <v>0</v>
      </c>
      <c r="AB46" s="297">
        <f>SUMIF(โรคเมล็ดด่าง!$B$5:$B$81,ทดสอบ!$E46,โรคเมล็ดด่าง!$G$5:$G$81)</f>
        <v>0</v>
      </c>
      <c r="AC46" s="297">
        <f>SUMIF(ด้วงดำ!$B$5:$B$81,ทดสอบ!$E46,ด้วงดำ!$G$5:$G$81)</f>
        <v>0</v>
      </c>
      <c r="AD46" s="297">
        <f>SUMIF(ตั๊กแตนหนวดสั้น!$B$5:$B$81,ทดสอบ!$E46,ตั๊กแตนหนวดสั้น!$G$5:$G$81)</f>
        <v>0</v>
      </c>
      <c r="AE46" s="297">
        <f>SUMIF(หนอนกอข้าว!$B$5:$B$77,ทดสอบ!$E46,หนอนกอข้าว!$G$5:$G$77)</f>
        <v>0</v>
      </c>
      <c r="AF46" s="297">
        <f>SUMIF(หนอนกระทู้ข้าว!$B$5:$B$81,ทดสอบ!$E46,หนอนกระทู้ข้าว!$G$5:$G$81)</f>
        <v>0</v>
      </c>
      <c r="AG46" s="297">
        <f>SUMIF(โรคกาบใบเน่า!$B$5:$B$81,ทดสอบ!$E46,โรคกาบใบเน่า!$G$5:$G$81)</f>
        <v>0</v>
      </c>
      <c r="AH46" s="297">
        <f>SUMIF(เพลี้ยจั๊กจั่นสีเขียว!$B$5:$B$80,ทดสอบ!$E46,เพลี้ยจั๊กจั่นสีเขียว!$G$5:$G$80)</f>
        <v>0</v>
      </c>
      <c r="AI46" s="297">
        <f>SUMIF(หอยเชอรี่!$B$5:$B$81,ทดสอบ!$E46,หอยเชอรี่!$G$5:$G$81)</f>
        <v>0</v>
      </c>
      <c r="AJ46" s="297">
        <f>SUMIF(โรคใบสีส้ม!$B$5:$B$80,ทดสอบ!$E46,โรคใบสีส้ม!$G$5:$G$80)</f>
        <v>0</v>
      </c>
      <c r="AK46" s="300">
        <f t="shared" si="78"/>
        <v>0</v>
      </c>
      <c r="AL46" s="297">
        <f>SUMIF(หนอนหัวดำ!$C$6:$C$67,ทดสอบ!$E46,หนอนหัวดำ!$N$6:$N$67)</f>
        <v>13</v>
      </c>
      <c r="AM46" s="297">
        <f>SUMIF(แมลงดำหนาม!$C$6:$C$67,ทดสอบ!$E46,แมลงดำหนาม!$N$6:$N$67)</f>
        <v>5</v>
      </c>
      <c r="AN46" s="297">
        <f>SUMIF('ด้วงแรด มะพร้าว'!$C$6:$C$67,ทดสอบ!$E46,'ด้วงแรด มะพร้าว'!$J$6:$J$67)</f>
        <v>0</v>
      </c>
      <c r="AO46" s="297">
        <f>SUMIF(ด้วงงวง!$C$6:$C$67,ทดสอบ!$E46,ด้วงงวง!$J$6:$J$67)</f>
        <v>0</v>
      </c>
      <c r="AP46" s="297">
        <f>SUMIF(ไรสี่ขามะพร้าว!$C$6:$C$67,ทดสอบ!$E46,ไรสี่ขามะพร้าว!$J$6:$J$67)</f>
        <v>0</v>
      </c>
      <c r="AQ46" s="297">
        <f>SUMIF(หนอนพาราซา!$C$6:$C$67,ทดสอบ!$E46,หนอนพาราซา!$J$6:$J$67)</f>
        <v>0</v>
      </c>
      <c r="AR46" s="297">
        <f>SUMIF(หนอนกินใบมะพร้าว!$C$6:$C$67,ทดสอบ!$E46,หนอนกินใบมะพร้าว!$J$6:$J$67)</f>
        <v>0</v>
      </c>
      <c r="AS46" s="300">
        <f t="shared" si="79"/>
        <v>18</v>
      </c>
      <c r="AT46" s="297">
        <f>SUMIF('ด้วงแรด ปาล์ม'!$C$5:$C$71,ทดสอบ!$E46,'ด้วงแรด ปาล์ม'!$G$5:$G$71)</f>
        <v>0</v>
      </c>
      <c r="AU46" s="297">
        <f>SUMIF(หนอนปลอกเล็ก!$C$5:$C$71,ทดสอบ!$E46,หนอนปลอกเล็ก!$G$5:$G$71)</f>
        <v>0</v>
      </c>
      <c r="AV46" s="297">
        <f>SUMIF(ด้วงกุหลาบ!$C$5:$C$70,ทดสอบ!$E46,ด้วงกุหลาบ!$G$5:$G$70)</f>
        <v>0</v>
      </c>
      <c r="AW46" s="297">
        <f>SUMIF(โรคทะลายเน่า!$C$5:$C$71,ทดสอบ!$E46,โรคทะลายเน่า!$G$5:$G$71)</f>
        <v>0</v>
      </c>
      <c r="AX46" s="297">
        <f>SUMIF(โรคลำต้นเน่า!$C$5:$C$71,ทดสอบ!$E46,โรคลำต้นเน่า!$G$5:$G$71)</f>
        <v>0</v>
      </c>
      <c r="AY46" s="297">
        <f>SUMIF('โรคใบจุด ปาล์ม'!$C$5:$C$71,ทดสอบ!$E46,'โรคใบจุด ปาล์ม'!$G$5:$G$71)</f>
        <v>0</v>
      </c>
      <c r="AZ46" s="297">
        <f>SUMIF(โรคก้านทางใบเน่า!$C$5:$C$71,ทดสอบ!$E46,โรคก้านทางใบเน่า!$G$5:$G$71)</f>
        <v>0</v>
      </c>
      <c r="BA46" s="297">
        <f>SUMIF(หนอนหน้าแมว!$C$5:$C$71,ทดสอบ!$E46,หนอนหน้าแมว!$G$5:$G$71)</f>
        <v>0</v>
      </c>
      <c r="BB46" s="591">
        <f>SUMIF('หนอนหัวดำ ปาล์ม'!$C$5:$C$71,ทดสอบ!$E46,'หนอนหัวดำ ปาล์ม'!$G$5:$G$71)</f>
        <v>0</v>
      </c>
      <c r="BC46" s="297">
        <f>SUMIF('โรคใบจุดสาหร่าย ปาล์ม'!$C$5:$C$71,ทดสอบ!$E46,'โรคใบจุดสาหร่าย ปาล์ม'!$G$5:$G$71)</f>
        <v>0</v>
      </c>
      <c r="BD46" s="300">
        <f t="shared" si="80"/>
        <v>0</v>
      </c>
      <c r="BE46" s="297">
        <f>SUMIF(โรครากขาว!$C$5:$C$69,ทดสอบ!$E46,โรครากขาว!$G$5:$G$69)</f>
        <v>0</v>
      </c>
      <c r="BF46" s="297">
        <f>SUMIF(โรคใบร่วงยางพาราชนิดใหม่!$C$5:$C$69,ทดสอบ!$E46,โรคใบร่วงยางพาราชนิดใหม่!$G$5:$G$69)</f>
        <v>1492</v>
      </c>
      <c r="BG46" s="297">
        <f>SUMIF(โรคใบร่วงยางพารา!$C$5:$C$69,ทดสอบ!$E46,โรคใบร่วงยางพารา!$G$5:$G$69)</f>
        <v>0</v>
      </c>
      <c r="BH46" s="297">
        <f>SUMIF(โรคราแป้ง1!$C$5:$C$69,ทดสอบ!$E46,โรคราแป้ง1!$G$5:$G$69)</f>
        <v>0</v>
      </c>
      <c r="BI46" s="297">
        <f>SUMIF(โรคหน้ายางแห้ง!$C$5:$C$69,ทดสอบ!$E46,โรคหน้ายางแห้ง!$G$5:$G$69)</f>
        <v>0</v>
      </c>
      <c r="BJ46" s="300">
        <f t="shared" si="81"/>
        <v>1492</v>
      </c>
      <c r="BK46" s="297">
        <f>SUMIF(โรคราสนิม!$C$5:$C$64,ทดสอบ!$E46,โรคราสนิม!$G$5:$G$64)</f>
        <v>0</v>
      </c>
      <c r="BL46" s="297">
        <f>SUMIF(หนอนกาแฟสีแดง!$C$5:$C$64,ทดสอบ!$E46,หนอนกาแฟสีแดง!$G$5:$G$64)</f>
        <v>0</v>
      </c>
      <c r="BM46" s="297">
        <f>SUMIF(โรคใบจุดตากบ!$C$5:$C$64,ทดสอบ!$E46,โรคใบจุดตากบ!$G$5:$G$64)</f>
        <v>0</v>
      </c>
      <c r="BN46" s="297">
        <f ca="1">SUMIF(หนอนเจาะกิ่งลำต้น!$C$5:$C500,ทดสอบ!$E46,หนอนเจาะกิ่งลำต้น!$G$5:$G$64)</f>
        <v>0</v>
      </c>
      <c r="BO46" s="591">
        <f>SUMIF(มอดเจาะเมล็ดกาแฟ!$C$5:$C$64,ทดสอบ!$E46,มอดเจาะเมล็ดกาแฟ!$G$5:$G$64)</f>
        <v>0</v>
      </c>
      <c r="BP46" s="297">
        <f>SUMIF(มอดเจาะผลกาแฟ!$C$5:$C$64,ทดสอบ!$E46,มอดเจาะผลกาแฟ!$G$5:$G$64)</f>
        <v>0</v>
      </c>
      <c r="BQ46" s="300">
        <f t="shared" ca="1" si="82"/>
        <v>0</v>
      </c>
      <c r="BR46" s="297">
        <f>SUMIF(เพลี้ยแป้งมัน!$B$5:$B$59,ทดสอบ!$E46,เพลี้ยแป้งมัน!$H$5:$H$59)</f>
        <v>0</v>
      </c>
      <c r="BS46" s="591">
        <f>SUMIF('โรคใบไหม้ (มัน)'!$B$5:$B$58,ทดสอบ!$E46,'โรคใบไหม้ (มัน)'!$H$5:$H$58)</f>
        <v>0</v>
      </c>
      <c r="BT46" s="297">
        <f>SUMIF(ไรแดง!$B$5:$B$59,ทดสอบ!$E46,ไรแดง!$H$5:$H$59)</f>
        <v>0</v>
      </c>
      <c r="BU46" s="297"/>
      <c r="BV46" s="297"/>
      <c r="BW46" s="297"/>
      <c r="BX46" s="297"/>
      <c r="BY46" s="297"/>
      <c r="BZ46" s="297">
        <f>SUMIF(โรคโคนเน่าหัวเน่า!$B$5:$B$59,ทดสอบ!$E46,โรคโคนเน่าหัวเน่า!$H$5:$H$59)</f>
        <v>0</v>
      </c>
      <c r="CA46" s="297"/>
      <c r="CB46" s="297">
        <f>SUMIF(โรคพุ่มแจ้!$B$5:$B$58,ทดสอบ!$E46,โรคพุ่มแจ้!$H$5:$H$58)</f>
        <v>0</v>
      </c>
      <c r="CC46" s="297">
        <f>SUMIF(โรคใบด่างมันสำปะหลัง!$B$5:$B$59,ทดสอบ!$E46,โรคใบด่างมันสำปะหลัง!$H$5:$H$59)</f>
        <v>1558.79</v>
      </c>
      <c r="CD46" s="300">
        <f t="shared" si="83"/>
        <v>1558.79</v>
      </c>
      <c r="CE46" s="297">
        <f>SUMIF(หนอนกออ้อย!$B$5:$B$50,ทดสอบ!$E46,หนอนกออ้อย!$G$5:$G$50)</f>
        <v>0</v>
      </c>
      <c r="CF46" s="297">
        <f>SUMIF('ด้วงหนวดยาว อ้อย'!$B$5:$B$52,ทดสอบ!$E46,'ด้วงหนวดยาว อ้อย'!$G$5:$G$52)</f>
        <v>0</v>
      </c>
      <c r="CG46" s="297"/>
      <c r="CH46" s="297"/>
      <c r="CI46" s="297"/>
      <c r="CJ46" s="297"/>
      <c r="CK46" s="297"/>
      <c r="CL46" s="297"/>
      <c r="CM46" s="297"/>
      <c r="CN46" s="297"/>
      <c r="CO46" s="297"/>
      <c r="CP46" s="297"/>
      <c r="CQ46" s="297"/>
      <c r="CR46" s="297">
        <f>SUMIF('โรคใบขาว อ้อย'!$B$5:$B$50,ทดสอบ!$E46,'โรคใบขาว อ้อย'!$G$5:$G$50)</f>
        <v>0</v>
      </c>
      <c r="CS46" s="297"/>
      <c r="CT46" s="300">
        <f t="shared" si="84"/>
        <v>0</v>
      </c>
      <c r="CU46" s="297"/>
      <c r="CV46" s="297">
        <f>SUMIF('หนอนกระทู้ข้าวโพดลายจุด (FAW)'!$B$5:$B$57,ทดสอบ!$E46,'หนอนกระทู้ข้าวโพดลายจุด (FAW)'!$F$5:$F$57)</f>
        <v>0</v>
      </c>
      <c r="CW46" s="297">
        <f>SUMIF(โรคฝักเน่า!$C$5:$C$57,ทดสอบ!$E46,โรคฝักเน่า!$G$5:$G$57)</f>
        <v>0</v>
      </c>
      <c r="CX46" s="297"/>
      <c r="CY46" s="297"/>
      <c r="CZ46" s="297"/>
      <c r="DA46" s="297"/>
      <c r="DB46" s="297"/>
      <c r="DC46" s="297"/>
      <c r="DD46" s="300">
        <f t="shared" si="85"/>
        <v>0</v>
      </c>
      <c r="DE46" s="297">
        <f>SUMIF(โรคเหี่ยว!$B$5:$B$65,ทดสอบ!$E46,โรคเหี่ยว!$E$5:$E$65)</f>
        <v>0</v>
      </c>
      <c r="DF46" s="297"/>
      <c r="DG46" s="297"/>
      <c r="DH46" s="297"/>
      <c r="DI46" s="297"/>
      <c r="DJ46" s="300">
        <f t="shared" si="86"/>
        <v>0</v>
      </c>
      <c r="DK46" s="297"/>
      <c r="DL46" s="297"/>
      <c r="DM46" s="297"/>
      <c r="DN46" s="297"/>
      <c r="DO46" s="297"/>
      <c r="DP46" s="300">
        <f t="shared" si="87"/>
        <v>0</v>
      </c>
      <c r="DQ46" s="297"/>
      <c r="DR46" s="297"/>
      <c r="DS46" s="297">
        <f>SUMIF('เพลี้ยไฟ ทุเรียน'!$B$5:$B$81,ทดสอบ!$E46,'เพลี้ยไฟ ทุเรียน'!$F$5:$F$81)</f>
        <v>0</v>
      </c>
      <c r="DT46" s="297">
        <f>SUMIF('เพลี้ยแป้ง ทุเรียน'!$B$5:$B$81,ทดสอบ!$E46,'เพลี้ยแป้ง ทุเรียน'!$F$5:$F$81)</f>
        <v>0</v>
      </c>
      <c r="DU46" s="297">
        <f>SUMIF(เพลี้ยไก่แจ้ทุเรียน!$B$5:$B$81,ทดสอบ!$E46,เพลี้ยไก่แจ้ทุเรียน!$F$5:$F$81)</f>
        <v>0</v>
      </c>
      <c r="DV46" s="297">
        <f>SUMIF(เพลี้ยหอยเกล็ด!$B$5:$B$81,ทดสอบ!$E46,เพลี้ยหอยเกล็ด!$F$5:$F$81)</f>
        <v>0</v>
      </c>
      <c r="DW46" s="297">
        <f>SUMIF(เพลี้ยจั๊กจั่นฝอย!$B$5:$B$81,ทดสอบ!$E46,เพลี้ยจั๊กจั่นฝอย!$F$5:$F$81)</f>
        <v>0</v>
      </c>
      <c r="DX46" s="297">
        <f>SUMIF(หนอนเจาะเมล็ดทุเรียน!$B$5:$B$81,ทดสอบ!$E46,หนอนเจาะเมล็ดทุเรียน!$F$5:$F$81)</f>
        <v>0</v>
      </c>
      <c r="DY46" s="297">
        <f>SUMIF(ไรแดงทุเรียน!$B$5:$B$81,ทดสอบ!$E46,ไรแดงทุเรียน!$F$5:$F$81)</f>
        <v>0</v>
      </c>
      <c r="DZ46" s="297"/>
      <c r="EA46" s="297">
        <f>SUMIF(โรครากเน่าโคนเน่า!$B$5:$B$81,ทดสอบ!$E46,โรครากเน่าโคนเน่า!$F$5:$F$81)</f>
        <v>0</v>
      </c>
      <c r="EB46" s="297">
        <f>SUMIF('โรคราดำ ทุเรียน'!$B$5:$B$81,ทดสอบ!$E46,'โรคราดำ ทุเรียน'!$F$5:$F$81)</f>
        <v>0</v>
      </c>
      <c r="EC46" s="297"/>
      <c r="ED46" s="297"/>
      <c r="EE46" s="297">
        <f>SUMIF(โรคราสีชมพู!$B$5:$B$81,ทดสอบ!$E46,โรคราสีชมพู!$F$5:$F$81)</f>
        <v>0</v>
      </c>
      <c r="EF46" s="297">
        <f>SUMIF(โรคใบติดหรือใบไหม้!$B$5:$B$81,ทดสอบ!$E46,โรคใบติดหรือใบไหม้!$F$5:$F$81)</f>
        <v>0</v>
      </c>
      <c r="EG46" s="297"/>
      <c r="EH46" s="297">
        <f>SUMIF('โรคใบจุดสาหร่าย (durian)'!$B$5:$B$81,ทดสอบ!$E46,'โรคใบจุดสาหร่าย (durian)'!$F$5:$F$81)</f>
        <v>0</v>
      </c>
      <c r="EI46" s="297">
        <f>SUMIF(หนอนเจาะผล!$B$5:$B$81,ทดสอบ!$E46,หนอนเจาะผล!$F$5:$F$81)</f>
        <v>0</v>
      </c>
      <c r="EJ46" s="300">
        <f t="shared" si="88"/>
        <v>0</v>
      </c>
      <c r="EK46" s="297"/>
      <c r="EL46" s="297">
        <f>SUMIF('เพลี้ยแป้ง (เงาะ)'!$B$5:$B$76,ทดสอบ!$E46,'เพลี้ยแป้ง (เงาะ)'!$F$5:$F$76)</f>
        <v>0</v>
      </c>
      <c r="EM46" s="297"/>
      <c r="EN46" s="297">
        <f>SUMIF(หนอนคืบกินใบ!$B$5:$B$76,ทดสอบ!$E46,หนอนคืบกินใบ!$F$5:$F$76)</f>
        <v>0</v>
      </c>
      <c r="EO46" s="297">
        <f>SUMIF('โรคราแป้ง (เงาะ)'!$B$5:$B$76,ทดสอบ!$E46,'โรคราแป้ง (เงาะ)'!$F$5:$F$76)</f>
        <v>0</v>
      </c>
      <c r="EP46" s="297"/>
      <c r="EQ46" s="297"/>
      <c r="ER46" s="297"/>
      <c r="ES46" s="297">
        <f>SUMIF('โรคใบจุดสาหร่าย(เงาะ)'!$B$5:$B$76,ทดสอบ!$E46,'โรคใบจุดสาหร่าย(เงาะ)'!$F$5:$F$76)</f>
        <v>0</v>
      </c>
      <c r="ET46" s="300">
        <f t="shared" si="89"/>
        <v>0</v>
      </c>
      <c r="EU46" s="297">
        <f>SUMIF('เพลี้ยไฟ (mangosteen)'!$B$5:$B$76,ทดสอบ!$E46,'เพลี้ยไฟ (mangosteen)'!$F$5:$F$76)</f>
        <v>0</v>
      </c>
      <c r="EV46" s="297">
        <f>SUMIF(หนอนชอนใบ!$B$5:$B$76,ทดสอบ!$E46,หนอนชอนใบ!$F$5:$F$76)</f>
        <v>0</v>
      </c>
      <c r="EW46" s="297">
        <f>SUMIF(หนอนกินใบ!$B$5:$B$76,ทดสอบ!$E46,หนอนกินใบ!$F$5:$F$76)</f>
        <v>0</v>
      </c>
      <c r="EX46" s="297"/>
      <c r="EY46" s="297">
        <f>SUMIF(โรคแอนแทรคโนส!$B$5:$B$76,ทดสอบ!$E46,โรคแอนแทรคโนส!$F$5:$F$76)</f>
        <v>0</v>
      </c>
      <c r="EZ46" s="297">
        <f>SUMIF('โรคใบจุดสาหร่าย (mangosteen)'!$B$5:$B$76,ทดสอบ!$E46,'โรคใบจุดสาหร่าย (mangosteen)'!$F$5:$F$76)</f>
        <v>0</v>
      </c>
      <c r="FA46" s="297">
        <f>SUMIF('โรคใบจุด (mangosteen)'!$B$5:$B$76,ทดสอบ!$E46,'โรคใบจุด (mangosteen)'!$F$5:$F$76)</f>
        <v>0</v>
      </c>
      <c r="FB46" s="300">
        <f t="shared" si="90"/>
        <v>0</v>
      </c>
      <c r="FC46" s="297">
        <f>SUMIF(โรคพุ่มไม้กวาด!$B$5:$B$80,ทดสอบ!$E46,โรคพุ่มไม้กวาด!$F$5:$F$80)</f>
        <v>0</v>
      </c>
      <c r="FD46" s="297">
        <f>SUMIF('เพลี้ยแป้ง (ลำไย)'!$B$5:$B$80,ทดสอบ!$E46,'เพลี้ยแป้ง (ลำไย)'!$F$5:$F$80)</f>
        <v>0</v>
      </c>
      <c r="FE46" s="297">
        <f>SUMIF('โรคราดำ (ลำไย)'!$B$5:$B$80,ทดสอบ!$E46,'โรคราดำ (ลำไย)'!$F$5:$F$80)</f>
        <v>0</v>
      </c>
      <c r="FF46" s="297">
        <f>SUMIF('หนอนคืบกินใบ (ลำไย)'!$B$5:$B$80,ทดสอบ!$E46,'หนอนคืบกินใบ (ลำไย)'!$F$5:$F$80)</f>
        <v>0</v>
      </c>
      <c r="FG46" s="297"/>
      <c r="FH46" s="300">
        <f t="shared" si="91"/>
        <v>0</v>
      </c>
      <c r="FI46" s="300">
        <f t="shared" ca="1" si="92"/>
        <v>3068.79</v>
      </c>
      <c r="FJ46" s="368">
        <f t="shared" ca="1" si="93"/>
        <v>3068.79</v>
      </c>
      <c r="FK46" s="334">
        <f t="shared" ca="1" si="25"/>
        <v>0</v>
      </c>
    </row>
    <row r="47" spans="1:167" s="112" customFormat="1">
      <c r="A47" s="318">
        <v>0</v>
      </c>
      <c r="B47" s="318">
        <f t="shared" ca="1" si="76"/>
        <v>1</v>
      </c>
      <c r="C47" s="318">
        <f ca="1">IF(B47=1,SUBTOTAL(2,$B$28:B47),"")</f>
        <v>20</v>
      </c>
      <c r="D47" s="290">
        <f t="shared" ca="1" si="77"/>
        <v>20</v>
      </c>
      <c r="E47" s="291" t="s">
        <v>153</v>
      </c>
      <c r="F47" s="310"/>
      <c r="G47" s="310"/>
      <c r="H47" s="310"/>
      <c r="I47" s="310"/>
      <c r="J47" s="307"/>
      <c r="K47" s="297">
        <f>SUMIF(หนอนห่อใบข้าว!$B$5:$B$76,ทดสอบ!$E47,หนอนห่อใบข้าว!$G$5:$G$76)</f>
        <v>0</v>
      </c>
      <c r="L47" s="297">
        <f>SUMIF(เพลี้ยกระโดดหลังขาว!$B$5:$B$76,ทดสอบ!$E47,เพลี้ยกระโดดหลังขาว!$G$5:$G$76)</f>
        <v>0</v>
      </c>
      <c r="M47" s="297">
        <f>SUMIF(โรคไหม้ข้าว!$B$5:$B$76,ทดสอบ!$E47,โรคไหม้ข้าว!$G$5:$G$76)</f>
        <v>1</v>
      </c>
      <c r="N47" s="297">
        <f>SUMIF(แมลงหวี่ขาว!$B$5:$B$76,ทดสอบ!$E47,แมลงหวี่ขาว!$G$5:$G$76)</f>
        <v>0</v>
      </c>
      <c r="O47" s="297">
        <f>SUMIF(เพลี้ยกระโดดสีน้ำตาล!$B$5:$B$77,ทดสอบ!$E47,เพลี้ยกระโดดสีน้ำตาล!$G$5:$G$77)</f>
        <v>0</v>
      </c>
      <c r="P47" s="297">
        <f>SUMIF(แมลงสิง!$B$5:$B$81,ทดสอบ!$E47,แมลงสิง!$G$5:$G$81)</f>
        <v>0</v>
      </c>
      <c r="Q47" s="297">
        <f>SUMIF(เพลี้ยไฟ!$B$5:$B$76,ทดสอบ!$E47,เพลี้ยไฟ!$G$5:$G$76)</f>
        <v>0</v>
      </c>
      <c r="R47" s="297">
        <f>SUMIF(แมลงดำหนาม1!$B$5:$B$81,ทดสอบ!$E47,แมลงดำหนาม1!$G$5:$G$81)</f>
        <v>0</v>
      </c>
      <c r="S47" s="297">
        <f>SUMIF(โรคขอบใบแห้ง!$B$5:$B$78,ทดสอบ!$E47,โรคขอบใบแห้ง!$G$5:$G$78)</f>
        <v>0</v>
      </c>
      <c r="T47" s="297">
        <f>SUMIF(โรคกาบใบแห้ง!$B$5:$B$81,ทดสอบ!$E47,โรคกาบใบแห้ง!$G$5:$G$81)</f>
        <v>0</v>
      </c>
      <c r="U47" s="297">
        <f>SUMIF(โรคใบจุดสีน้ำตาล!$B$5:$B$77,ทดสอบ!$E47,โรคใบจุดสีน้ำตาล!$G$5:$G$77)</f>
        <v>0</v>
      </c>
      <c r="V47" s="297">
        <f>SUMIF(หนอนกระทู้กล้า!$B$5:$B$76,ทดสอบ!$E47,หนอนกระทู้กล้า!$G$5:$G$76)</f>
        <v>0</v>
      </c>
      <c r="W47" s="297">
        <f>SUMIF(โรคใบขีดโปร่งแสง!$B$5:$B$81,ทดสอบ!$E47,โรคใบขีดโปร่งแสง!$G$5:$G$81)</f>
        <v>0</v>
      </c>
      <c r="X47" s="297">
        <f>SUMIF(โรคใบขีดสีน้ำตาล!$B$5:$B$80,ทดสอบ!$E47,โรคใบขีดสีน้ำตาล!$G$5:$G$80)</f>
        <v>0</v>
      </c>
      <c r="Y47" s="297">
        <f>SUMIF(หนอนกัดใบข้าว!$B$5:$B$81,ทดสอบ!$E47,หนอนกัดใบข้าว!$G$5:$G$81)</f>
        <v>0</v>
      </c>
      <c r="Z47" s="297">
        <f>SUMIF(แมลงหล่า!$B$5:$B$81,ทดสอบ!$E47,แมลงหล่า!$G$5:$G$81)</f>
        <v>0</v>
      </c>
      <c r="AA47" s="297">
        <f>SUMIF(แมลงบั่ว!$B$5:$B$80,ทดสอบ!$E47,แมลงบั่ว!$G$5:$G$80)</f>
        <v>0</v>
      </c>
      <c r="AB47" s="297">
        <f>SUMIF(โรคเมล็ดด่าง!$B$5:$B$81,ทดสอบ!$E47,โรคเมล็ดด่าง!$G$5:$G$81)</f>
        <v>0</v>
      </c>
      <c r="AC47" s="297">
        <f>SUMIF(ด้วงดำ!$B$5:$B$81,ทดสอบ!$E47,ด้วงดำ!$G$5:$G$81)</f>
        <v>0</v>
      </c>
      <c r="AD47" s="297">
        <f>SUMIF(ตั๊กแตนหนวดสั้น!$B$5:$B$81,ทดสอบ!$E47,ตั๊กแตนหนวดสั้น!$G$5:$G$81)</f>
        <v>0</v>
      </c>
      <c r="AE47" s="297">
        <f>SUMIF(หนอนกอข้าว!$B$5:$B$77,ทดสอบ!$E47,หนอนกอข้าว!$G$5:$G$77)</f>
        <v>0</v>
      </c>
      <c r="AF47" s="297">
        <f>SUMIF(หนอนกระทู้ข้าว!$B$5:$B$81,ทดสอบ!$E47,หนอนกระทู้ข้าว!$G$5:$G$81)</f>
        <v>0</v>
      </c>
      <c r="AG47" s="297">
        <f>SUMIF(โรคกาบใบเน่า!$B$5:$B$81,ทดสอบ!$E47,โรคกาบใบเน่า!$G$5:$G$81)</f>
        <v>0</v>
      </c>
      <c r="AH47" s="297">
        <f>SUMIF(เพลี้ยจั๊กจั่นสีเขียว!$B$5:$B$80,ทดสอบ!$E47,เพลี้ยจั๊กจั่นสีเขียว!$G$5:$G$80)</f>
        <v>0</v>
      </c>
      <c r="AI47" s="297">
        <f>SUMIF(หอยเชอรี่!$B$5:$B$81,ทดสอบ!$E47,หอยเชอรี่!$G$5:$G$81)</f>
        <v>0</v>
      </c>
      <c r="AJ47" s="297">
        <f>SUMIF(โรคใบสีส้ม!$B$5:$B$80,ทดสอบ!$E47,โรคใบสีส้ม!$G$5:$G$80)</f>
        <v>0</v>
      </c>
      <c r="AK47" s="300">
        <f t="shared" si="78"/>
        <v>1</v>
      </c>
      <c r="AL47" s="297">
        <f>SUMIF(หนอนหัวดำ!$C$6:$C$67,ทดสอบ!$E47,หนอนหัวดำ!$N$6:$N$67)</f>
        <v>0</v>
      </c>
      <c r="AM47" s="297">
        <f>SUMIF(แมลงดำหนาม!$C$6:$C$67,ทดสอบ!$E47,แมลงดำหนาม!$N$6:$N$67)</f>
        <v>0</v>
      </c>
      <c r="AN47" s="297">
        <f>SUMIF('ด้วงแรด มะพร้าว'!$C$6:$C$67,ทดสอบ!$E47,'ด้วงแรด มะพร้าว'!$J$6:$J$67)</f>
        <v>0</v>
      </c>
      <c r="AO47" s="297">
        <f>SUMIF(ด้วงงวง!$C$6:$C$67,ทดสอบ!$E47,ด้วงงวง!$J$6:$J$67)</f>
        <v>0</v>
      </c>
      <c r="AP47" s="297">
        <f>SUMIF(ไรสี่ขามะพร้าว!$C$6:$C$67,ทดสอบ!$E47,ไรสี่ขามะพร้าว!$J$6:$J$67)</f>
        <v>0</v>
      </c>
      <c r="AQ47" s="297">
        <f>SUMIF(หนอนพาราซา!$C$6:$C$67,ทดสอบ!$E47,หนอนพาราซา!$J$6:$J$67)</f>
        <v>0</v>
      </c>
      <c r="AR47" s="297">
        <f>SUMIF(หนอนกินใบมะพร้าว!$C$6:$C$67,ทดสอบ!$E47,หนอนกินใบมะพร้าว!$J$6:$J$67)</f>
        <v>0</v>
      </c>
      <c r="AS47" s="300">
        <f t="shared" si="79"/>
        <v>0</v>
      </c>
      <c r="AT47" s="297">
        <f>SUMIF('ด้วงแรด ปาล์ม'!$C$5:$C$71,ทดสอบ!$E47,'ด้วงแรด ปาล์ม'!$G$5:$G$71)</f>
        <v>0</v>
      </c>
      <c r="AU47" s="297">
        <f>SUMIF(หนอนปลอกเล็ก!$C$5:$C$71,ทดสอบ!$E47,หนอนปลอกเล็ก!$G$5:$G$71)</f>
        <v>0</v>
      </c>
      <c r="AV47" s="297">
        <f>SUMIF(ด้วงกุหลาบ!$C$5:$C$70,ทดสอบ!$E47,ด้วงกุหลาบ!$G$5:$G$70)</f>
        <v>0</v>
      </c>
      <c r="AW47" s="297">
        <f>SUMIF(โรคทะลายเน่า!$C$5:$C$71,ทดสอบ!$E47,โรคทะลายเน่า!$G$5:$G$71)</f>
        <v>0</v>
      </c>
      <c r="AX47" s="297">
        <f>SUMIF(โรคลำต้นเน่า!$C$5:$C$71,ทดสอบ!$E47,โรคลำต้นเน่า!$G$5:$G$71)</f>
        <v>0</v>
      </c>
      <c r="AY47" s="297">
        <f>SUMIF('โรคใบจุด ปาล์ม'!$C$5:$C$71,ทดสอบ!$E47,'โรคใบจุด ปาล์ม'!$G$5:$G$71)</f>
        <v>0</v>
      </c>
      <c r="AZ47" s="297">
        <f>SUMIF(โรคก้านทางใบเน่า!$C$5:$C$71,ทดสอบ!$E47,โรคก้านทางใบเน่า!$G$5:$G$71)</f>
        <v>0</v>
      </c>
      <c r="BA47" s="297">
        <f>SUMIF(หนอนหน้าแมว!$C$5:$C$71,ทดสอบ!$E47,หนอนหน้าแมว!$G$5:$G$71)</f>
        <v>0</v>
      </c>
      <c r="BB47" s="591">
        <f>SUMIF('หนอนหัวดำ ปาล์ม'!$C$5:$C$71,ทดสอบ!$E47,'หนอนหัวดำ ปาล์ม'!$G$5:$G$71)</f>
        <v>0</v>
      </c>
      <c r="BC47" s="297">
        <f>SUMIF('โรคใบจุดสาหร่าย ปาล์ม'!$C$5:$C$71,ทดสอบ!$E47,'โรคใบจุดสาหร่าย ปาล์ม'!$G$5:$G$71)</f>
        <v>0</v>
      </c>
      <c r="BD47" s="300">
        <f t="shared" si="80"/>
        <v>0</v>
      </c>
      <c r="BE47" s="297">
        <f>SUMIF(โรครากขาว!$C$5:$C$69,ทดสอบ!$E47,โรครากขาว!$G$5:$G$69)</f>
        <v>0</v>
      </c>
      <c r="BF47" s="297">
        <f>SUMIF(โรคใบร่วงยางพาราชนิดใหม่!$C$5:$C$69,ทดสอบ!$E47,โรคใบร่วงยางพาราชนิดใหม่!$G$5:$G$69)</f>
        <v>0</v>
      </c>
      <c r="BG47" s="297">
        <f>SUMIF(โรคใบร่วงยางพารา!$C$5:$C$69,ทดสอบ!$E47,โรคใบร่วงยางพารา!$G$5:$G$69)</f>
        <v>0</v>
      </c>
      <c r="BH47" s="297">
        <f>SUMIF(โรคราแป้ง1!$C$5:$C$69,ทดสอบ!$E47,โรคราแป้ง1!$G$5:$G$69)</f>
        <v>0</v>
      </c>
      <c r="BI47" s="297">
        <f>SUMIF(โรคหน้ายางแห้ง!$C$5:$C$69,ทดสอบ!$E47,โรคหน้ายางแห้ง!$G$5:$G$69)</f>
        <v>0</v>
      </c>
      <c r="BJ47" s="300">
        <f t="shared" si="81"/>
        <v>0</v>
      </c>
      <c r="BK47" s="297">
        <f>SUMIF(โรคราสนิม!$C$5:$C$64,ทดสอบ!$E47,โรคราสนิม!$G$5:$G$64)</f>
        <v>0</v>
      </c>
      <c r="BL47" s="297">
        <f>SUMIF(หนอนกาแฟสีแดง!$C$5:$C$64,ทดสอบ!$E47,หนอนกาแฟสีแดง!$G$5:$G$64)</f>
        <v>0</v>
      </c>
      <c r="BM47" s="297">
        <f>SUMIF(โรคใบจุดตากบ!$C$5:$C$64,ทดสอบ!$E47,โรคใบจุดตากบ!$G$5:$G$64)</f>
        <v>0</v>
      </c>
      <c r="BN47" s="297">
        <f ca="1">SUMIF(หนอนเจาะกิ่งลำต้น!$C$5:$C501,ทดสอบ!$E47,หนอนเจาะกิ่งลำต้น!$G$5:$G$64)</f>
        <v>0</v>
      </c>
      <c r="BO47" s="591">
        <f>SUMIF(มอดเจาะเมล็ดกาแฟ!$C$5:$C$64,ทดสอบ!$E47,มอดเจาะเมล็ดกาแฟ!$G$5:$G$64)</f>
        <v>0</v>
      </c>
      <c r="BP47" s="297">
        <f>SUMIF(มอดเจาะผลกาแฟ!$C$5:$C$64,ทดสอบ!$E47,มอดเจาะผลกาแฟ!$G$5:$G$64)</f>
        <v>0</v>
      </c>
      <c r="BQ47" s="300">
        <f t="shared" ca="1" si="82"/>
        <v>0</v>
      </c>
      <c r="BR47" s="297">
        <f>SUMIF(เพลี้ยแป้งมัน!$B$5:$B$59,ทดสอบ!$E47,เพลี้ยแป้งมัน!$H$5:$H$59)</f>
        <v>0</v>
      </c>
      <c r="BS47" s="591">
        <f>SUMIF('โรคใบไหม้ (มัน)'!$B$5:$B$58,ทดสอบ!$E47,'โรคใบไหม้ (มัน)'!$H$5:$H$58)</f>
        <v>0</v>
      </c>
      <c r="BT47" s="297">
        <f>SUMIF(ไรแดง!$B$5:$B$59,ทดสอบ!$E47,ไรแดง!$H$5:$H$59)</f>
        <v>0</v>
      </c>
      <c r="BU47" s="297"/>
      <c r="BV47" s="297"/>
      <c r="BW47" s="297"/>
      <c r="BX47" s="297"/>
      <c r="BY47" s="297"/>
      <c r="BZ47" s="297">
        <f>SUMIF(โรคโคนเน่าหัวเน่า!$B$5:$B$59,ทดสอบ!$E47,โรคโคนเน่าหัวเน่า!$H$5:$H$59)</f>
        <v>0</v>
      </c>
      <c r="CA47" s="297"/>
      <c r="CB47" s="297">
        <f>SUMIF(โรคพุ่มแจ้!$B$5:$B$58,ทดสอบ!$E47,โรคพุ่มแจ้!$H$5:$H$58)</f>
        <v>0</v>
      </c>
      <c r="CC47" s="297">
        <f>SUMIF(โรคใบด่างมันสำปะหลัง!$B$5:$B$59,ทดสอบ!$E47,โรคใบด่างมันสำปะหลัง!$H$5:$H$59)</f>
        <v>54214.68</v>
      </c>
      <c r="CD47" s="300">
        <f t="shared" si="83"/>
        <v>54214.68</v>
      </c>
      <c r="CE47" s="297">
        <f>SUMIF(หนอนกออ้อย!$B$5:$B$50,ทดสอบ!$E47,หนอนกออ้อย!$G$5:$G$50)</f>
        <v>0</v>
      </c>
      <c r="CF47" s="297">
        <f>SUMIF('ด้วงหนวดยาว อ้อย'!$B$5:$B$52,ทดสอบ!$E47,'ด้วงหนวดยาว อ้อย'!$G$5:$G$52)</f>
        <v>0</v>
      </c>
      <c r="CG47" s="297"/>
      <c r="CH47" s="297"/>
      <c r="CI47" s="297"/>
      <c r="CJ47" s="297"/>
      <c r="CK47" s="297"/>
      <c r="CL47" s="297"/>
      <c r="CM47" s="297"/>
      <c r="CN47" s="297"/>
      <c r="CO47" s="297"/>
      <c r="CP47" s="297"/>
      <c r="CQ47" s="297"/>
      <c r="CR47" s="297">
        <f>SUMIF('โรคใบขาว อ้อย'!$B$5:$B$50,ทดสอบ!$E47,'โรคใบขาว อ้อย'!$G$5:$G$50)</f>
        <v>0</v>
      </c>
      <c r="CS47" s="297"/>
      <c r="CT47" s="300">
        <f t="shared" si="84"/>
        <v>0</v>
      </c>
      <c r="CU47" s="297"/>
      <c r="CV47" s="297">
        <f>SUMIF('หนอนกระทู้ข้าวโพดลายจุด (FAW)'!$B$5:$B$57,ทดสอบ!$E47,'หนอนกระทู้ข้าวโพดลายจุด (FAW)'!$F$5:$F$57)</f>
        <v>0</v>
      </c>
      <c r="CW47" s="297">
        <f>SUMIF(โรคฝักเน่า!$C$5:$C$57,ทดสอบ!$E47,โรคฝักเน่า!$G$5:$G$57)</f>
        <v>0</v>
      </c>
      <c r="CX47" s="297"/>
      <c r="CY47" s="297"/>
      <c r="CZ47" s="297"/>
      <c r="DA47" s="297"/>
      <c r="DB47" s="297"/>
      <c r="DC47" s="297"/>
      <c r="DD47" s="300">
        <f t="shared" si="85"/>
        <v>0</v>
      </c>
      <c r="DE47" s="297">
        <f>SUMIF(โรคเหี่ยว!$B$5:$B$65,ทดสอบ!$E47,โรคเหี่ยว!$E$5:$E$65)</f>
        <v>0</v>
      </c>
      <c r="DF47" s="297"/>
      <c r="DG47" s="297"/>
      <c r="DH47" s="297"/>
      <c r="DI47" s="297"/>
      <c r="DJ47" s="300">
        <f t="shared" si="86"/>
        <v>0</v>
      </c>
      <c r="DK47" s="297"/>
      <c r="DL47" s="297"/>
      <c r="DM47" s="297"/>
      <c r="DN47" s="297"/>
      <c r="DO47" s="297"/>
      <c r="DP47" s="300">
        <f t="shared" si="87"/>
        <v>0</v>
      </c>
      <c r="DQ47" s="297"/>
      <c r="DR47" s="297"/>
      <c r="DS47" s="297">
        <f>SUMIF('เพลี้ยไฟ ทุเรียน'!$B$5:$B$81,ทดสอบ!$E47,'เพลี้ยไฟ ทุเรียน'!$F$5:$F$81)</f>
        <v>0</v>
      </c>
      <c r="DT47" s="297">
        <f>SUMIF('เพลี้ยแป้ง ทุเรียน'!$B$5:$B$81,ทดสอบ!$E47,'เพลี้ยแป้ง ทุเรียน'!$F$5:$F$81)</f>
        <v>0</v>
      </c>
      <c r="DU47" s="297">
        <f>SUMIF(เพลี้ยไก่แจ้ทุเรียน!$B$5:$B$81,ทดสอบ!$E47,เพลี้ยไก่แจ้ทุเรียน!$F$5:$F$81)</f>
        <v>0</v>
      </c>
      <c r="DV47" s="297">
        <f>SUMIF(เพลี้ยหอยเกล็ด!$B$5:$B$81,ทดสอบ!$E47,เพลี้ยหอยเกล็ด!$F$5:$F$81)</f>
        <v>0</v>
      </c>
      <c r="DW47" s="297">
        <f>SUMIF(เพลี้ยจั๊กจั่นฝอย!$B$5:$B$81,ทดสอบ!$E47,เพลี้ยจั๊กจั่นฝอย!$F$5:$F$81)</f>
        <v>0</v>
      </c>
      <c r="DX47" s="297">
        <f>SUMIF(หนอนเจาะเมล็ดทุเรียน!$B$5:$B$81,ทดสอบ!$E47,หนอนเจาะเมล็ดทุเรียน!$F$5:$F$81)</f>
        <v>0</v>
      </c>
      <c r="DY47" s="297">
        <f>SUMIF(ไรแดงทุเรียน!$B$5:$B$81,ทดสอบ!$E47,ไรแดงทุเรียน!$F$5:$F$81)</f>
        <v>0</v>
      </c>
      <c r="DZ47" s="297"/>
      <c r="EA47" s="297">
        <f>SUMIF(โรครากเน่าโคนเน่า!$B$5:$B$81,ทดสอบ!$E47,โรครากเน่าโคนเน่า!$F$5:$F$81)</f>
        <v>0</v>
      </c>
      <c r="EB47" s="297">
        <f>SUMIF('โรคราดำ ทุเรียน'!$B$5:$B$81,ทดสอบ!$E47,'โรคราดำ ทุเรียน'!$F$5:$F$81)</f>
        <v>0</v>
      </c>
      <c r="EC47" s="297"/>
      <c r="ED47" s="297"/>
      <c r="EE47" s="297">
        <f>SUMIF(โรคราสีชมพู!$B$5:$B$81,ทดสอบ!$E47,โรคราสีชมพู!$F$5:$F$81)</f>
        <v>0</v>
      </c>
      <c r="EF47" s="297">
        <f>SUMIF(โรคใบติดหรือใบไหม้!$B$5:$B$81,ทดสอบ!$E47,โรคใบติดหรือใบไหม้!$F$5:$F$81)</f>
        <v>0</v>
      </c>
      <c r="EG47" s="297"/>
      <c r="EH47" s="297">
        <f>SUMIF('โรคใบจุดสาหร่าย (durian)'!$B$5:$B$81,ทดสอบ!$E47,'โรคใบจุดสาหร่าย (durian)'!$F$5:$F$81)</f>
        <v>0</v>
      </c>
      <c r="EI47" s="297">
        <f>SUMIF(หนอนเจาะผล!$B$5:$B$81,ทดสอบ!$E47,หนอนเจาะผล!$F$5:$F$81)</f>
        <v>0</v>
      </c>
      <c r="EJ47" s="300">
        <f t="shared" si="88"/>
        <v>0</v>
      </c>
      <c r="EK47" s="297"/>
      <c r="EL47" s="297">
        <f>SUMIF('เพลี้ยแป้ง (เงาะ)'!$B$5:$B$76,ทดสอบ!$E47,'เพลี้ยแป้ง (เงาะ)'!$F$5:$F$76)</f>
        <v>0</v>
      </c>
      <c r="EM47" s="297"/>
      <c r="EN47" s="297">
        <f>SUMIF(หนอนคืบกินใบ!$B$5:$B$76,ทดสอบ!$E47,หนอนคืบกินใบ!$F$5:$F$76)</f>
        <v>0</v>
      </c>
      <c r="EO47" s="297">
        <f>SUMIF('โรคราแป้ง (เงาะ)'!$B$5:$B$76,ทดสอบ!$E47,'โรคราแป้ง (เงาะ)'!$F$5:$F$76)</f>
        <v>0</v>
      </c>
      <c r="EP47" s="297"/>
      <c r="EQ47" s="297"/>
      <c r="ER47" s="297"/>
      <c r="ES47" s="297">
        <f>SUMIF('โรคใบจุดสาหร่าย(เงาะ)'!$B$5:$B$76,ทดสอบ!$E47,'โรคใบจุดสาหร่าย(เงาะ)'!$F$5:$F$76)</f>
        <v>0</v>
      </c>
      <c r="ET47" s="300">
        <f t="shared" si="89"/>
        <v>0</v>
      </c>
      <c r="EU47" s="297">
        <f>SUMIF('เพลี้ยไฟ (mangosteen)'!$B$5:$B$76,ทดสอบ!$E47,'เพลี้ยไฟ (mangosteen)'!$F$5:$F$76)</f>
        <v>0</v>
      </c>
      <c r="EV47" s="297">
        <f>SUMIF(หนอนชอนใบ!$B$5:$B$76,ทดสอบ!$E47,หนอนชอนใบ!$F$5:$F$76)</f>
        <v>0</v>
      </c>
      <c r="EW47" s="297">
        <f>SUMIF(หนอนกินใบ!$B$5:$B$76,ทดสอบ!$E47,หนอนกินใบ!$F$5:$F$76)</f>
        <v>0</v>
      </c>
      <c r="EX47" s="297"/>
      <c r="EY47" s="297">
        <f>SUMIF(โรคแอนแทรคโนส!$B$5:$B$76,ทดสอบ!$E47,โรคแอนแทรคโนส!$F$5:$F$76)</f>
        <v>0</v>
      </c>
      <c r="EZ47" s="297">
        <f>SUMIF('โรคใบจุดสาหร่าย (mangosteen)'!$B$5:$B$76,ทดสอบ!$E47,'โรคใบจุดสาหร่าย (mangosteen)'!$F$5:$F$76)</f>
        <v>0</v>
      </c>
      <c r="FA47" s="297">
        <f>SUMIF('โรคใบจุด (mangosteen)'!$B$5:$B$76,ทดสอบ!$E47,'โรคใบจุด (mangosteen)'!$F$5:$F$76)</f>
        <v>0</v>
      </c>
      <c r="FB47" s="300">
        <f t="shared" si="90"/>
        <v>0</v>
      </c>
      <c r="FC47" s="297">
        <f>SUMIF(โรคพุ่มไม้กวาด!$B$5:$B$80,ทดสอบ!$E47,โรคพุ่มไม้กวาด!$F$5:$F$80)</f>
        <v>0</v>
      </c>
      <c r="FD47" s="297">
        <f>SUMIF('เพลี้ยแป้ง (ลำไย)'!$B$5:$B$80,ทดสอบ!$E47,'เพลี้ยแป้ง (ลำไย)'!$F$5:$F$80)</f>
        <v>0</v>
      </c>
      <c r="FE47" s="297">
        <f>SUMIF('โรคราดำ (ลำไย)'!$B$5:$B$80,ทดสอบ!$E47,'โรคราดำ (ลำไย)'!$F$5:$F$80)</f>
        <v>0</v>
      </c>
      <c r="FF47" s="297">
        <f>SUMIF('หนอนคืบกินใบ (ลำไย)'!$B$5:$B$80,ทดสอบ!$E47,'หนอนคืบกินใบ (ลำไย)'!$F$5:$F$80)</f>
        <v>0</v>
      </c>
      <c r="FG47" s="297"/>
      <c r="FH47" s="300">
        <f t="shared" si="91"/>
        <v>0</v>
      </c>
      <c r="FI47" s="300">
        <f t="shared" ca="1" si="92"/>
        <v>54215.68</v>
      </c>
      <c r="FJ47" s="368">
        <f t="shared" ca="1" si="93"/>
        <v>54215.68</v>
      </c>
      <c r="FK47" s="334">
        <f t="shared" ca="1" si="25"/>
        <v>0</v>
      </c>
    </row>
    <row r="48" spans="1:167" s="118" customFormat="1">
      <c r="A48" s="318">
        <v>0</v>
      </c>
      <c r="B48" s="318" t="s">
        <v>310</v>
      </c>
      <c r="C48" s="318" t="s">
        <v>310</v>
      </c>
      <c r="D48" s="288" t="s">
        <v>305</v>
      </c>
      <c r="E48" s="289"/>
      <c r="F48" s="314">
        <f ca="1">SUBTOTAL(2,$D$49:$D$57)</f>
        <v>4</v>
      </c>
      <c r="G48" s="315" t="s">
        <v>4</v>
      </c>
      <c r="H48" s="315"/>
      <c r="I48" s="309"/>
      <c r="J48" s="305"/>
      <c r="K48" s="296">
        <f>SUM(K49:K57)</f>
        <v>0</v>
      </c>
      <c r="L48" s="296">
        <f t="shared" ref="L48:AJ48" si="94">SUM(L49:L57)</f>
        <v>0</v>
      </c>
      <c r="M48" s="296">
        <f t="shared" si="94"/>
        <v>95</v>
      </c>
      <c r="N48" s="296">
        <f t="shared" si="94"/>
        <v>0</v>
      </c>
      <c r="O48" s="296">
        <f t="shared" si="94"/>
        <v>208</v>
      </c>
      <c r="P48" s="296">
        <f t="shared" si="94"/>
        <v>0</v>
      </c>
      <c r="Q48" s="296">
        <f t="shared" si="94"/>
        <v>0</v>
      </c>
      <c r="R48" s="296">
        <f t="shared" si="94"/>
        <v>0</v>
      </c>
      <c r="S48" s="296">
        <f t="shared" si="94"/>
        <v>7</v>
      </c>
      <c r="T48" s="296">
        <f t="shared" si="94"/>
        <v>0</v>
      </c>
      <c r="U48" s="296">
        <f t="shared" si="94"/>
        <v>0</v>
      </c>
      <c r="V48" s="296">
        <f t="shared" si="94"/>
        <v>0</v>
      </c>
      <c r="W48" s="296">
        <f t="shared" si="94"/>
        <v>0</v>
      </c>
      <c r="X48" s="296">
        <f t="shared" si="94"/>
        <v>0</v>
      </c>
      <c r="Y48" s="296">
        <f t="shared" si="94"/>
        <v>0</v>
      </c>
      <c r="Z48" s="296">
        <f t="shared" si="94"/>
        <v>0</v>
      </c>
      <c r="AA48" s="296">
        <f t="shared" si="94"/>
        <v>20</v>
      </c>
      <c r="AB48" s="296">
        <f t="shared" si="94"/>
        <v>0</v>
      </c>
      <c r="AC48" s="296">
        <f t="shared" si="94"/>
        <v>0</v>
      </c>
      <c r="AD48" s="296">
        <f t="shared" si="94"/>
        <v>0</v>
      </c>
      <c r="AE48" s="296">
        <f t="shared" si="94"/>
        <v>0</v>
      </c>
      <c r="AF48" s="296">
        <f t="shared" si="94"/>
        <v>0</v>
      </c>
      <c r="AG48" s="296">
        <f t="shared" si="94"/>
        <v>0</v>
      </c>
      <c r="AH48" s="296">
        <f t="shared" si="94"/>
        <v>0</v>
      </c>
      <c r="AI48" s="296">
        <f t="shared" si="94"/>
        <v>0</v>
      </c>
      <c r="AJ48" s="296">
        <f t="shared" si="94"/>
        <v>0</v>
      </c>
      <c r="AK48" s="296">
        <f>SUM(AK49:AK57)</f>
        <v>330</v>
      </c>
      <c r="AL48" s="296">
        <f t="shared" ref="AL48:AR48" si="95">SUM(AL49:AL57)</f>
        <v>227.25</v>
      </c>
      <c r="AM48" s="296">
        <f t="shared" si="95"/>
        <v>8.5</v>
      </c>
      <c r="AN48" s="296">
        <f t="shared" si="95"/>
        <v>27.75</v>
      </c>
      <c r="AO48" s="296">
        <f t="shared" si="95"/>
        <v>15.75</v>
      </c>
      <c r="AP48" s="296">
        <f t="shared" si="95"/>
        <v>3</v>
      </c>
      <c r="AQ48" s="296">
        <f t="shared" si="95"/>
        <v>0</v>
      </c>
      <c r="AR48" s="296">
        <f t="shared" si="95"/>
        <v>0</v>
      </c>
      <c r="AS48" s="296">
        <f>SUM(AS49:AS57)</f>
        <v>282.25</v>
      </c>
      <c r="AT48" s="296">
        <f t="shared" ref="AT48:CB48" si="96">SUM(AT49:AT57)</f>
        <v>0</v>
      </c>
      <c r="AU48" s="296">
        <f t="shared" si="96"/>
        <v>0</v>
      </c>
      <c r="AV48" s="296">
        <f t="shared" si="96"/>
        <v>0</v>
      </c>
      <c r="AW48" s="296">
        <f t="shared" si="96"/>
        <v>0</v>
      </c>
      <c r="AX48" s="296">
        <f t="shared" si="96"/>
        <v>0</v>
      </c>
      <c r="AY48" s="296">
        <f t="shared" si="96"/>
        <v>0</v>
      </c>
      <c r="AZ48" s="296">
        <f t="shared" si="96"/>
        <v>0</v>
      </c>
      <c r="BA48" s="296">
        <f t="shared" si="96"/>
        <v>0</v>
      </c>
      <c r="BB48" s="296">
        <f t="shared" si="96"/>
        <v>0</v>
      </c>
      <c r="BC48" s="296">
        <f t="shared" si="96"/>
        <v>0</v>
      </c>
      <c r="BD48" s="296">
        <f>SUM(BD49:BD57)</f>
        <v>0</v>
      </c>
      <c r="BE48" s="296">
        <f t="shared" ref="BE48:BI48" si="97">SUM(BE49:BE57)</f>
        <v>0</v>
      </c>
      <c r="BF48" s="296">
        <f t="shared" si="97"/>
        <v>0</v>
      </c>
      <c r="BG48" s="296">
        <f t="shared" si="97"/>
        <v>0</v>
      </c>
      <c r="BH48" s="296">
        <f t="shared" si="97"/>
        <v>0</v>
      </c>
      <c r="BI48" s="296">
        <f t="shared" si="97"/>
        <v>0</v>
      </c>
      <c r="BJ48" s="296">
        <f>SUM(BJ49:BJ57)</f>
        <v>0</v>
      </c>
      <c r="BK48" s="296">
        <f t="shared" ref="BK48:BP48" si="98">SUM(BK49:BK57)</f>
        <v>0</v>
      </c>
      <c r="BL48" s="296">
        <f t="shared" si="98"/>
        <v>0</v>
      </c>
      <c r="BM48" s="296">
        <f t="shared" si="98"/>
        <v>0</v>
      </c>
      <c r="BN48" s="296">
        <f t="shared" ca="1" si="98"/>
        <v>0</v>
      </c>
      <c r="BO48" s="296">
        <f t="shared" si="98"/>
        <v>0</v>
      </c>
      <c r="BP48" s="296">
        <f t="shared" si="98"/>
        <v>0</v>
      </c>
      <c r="BQ48" s="296">
        <f ca="1">SUM(BQ49:BQ57)</f>
        <v>0</v>
      </c>
      <c r="BR48" s="296">
        <f t="shared" si="96"/>
        <v>110</v>
      </c>
      <c r="BS48" s="618">
        <f t="shared" si="96"/>
        <v>0</v>
      </c>
      <c r="BT48" s="296">
        <f t="shared" si="96"/>
        <v>0</v>
      </c>
      <c r="BU48" s="296">
        <f t="shared" si="96"/>
        <v>0</v>
      </c>
      <c r="BV48" s="296">
        <f t="shared" si="96"/>
        <v>0</v>
      </c>
      <c r="BW48" s="296">
        <f t="shared" si="96"/>
        <v>0</v>
      </c>
      <c r="BX48" s="296">
        <f t="shared" si="96"/>
        <v>0</v>
      </c>
      <c r="BY48" s="296">
        <f t="shared" si="96"/>
        <v>0</v>
      </c>
      <c r="BZ48" s="296">
        <f t="shared" si="96"/>
        <v>0</v>
      </c>
      <c r="CA48" s="296"/>
      <c r="CB48" s="296">
        <f t="shared" si="96"/>
        <v>0</v>
      </c>
      <c r="CC48" s="296">
        <f>SUM(CC49:CC57)</f>
        <v>97699.57</v>
      </c>
      <c r="CD48" s="296">
        <f>SUM(CD49:CD57)</f>
        <v>97809.57</v>
      </c>
      <c r="CE48" s="296">
        <f t="shared" ref="CE48:CS48" si="99">SUM(CE49:CE57)</f>
        <v>0</v>
      </c>
      <c r="CF48" s="296">
        <f t="shared" si="99"/>
        <v>0</v>
      </c>
      <c r="CG48" s="296">
        <f t="shared" si="99"/>
        <v>0</v>
      </c>
      <c r="CH48" s="296">
        <f t="shared" si="99"/>
        <v>0</v>
      </c>
      <c r="CI48" s="296">
        <f t="shared" si="99"/>
        <v>0</v>
      </c>
      <c r="CJ48" s="296">
        <f t="shared" si="99"/>
        <v>0</v>
      </c>
      <c r="CK48" s="296">
        <f t="shared" si="99"/>
        <v>0</v>
      </c>
      <c r="CL48" s="296">
        <f t="shared" si="99"/>
        <v>0</v>
      </c>
      <c r="CM48" s="296">
        <f t="shared" si="99"/>
        <v>0</v>
      </c>
      <c r="CN48" s="296">
        <f t="shared" si="99"/>
        <v>0</v>
      </c>
      <c r="CO48" s="296">
        <f t="shared" si="99"/>
        <v>0</v>
      </c>
      <c r="CP48" s="296">
        <f t="shared" si="99"/>
        <v>0</v>
      </c>
      <c r="CQ48" s="296"/>
      <c r="CR48" s="296">
        <f t="shared" si="99"/>
        <v>0</v>
      </c>
      <c r="CS48" s="296">
        <f t="shared" si="99"/>
        <v>0</v>
      </c>
      <c r="CT48" s="296">
        <f>SUM(CT49:CT57)</f>
        <v>0</v>
      </c>
      <c r="CU48" s="296">
        <f t="shared" ref="CU48:DI48" si="100">SUM(CU49:CU57)</f>
        <v>0</v>
      </c>
      <c r="CV48" s="296">
        <f t="shared" si="100"/>
        <v>0</v>
      </c>
      <c r="CW48" s="296">
        <f t="shared" si="100"/>
        <v>0</v>
      </c>
      <c r="CX48" s="296">
        <f t="shared" si="100"/>
        <v>0</v>
      </c>
      <c r="CY48" s="296">
        <f t="shared" si="100"/>
        <v>0</v>
      </c>
      <c r="CZ48" s="296">
        <f t="shared" si="100"/>
        <v>0</v>
      </c>
      <c r="DA48" s="296">
        <f t="shared" si="100"/>
        <v>0</v>
      </c>
      <c r="DB48" s="296">
        <f t="shared" si="100"/>
        <v>0</v>
      </c>
      <c r="DC48" s="296">
        <f t="shared" si="100"/>
        <v>0</v>
      </c>
      <c r="DD48" s="296">
        <f>SUM(DD49:DD57)</f>
        <v>0</v>
      </c>
      <c r="DE48" s="296">
        <f t="shared" si="100"/>
        <v>0</v>
      </c>
      <c r="DF48" s="296">
        <f t="shared" si="100"/>
        <v>0</v>
      </c>
      <c r="DG48" s="296">
        <f t="shared" ref="DG48:DH48" si="101">SUM(DG49:DG57)</f>
        <v>0</v>
      </c>
      <c r="DH48" s="296">
        <f t="shared" si="101"/>
        <v>0</v>
      </c>
      <c r="DI48" s="296">
        <f t="shared" si="100"/>
        <v>0</v>
      </c>
      <c r="DJ48" s="296">
        <f>SUM(DJ49:DJ57)</f>
        <v>0</v>
      </c>
      <c r="DK48" s="296">
        <f t="shared" ref="DK48:DM48" si="102">SUM(DK49:DK57)</f>
        <v>0</v>
      </c>
      <c r="DL48" s="296">
        <f t="shared" si="102"/>
        <v>0</v>
      </c>
      <c r="DM48" s="296">
        <f t="shared" si="102"/>
        <v>0</v>
      </c>
      <c r="DN48" s="296">
        <f t="shared" ref="DN48:DO48" si="103">SUM(DN49:DN57)</f>
        <v>0</v>
      </c>
      <c r="DO48" s="296">
        <f t="shared" si="103"/>
        <v>0</v>
      </c>
      <c r="DP48" s="296">
        <f>SUM(DP49:DP57)</f>
        <v>0</v>
      </c>
      <c r="DQ48" s="296">
        <f t="shared" ref="DQ48:EI48" si="104">SUM(DQ49:DQ57)</f>
        <v>0</v>
      </c>
      <c r="DR48" s="296">
        <f t="shared" si="104"/>
        <v>0</v>
      </c>
      <c r="DS48" s="296">
        <f t="shared" si="104"/>
        <v>0</v>
      </c>
      <c r="DT48" s="296">
        <f t="shared" si="104"/>
        <v>0</v>
      </c>
      <c r="DU48" s="296">
        <f t="shared" si="104"/>
        <v>0</v>
      </c>
      <c r="DV48" s="296">
        <f t="shared" si="104"/>
        <v>0</v>
      </c>
      <c r="DW48" s="296">
        <f t="shared" si="104"/>
        <v>0</v>
      </c>
      <c r="DX48" s="296">
        <f t="shared" si="104"/>
        <v>0</v>
      </c>
      <c r="DY48" s="296">
        <f t="shared" si="104"/>
        <v>0</v>
      </c>
      <c r="DZ48" s="296">
        <f t="shared" si="104"/>
        <v>0</v>
      </c>
      <c r="EA48" s="296">
        <f t="shared" si="104"/>
        <v>0</v>
      </c>
      <c r="EB48" s="296">
        <f t="shared" si="104"/>
        <v>0</v>
      </c>
      <c r="EC48" s="296">
        <f t="shared" si="104"/>
        <v>0</v>
      </c>
      <c r="ED48" s="296">
        <f t="shared" si="104"/>
        <v>0</v>
      </c>
      <c r="EE48" s="296">
        <f t="shared" si="104"/>
        <v>0</v>
      </c>
      <c r="EF48" s="296">
        <f t="shared" si="104"/>
        <v>0</v>
      </c>
      <c r="EG48" s="296">
        <f t="shared" si="104"/>
        <v>0</v>
      </c>
      <c r="EH48" s="296">
        <f t="shared" si="104"/>
        <v>0</v>
      </c>
      <c r="EI48" s="296">
        <f t="shared" si="104"/>
        <v>0</v>
      </c>
      <c r="EJ48" s="296">
        <f>SUM(EJ49:EJ57)</f>
        <v>0</v>
      </c>
      <c r="EK48" s="296">
        <f t="shared" ref="EK48:ES48" si="105">SUM(EK49:EK57)</f>
        <v>0</v>
      </c>
      <c r="EL48" s="296">
        <f t="shared" si="105"/>
        <v>0</v>
      </c>
      <c r="EM48" s="296">
        <f t="shared" si="105"/>
        <v>0</v>
      </c>
      <c r="EN48" s="296">
        <f t="shared" si="105"/>
        <v>0</v>
      </c>
      <c r="EO48" s="296">
        <f t="shared" si="105"/>
        <v>0</v>
      </c>
      <c r="EP48" s="296">
        <f t="shared" si="105"/>
        <v>0</v>
      </c>
      <c r="EQ48" s="296">
        <f t="shared" si="105"/>
        <v>0</v>
      </c>
      <c r="ER48" s="296">
        <f t="shared" si="105"/>
        <v>0</v>
      </c>
      <c r="ES48" s="296">
        <f t="shared" si="105"/>
        <v>0</v>
      </c>
      <c r="ET48" s="296">
        <f>SUM(ET49:ET57)</f>
        <v>0</v>
      </c>
      <c r="EU48" s="296">
        <f t="shared" ref="EU48:FA48" si="106">SUM(EU49:EU57)</f>
        <v>0</v>
      </c>
      <c r="EV48" s="296">
        <f t="shared" si="106"/>
        <v>0</v>
      </c>
      <c r="EW48" s="296">
        <f t="shared" si="106"/>
        <v>0</v>
      </c>
      <c r="EX48" s="296">
        <f t="shared" si="106"/>
        <v>0</v>
      </c>
      <c r="EY48" s="296">
        <f t="shared" si="106"/>
        <v>0</v>
      </c>
      <c r="EZ48" s="296">
        <f t="shared" si="106"/>
        <v>0</v>
      </c>
      <c r="FA48" s="296">
        <f t="shared" si="106"/>
        <v>0</v>
      </c>
      <c r="FB48" s="296">
        <f>SUM(FB49:FB57)</f>
        <v>0</v>
      </c>
      <c r="FC48" s="296">
        <f t="shared" ref="FC48:FG48" si="107">SUM(FC49:FC57)</f>
        <v>0</v>
      </c>
      <c r="FD48" s="296">
        <f t="shared" si="107"/>
        <v>0</v>
      </c>
      <c r="FE48" s="296">
        <f t="shared" si="107"/>
        <v>0</v>
      </c>
      <c r="FF48" s="296">
        <f t="shared" si="107"/>
        <v>0</v>
      </c>
      <c r="FG48" s="296">
        <f t="shared" si="107"/>
        <v>0</v>
      </c>
      <c r="FH48" s="296">
        <f>SUM(FH49:FH57)</f>
        <v>0</v>
      </c>
      <c r="FI48" s="296">
        <f ca="1">SUM(FI49:FI57)</f>
        <v>98421.82</v>
      </c>
      <c r="FJ48" s="368">
        <f t="shared" ca="1" si="93"/>
        <v>98421.82</v>
      </c>
      <c r="FK48" s="334">
        <f t="shared" ca="1" si="25"/>
        <v>0</v>
      </c>
    </row>
    <row r="49" spans="1:167" s="112" customFormat="1">
      <c r="A49" s="318">
        <v>0</v>
      </c>
      <c r="B49" s="318">
        <f t="shared" ref="B49:B57" ca="1" si="108">IF(FI49&gt;0,1,"")</f>
        <v>1</v>
      </c>
      <c r="C49" s="318">
        <f ca="1">IF(B49=1,SUBTOTAL(2,$B$49:B49),"")</f>
        <v>1</v>
      </c>
      <c r="D49" s="290">
        <f t="shared" ref="D49:D57" ca="1" si="109">C49</f>
        <v>1</v>
      </c>
      <c r="E49" s="291" t="s">
        <v>155</v>
      </c>
      <c r="F49" s="310"/>
      <c r="G49" s="310"/>
      <c r="H49" s="310"/>
      <c r="I49" s="310"/>
      <c r="J49" s="307"/>
      <c r="K49" s="297">
        <f>SUMIF(หนอนห่อใบข้าว!$B$5:$B$76,ทดสอบ!$E49,หนอนห่อใบข้าว!$G$5:$G$76)</f>
        <v>0</v>
      </c>
      <c r="L49" s="297">
        <f>SUMIF(เพลี้ยกระโดดหลังขาว!$B$5:$B$76,ทดสอบ!$E49,เพลี้ยกระโดดหลังขาว!$G$5:$G$76)</f>
        <v>0</v>
      </c>
      <c r="M49" s="297">
        <f>SUMIF(โรคไหม้ข้าว!$B$5:$B$76,ทดสอบ!$E49,โรคไหม้ข้าว!$G$5:$G$76)</f>
        <v>0</v>
      </c>
      <c r="N49" s="297">
        <f>SUMIF(แมลงหวี่ขาว!$B$5:$B$76,ทดสอบ!$E49,แมลงหวี่ขาว!$G$5:$G$76)</f>
        <v>0</v>
      </c>
      <c r="O49" s="297">
        <f>SUMIF(เพลี้ยกระโดดสีน้ำตาล!$B$5:$B$77,ทดสอบ!$E49,เพลี้ยกระโดดสีน้ำตาล!$G$5:$G$77)</f>
        <v>2</v>
      </c>
      <c r="P49" s="297">
        <f>SUMIF(แมลงสิง!$B$5:$B$81,ทดสอบ!$E49,แมลงสิง!$G$5:$G$81)</f>
        <v>0</v>
      </c>
      <c r="Q49" s="297">
        <f>SUMIF(เพลี้ยไฟ!$B$5:$B$76,ทดสอบ!$E49,เพลี้ยไฟ!$G$5:$G$76)</f>
        <v>0</v>
      </c>
      <c r="R49" s="297">
        <f>SUMIF(แมลงดำหนาม1!$B$5:$B$81,ทดสอบ!$E49,แมลงดำหนาม1!$G$5:$G$81)</f>
        <v>0</v>
      </c>
      <c r="S49" s="297">
        <f>SUMIF(โรคขอบใบแห้ง!$B$5:$B$78,ทดสอบ!$E49,โรคขอบใบแห้ง!$G$5:$G$78)</f>
        <v>0</v>
      </c>
      <c r="T49" s="297">
        <f>SUMIF(โรคกาบใบแห้ง!$B$5:$B$81,ทดสอบ!$E49,โรคกาบใบแห้ง!$G$5:$G$81)</f>
        <v>0</v>
      </c>
      <c r="U49" s="297">
        <f>SUMIF(โรคใบจุดสีน้ำตาล!$B$5:$B$77,ทดสอบ!$E49,โรคใบจุดสีน้ำตาล!$G$5:$G$77)</f>
        <v>0</v>
      </c>
      <c r="V49" s="297">
        <f>SUMIF(หนอนกระทู้กล้า!$B$5:$B$76,ทดสอบ!$E49,หนอนกระทู้กล้า!$G$5:$G$76)</f>
        <v>0</v>
      </c>
      <c r="W49" s="297">
        <f>SUMIF(โรคใบขีดโปร่งแสง!$B$5:$B$81,ทดสอบ!$E49,โรคใบขีดโปร่งแสง!$G$5:$G$81)</f>
        <v>0</v>
      </c>
      <c r="X49" s="297">
        <f>SUMIF(โรคใบขีดสีน้ำตาล!$B$5:$B$80,ทดสอบ!$E49,โรคใบขีดสีน้ำตาล!$G$5:$G$80)</f>
        <v>0</v>
      </c>
      <c r="Y49" s="297">
        <f>SUMIF(หนอนกัดใบข้าว!$B$5:$B$81,ทดสอบ!$E49,หนอนกัดใบข้าว!$G$5:$G$81)</f>
        <v>0</v>
      </c>
      <c r="Z49" s="297">
        <f>SUMIF(แมลงหล่า!$B$5:$B$81,ทดสอบ!$E49,แมลงหล่า!$G$5:$G$81)</f>
        <v>0</v>
      </c>
      <c r="AA49" s="297">
        <f>SUMIF(แมลงบั่ว!$B$5:$B$80,ทดสอบ!$E49,แมลงบั่ว!$G$5:$G$80)</f>
        <v>0</v>
      </c>
      <c r="AB49" s="297">
        <f>SUMIF(โรคเมล็ดด่าง!$B$5:$B$81,ทดสอบ!$E49,โรคเมล็ดด่าง!$G$5:$G$81)</f>
        <v>0</v>
      </c>
      <c r="AC49" s="297">
        <f>SUMIF(ด้วงดำ!$B$5:$B$81,ทดสอบ!$E49,ด้วงดำ!$G$5:$G$81)</f>
        <v>0</v>
      </c>
      <c r="AD49" s="297">
        <f>SUMIF(ตั๊กแตนหนวดสั้น!$B$5:$B$81,ทดสอบ!$E49,ตั๊กแตนหนวดสั้น!$G$5:$G$81)</f>
        <v>0</v>
      </c>
      <c r="AE49" s="297">
        <f>SUMIF(หนอนกอข้าว!$B$5:$B$77,ทดสอบ!$E49,หนอนกอข้าว!$G$5:$G$77)</f>
        <v>0</v>
      </c>
      <c r="AF49" s="297">
        <f>SUMIF(หนอนกระทู้ข้าว!$B$5:$B$81,ทดสอบ!$E49,หนอนกระทู้ข้าว!$G$5:$G$81)</f>
        <v>0</v>
      </c>
      <c r="AG49" s="297">
        <f>SUMIF(โรคกาบใบเน่า!$B$5:$B$81,ทดสอบ!$E49,โรคกาบใบเน่า!$G$5:$G$81)</f>
        <v>0</v>
      </c>
      <c r="AH49" s="297">
        <f>SUMIF(เพลี้ยจั๊กจั่นสีเขียว!$B$5:$B$80,ทดสอบ!$E49,เพลี้ยจั๊กจั่นสีเขียว!$G$5:$G$80)</f>
        <v>0</v>
      </c>
      <c r="AI49" s="297">
        <f>SUMIF(หอยเชอรี่!$B$5:$B$81,ทดสอบ!$E49,หอยเชอรี่!$G$5:$G$81)</f>
        <v>0</v>
      </c>
      <c r="AJ49" s="297">
        <f>SUMIF(โรคใบสีส้ม!$B$5:$B$80,ทดสอบ!$E49,โรคใบสีส้ม!$G$5:$G$80)</f>
        <v>0</v>
      </c>
      <c r="AK49" s="301">
        <f t="shared" ref="AK49:AK57" si="110">SUBTOTAL(9,K49:AJ49)</f>
        <v>2</v>
      </c>
      <c r="AL49" s="297">
        <f>SUMIF(หนอนหัวดำ!$C$6:$C$67,ทดสอบ!$E49,หนอนหัวดำ!$N$6:$N$67)</f>
        <v>222.25</v>
      </c>
      <c r="AM49" s="297">
        <f>SUMIF(แมลงดำหนาม!$C$6:$C$67,ทดสอบ!$E49,แมลงดำหนาม!$N$6:$N$67)</f>
        <v>8.5</v>
      </c>
      <c r="AN49" s="297">
        <f>SUMIF('ด้วงแรด มะพร้าว'!$C$6:$C$67,ทดสอบ!$E49,'ด้วงแรด มะพร้าว'!$J$6:$J$67)</f>
        <v>27.75</v>
      </c>
      <c r="AO49" s="297">
        <f>SUMIF(ด้วงงวง!$C$6:$C$67,ทดสอบ!$E49,ด้วงงวง!$J$6:$J$67)</f>
        <v>15.75</v>
      </c>
      <c r="AP49" s="297">
        <f>SUMIF(ไรสี่ขามะพร้าว!$C$6:$C$67,ทดสอบ!$E49,ไรสี่ขามะพร้าว!$J$6:$J$67)</f>
        <v>2</v>
      </c>
      <c r="AQ49" s="297">
        <f>SUMIF(หนอนพาราซา!$C$6:$C$67,ทดสอบ!$E49,หนอนพาราซา!$J$6:$J$67)</f>
        <v>0</v>
      </c>
      <c r="AR49" s="297">
        <f>SUMIF(หนอนกินใบมะพร้าว!$C$6:$C$67,ทดสอบ!$E49,หนอนกินใบมะพร้าว!$J$6:$J$67)</f>
        <v>0</v>
      </c>
      <c r="AS49" s="300">
        <f t="shared" si="79"/>
        <v>276.25</v>
      </c>
      <c r="AT49" s="297">
        <f>SUMIF('ด้วงแรด ปาล์ม'!$C$5:$C$71,ทดสอบ!$E49,'ด้วงแรด ปาล์ม'!$G$5:$G$71)</f>
        <v>0</v>
      </c>
      <c r="AU49" s="297">
        <f>SUMIF(หนอนปลอกเล็ก!$C$5:$C$71,ทดสอบ!$E49,หนอนปลอกเล็ก!$G$5:$G$71)</f>
        <v>0</v>
      </c>
      <c r="AV49" s="297">
        <f>SUMIF(ด้วงกุหลาบ!$C$5:$C$70,ทดสอบ!$E49,ด้วงกุหลาบ!$G$5:$G$70)</f>
        <v>0</v>
      </c>
      <c r="AW49" s="297">
        <f>SUMIF(โรคทะลายเน่า!$C$5:$C$71,ทดสอบ!$E49,โรคทะลายเน่า!$G$5:$G$71)</f>
        <v>0</v>
      </c>
      <c r="AX49" s="297">
        <f>SUMIF(โรคลำต้นเน่า!$C$5:$C$71,ทดสอบ!$E49,โรคลำต้นเน่า!$G$5:$G$71)</f>
        <v>0</v>
      </c>
      <c r="AY49" s="297">
        <f>SUMIF('โรคใบจุด ปาล์ม'!$C$5:$C$71,ทดสอบ!$E49,'โรคใบจุด ปาล์ม'!$G$5:$G$71)</f>
        <v>0</v>
      </c>
      <c r="AZ49" s="297">
        <f>SUMIF(โรคก้านทางใบเน่า!$C$5:$C$71,ทดสอบ!$E49,โรคก้านทางใบเน่า!$G$5:$G$71)</f>
        <v>0</v>
      </c>
      <c r="BA49" s="297">
        <f>SUMIF(หนอนหน้าแมว!$C$5:$C$71,ทดสอบ!$E49,หนอนหน้าแมว!$G$5:$G$71)</f>
        <v>0</v>
      </c>
      <c r="BB49" s="591">
        <f>SUMIF('หนอนหัวดำ ปาล์ม'!$C$5:$C$71,ทดสอบ!$E49,'หนอนหัวดำ ปาล์ม'!$G$5:$G$71)</f>
        <v>0</v>
      </c>
      <c r="BC49" s="297">
        <f>SUMIF('โรคใบจุดสาหร่าย ปาล์ม'!$C$5:$C$71,ทดสอบ!$E49,'โรคใบจุดสาหร่าย ปาล์ม'!$G$5:$G$71)</f>
        <v>0</v>
      </c>
      <c r="BD49" s="300">
        <f t="shared" ref="BD49:BD57" si="111">SUBTOTAL(9,AT49:BC49)</f>
        <v>0</v>
      </c>
      <c r="BE49" s="297">
        <f>SUMIF(โรครากขาว!$C$5:$C$69,ทดสอบ!$E49,โรครากขาว!$G$5:$G$69)</f>
        <v>0</v>
      </c>
      <c r="BF49" s="297">
        <f>SUMIF(โรคใบร่วงยางพาราชนิดใหม่!$C$5:$C$69,ทดสอบ!$E49,โรคใบร่วงยางพาราชนิดใหม่!$G$5:$G$69)</f>
        <v>0</v>
      </c>
      <c r="BG49" s="297">
        <f>SUMIF(โรคใบร่วงยางพารา!$C$5:$C$69,ทดสอบ!$E49,โรคใบร่วงยางพารา!$G$5:$G$69)</f>
        <v>0</v>
      </c>
      <c r="BH49" s="297">
        <f>SUMIF(โรคราแป้ง1!$C$5:$C$69,ทดสอบ!$E49,โรคราแป้ง1!$G$5:$G$69)</f>
        <v>0</v>
      </c>
      <c r="BI49" s="297">
        <f>SUMIF(โรคหน้ายางแห้ง!$C$5:$C$69,ทดสอบ!$E49,โรคหน้ายางแห้ง!$G$5:$G$69)</f>
        <v>0</v>
      </c>
      <c r="BJ49" s="300">
        <f t="shared" ref="BJ49:BJ57" si="112">SUBTOTAL(9,BE49:BI49)</f>
        <v>0</v>
      </c>
      <c r="BK49" s="297">
        <f>SUMIF(โรคราสนิม!$C$5:$C$64,ทดสอบ!$E49,โรคราสนิม!$G$5:$G$64)</f>
        <v>0</v>
      </c>
      <c r="BL49" s="297">
        <f>SUMIF(หนอนกาแฟสีแดง!$C$5:$C$64,ทดสอบ!$E49,หนอนกาแฟสีแดง!$G$5:$G$64)</f>
        <v>0</v>
      </c>
      <c r="BM49" s="297">
        <f>SUMIF(โรคใบจุดตากบ!$C$5:$C$64,ทดสอบ!$E49,โรคใบจุดตากบ!$G$5:$G$64)</f>
        <v>0</v>
      </c>
      <c r="BN49" s="297">
        <f ca="1">SUMIF(หนอนเจาะกิ่งลำต้น!$C$5:$C503,ทดสอบ!$E49,หนอนเจาะกิ่งลำต้น!$G$5:$G$64)</f>
        <v>0</v>
      </c>
      <c r="BO49" s="591">
        <f>SUMIF(มอดเจาะเมล็ดกาแฟ!$C$5:$C$64,ทดสอบ!$E49,มอดเจาะเมล็ดกาแฟ!$G$5:$G$64)</f>
        <v>0</v>
      </c>
      <c r="BP49" s="297">
        <f>SUMIF(มอดเจาะผลกาแฟ!$C$5:$C$64,ทดสอบ!$E49,มอดเจาะผลกาแฟ!$G$5:$G$64)</f>
        <v>0</v>
      </c>
      <c r="BQ49" s="300">
        <f t="shared" ref="BQ49:BQ57" ca="1" si="113">SUBTOTAL(9,BK49:BP49)</f>
        <v>0</v>
      </c>
      <c r="BR49" s="297">
        <f>SUMIF(เพลี้ยแป้งมัน!$B$5:$B$59,ทดสอบ!$E49,เพลี้ยแป้งมัน!$H$5:$H$59)</f>
        <v>0</v>
      </c>
      <c r="BS49" s="591">
        <f>SUMIF('โรคใบไหม้ (มัน)'!$B$5:$B$58,ทดสอบ!$E49,'โรคใบไหม้ (มัน)'!$H$5:$H$58)</f>
        <v>0</v>
      </c>
      <c r="BT49" s="297">
        <f>SUMIF(ไรแดง!$B$5:$B$59,ทดสอบ!$E49,ไรแดง!$H$5:$H$59)</f>
        <v>0</v>
      </c>
      <c r="BU49" s="297"/>
      <c r="BV49" s="297"/>
      <c r="BW49" s="297"/>
      <c r="BX49" s="297"/>
      <c r="BY49" s="297"/>
      <c r="BZ49" s="297">
        <f>SUMIF(โรคโคนเน่าหัวเน่า!$B$5:$B$59,ทดสอบ!$E49,โรคโคนเน่าหัวเน่า!$H$5:$H$59)</f>
        <v>0</v>
      </c>
      <c r="CA49" s="297"/>
      <c r="CB49" s="297">
        <f>SUMIF(โรคพุ่มแจ้!$B$5:$B$58,ทดสอบ!$E49,โรคพุ่มแจ้!$H$5:$H$58)</f>
        <v>0</v>
      </c>
      <c r="CC49" s="297">
        <f>SUMIF(โรคใบด่างมันสำปะหลัง!$B$5:$B$59,ทดสอบ!$E49,โรคใบด่างมันสำปะหลัง!$H$5:$H$59)</f>
        <v>0</v>
      </c>
      <c r="CD49" s="300">
        <f t="shared" ref="CD49:CD57" si="114">SUBTOTAL(9,BR49:CC49)</f>
        <v>0</v>
      </c>
      <c r="CE49" s="297">
        <f>SUMIF(หนอนกออ้อย!$B$5:$B$50,ทดสอบ!$E49,หนอนกออ้อย!$G$5:$G$50)</f>
        <v>0</v>
      </c>
      <c r="CF49" s="297">
        <f>SUMIF('ด้วงหนวดยาว อ้อย'!$B$5:$B$52,ทดสอบ!$E49,'ด้วงหนวดยาว อ้อย'!$G$5:$G$52)</f>
        <v>0</v>
      </c>
      <c r="CG49" s="297"/>
      <c r="CH49" s="297"/>
      <c r="CI49" s="297"/>
      <c r="CJ49" s="297"/>
      <c r="CK49" s="297"/>
      <c r="CL49" s="297"/>
      <c r="CM49" s="297"/>
      <c r="CN49" s="297"/>
      <c r="CO49" s="297"/>
      <c r="CP49" s="297"/>
      <c r="CQ49" s="297"/>
      <c r="CR49" s="297">
        <f>SUMIF('โรคใบขาว อ้อย'!$B$5:$B$50,ทดสอบ!$E49,'โรคใบขาว อ้อย'!$G$5:$G$50)</f>
        <v>0</v>
      </c>
      <c r="CS49" s="297"/>
      <c r="CT49" s="300">
        <f t="shared" ref="CT49:CT57" si="115">SUBTOTAL(9,CE49:CS49)</f>
        <v>0</v>
      </c>
      <c r="CU49" s="297"/>
      <c r="CV49" s="297">
        <f>SUMIF('หนอนกระทู้ข้าวโพดลายจุด (FAW)'!$B$5:$B$57,ทดสอบ!$E49,'หนอนกระทู้ข้าวโพดลายจุด (FAW)'!$F$5:$F$57)</f>
        <v>0</v>
      </c>
      <c r="CW49" s="297">
        <f>SUMIF(โรคฝักเน่า!$C$5:$C$57,ทดสอบ!$E49,โรคฝักเน่า!$G$5:$G$57)</f>
        <v>0</v>
      </c>
      <c r="CX49" s="297"/>
      <c r="CY49" s="297"/>
      <c r="CZ49" s="297"/>
      <c r="DA49" s="297"/>
      <c r="DB49" s="297"/>
      <c r="DC49" s="297"/>
      <c r="DD49" s="300">
        <f t="shared" ref="DD49:DD57" si="116">SUBTOTAL(9,CU49:DC49)</f>
        <v>0</v>
      </c>
      <c r="DE49" s="297">
        <f>SUMIF(โรคเหี่ยว!$B$5:$B$65,ทดสอบ!$E49,โรคเหี่ยว!$E$5:$E$65)</f>
        <v>0</v>
      </c>
      <c r="DF49" s="297"/>
      <c r="DG49" s="297"/>
      <c r="DH49" s="297"/>
      <c r="DI49" s="297"/>
      <c r="DJ49" s="300">
        <f t="shared" ref="DJ49:DJ57" si="117">SUBTOTAL(9,DE49:DI49)</f>
        <v>0</v>
      </c>
      <c r="DK49" s="297"/>
      <c r="DL49" s="297"/>
      <c r="DM49" s="297"/>
      <c r="DN49" s="297"/>
      <c r="DO49" s="297"/>
      <c r="DP49" s="300">
        <f t="shared" ref="DP49:DP57" si="118">SUBTOTAL(9,DK49:DO49)</f>
        <v>0</v>
      </c>
      <c r="DQ49" s="297"/>
      <c r="DR49" s="297"/>
      <c r="DS49" s="297">
        <f>SUMIF('เพลี้ยไฟ ทุเรียน'!$B$5:$B$81,ทดสอบ!$E49,'เพลี้ยไฟ ทุเรียน'!$F$5:$F$81)</f>
        <v>0</v>
      </c>
      <c r="DT49" s="297">
        <f>SUMIF('เพลี้ยแป้ง ทุเรียน'!$B$5:$B$81,ทดสอบ!$E49,'เพลี้ยแป้ง ทุเรียน'!$F$5:$F$81)</f>
        <v>0</v>
      </c>
      <c r="DU49" s="297">
        <f>SUMIF(เพลี้ยไก่แจ้ทุเรียน!$B$5:$B$81,ทดสอบ!$E49,เพลี้ยไก่แจ้ทุเรียน!$F$5:$F$81)</f>
        <v>0</v>
      </c>
      <c r="DV49" s="297">
        <f>SUMIF(เพลี้ยหอยเกล็ด!$B$5:$B$81,ทดสอบ!$E49,เพลี้ยหอยเกล็ด!$F$5:$F$81)</f>
        <v>0</v>
      </c>
      <c r="DW49" s="297">
        <f>SUMIF(เพลี้ยจั๊กจั่นฝอย!$B$5:$B$81,ทดสอบ!$E49,เพลี้ยจั๊กจั่นฝอย!$F$5:$F$81)</f>
        <v>0</v>
      </c>
      <c r="DX49" s="297">
        <f>SUMIF(หนอนเจาะเมล็ดทุเรียน!$B$5:$B$81,ทดสอบ!$E49,หนอนเจาะเมล็ดทุเรียน!$F$5:$F$81)</f>
        <v>0</v>
      </c>
      <c r="DY49" s="297">
        <f>SUMIF(ไรแดงทุเรียน!$B$5:$B$81,ทดสอบ!$E49,ไรแดงทุเรียน!$F$5:$F$81)</f>
        <v>0</v>
      </c>
      <c r="DZ49" s="297"/>
      <c r="EA49" s="297">
        <f>SUMIF(โรครากเน่าโคนเน่า!$B$5:$B$81,ทดสอบ!$E49,โรครากเน่าโคนเน่า!$F$5:$F$81)</f>
        <v>0</v>
      </c>
      <c r="EB49" s="297">
        <f>SUMIF('โรคราดำ ทุเรียน'!$B$5:$B$81,ทดสอบ!$E49,'โรคราดำ ทุเรียน'!$F$5:$F$81)</f>
        <v>0</v>
      </c>
      <c r="EC49" s="297"/>
      <c r="ED49" s="297"/>
      <c r="EE49" s="297">
        <f>SUMIF(โรคราสีชมพู!$B$5:$B$81,ทดสอบ!$E49,โรคราสีชมพู!$F$5:$F$81)</f>
        <v>0</v>
      </c>
      <c r="EF49" s="297">
        <f>SUMIF(โรคใบติดหรือใบไหม้!$B$5:$B$81,ทดสอบ!$E49,โรคใบติดหรือใบไหม้!$F$5:$F$81)</f>
        <v>0</v>
      </c>
      <c r="EG49" s="297"/>
      <c r="EH49" s="297">
        <f>SUMIF('โรคใบจุดสาหร่าย (durian)'!$B$5:$B$81,ทดสอบ!$E49,'โรคใบจุดสาหร่าย (durian)'!$F$5:$F$81)</f>
        <v>0</v>
      </c>
      <c r="EI49" s="297">
        <f>SUMIF(หนอนเจาะผล!$B$5:$B$81,ทดสอบ!$E49,หนอนเจาะผล!$F$5:$F$81)</f>
        <v>0</v>
      </c>
      <c r="EJ49" s="300">
        <f t="shared" ref="EJ49:EJ57" si="119">SUBTOTAL(9,DQ49:EI49)</f>
        <v>0</v>
      </c>
      <c r="EK49" s="297"/>
      <c r="EL49" s="297">
        <f>SUMIF('เพลี้ยแป้ง (เงาะ)'!$B$5:$B$76,ทดสอบ!$E49,'เพลี้ยแป้ง (เงาะ)'!$F$5:$F$76)</f>
        <v>0</v>
      </c>
      <c r="EM49" s="297"/>
      <c r="EN49" s="297">
        <f>SUMIF(หนอนคืบกินใบ!$B$5:$B$76,ทดสอบ!$E49,หนอนคืบกินใบ!$F$5:$F$76)</f>
        <v>0</v>
      </c>
      <c r="EO49" s="297">
        <f>SUMIF('โรคราแป้ง (เงาะ)'!$B$5:$B$76,ทดสอบ!$E49,'โรคราแป้ง (เงาะ)'!$F$5:$F$76)</f>
        <v>0</v>
      </c>
      <c r="EP49" s="297"/>
      <c r="EQ49" s="297"/>
      <c r="ER49" s="297"/>
      <c r="ES49" s="297">
        <f>SUMIF('โรคใบจุดสาหร่าย(เงาะ)'!$B$5:$B$76,ทดสอบ!$E49,'โรคใบจุดสาหร่าย(เงาะ)'!$F$5:$F$76)</f>
        <v>0</v>
      </c>
      <c r="ET49" s="300">
        <f t="shared" ref="ET49:ET57" si="120">SUBTOTAL(9,EK49:ES49)</f>
        <v>0</v>
      </c>
      <c r="EU49" s="297">
        <f>SUMIF('เพลี้ยไฟ (mangosteen)'!$B$5:$B$76,ทดสอบ!$E49,'เพลี้ยไฟ (mangosteen)'!$F$5:$F$76)</f>
        <v>0</v>
      </c>
      <c r="EV49" s="297">
        <f>SUMIF(หนอนชอนใบ!$B$5:$B$76,ทดสอบ!$E49,หนอนชอนใบ!$F$5:$F$76)</f>
        <v>0</v>
      </c>
      <c r="EW49" s="297">
        <f>SUMIF(หนอนกินใบ!$B$5:$B$76,ทดสอบ!$E49,หนอนกินใบ!$F$5:$F$76)</f>
        <v>0</v>
      </c>
      <c r="EX49" s="297"/>
      <c r="EY49" s="297">
        <f>SUMIF(โรคแอนแทรคโนส!$B$5:$B$76,ทดสอบ!$E49,โรคแอนแทรคโนส!$F$5:$F$76)</f>
        <v>0</v>
      </c>
      <c r="EZ49" s="297">
        <f>SUMIF('โรคใบจุดสาหร่าย (mangosteen)'!$B$5:$B$76,ทดสอบ!$E49,'โรคใบจุดสาหร่าย (mangosteen)'!$F$5:$F$76)</f>
        <v>0</v>
      </c>
      <c r="FA49" s="297">
        <f>SUMIF('โรคใบจุด (mangosteen)'!$B$5:$B$76,ทดสอบ!$E49,'โรคใบจุด (mangosteen)'!$F$5:$F$76)</f>
        <v>0</v>
      </c>
      <c r="FB49" s="300">
        <f t="shared" ref="FB49:FB57" si="121">SUBTOTAL(9,EU49:FA49)</f>
        <v>0</v>
      </c>
      <c r="FC49" s="297">
        <f>SUMIF(โรคพุ่มไม้กวาด!$B$5:$B$80,ทดสอบ!$E49,โรคพุ่มไม้กวาด!$F$5:$F$80)</f>
        <v>0</v>
      </c>
      <c r="FD49" s="297">
        <f>SUMIF('เพลี้ยแป้ง (ลำไย)'!$B$5:$B$80,ทดสอบ!$E49,'เพลี้ยแป้ง (ลำไย)'!$F$5:$F$80)</f>
        <v>0</v>
      </c>
      <c r="FE49" s="297">
        <f>SUMIF('โรคราดำ (ลำไย)'!$B$5:$B$80,ทดสอบ!$E49,'โรคราดำ (ลำไย)'!$F$5:$F$80)</f>
        <v>0</v>
      </c>
      <c r="FF49" s="297">
        <f>SUMIF('หนอนคืบกินใบ (ลำไย)'!$B$5:$B$80,ทดสอบ!$E49,'หนอนคืบกินใบ (ลำไย)'!$F$5:$F$80)</f>
        <v>0</v>
      </c>
      <c r="FG49" s="297"/>
      <c r="FH49" s="300">
        <f t="shared" ref="FH49:FH57" si="122">SUBTOTAL(9,FC49:FG49)</f>
        <v>0</v>
      </c>
      <c r="FI49" s="300">
        <f t="shared" ref="FI49:FI57" ca="1" si="123">FH49+FB49+ET49+EJ49+DP49+DJ49+DD49+CT49+CD49+BQ49+BJ49+BD49+AS49+AK49</f>
        <v>278.25</v>
      </c>
      <c r="FJ49" s="368">
        <f t="shared" ca="1" si="93"/>
        <v>278.25</v>
      </c>
      <c r="FK49" s="334">
        <f t="shared" ca="1" si="25"/>
        <v>0</v>
      </c>
    </row>
    <row r="50" spans="1:167" s="113" customFormat="1">
      <c r="A50" s="318">
        <v>0</v>
      </c>
      <c r="B50" s="318">
        <f t="shared" ca="1" si="108"/>
        <v>1</v>
      </c>
      <c r="C50" s="318">
        <f ca="1">IF(B50=1,SUBTOTAL(2,$B$49:B50),"")</f>
        <v>2</v>
      </c>
      <c r="D50" s="290">
        <f t="shared" ca="1" si="109"/>
        <v>2</v>
      </c>
      <c r="E50" s="291" t="s">
        <v>156</v>
      </c>
      <c r="F50" s="310"/>
      <c r="G50" s="310"/>
      <c r="H50" s="310"/>
      <c r="I50" s="310"/>
      <c r="J50" s="307"/>
      <c r="K50" s="297">
        <f>SUMIF(หนอนห่อใบข้าว!$B$5:$B$76,ทดสอบ!$E50,หนอนห่อใบข้าว!$G$5:$G$76)</f>
        <v>0</v>
      </c>
      <c r="L50" s="297">
        <f>SUMIF(เพลี้ยกระโดดหลังขาว!$B$5:$B$76,ทดสอบ!$E50,เพลี้ยกระโดดหลังขาว!$G$5:$G$76)</f>
        <v>0</v>
      </c>
      <c r="M50" s="297">
        <f>SUMIF(โรคไหม้ข้าว!$B$5:$B$76,ทดสอบ!$E50,โรคไหม้ข้าว!$G$5:$G$76)</f>
        <v>95</v>
      </c>
      <c r="N50" s="297">
        <f>SUMIF(แมลงหวี่ขาว!$B$5:$B$76,ทดสอบ!$E50,แมลงหวี่ขาว!$G$5:$G$76)</f>
        <v>0</v>
      </c>
      <c r="O50" s="297">
        <f>SUMIF(เพลี้ยกระโดดสีน้ำตาล!$B$5:$B$77,ทดสอบ!$E50,เพลี้ยกระโดดสีน้ำตาล!$G$5:$G$77)</f>
        <v>206</v>
      </c>
      <c r="P50" s="297">
        <f>SUMIF(แมลงสิง!$B$5:$B$81,ทดสอบ!$E50,แมลงสิง!$G$5:$G$81)</f>
        <v>0</v>
      </c>
      <c r="Q50" s="297">
        <f>SUMIF(เพลี้ยไฟ!$B$5:$B$76,ทดสอบ!$E50,เพลี้ยไฟ!$G$5:$G$76)</f>
        <v>0</v>
      </c>
      <c r="R50" s="297">
        <f>SUMIF(แมลงดำหนาม1!$B$5:$B$81,ทดสอบ!$E50,แมลงดำหนาม1!$G$5:$G$81)</f>
        <v>0</v>
      </c>
      <c r="S50" s="297">
        <f>SUMIF(โรคขอบใบแห้ง!$B$5:$B$78,ทดสอบ!$E50,โรคขอบใบแห้ง!$G$5:$G$78)</f>
        <v>7</v>
      </c>
      <c r="T50" s="297">
        <f>SUMIF(โรคกาบใบแห้ง!$B$5:$B$81,ทดสอบ!$E50,โรคกาบใบแห้ง!$G$5:$G$81)</f>
        <v>0</v>
      </c>
      <c r="U50" s="297">
        <f>SUMIF(โรคใบจุดสีน้ำตาล!$B$5:$B$77,ทดสอบ!$E50,โรคใบจุดสีน้ำตาล!$G$5:$G$77)</f>
        <v>0</v>
      </c>
      <c r="V50" s="297">
        <f>SUMIF(หนอนกระทู้กล้า!$B$5:$B$76,ทดสอบ!$E50,หนอนกระทู้กล้า!$G$5:$G$76)</f>
        <v>0</v>
      </c>
      <c r="W50" s="297">
        <f>SUMIF(โรคใบขีดโปร่งแสง!$B$5:$B$81,ทดสอบ!$E50,โรคใบขีดโปร่งแสง!$G$5:$G$81)</f>
        <v>0</v>
      </c>
      <c r="X50" s="297">
        <f>SUMIF(โรคใบขีดสีน้ำตาล!$B$5:$B$80,ทดสอบ!$E50,โรคใบขีดสีน้ำตาล!$G$5:$G$80)</f>
        <v>0</v>
      </c>
      <c r="Y50" s="297">
        <f>SUMIF(หนอนกัดใบข้าว!$B$5:$B$81,ทดสอบ!$E50,หนอนกัดใบข้าว!$G$5:$G$81)</f>
        <v>0</v>
      </c>
      <c r="Z50" s="297">
        <f>SUMIF(แมลงหล่า!$B$5:$B$81,ทดสอบ!$E50,แมลงหล่า!$G$5:$G$81)</f>
        <v>0</v>
      </c>
      <c r="AA50" s="297">
        <f>SUMIF(แมลงบั่ว!$B$5:$B$80,ทดสอบ!$E50,แมลงบั่ว!$G$5:$G$80)</f>
        <v>20</v>
      </c>
      <c r="AB50" s="297">
        <f>SUMIF(โรคเมล็ดด่าง!$B$5:$B$81,ทดสอบ!$E50,โรคเมล็ดด่าง!$G$5:$G$81)</f>
        <v>0</v>
      </c>
      <c r="AC50" s="297">
        <f>SUMIF(ด้วงดำ!$B$5:$B$81,ทดสอบ!$E50,ด้วงดำ!$G$5:$G$81)</f>
        <v>0</v>
      </c>
      <c r="AD50" s="297">
        <f>SUMIF(ตั๊กแตนหนวดสั้น!$B$5:$B$81,ทดสอบ!$E50,ตั๊กแตนหนวดสั้น!$G$5:$G$81)</f>
        <v>0</v>
      </c>
      <c r="AE50" s="297">
        <f>SUMIF(หนอนกอข้าว!$B$5:$B$77,ทดสอบ!$E50,หนอนกอข้าว!$G$5:$G$77)</f>
        <v>0</v>
      </c>
      <c r="AF50" s="297">
        <f>SUMIF(หนอนกระทู้ข้าว!$B$5:$B$81,ทดสอบ!$E50,หนอนกระทู้ข้าว!$G$5:$G$81)</f>
        <v>0</v>
      </c>
      <c r="AG50" s="297">
        <f>SUMIF(โรคกาบใบเน่า!$B$5:$B$81,ทดสอบ!$E50,โรคกาบใบเน่า!$G$5:$G$81)</f>
        <v>0</v>
      </c>
      <c r="AH50" s="297">
        <f>SUMIF(เพลี้ยจั๊กจั่นสีเขียว!$B$5:$B$80,ทดสอบ!$E50,เพลี้ยจั๊กจั่นสีเขียว!$G$5:$G$80)</f>
        <v>0</v>
      </c>
      <c r="AI50" s="297">
        <f>SUMIF(หอยเชอรี่!$B$5:$B$81,ทดสอบ!$E50,หอยเชอรี่!$G$5:$G$81)</f>
        <v>0</v>
      </c>
      <c r="AJ50" s="297">
        <f>SUMIF(โรคใบสีส้ม!$B$5:$B$80,ทดสอบ!$E50,โรคใบสีส้ม!$G$5:$G$80)</f>
        <v>0</v>
      </c>
      <c r="AK50" s="301">
        <f t="shared" si="110"/>
        <v>328</v>
      </c>
      <c r="AL50" s="297">
        <f>SUMIF(หนอนหัวดำ!$C$6:$C$67,ทดสอบ!$E50,หนอนหัวดำ!$N$6:$N$67)</f>
        <v>5</v>
      </c>
      <c r="AM50" s="297">
        <f>SUMIF(แมลงดำหนาม!$C$6:$C$67,ทดสอบ!$E50,แมลงดำหนาม!$N$6:$N$67)</f>
        <v>0</v>
      </c>
      <c r="AN50" s="297">
        <f>SUMIF('ด้วงแรด มะพร้าว'!$C$6:$C$67,ทดสอบ!$E50,'ด้วงแรด มะพร้าว'!$J$6:$J$67)</f>
        <v>0</v>
      </c>
      <c r="AO50" s="297">
        <f>SUMIF(ด้วงงวง!$C$6:$C$67,ทดสอบ!$E50,ด้วงงวง!$J$6:$J$67)</f>
        <v>0</v>
      </c>
      <c r="AP50" s="297">
        <f>SUMIF(ไรสี่ขามะพร้าว!$C$6:$C$67,ทดสอบ!$E50,ไรสี่ขามะพร้าว!$J$6:$J$67)</f>
        <v>1</v>
      </c>
      <c r="AQ50" s="297">
        <f>SUMIF(หนอนพาราซา!$C$6:$C$67,ทดสอบ!$E50,หนอนพาราซา!$J$6:$J$67)</f>
        <v>0</v>
      </c>
      <c r="AR50" s="297">
        <f>SUMIF(หนอนกินใบมะพร้าว!$C$6:$C$67,ทดสอบ!$E50,หนอนกินใบมะพร้าว!$J$6:$J$67)</f>
        <v>0</v>
      </c>
      <c r="AS50" s="300">
        <f t="shared" si="79"/>
        <v>6</v>
      </c>
      <c r="AT50" s="297">
        <f>SUMIF('ด้วงแรด ปาล์ม'!$C$5:$C$71,ทดสอบ!$E50,'ด้วงแรด ปาล์ม'!$G$5:$G$71)</f>
        <v>0</v>
      </c>
      <c r="AU50" s="297">
        <f>SUMIF(หนอนปลอกเล็ก!$C$5:$C$71,ทดสอบ!$E50,หนอนปลอกเล็ก!$G$5:$G$71)</f>
        <v>0</v>
      </c>
      <c r="AV50" s="297">
        <f>SUMIF(ด้วงกุหลาบ!$C$5:$C$70,ทดสอบ!$E50,ด้วงกุหลาบ!$G$5:$G$70)</f>
        <v>0</v>
      </c>
      <c r="AW50" s="297">
        <f>SUMIF(โรคทะลายเน่า!$C$5:$C$71,ทดสอบ!$E50,โรคทะลายเน่า!$G$5:$G$71)</f>
        <v>0</v>
      </c>
      <c r="AX50" s="297">
        <f>SUMIF(โรคลำต้นเน่า!$C$5:$C$71,ทดสอบ!$E50,โรคลำต้นเน่า!$G$5:$G$71)</f>
        <v>0</v>
      </c>
      <c r="AY50" s="297">
        <f>SUMIF('โรคใบจุด ปาล์ม'!$C$5:$C$71,ทดสอบ!$E50,'โรคใบจุด ปาล์ม'!$G$5:$G$71)</f>
        <v>0</v>
      </c>
      <c r="AZ50" s="297">
        <f>SUMIF(โรคก้านทางใบเน่า!$C$5:$C$71,ทดสอบ!$E50,โรคก้านทางใบเน่า!$G$5:$G$71)</f>
        <v>0</v>
      </c>
      <c r="BA50" s="297">
        <f>SUMIF(หนอนหน้าแมว!$C$5:$C$71,ทดสอบ!$E50,หนอนหน้าแมว!$G$5:$G$71)</f>
        <v>0</v>
      </c>
      <c r="BB50" s="591">
        <f>SUMIF('หนอนหัวดำ ปาล์ม'!$C$5:$C$71,ทดสอบ!$E50,'หนอนหัวดำ ปาล์ม'!$G$5:$G$71)</f>
        <v>0</v>
      </c>
      <c r="BC50" s="297">
        <f>SUMIF('โรคใบจุดสาหร่าย ปาล์ม'!$C$5:$C$71,ทดสอบ!$E50,'โรคใบจุดสาหร่าย ปาล์ม'!$G$5:$G$71)</f>
        <v>0</v>
      </c>
      <c r="BD50" s="300">
        <f t="shared" si="111"/>
        <v>0</v>
      </c>
      <c r="BE50" s="297">
        <f>SUMIF(โรครากขาว!$C$5:$C$69,ทดสอบ!$E50,โรครากขาว!$G$5:$G$69)</f>
        <v>0</v>
      </c>
      <c r="BF50" s="297">
        <f>SUMIF(โรคใบร่วงยางพาราชนิดใหม่!$C$5:$C$69,ทดสอบ!$E50,โรคใบร่วงยางพาราชนิดใหม่!$G$5:$G$69)</f>
        <v>0</v>
      </c>
      <c r="BG50" s="297">
        <f>SUMIF(โรคใบร่วงยางพารา!$C$5:$C$69,ทดสอบ!$E50,โรคใบร่วงยางพารา!$G$5:$G$69)</f>
        <v>0</v>
      </c>
      <c r="BH50" s="297">
        <f>SUMIF(โรคราแป้ง1!$C$5:$C$69,ทดสอบ!$E50,โรคราแป้ง1!$G$5:$G$69)</f>
        <v>0</v>
      </c>
      <c r="BI50" s="297">
        <f>SUMIF(โรคหน้ายางแห้ง!$C$5:$C$69,ทดสอบ!$E50,โรคหน้ายางแห้ง!$G$5:$G$69)</f>
        <v>0</v>
      </c>
      <c r="BJ50" s="300">
        <f t="shared" si="112"/>
        <v>0</v>
      </c>
      <c r="BK50" s="297">
        <f>SUMIF(โรคราสนิม!$C$5:$C$64,ทดสอบ!$E50,โรคราสนิม!$G$5:$G$64)</f>
        <v>0</v>
      </c>
      <c r="BL50" s="297">
        <f>SUMIF(หนอนกาแฟสีแดง!$C$5:$C$64,ทดสอบ!$E50,หนอนกาแฟสีแดง!$G$5:$G$64)</f>
        <v>0</v>
      </c>
      <c r="BM50" s="297">
        <f>SUMIF(โรคใบจุดตากบ!$C$5:$C$64,ทดสอบ!$E50,โรคใบจุดตากบ!$G$5:$G$64)</f>
        <v>0</v>
      </c>
      <c r="BN50" s="297">
        <f ca="1">SUMIF(หนอนเจาะกิ่งลำต้น!$C$5:$C504,ทดสอบ!$E50,หนอนเจาะกิ่งลำต้น!$G$5:$G$64)</f>
        <v>0</v>
      </c>
      <c r="BO50" s="591">
        <f>SUMIF(มอดเจาะเมล็ดกาแฟ!$C$5:$C$64,ทดสอบ!$E50,มอดเจาะเมล็ดกาแฟ!$G$5:$G$64)</f>
        <v>0</v>
      </c>
      <c r="BP50" s="297">
        <f>SUMIF(มอดเจาะผลกาแฟ!$C$5:$C$64,ทดสอบ!$E50,มอดเจาะผลกาแฟ!$G$5:$G$64)</f>
        <v>0</v>
      </c>
      <c r="BQ50" s="300">
        <f t="shared" ca="1" si="113"/>
        <v>0</v>
      </c>
      <c r="BR50" s="297">
        <f>SUMIF(เพลี้ยแป้งมัน!$B$5:$B$59,ทดสอบ!$E50,เพลี้ยแป้งมัน!$H$5:$H$59)</f>
        <v>0</v>
      </c>
      <c r="BS50" s="591">
        <f>SUMIF('โรคใบไหม้ (มัน)'!$B$5:$B$58,ทดสอบ!$E50,'โรคใบไหม้ (มัน)'!$H$5:$H$58)</f>
        <v>0</v>
      </c>
      <c r="BT50" s="297">
        <f>SUMIF(ไรแดง!$B$5:$B$59,ทดสอบ!$E50,ไรแดง!$H$5:$H$59)</f>
        <v>0</v>
      </c>
      <c r="BU50" s="297"/>
      <c r="BV50" s="297"/>
      <c r="BW50" s="297"/>
      <c r="BX50" s="297"/>
      <c r="BY50" s="297"/>
      <c r="BZ50" s="297">
        <f>SUMIF(โรคโคนเน่าหัวเน่า!$B$5:$B$59,ทดสอบ!$E50,โรคโคนเน่าหัวเน่า!$H$5:$H$59)</f>
        <v>0</v>
      </c>
      <c r="CA50" s="297"/>
      <c r="CB50" s="297">
        <f>SUMIF(โรคพุ่มแจ้!$B$5:$B$58,ทดสอบ!$E50,โรคพุ่มแจ้!$H$5:$H$58)</f>
        <v>0</v>
      </c>
      <c r="CC50" s="297">
        <f>SUMIF(โรคใบด่างมันสำปะหลัง!$B$5:$B$59,ทดสอบ!$E50,โรคใบด่างมันสำปะหลัง!$H$5:$H$59)</f>
        <v>4178</v>
      </c>
      <c r="CD50" s="300">
        <f t="shared" si="114"/>
        <v>4178</v>
      </c>
      <c r="CE50" s="297">
        <f>SUMIF(หนอนกออ้อย!$B$5:$B$50,ทดสอบ!$E50,หนอนกออ้อย!$G$5:$G$50)</f>
        <v>0</v>
      </c>
      <c r="CF50" s="297">
        <f>SUMIF('ด้วงหนวดยาว อ้อย'!$B$5:$B$52,ทดสอบ!$E50,'ด้วงหนวดยาว อ้อย'!$G$5:$G$52)</f>
        <v>0</v>
      </c>
      <c r="CG50" s="297"/>
      <c r="CH50" s="297"/>
      <c r="CI50" s="297"/>
      <c r="CJ50" s="297"/>
      <c r="CK50" s="297"/>
      <c r="CL50" s="297"/>
      <c r="CM50" s="297"/>
      <c r="CN50" s="297"/>
      <c r="CO50" s="297"/>
      <c r="CP50" s="297"/>
      <c r="CQ50" s="297"/>
      <c r="CR50" s="297">
        <f>SUMIF('โรคใบขาว อ้อย'!$B$5:$B$50,ทดสอบ!$E50,'โรคใบขาว อ้อย'!$G$5:$G$50)</f>
        <v>0</v>
      </c>
      <c r="CS50" s="297"/>
      <c r="CT50" s="300">
        <f t="shared" si="115"/>
        <v>0</v>
      </c>
      <c r="CU50" s="297"/>
      <c r="CV50" s="297">
        <f>SUMIF('หนอนกระทู้ข้าวโพดลายจุด (FAW)'!$B$5:$B$57,ทดสอบ!$E50,'หนอนกระทู้ข้าวโพดลายจุด (FAW)'!$F$5:$F$57)</f>
        <v>0</v>
      </c>
      <c r="CW50" s="297">
        <f>SUMIF(โรคฝักเน่า!$C$5:$C$57,ทดสอบ!$E50,โรคฝักเน่า!$G$5:$G$57)</f>
        <v>0</v>
      </c>
      <c r="CX50" s="297"/>
      <c r="CY50" s="297"/>
      <c r="CZ50" s="297"/>
      <c r="DA50" s="297"/>
      <c r="DB50" s="297"/>
      <c r="DC50" s="297"/>
      <c r="DD50" s="300">
        <f t="shared" si="116"/>
        <v>0</v>
      </c>
      <c r="DE50" s="297">
        <f>SUMIF(โรคเหี่ยว!$B$5:$B$65,ทดสอบ!$E50,โรคเหี่ยว!$E$5:$E$65)</f>
        <v>0</v>
      </c>
      <c r="DF50" s="297"/>
      <c r="DG50" s="297"/>
      <c r="DH50" s="297"/>
      <c r="DI50" s="297"/>
      <c r="DJ50" s="300">
        <f t="shared" si="117"/>
        <v>0</v>
      </c>
      <c r="DK50" s="297"/>
      <c r="DL50" s="297"/>
      <c r="DM50" s="297"/>
      <c r="DN50" s="297"/>
      <c r="DO50" s="297"/>
      <c r="DP50" s="300">
        <f t="shared" si="118"/>
        <v>0</v>
      </c>
      <c r="DQ50" s="297"/>
      <c r="DR50" s="297"/>
      <c r="DS50" s="297">
        <f>SUMIF('เพลี้ยไฟ ทุเรียน'!$B$5:$B$81,ทดสอบ!$E50,'เพลี้ยไฟ ทุเรียน'!$F$5:$F$81)</f>
        <v>0</v>
      </c>
      <c r="DT50" s="297">
        <f>SUMIF('เพลี้ยแป้ง ทุเรียน'!$B$5:$B$81,ทดสอบ!$E50,'เพลี้ยแป้ง ทุเรียน'!$F$5:$F$81)</f>
        <v>0</v>
      </c>
      <c r="DU50" s="297">
        <f>SUMIF(เพลี้ยไก่แจ้ทุเรียน!$B$5:$B$81,ทดสอบ!$E50,เพลี้ยไก่แจ้ทุเรียน!$F$5:$F$81)</f>
        <v>0</v>
      </c>
      <c r="DV50" s="297">
        <f>SUMIF(เพลี้ยหอยเกล็ด!$B$5:$B$81,ทดสอบ!$E50,เพลี้ยหอยเกล็ด!$F$5:$F$81)</f>
        <v>0</v>
      </c>
      <c r="DW50" s="297">
        <f>SUMIF(เพลี้ยจั๊กจั่นฝอย!$B$5:$B$81,ทดสอบ!$E50,เพลี้ยจั๊กจั่นฝอย!$F$5:$F$81)</f>
        <v>0</v>
      </c>
      <c r="DX50" s="297">
        <f>SUMIF(หนอนเจาะเมล็ดทุเรียน!$B$5:$B$81,ทดสอบ!$E50,หนอนเจาะเมล็ดทุเรียน!$F$5:$F$81)</f>
        <v>0</v>
      </c>
      <c r="DY50" s="297">
        <f>SUMIF(ไรแดงทุเรียน!$B$5:$B$81,ทดสอบ!$E50,ไรแดงทุเรียน!$F$5:$F$81)</f>
        <v>0</v>
      </c>
      <c r="DZ50" s="297"/>
      <c r="EA50" s="297">
        <f>SUMIF(โรครากเน่าโคนเน่า!$B$5:$B$81,ทดสอบ!$E50,โรครากเน่าโคนเน่า!$F$5:$F$81)</f>
        <v>0</v>
      </c>
      <c r="EB50" s="297">
        <f>SUMIF('โรคราดำ ทุเรียน'!$B$5:$B$81,ทดสอบ!$E50,'โรคราดำ ทุเรียน'!$F$5:$F$81)</f>
        <v>0</v>
      </c>
      <c r="EC50" s="297"/>
      <c r="ED50" s="297"/>
      <c r="EE50" s="297">
        <f>SUMIF(โรคราสีชมพู!$B$5:$B$81,ทดสอบ!$E50,โรคราสีชมพู!$F$5:$F$81)</f>
        <v>0</v>
      </c>
      <c r="EF50" s="297">
        <f>SUMIF(โรคใบติดหรือใบไหม้!$B$5:$B$81,ทดสอบ!$E50,โรคใบติดหรือใบไหม้!$F$5:$F$81)</f>
        <v>0</v>
      </c>
      <c r="EG50" s="297"/>
      <c r="EH50" s="297">
        <f>SUMIF('โรคใบจุดสาหร่าย (durian)'!$B$5:$B$81,ทดสอบ!$E50,'โรคใบจุดสาหร่าย (durian)'!$F$5:$F$81)</f>
        <v>0</v>
      </c>
      <c r="EI50" s="297">
        <f>SUMIF(หนอนเจาะผล!$B$5:$B$81,ทดสอบ!$E50,หนอนเจาะผล!$F$5:$F$81)</f>
        <v>0</v>
      </c>
      <c r="EJ50" s="300">
        <f t="shared" si="119"/>
        <v>0</v>
      </c>
      <c r="EK50" s="297"/>
      <c r="EL50" s="297">
        <f>SUMIF('เพลี้ยแป้ง (เงาะ)'!$B$5:$B$76,ทดสอบ!$E50,'เพลี้ยแป้ง (เงาะ)'!$F$5:$F$76)</f>
        <v>0</v>
      </c>
      <c r="EM50" s="297"/>
      <c r="EN50" s="297">
        <f>SUMIF(หนอนคืบกินใบ!$B$5:$B$76,ทดสอบ!$E50,หนอนคืบกินใบ!$F$5:$F$76)</f>
        <v>0</v>
      </c>
      <c r="EO50" s="297">
        <f>SUMIF('โรคราแป้ง (เงาะ)'!$B$5:$B$76,ทดสอบ!$E50,'โรคราแป้ง (เงาะ)'!$F$5:$F$76)</f>
        <v>0</v>
      </c>
      <c r="EP50" s="297"/>
      <c r="EQ50" s="297"/>
      <c r="ER50" s="297"/>
      <c r="ES50" s="297">
        <f>SUMIF('โรคใบจุดสาหร่าย(เงาะ)'!$B$5:$B$76,ทดสอบ!$E50,'โรคใบจุดสาหร่าย(เงาะ)'!$F$5:$F$76)</f>
        <v>0</v>
      </c>
      <c r="ET50" s="300">
        <f t="shared" si="120"/>
        <v>0</v>
      </c>
      <c r="EU50" s="297">
        <f>SUMIF('เพลี้ยไฟ (mangosteen)'!$B$5:$B$76,ทดสอบ!$E50,'เพลี้ยไฟ (mangosteen)'!$F$5:$F$76)</f>
        <v>0</v>
      </c>
      <c r="EV50" s="297">
        <f>SUMIF(หนอนชอนใบ!$B$5:$B$76,ทดสอบ!$E50,หนอนชอนใบ!$F$5:$F$76)</f>
        <v>0</v>
      </c>
      <c r="EW50" s="297">
        <f>SUMIF(หนอนกินใบ!$B$5:$B$76,ทดสอบ!$E50,หนอนกินใบ!$F$5:$F$76)</f>
        <v>0</v>
      </c>
      <c r="EX50" s="297"/>
      <c r="EY50" s="297">
        <f>SUMIF(โรคแอนแทรคโนส!$B$5:$B$76,ทดสอบ!$E50,โรคแอนแทรคโนส!$F$5:$F$76)</f>
        <v>0</v>
      </c>
      <c r="EZ50" s="297">
        <f>SUMIF('โรคใบจุดสาหร่าย (mangosteen)'!$B$5:$B$76,ทดสอบ!$E50,'โรคใบจุดสาหร่าย (mangosteen)'!$F$5:$F$76)</f>
        <v>0</v>
      </c>
      <c r="FA50" s="297">
        <f>SUMIF('โรคใบจุด (mangosteen)'!$B$5:$B$76,ทดสอบ!$E50,'โรคใบจุด (mangosteen)'!$F$5:$F$76)</f>
        <v>0</v>
      </c>
      <c r="FB50" s="300">
        <f t="shared" si="121"/>
        <v>0</v>
      </c>
      <c r="FC50" s="297">
        <f>SUMIF(โรคพุ่มไม้กวาด!$B$5:$B$80,ทดสอบ!$E50,โรคพุ่มไม้กวาด!$F$5:$F$80)</f>
        <v>0</v>
      </c>
      <c r="FD50" s="297">
        <f>SUMIF('เพลี้ยแป้ง (ลำไย)'!$B$5:$B$80,ทดสอบ!$E50,'เพลี้ยแป้ง (ลำไย)'!$F$5:$F$80)</f>
        <v>0</v>
      </c>
      <c r="FE50" s="297">
        <f>SUMIF('โรคราดำ (ลำไย)'!$B$5:$B$80,ทดสอบ!$E50,'โรคราดำ (ลำไย)'!$F$5:$F$80)</f>
        <v>0</v>
      </c>
      <c r="FF50" s="297">
        <f>SUMIF('หนอนคืบกินใบ (ลำไย)'!$B$5:$B$80,ทดสอบ!$E50,'หนอนคืบกินใบ (ลำไย)'!$F$5:$F$80)</f>
        <v>0</v>
      </c>
      <c r="FG50" s="297"/>
      <c r="FH50" s="300">
        <f t="shared" si="122"/>
        <v>0</v>
      </c>
      <c r="FI50" s="300">
        <f t="shared" ca="1" si="123"/>
        <v>4512</v>
      </c>
      <c r="FJ50" s="368">
        <f t="shared" ca="1" si="93"/>
        <v>4512</v>
      </c>
      <c r="FK50" s="334">
        <f t="shared" ca="1" si="25"/>
        <v>0</v>
      </c>
    </row>
    <row r="51" spans="1:167" s="112" customFormat="1" hidden="1">
      <c r="A51" s="318">
        <v>0</v>
      </c>
      <c r="B51" s="318" t="str">
        <f t="shared" si="108"/>
        <v/>
      </c>
      <c r="C51" s="318" t="str">
        <f>IF(B51=1,SUBTOTAL(2,$B$49:B51),"")</f>
        <v/>
      </c>
      <c r="D51" s="290" t="str">
        <f t="shared" si="109"/>
        <v/>
      </c>
      <c r="E51" s="291" t="s">
        <v>157</v>
      </c>
      <c r="F51" s="310"/>
      <c r="G51" s="310"/>
      <c r="H51" s="310"/>
      <c r="I51" s="310"/>
      <c r="J51" s="307"/>
      <c r="K51" s="297">
        <f>SUMIF(หนอนห่อใบข้าว!$B$5:$B$76,ทดสอบ!$E51,หนอนห่อใบข้าว!$G$5:$G$76)</f>
        <v>0</v>
      </c>
      <c r="L51" s="297">
        <f>SUMIF(เพลี้ยกระโดดหลังขาว!$B$5:$B$76,ทดสอบ!$E51,เพลี้ยกระโดดหลังขาว!$G$5:$G$76)</f>
        <v>0</v>
      </c>
      <c r="M51" s="297">
        <f>SUMIF(โรคไหม้ข้าว!$B$5:$B$76,ทดสอบ!$E51,โรคไหม้ข้าว!$G$5:$G$76)</f>
        <v>0</v>
      </c>
      <c r="N51" s="297">
        <f>SUMIF(แมลงหวี่ขาว!$B$5:$B$76,ทดสอบ!$E51,แมลงหวี่ขาว!$G$5:$G$76)</f>
        <v>0</v>
      </c>
      <c r="O51" s="297">
        <f>SUMIF(เพลี้ยกระโดดสีน้ำตาล!$B$5:$B$77,ทดสอบ!$E51,เพลี้ยกระโดดสีน้ำตาล!$G$5:$G$77)</f>
        <v>0</v>
      </c>
      <c r="P51" s="297">
        <f>SUMIF(แมลงสิง!$B$5:$B$81,ทดสอบ!$E51,แมลงสิง!$G$5:$G$81)</f>
        <v>0</v>
      </c>
      <c r="Q51" s="297">
        <f>SUMIF(เพลี้ยไฟ!$B$5:$B$76,ทดสอบ!$E51,เพลี้ยไฟ!$G$5:$G$76)</f>
        <v>0</v>
      </c>
      <c r="R51" s="297">
        <f>SUMIF(แมลงดำหนาม1!$B$5:$B$81,ทดสอบ!$E51,แมลงดำหนาม1!$G$5:$G$81)</f>
        <v>0</v>
      </c>
      <c r="S51" s="297">
        <f>SUMIF(โรคขอบใบแห้ง!$B$5:$B$78,ทดสอบ!$E51,โรคขอบใบแห้ง!$G$5:$G$78)</f>
        <v>0</v>
      </c>
      <c r="T51" s="297">
        <f>SUMIF(โรคกาบใบแห้ง!$B$5:$B$81,ทดสอบ!$E51,โรคกาบใบแห้ง!$G$5:$G$81)</f>
        <v>0</v>
      </c>
      <c r="U51" s="297">
        <f>SUMIF(โรคใบจุดสีน้ำตาล!$B$5:$B$77,ทดสอบ!$E51,โรคใบจุดสีน้ำตาล!$G$5:$G$77)</f>
        <v>0</v>
      </c>
      <c r="V51" s="297">
        <f>SUMIF(หนอนกระทู้กล้า!$B$5:$B$76,ทดสอบ!$E51,หนอนกระทู้กล้า!$G$5:$G$76)</f>
        <v>0</v>
      </c>
      <c r="W51" s="297">
        <f>SUMIF(โรคใบขีดโปร่งแสง!$B$5:$B$81,ทดสอบ!$E51,โรคใบขีดโปร่งแสง!$G$5:$G$81)</f>
        <v>0</v>
      </c>
      <c r="X51" s="297">
        <f>SUMIF(โรคใบขีดสีน้ำตาล!$B$5:$B$80,ทดสอบ!$E51,โรคใบขีดสีน้ำตาล!$G$5:$G$80)</f>
        <v>0</v>
      </c>
      <c r="Y51" s="297">
        <f>SUMIF(หนอนกัดใบข้าว!$B$5:$B$81,ทดสอบ!$E51,หนอนกัดใบข้าว!$G$5:$G$81)</f>
        <v>0</v>
      </c>
      <c r="Z51" s="297">
        <f>SUMIF(แมลงหล่า!$B$5:$B$81,ทดสอบ!$E51,แมลงหล่า!$G$5:$G$81)</f>
        <v>0</v>
      </c>
      <c r="AA51" s="297">
        <f>SUMIF(แมลงบั่ว!$B$5:$B$80,ทดสอบ!$E51,แมลงบั่ว!$G$5:$G$80)</f>
        <v>0</v>
      </c>
      <c r="AB51" s="297">
        <f>SUMIF(โรคเมล็ดด่าง!$B$5:$B$81,ทดสอบ!$E51,โรคเมล็ดด่าง!$G$5:$G$81)</f>
        <v>0</v>
      </c>
      <c r="AC51" s="297">
        <f>SUMIF(ด้วงดำ!$B$5:$B$81,ทดสอบ!$E51,ด้วงดำ!$G$5:$G$81)</f>
        <v>0</v>
      </c>
      <c r="AD51" s="297">
        <f>SUMIF(ตั๊กแตนหนวดสั้น!$B$5:$B$81,ทดสอบ!$E51,ตั๊กแตนหนวดสั้น!$G$5:$G$81)</f>
        <v>0</v>
      </c>
      <c r="AE51" s="297">
        <f>SUMIF(หนอนกอข้าว!$B$5:$B$77,ทดสอบ!$E51,หนอนกอข้าว!$G$5:$G$77)</f>
        <v>0</v>
      </c>
      <c r="AF51" s="297">
        <f>SUMIF(หนอนกระทู้ข้าว!$B$5:$B$81,ทดสอบ!$E51,หนอนกระทู้ข้าว!$G$5:$G$81)</f>
        <v>0</v>
      </c>
      <c r="AG51" s="297">
        <f>SUMIF(โรคกาบใบเน่า!$B$5:$B$81,ทดสอบ!$E51,โรคกาบใบเน่า!$G$5:$G$81)</f>
        <v>0</v>
      </c>
      <c r="AH51" s="297">
        <f>SUMIF(เพลี้ยจั๊กจั่นสีเขียว!$B$5:$B$80,ทดสอบ!$E51,เพลี้ยจั๊กจั่นสีเขียว!$G$5:$G$80)</f>
        <v>0</v>
      </c>
      <c r="AI51" s="297">
        <f>SUMIF(หอยเชอรี่!$B$5:$B$81,ทดสอบ!$E51,หอยเชอรี่!$G$5:$G$81)</f>
        <v>0</v>
      </c>
      <c r="AJ51" s="297">
        <f>SUMIF(โรคใบสีส้ม!$B$5:$B$80,ทดสอบ!$E51,โรคใบสีส้ม!$G$5:$G$80)</f>
        <v>0</v>
      </c>
      <c r="AK51" s="301">
        <f t="shared" si="110"/>
        <v>0</v>
      </c>
      <c r="AL51" s="297">
        <f>SUMIF(หนอนหัวดำ!$C$6:$C$67,ทดสอบ!$E51,หนอนหัวดำ!$N$6:$N$67)</f>
        <v>0</v>
      </c>
      <c r="AM51" s="297">
        <f>SUMIF(แมลงดำหนาม!$C$6:$C$67,ทดสอบ!$E51,แมลงดำหนาม!$N$6:$N$67)</f>
        <v>0</v>
      </c>
      <c r="AN51" s="297">
        <f>SUMIF('ด้วงแรด มะพร้าว'!$C$6:$C$67,ทดสอบ!$E51,'ด้วงแรด มะพร้าว'!$J$6:$J$67)</f>
        <v>0</v>
      </c>
      <c r="AO51" s="297">
        <f>SUMIF(ด้วงงวง!$C$6:$C$67,ทดสอบ!$E51,ด้วงงวง!$J$6:$J$67)</f>
        <v>0</v>
      </c>
      <c r="AP51" s="297">
        <f>SUMIF(ไรสี่ขามะพร้าว!$C$6:$C$67,ทดสอบ!$E51,ไรสี่ขามะพร้าว!$J$6:$J$67)</f>
        <v>0</v>
      </c>
      <c r="AQ51" s="297">
        <f>SUMIF(หนอนพาราซา!$C$6:$C$67,ทดสอบ!$E51,หนอนพาราซา!$J$6:$J$67)</f>
        <v>0</v>
      </c>
      <c r="AR51" s="297">
        <f>SUMIF(หนอนกินใบมะพร้าว!$C$6:$C$67,ทดสอบ!$E51,หนอนกินใบมะพร้าว!$J$6:$J$67)</f>
        <v>0</v>
      </c>
      <c r="AS51" s="300">
        <f t="shared" si="79"/>
        <v>0</v>
      </c>
      <c r="AT51" s="297">
        <f>SUMIF('ด้วงแรด ปาล์ม'!$C$5:$C$71,ทดสอบ!$E51,'ด้วงแรด ปาล์ม'!$G$5:$G$71)</f>
        <v>0</v>
      </c>
      <c r="AU51" s="297">
        <f>SUMIF(หนอนปลอกเล็ก!$C$5:$C$71,ทดสอบ!$E51,หนอนปลอกเล็ก!$G$5:$G$71)</f>
        <v>0</v>
      </c>
      <c r="AV51" s="297">
        <f>SUMIF(ด้วงกุหลาบ!$C$5:$C$70,ทดสอบ!$E51,ด้วงกุหลาบ!$G$5:$G$70)</f>
        <v>0</v>
      </c>
      <c r="AW51" s="297">
        <f>SUMIF(โรคทะลายเน่า!$C$5:$C$71,ทดสอบ!$E51,โรคทะลายเน่า!$G$5:$G$71)</f>
        <v>0</v>
      </c>
      <c r="AX51" s="297">
        <f>SUMIF(โรคลำต้นเน่า!$C$5:$C$71,ทดสอบ!$E51,โรคลำต้นเน่า!$G$5:$G$71)</f>
        <v>0</v>
      </c>
      <c r="AY51" s="297">
        <f>SUMIF('โรคใบจุด ปาล์ม'!$C$5:$C$71,ทดสอบ!$E51,'โรคใบจุด ปาล์ม'!$G$5:$G$71)</f>
        <v>0</v>
      </c>
      <c r="AZ51" s="297">
        <f>SUMIF(โรคก้านทางใบเน่า!$C$5:$C$71,ทดสอบ!$E51,โรคก้านทางใบเน่า!$G$5:$G$71)</f>
        <v>0</v>
      </c>
      <c r="BA51" s="297">
        <f>SUMIF(หนอนหน้าแมว!$C$5:$C$71,ทดสอบ!$E51,หนอนหน้าแมว!$G$5:$G$71)</f>
        <v>0</v>
      </c>
      <c r="BB51" s="591">
        <f>SUMIF('หนอนหัวดำ ปาล์ม'!$C$5:$C$71,ทดสอบ!$E51,'หนอนหัวดำ ปาล์ม'!$G$5:$G$71)</f>
        <v>0</v>
      </c>
      <c r="BC51" s="297">
        <f>SUMIF('โรคใบจุดสาหร่าย ปาล์ม'!$C$5:$C$71,ทดสอบ!$E51,'โรคใบจุดสาหร่าย ปาล์ม'!$G$5:$G$71)</f>
        <v>0</v>
      </c>
      <c r="BD51" s="300">
        <f t="shared" si="111"/>
        <v>0</v>
      </c>
      <c r="BE51" s="297">
        <f>SUMIF(โรครากขาว!$C$5:$C$69,ทดสอบ!$E51,โรครากขาว!$G$5:$G$69)</f>
        <v>0</v>
      </c>
      <c r="BF51" s="297">
        <f>SUMIF(โรคใบร่วงยางพาราชนิดใหม่!$C$5:$C$69,ทดสอบ!$E51,โรคใบร่วงยางพาราชนิดใหม่!$G$5:$G$69)</f>
        <v>0</v>
      </c>
      <c r="BG51" s="297">
        <f>SUMIF(โรคใบร่วงยางพารา!$C$5:$C$69,ทดสอบ!$E51,โรคใบร่วงยางพารา!$G$5:$G$69)</f>
        <v>0</v>
      </c>
      <c r="BH51" s="297">
        <f>SUMIF(โรคราแป้ง1!$C$5:$C$69,ทดสอบ!$E51,โรคราแป้ง1!$G$5:$G$69)</f>
        <v>0</v>
      </c>
      <c r="BI51" s="297">
        <f>SUMIF(โรคหน้ายางแห้ง!$C$5:$C$69,ทดสอบ!$E51,โรคหน้ายางแห้ง!$G$5:$G$69)</f>
        <v>0</v>
      </c>
      <c r="BJ51" s="300">
        <f t="shared" si="112"/>
        <v>0</v>
      </c>
      <c r="BK51" s="297">
        <f>SUMIF(โรคราสนิม!$C$5:$C$64,ทดสอบ!$E51,โรคราสนิม!$G$5:$G$64)</f>
        <v>0</v>
      </c>
      <c r="BL51" s="297">
        <f>SUMIF(หนอนกาแฟสีแดง!$C$5:$C$64,ทดสอบ!$E51,หนอนกาแฟสีแดง!$G$5:$G$64)</f>
        <v>0</v>
      </c>
      <c r="BM51" s="297">
        <f>SUMIF(โรคใบจุดตากบ!$C$5:$C$64,ทดสอบ!$E51,โรคใบจุดตากบ!$G$5:$G$64)</f>
        <v>0</v>
      </c>
      <c r="BN51" s="297">
        <f ca="1">SUMIF(หนอนเจาะกิ่งลำต้น!$C$5:$C505,ทดสอบ!$E51,หนอนเจาะกิ่งลำต้น!$G$5:$G$64)</f>
        <v>0</v>
      </c>
      <c r="BO51" s="591">
        <f>SUMIF(มอดเจาะเมล็ดกาแฟ!$C$5:$C$64,ทดสอบ!$E51,มอดเจาะเมล็ดกาแฟ!$G$5:$G$64)</f>
        <v>0</v>
      </c>
      <c r="BP51" s="297">
        <f>SUMIF(มอดเจาะผลกาแฟ!$C$5:$C$64,ทดสอบ!$E51,มอดเจาะผลกาแฟ!$G$5:$G$64)</f>
        <v>0</v>
      </c>
      <c r="BQ51" s="300">
        <f t="shared" si="113"/>
        <v>0</v>
      </c>
      <c r="BR51" s="297">
        <f>SUMIF(เพลี้ยแป้งมัน!$B$5:$B$59,ทดสอบ!$E51,เพลี้ยแป้งมัน!$H$5:$H$59)</f>
        <v>0</v>
      </c>
      <c r="BS51" s="591">
        <f>SUMIF('โรคใบไหม้ (มัน)'!$B$5:$B$58,ทดสอบ!$E51,'โรคใบไหม้ (มัน)'!$H$5:$H$58)</f>
        <v>0</v>
      </c>
      <c r="BT51" s="297">
        <f>SUMIF(ไรแดง!$B$5:$B$59,ทดสอบ!$E51,ไรแดง!$H$5:$H$59)</f>
        <v>0</v>
      </c>
      <c r="BU51" s="297"/>
      <c r="BV51" s="297"/>
      <c r="BW51" s="297"/>
      <c r="BX51" s="297"/>
      <c r="BY51" s="297"/>
      <c r="BZ51" s="297">
        <f>SUMIF(โรคโคนเน่าหัวเน่า!$B$5:$B$59,ทดสอบ!$E51,โรคโคนเน่าหัวเน่า!$H$5:$H$59)</f>
        <v>0</v>
      </c>
      <c r="CA51" s="297"/>
      <c r="CB51" s="297">
        <f>SUMIF(โรคพุ่มแจ้!$B$5:$B$58,ทดสอบ!$E51,โรคพุ่มแจ้!$H$5:$H$58)</f>
        <v>0</v>
      </c>
      <c r="CC51" s="297">
        <f>SUMIF(โรคใบด่างมันสำปะหลัง!$B$5:$B$59,ทดสอบ!$E51,โรคใบด่างมันสำปะหลัง!$H$5:$H$59)</f>
        <v>0</v>
      </c>
      <c r="CD51" s="300">
        <f t="shared" si="114"/>
        <v>0</v>
      </c>
      <c r="CE51" s="297">
        <f>SUMIF(หนอนกออ้อย!$B$5:$B$50,ทดสอบ!$E51,หนอนกออ้อย!$G$5:$G$50)</f>
        <v>0</v>
      </c>
      <c r="CF51" s="297">
        <f>SUMIF('ด้วงหนวดยาว อ้อย'!$B$5:$B$52,ทดสอบ!$E51,'ด้วงหนวดยาว อ้อย'!$G$5:$G$52)</f>
        <v>0</v>
      </c>
      <c r="CG51" s="297"/>
      <c r="CH51" s="297"/>
      <c r="CI51" s="297"/>
      <c r="CJ51" s="297"/>
      <c r="CK51" s="297"/>
      <c r="CL51" s="297"/>
      <c r="CM51" s="297"/>
      <c r="CN51" s="297"/>
      <c r="CO51" s="297"/>
      <c r="CP51" s="297"/>
      <c r="CQ51" s="297"/>
      <c r="CR51" s="297">
        <f>SUMIF('โรคใบขาว อ้อย'!$B$5:$B$50,ทดสอบ!$E51,'โรคใบขาว อ้อย'!$G$5:$G$50)</f>
        <v>0</v>
      </c>
      <c r="CS51" s="297"/>
      <c r="CT51" s="300">
        <f t="shared" si="115"/>
        <v>0</v>
      </c>
      <c r="CU51" s="297"/>
      <c r="CV51" s="297">
        <f>SUMIF('หนอนกระทู้ข้าวโพดลายจุด (FAW)'!$B$5:$B$57,ทดสอบ!$E51,'หนอนกระทู้ข้าวโพดลายจุด (FAW)'!$F$5:$F$57)</f>
        <v>0</v>
      </c>
      <c r="CW51" s="297">
        <f>SUMIF(โรคฝักเน่า!$C$5:$C$57,ทดสอบ!$E51,โรคฝักเน่า!$G$5:$G$57)</f>
        <v>0</v>
      </c>
      <c r="CX51" s="297"/>
      <c r="CY51" s="297"/>
      <c r="CZ51" s="297"/>
      <c r="DA51" s="297"/>
      <c r="DB51" s="297"/>
      <c r="DC51" s="297"/>
      <c r="DD51" s="300">
        <f t="shared" si="116"/>
        <v>0</v>
      </c>
      <c r="DE51" s="297">
        <f>SUMIF(โรคเหี่ยว!$B$5:$B$65,ทดสอบ!$E51,โรคเหี่ยว!$E$5:$E$65)</f>
        <v>0</v>
      </c>
      <c r="DF51" s="297"/>
      <c r="DG51" s="297"/>
      <c r="DH51" s="297"/>
      <c r="DI51" s="297"/>
      <c r="DJ51" s="300">
        <f t="shared" si="117"/>
        <v>0</v>
      </c>
      <c r="DK51" s="297"/>
      <c r="DL51" s="297"/>
      <c r="DM51" s="297"/>
      <c r="DN51" s="297"/>
      <c r="DO51" s="297"/>
      <c r="DP51" s="300">
        <f t="shared" si="118"/>
        <v>0</v>
      </c>
      <c r="DQ51" s="297"/>
      <c r="DR51" s="297"/>
      <c r="DS51" s="297">
        <f>SUMIF('เพลี้ยไฟ ทุเรียน'!$B$5:$B$81,ทดสอบ!$E51,'เพลี้ยไฟ ทุเรียน'!$F$5:$F$81)</f>
        <v>0</v>
      </c>
      <c r="DT51" s="297">
        <f>SUMIF('เพลี้ยแป้ง ทุเรียน'!$B$5:$B$81,ทดสอบ!$E51,'เพลี้ยแป้ง ทุเรียน'!$F$5:$F$81)</f>
        <v>0</v>
      </c>
      <c r="DU51" s="297">
        <f>SUMIF(เพลี้ยไก่แจ้ทุเรียน!$B$5:$B$81,ทดสอบ!$E51,เพลี้ยไก่แจ้ทุเรียน!$F$5:$F$81)</f>
        <v>0</v>
      </c>
      <c r="DV51" s="297">
        <f>SUMIF(เพลี้ยหอยเกล็ด!$B$5:$B$81,ทดสอบ!$E51,เพลี้ยหอยเกล็ด!$F$5:$F$81)</f>
        <v>0</v>
      </c>
      <c r="DW51" s="297">
        <f>SUMIF(เพลี้ยจั๊กจั่นฝอย!$B$5:$B$81,ทดสอบ!$E51,เพลี้ยจั๊กจั่นฝอย!$F$5:$F$81)</f>
        <v>0</v>
      </c>
      <c r="DX51" s="297">
        <f>SUMIF(หนอนเจาะเมล็ดทุเรียน!$B$5:$B$81,ทดสอบ!$E51,หนอนเจาะเมล็ดทุเรียน!$F$5:$F$81)</f>
        <v>0</v>
      </c>
      <c r="DY51" s="297">
        <f>SUMIF(ไรแดงทุเรียน!$B$5:$B$81,ทดสอบ!$E51,ไรแดงทุเรียน!$F$5:$F$81)</f>
        <v>0</v>
      </c>
      <c r="DZ51" s="297"/>
      <c r="EA51" s="297">
        <f>SUMIF(โรครากเน่าโคนเน่า!$B$5:$B$81,ทดสอบ!$E51,โรครากเน่าโคนเน่า!$F$5:$F$81)</f>
        <v>0</v>
      </c>
      <c r="EB51" s="297">
        <f>SUMIF('โรคราดำ ทุเรียน'!$B$5:$B$81,ทดสอบ!$E51,'โรคราดำ ทุเรียน'!$F$5:$F$81)</f>
        <v>0</v>
      </c>
      <c r="EC51" s="297"/>
      <c r="ED51" s="297"/>
      <c r="EE51" s="297">
        <f>SUMIF(โรคราสีชมพู!$B$5:$B$81,ทดสอบ!$E51,โรคราสีชมพู!$F$5:$F$81)</f>
        <v>0</v>
      </c>
      <c r="EF51" s="297">
        <f>SUMIF(โรคใบติดหรือใบไหม้!$B$5:$B$81,ทดสอบ!$E51,โรคใบติดหรือใบไหม้!$F$5:$F$81)</f>
        <v>0</v>
      </c>
      <c r="EG51" s="297"/>
      <c r="EH51" s="297">
        <f>SUMIF('โรคใบจุดสาหร่าย (durian)'!$B$5:$B$81,ทดสอบ!$E51,'โรคใบจุดสาหร่าย (durian)'!$F$5:$F$81)</f>
        <v>0</v>
      </c>
      <c r="EI51" s="297">
        <f>SUMIF(หนอนเจาะผล!$B$5:$B$81,ทดสอบ!$E51,หนอนเจาะผล!$F$5:$F$81)</f>
        <v>0</v>
      </c>
      <c r="EJ51" s="300">
        <f t="shared" si="119"/>
        <v>0</v>
      </c>
      <c r="EK51" s="297"/>
      <c r="EL51" s="297">
        <f>SUMIF('เพลี้ยแป้ง (เงาะ)'!$B$5:$B$76,ทดสอบ!$E51,'เพลี้ยแป้ง (เงาะ)'!$F$5:$F$76)</f>
        <v>0</v>
      </c>
      <c r="EM51" s="297"/>
      <c r="EN51" s="297">
        <f>SUMIF(หนอนคืบกินใบ!$B$5:$B$76,ทดสอบ!$E51,หนอนคืบกินใบ!$F$5:$F$76)</f>
        <v>0</v>
      </c>
      <c r="EO51" s="297">
        <f>SUMIF('โรคราแป้ง (เงาะ)'!$B$5:$B$76,ทดสอบ!$E51,'โรคราแป้ง (เงาะ)'!$F$5:$F$76)</f>
        <v>0</v>
      </c>
      <c r="EP51" s="297"/>
      <c r="EQ51" s="297"/>
      <c r="ER51" s="297"/>
      <c r="ES51" s="297">
        <f>SUMIF('โรคใบจุดสาหร่าย(เงาะ)'!$B$5:$B$76,ทดสอบ!$E51,'โรคใบจุดสาหร่าย(เงาะ)'!$F$5:$F$76)</f>
        <v>0</v>
      </c>
      <c r="ET51" s="300">
        <f t="shared" si="120"/>
        <v>0</v>
      </c>
      <c r="EU51" s="297">
        <f>SUMIF('เพลี้ยไฟ (mangosteen)'!$B$5:$B$76,ทดสอบ!$E51,'เพลี้ยไฟ (mangosteen)'!$F$5:$F$76)</f>
        <v>0</v>
      </c>
      <c r="EV51" s="297">
        <f>SUMIF(หนอนชอนใบ!$B$5:$B$76,ทดสอบ!$E51,หนอนชอนใบ!$F$5:$F$76)</f>
        <v>0</v>
      </c>
      <c r="EW51" s="297">
        <f>SUMIF(หนอนกินใบ!$B$5:$B$76,ทดสอบ!$E51,หนอนกินใบ!$F$5:$F$76)</f>
        <v>0</v>
      </c>
      <c r="EX51" s="297"/>
      <c r="EY51" s="297">
        <f>SUMIF(โรคแอนแทรคโนส!$B$5:$B$76,ทดสอบ!$E51,โรคแอนแทรคโนส!$F$5:$F$76)</f>
        <v>0</v>
      </c>
      <c r="EZ51" s="297">
        <f>SUMIF('โรคใบจุดสาหร่าย (mangosteen)'!$B$5:$B$76,ทดสอบ!$E51,'โรคใบจุดสาหร่าย (mangosteen)'!$F$5:$F$76)</f>
        <v>0</v>
      </c>
      <c r="FA51" s="297">
        <f>SUMIF('โรคใบจุด (mangosteen)'!$B$5:$B$76,ทดสอบ!$E51,'โรคใบจุด (mangosteen)'!$F$5:$F$76)</f>
        <v>0</v>
      </c>
      <c r="FB51" s="300">
        <f t="shared" si="121"/>
        <v>0</v>
      </c>
      <c r="FC51" s="297">
        <f>SUMIF(โรคพุ่มไม้กวาด!$B$5:$B$80,ทดสอบ!$E51,โรคพุ่มไม้กวาด!$F$5:$F$80)</f>
        <v>0</v>
      </c>
      <c r="FD51" s="297">
        <f>SUMIF('เพลี้ยแป้ง (ลำไย)'!$B$5:$B$80,ทดสอบ!$E51,'เพลี้ยแป้ง (ลำไย)'!$F$5:$F$80)</f>
        <v>0</v>
      </c>
      <c r="FE51" s="297">
        <f>SUMIF('โรคราดำ (ลำไย)'!$B$5:$B$80,ทดสอบ!$E51,'โรคราดำ (ลำไย)'!$F$5:$F$80)</f>
        <v>0</v>
      </c>
      <c r="FF51" s="297">
        <f>SUMIF('หนอนคืบกินใบ (ลำไย)'!$B$5:$B$80,ทดสอบ!$E51,'หนอนคืบกินใบ (ลำไย)'!$F$5:$F$80)</f>
        <v>0</v>
      </c>
      <c r="FG51" s="297"/>
      <c r="FH51" s="300">
        <f t="shared" si="122"/>
        <v>0</v>
      </c>
      <c r="FI51" s="300">
        <f t="shared" si="123"/>
        <v>0</v>
      </c>
      <c r="FJ51" s="368">
        <f t="shared" si="93"/>
        <v>0</v>
      </c>
      <c r="FK51" s="334">
        <f t="shared" si="25"/>
        <v>0</v>
      </c>
    </row>
    <row r="52" spans="1:167" s="112" customFormat="1" hidden="1">
      <c r="A52" s="318">
        <v>0</v>
      </c>
      <c r="B52" s="318" t="str">
        <f t="shared" si="108"/>
        <v/>
      </c>
      <c r="C52" s="318" t="str">
        <f>IF(B52=1,SUBTOTAL(2,$B$49:B52),"")</f>
        <v/>
      </c>
      <c r="D52" s="290" t="str">
        <f t="shared" si="109"/>
        <v/>
      </c>
      <c r="E52" s="291" t="s">
        <v>217</v>
      </c>
      <c r="F52" s="310"/>
      <c r="G52" s="310"/>
      <c r="H52" s="310"/>
      <c r="I52" s="310"/>
      <c r="J52" s="307"/>
      <c r="K52" s="297">
        <f>SUMIF(หนอนห่อใบข้าว!$B$5:$B$76,ทดสอบ!$E52,หนอนห่อใบข้าว!$G$5:$G$76)</f>
        <v>0</v>
      </c>
      <c r="L52" s="297">
        <f>SUMIF(เพลี้ยกระโดดหลังขาว!$B$5:$B$76,ทดสอบ!$E52,เพลี้ยกระโดดหลังขาว!$G$5:$G$76)</f>
        <v>0</v>
      </c>
      <c r="M52" s="297">
        <f>SUMIF(โรคไหม้ข้าว!$B$5:$B$76,ทดสอบ!$E52,โรคไหม้ข้าว!$G$5:$G$76)</f>
        <v>0</v>
      </c>
      <c r="N52" s="297">
        <f>SUMIF(แมลงหวี่ขาว!$B$5:$B$76,ทดสอบ!$E52,แมลงหวี่ขาว!$G$5:$G$76)</f>
        <v>0</v>
      </c>
      <c r="O52" s="297">
        <f>SUMIF(เพลี้ยกระโดดสีน้ำตาล!$B$5:$B$77,ทดสอบ!$E52,เพลี้ยกระโดดสีน้ำตาล!$G$5:$G$77)</f>
        <v>0</v>
      </c>
      <c r="P52" s="297">
        <f>SUMIF(แมลงสิง!$B$5:$B$81,ทดสอบ!$E52,แมลงสิง!$G$5:$G$81)</f>
        <v>0</v>
      </c>
      <c r="Q52" s="297">
        <f>SUMIF(เพลี้ยไฟ!$B$5:$B$76,ทดสอบ!$E52,เพลี้ยไฟ!$G$5:$G$76)</f>
        <v>0</v>
      </c>
      <c r="R52" s="297">
        <f>SUMIF(แมลงดำหนาม1!$B$5:$B$81,ทดสอบ!$E52,แมลงดำหนาม1!$G$5:$G$81)</f>
        <v>0</v>
      </c>
      <c r="S52" s="297">
        <f>SUMIF(โรคขอบใบแห้ง!$B$5:$B$78,ทดสอบ!$E52,โรคขอบใบแห้ง!$G$5:$G$78)</f>
        <v>0</v>
      </c>
      <c r="T52" s="297">
        <f>SUMIF(โรคกาบใบแห้ง!$B$5:$B$81,ทดสอบ!$E52,โรคกาบใบแห้ง!$G$5:$G$81)</f>
        <v>0</v>
      </c>
      <c r="U52" s="297">
        <f>SUMIF(โรคใบจุดสีน้ำตาล!$B$5:$B$77,ทดสอบ!$E52,โรคใบจุดสีน้ำตาล!$G$5:$G$77)</f>
        <v>0</v>
      </c>
      <c r="V52" s="297">
        <f>SUMIF(หนอนกระทู้กล้า!$B$5:$B$76,ทดสอบ!$E52,หนอนกระทู้กล้า!$G$5:$G$76)</f>
        <v>0</v>
      </c>
      <c r="W52" s="297">
        <f>SUMIF(โรคใบขีดโปร่งแสง!$B$5:$B$81,ทดสอบ!$E52,โรคใบขีดโปร่งแสง!$G$5:$G$81)</f>
        <v>0</v>
      </c>
      <c r="X52" s="297">
        <f>SUMIF(โรคใบขีดสีน้ำตาล!$B$5:$B$80,ทดสอบ!$E52,โรคใบขีดสีน้ำตาล!$G$5:$G$80)</f>
        <v>0</v>
      </c>
      <c r="Y52" s="297">
        <f>SUMIF(หนอนกัดใบข้าว!$B$5:$B$81,ทดสอบ!$E52,หนอนกัดใบข้าว!$G$5:$G$81)</f>
        <v>0</v>
      </c>
      <c r="Z52" s="297">
        <f>SUMIF(แมลงหล่า!$B$5:$B$81,ทดสอบ!$E52,แมลงหล่า!$G$5:$G$81)</f>
        <v>0</v>
      </c>
      <c r="AA52" s="297">
        <f>SUMIF(แมลงบั่ว!$B$5:$B$80,ทดสอบ!$E52,แมลงบั่ว!$G$5:$G$80)</f>
        <v>0</v>
      </c>
      <c r="AB52" s="297">
        <f>SUMIF(โรคเมล็ดด่าง!$B$5:$B$81,ทดสอบ!$E52,โรคเมล็ดด่าง!$G$5:$G$81)</f>
        <v>0</v>
      </c>
      <c r="AC52" s="297">
        <f>SUMIF(ด้วงดำ!$B$5:$B$81,ทดสอบ!$E52,ด้วงดำ!$G$5:$G$81)</f>
        <v>0</v>
      </c>
      <c r="AD52" s="297">
        <f>SUMIF(ตั๊กแตนหนวดสั้น!$B$5:$B$81,ทดสอบ!$E52,ตั๊กแตนหนวดสั้น!$G$5:$G$81)</f>
        <v>0</v>
      </c>
      <c r="AE52" s="297">
        <f>SUMIF(หนอนกอข้าว!$B$5:$B$77,ทดสอบ!$E52,หนอนกอข้าว!$G$5:$G$77)</f>
        <v>0</v>
      </c>
      <c r="AF52" s="297">
        <f>SUMIF(หนอนกระทู้ข้าว!$B$5:$B$81,ทดสอบ!$E52,หนอนกระทู้ข้าว!$G$5:$G$81)</f>
        <v>0</v>
      </c>
      <c r="AG52" s="297">
        <f>SUMIF(โรคกาบใบเน่า!$B$5:$B$81,ทดสอบ!$E52,โรคกาบใบเน่า!$G$5:$G$81)</f>
        <v>0</v>
      </c>
      <c r="AH52" s="297">
        <f>SUMIF(เพลี้ยจั๊กจั่นสีเขียว!$B$5:$B$80,ทดสอบ!$E52,เพลี้ยจั๊กจั่นสีเขียว!$G$5:$G$80)</f>
        <v>0</v>
      </c>
      <c r="AI52" s="297">
        <f>SUMIF(หอยเชอรี่!$B$5:$B$81,ทดสอบ!$E52,หอยเชอรี่!$G$5:$G$81)</f>
        <v>0</v>
      </c>
      <c r="AJ52" s="297">
        <f>SUMIF(โรคใบสีส้ม!$B$5:$B$80,ทดสอบ!$E52,โรคใบสีส้ม!$G$5:$G$80)</f>
        <v>0</v>
      </c>
      <c r="AK52" s="301">
        <f t="shared" si="110"/>
        <v>0</v>
      </c>
      <c r="AL52" s="297">
        <f>SUMIF(หนอนหัวดำ!$C$6:$C$67,ทดสอบ!$E52,หนอนหัวดำ!$N$6:$N$67)</f>
        <v>0</v>
      </c>
      <c r="AM52" s="297">
        <f>SUMIF(แมลงดำหนาม!$C$6:$C$67,ทดสอบ!$E52,แมลงดำหนาม!$N$6:$N$67)</f>
        <v>0</v>
      </c>
      <c r="AN52" s="297">
        <f>SUMIF('ด้วงแรด มะพร้าว'!$C$6:$C$67,ทดสอบ!$E52,'ด้วงแรด มะพร้าว'!$J$6:$J$67)</f>
        <v>0</v>
      </c>
      <c r="AO52" s="297">
        <f>SUMIF(ด้วงงวง!$C$6:$C$67,ทดสอบ!$E52,ด้วงงวง!$J$6:$J$67)</f>
        <v>0</v>
      </c>
      <c r="AP52" s="297">
        <f>SUMIF(ไรสี่ขามะพร้าว!$C$6:$C$67,ทดสอบ!$E52,ไรสี่ขามะพร้าว!$J$6:$J$67)</f>
        <v>0</v>
      </c>
      <c r="AQ52" s="297">
        <f>SUMIF(หนอนพาราซา!$C$6:$C$67,ทดสอบ!$E52,หนอนพาราซา!$J$6:$J$67)</f>
        <v>0</v>
      </c>
      <c r="AR52" s="297">
        <f>SUMIF(หนอนกินใบมะพร้าว!$C$6:$C$67,ทดสอบ!$E52,หนอนกินใบมะพร้าว!$J$6:$J$67)</f>
        <v>0</v>
      </c>
      <c r="AS52" s="300">
        <f t="shared" si="79"/>
        <v>0</v>
      </c>
      <c r="AT52" s="297">
        <f>SUMIF('ด้วงแรด ปาล์ม'!$C$5:$C$71,ทดสอบ!$E52,'ด้วงแรด ปาล์ม'!$G$5:$G$71)</f>
        <v>0</v>
      </c>
      <c r="AU52" s="297">
        <f>SUMIF(หนอนปลอกเล็ก!$C$5:$C$71,ทดสอบ!$E52,หนอนปลอกเล็ก!$G$5:$G$71)</f>
        <v>0</v>
      </c>
      <c r="AV52" s="297">
        <f>SUMIF(ด้วงกุหลาบ!$C$5:$C$70,ทดสอบ!$E52,ด้วงกุหลาบ!$G$5:$G$70)</f>
        <v>0</v>
      </c>
      <c r="AW52" s="297">
        <f>SUMIF(โรคทะลายเน่า!$C$5:$C$71,ทดสอบ!$E52,โรคทะลายเน่า!$G$5:$G$71)</f>
        <v>0</v>
      </c>
      <c r="AX52" s="297">
        <f>SUMIF(โรคลำต้นเน่า!$C$5:$C$71,ทดสอบ!$E52,โรคลำต้นเน่า!$G$5:$G$71)</f>
        <v>0</v>
      </c>
      <c r="AY52" s="297">
        <f>SUMIF('โรคใบจุด ปาล์ม'!$C$5:$C$71,ทดสอบ!$E52,'โรคใบจุด ปาล์ม'!$G$5:$G$71)</f>
        <v>0</v>
      </c>
      <c r="AZ52" s="297">
        <f>SUMIF(โรคก้านทางใบเน่า!$C$5:$C$71,ทดสอบ!$E52,โรคก้านทางใบเน่า!$G$5:$G$71)</f>
        <v>0</v>
      </c>
      <c r="BA52" s="297">
        <f>SUMIF(หนอนหน้าแมว!$C$5:$C$71,ทดสอบ!$E52,หนอนหน้าแมว!$G$5:$G$71)</f>
        <v>0</v>
      </c>
      <c r="BB52" s="591">
        <f>SUMIF('หนอนหัวดำ ปาล์ม'!$C$5:$C$71,ทดสอบ!$E52,'หนอนหัวดำ ปาล์ม'!$G$5:$G$71)</f>
        <v>0</v>
      </c>
      <c r="BC52" s="297">
        <f>SUMIF('โรคใบจุดสาหร่าย ปาล์ม'!$C$5:$C$71,ทดสอบ!$E52,'โรคใบจุดสาหร่าย ปาล์ม'!$G$5:$G$71)</f>
        <v>0</v>
      </c>
      <c r="BD52" s="300">
        <f t="shared" si="111"/>
        <v>0</v>
      </c>
      <c r="BE52" s="297">
        <f>SUMIF(โรครากขาว!$C$5:$C$69,ทดสอบ!$E52,โรครากขาว!$G$5:$G$69)</f>
        <v>0</v>
      </c>
      <c r="BF52" s="297">
        <f>SUMIF(โรคใบร่วงยางพาราชนิดใหม่!$C$5:$C$69,ทดสอบ!$E52,โรคใบร่วงยางพาราชนิดใหม่!$G$5:$G$69)</f>
        <v>0</v>
      </c>
      <c r="BG52" s="297">
        <f>SUMIF(โรคใบร่วงยางพารา!$C$5:$C$69,ทดสอบ!$E52,โรคใบร่วงยางพารา!$G$5:$G$69)</f>
        <v>0</v>
      </c>
      <c r="BH52" s="297">
        <f>SUMIF(โรคราแป้ง1!$C$5:$C$69,ทดสอบ!$E52,โรคราแป้ง1!$G$5:$G$69)</f>
        <v>0</v>
      </c>
      <c r="BI52" s="297">
        <f>SUMIF(โรคหน้ายางแห้ง!$C$5:$C$69,ทดสอบ!$E52,โรคหน้ายางแห้ง!$G$5:$G$69)</f>
        <v>0</v>
      </c>
      <c r="BJ52" s="300">
        <f t="shared" si="112"/>
        <v>0</v>
      </c>
      <c r="BK52" s="297">
        <f>SUMIF(โรคราสนิม!$C$5:$C$64,ทดสอบ!$E52,โรคราสนิม!$G$5:$G$64)</f>
        <v>0</v>
      </c>
      <c r="BL52" s="297">
        <f>SUMIF(หนอนกาแฟสีแดง!$C$5:$C$64,ทดสอบ!$E52,หนอนกาแฟสีแดง!$G$5:$G$64)</f>
        <v>0</v>
      </c>
      <c r="BM52" s="297">
        <f>SUMIF(โรคใบจุดตากบ!$C$5:$C$64,ทดสอบ!$E52,โรคใบจุดตากบ!$G$5:$G$64)</f>
        <v>0</v>
      </c>
      <c r="BN52" s="297">
        <f ca="1">SUMIF(หนอนเจาะกิ่งลำต้น!$C$5:$C506,ทดสอบ!$E52,หนอนเจาะกิ่งลำต้น!$G$5:$G$64)</f>
        <v>0</v>
      </c>
      <c r="BO52" s="591">
        <f>SUMIF(มอดเจาะเมล็ดกาแฟ!$C$5:$C$64,ทดสอบ!$E52,มอดเจาะเมล็ดกาแฟ!$G$5:$G$64)</f>
        <v>0</v>
      </c>
      <c r="BP52" s="297">
        <f>SUMIF(มอดเจาะผลกาแฟ!$C$5:$C$64,ทดสอบ!$E52,มอดเจาะผลกาแฟ!$G$5:$G$64)</f>
        <v>0</v>
      </c>
      <c r="BQ52" s="300">
        <f t="shared" si="113"/>
        <v>0</v>
      </c>
      <c r="BR52" s="297">
        <f>SUMIF(เพลี้ยแป้งมัน!$B$5:$B$59,ทดสอบ!$E52,เพลี้ยแป้งมัน!$H$5:$H$59)</f>
        <v>0</v>
      </c>
      <c r="BS52" s="591">
        <f>SUMIF('โรคใบไหม้ (มัน)'!$B$5:$B$58,ทดสอบ!$E52,'โรคใบไหม้ (มัน)'!$H$5:$H$58)</f>
        <v>0</v>
      </c>
      <c r="BT52" s="297">
        <f>SUMIF(ไรแดง!$B$5:$B$59,ทดสอบ!$E52,ไรแดง!$H$5:$H$59)</f>
        <v>0</v>
      </c>
      <c r="BU52" s="297"/>
      <c r="BV52" s="297"/>
      <c r="BW52" s="297"/>
      <c r="BX52" s="297"/>
      <c r="BY52" s="297"/>
      <c r="BZ52" s="297">
        <f>SUMIF(โรคโคนเน่าหัวเน่า!$B$5:$B$59,ทดสอบ!$E52,โรคโคนเน่าหัวเน่า!$H$5:$H$59)</f>
        <v>0</v>
      </c>
      <c r="CA52" s="297"/>
      <c r="CB52" s="297">
        <f>SUMIF(โรคพุ่มแจ้!$B$5:$B$58,ทดสอบ!$E52,โรคพุ่มแจ้!$H$5:$H$58)</f>
        <v>0</v>
      </c>
      <c r="CC52" s="297">
        <f>SUMIF(โรคใบด่างมันสำปะหลัง!$B$5:$B$59,ทดสอบ!$E52,โรคใบด่างมันสำปะหลัง!$H$5:$H$59)</f>
        <v>0</v>
      </c>
      <c r="CD52" s="300">
        <f t="shared" si="114"/>
        <v>0</v>
      </c>
      <c r="CE52" s="297">
        <f>SUMIF(หนอนกออ้อย!$B$5:$B$50,ทดสอบ!$E52,หนอนกออ้อย!$G$5:$G$50)</f>
        <v>0</v>
      </c>
      <c r="CF52" s="297">
        <f>SUMIF('ด้วงหนวดยาว อ้อย'!$B$5:$B$52,ทดสอบ!$E52,'ด้วงหนวดยาว อ้อย'!$G$5:$G$52)</f>
        <v>0</v>
      </c>
      <c r="CG52" s="297"/>
      <c r="CH52" s="297"/>
      <c r="CI52" s="297"/>
      <c r="CJ52" s="297"/>
      <c r="CK52" s="297"/>
      <c r="CL52" s="297"/>
      <c r="CM52" s="297"/>
      <c r="CN52" s="297"/>
      <c r="CO52" s="297"/>
      <c r="CP52" s="297"/>
      <c r="CQ52" s="297"/>
      <c r="CR52" s="297">
        <f>SUMIF('โรคใบขาว อ้อย'!$B$5:$B$50,ทดสอบ!$E52,'โรคใบขาว อ้อย'!$G$5:$G$50)</f>
        <v>0</v>
      </c>
      <c r="CS52" s="297"/>
      <c r="CT52" s="300">
        <f t="shared" si="115"/>
        <v>0</v>
      </c>
      <c r="CU52" s="297"/>
      <c r="CV52" s="297">
        <f>SUMIF('หนอนกระทู้ข้าวโพดลายจุด (FAW)'!$B$5:$B$57,ทดสอบ!$E52,'หนอนกระทู้ข้าวโพดลายจุด (FAW)'!$F$5:$F$57)</f>
        <v>0</v>
      </c>
      <c r="CW52" s="297">
        <f>SUMIF(โรคฝักเน่า!$C$5:$C$57,ทดสอบ!$E52,โรคฝักเน่า!$G$5:$G$57)</f>
        <v>0</v>
      </c>
      <c r="CX52" s="297"/>
      <c r="CY52" s="297"/>
      <c r="CZ52" s="297"/>
      <c r="DA52" s="297"/>
      <c r="DB52" s="297"/>
      <c r="DC52" s="297"/>
      <c r="DD52" s="300">
        <f t="shared" si="116"/>
        <v>0</v>
      </c>
      <c r="DE52" s="297">
        <f>SUMIF(โรคเหี่ยว!$B$5:$B$65,ทดสอบ!$E52,โรคเหี่ยว!$E$5:$E$65)</f>
        <v>0</v>
      </c>
      <c r="DF52" s="297"/>
      <c r="DG52" s="297"/>
      <c r="DH52" s="297"/>
      <c r="DI52" s="297"/>
      <c r="DJ52" s="300">
        <f t="shared" si="117"/>
        <v>0</v>
      </c>
      <c r="DK52" s="297"/>
      <c r="DL52" s="297"/>
      <c r="DM52" s="297"/>
      <c r="DN52" s="297"/>
      <c r="DO52" s="297"/>
      <c r="DP52" s="300">
        <f t="shared" si="118"/>
        <v>0</v>
      </c>
      <c r="DQ52" s="297"/>
      <c r="DR52" s="297"/>
      <c r="DS52" s="297">
        <f>SUMIF('เพลี้ยไฟ ทุเรียน'!$B$5:$B$81,ทดสอบ!$E52,'เพลี้ยไฟ ทุเรียน'!$F$5:$F$81)</f>
        <v>0</v>
      </c>
      <c r="DT52" s="297">
        <f>SUMIF('เพลี้ยแป้ง ทุเรียน'!$B$5:$B$81,ทดสอบ!$E52,'เพลี้ยแป้ง ทุเรียน'!$F$5:$F$81)</f>
        <v>0</v>
      </c>
      <c r="DU52" s="297">
        <f>SUMIF(เพลี้ยไก่แจ้ทุเรียน!$B$5:$B$81,ทดสอบ!$E52,เพลี้ยไก่แจ้ทุเรียน!$F$5:$F$81)</f>
        <v>0</v>
      </c>
      <c r="DV52" s="297">
        <f>SUMIF(เพลี้ยหอยเกล็ด!$B$5:$B$81,ทดสอบ!$E52,เพลี้ยหอยเกล็ด!$F$5:$F$81)</f>
        <v>0</v>
      </c>
      <c r="DW52" s="297">
        <f>SUMIF(เพลี้ยจั๊กจั่นฝอย!$B$5:$B$81,ทดสอบ!$E52,เพลี้ยจั๊กจั่นฝอย!$F$5:$F$81)</f>
        <v>0</v>
      </c>
      <c r="DX52" s="297">
        <f>SUMIF(หนอนเจาะเมล็ดทุเรียน!$B$5:$B$81,ทดสอบ!$E52,หนอนเจาะเมล็ดทุเรียน!$F$5:$F$81)</f>
        <v>0</v>
      </c>
      <c r="DY52" s="297">
        <f>SUMIF(ไรแดงทุเรียน!$B$5:$B$81,ทดสอบ!$E52,ไรแดงทุเรียน!$F$5:$F$81)</f>
        <v>0</v>
      </c>
      <c r="DZ52" s="297"/>
      <c r="EA52" s="297">
        <f>SUMIF(โรครากเน่าโคนเน่า!$B$5:$B$81,ทดสอบ!$E52,โรครากเน่าโคนเน่า!$F$5:$F$81)</f>
        <v>0</v>
      </c>
      <c r="EB52" s="297">
        <f>SUMIF('โรคราดำ ทุเรียน'!$B$5:$B$81,ทดสอบ!$E52,'โรคราดำ ทุเรียน'!$F$5:$F$81)</f>
        <v>0</v>
      </c>
      <c r="EC52" s="297"/>
      <c r="ED52" s="297"/>
      <c r="EE52" s="297">
        <f>SUMIF(โรคราสีชมพู!$B$5:$B$81,ทดสอบ!$E52,โรคราสีชมพู!$F$5:$F$81)</f>
        <v>0</v>
      </c>
      <c r="EF52" s="297">
        <f>SUMIF(โรคใบติดหรือใบไหม้!$B$5:$B$81,ทดสอบ!$E52,โรคใบติดหรือใบไหม้!$F$5:$F$81)</f>
        <v>0</v>
      </c>
      <c r="EG52" s="297"/>
      <c r="EH52" s="297">
        <f>SUMIF('โรคใบจุดสาหร่าย (durian)'!$B$5:$B$81,ทดสอบ!$E52,'โรคใบจุดสาหร่าย (durian)'!$F$5:$F$81)</f>
        <v>0</v>
      </c>
      <c r="EI52" s="297">
        <f>SUMIF(หนอนเจาะผล!$B$5:$B$81,ทดสอบ!$E52,หนอนเจาะผล!$F$5:$F$81)</f>
        <v>0</v>
      </c>
      <c r="EJ52" s="300">
        <f t="shared" si="119"/>
        <v>0</v>
      </c>
      <c r="EK52" s="297"/>
      <c r="EL52" s="297">
        <f>SUMIF('เพลี้ยแป้ง (เงาะ)'!$B$5:$B$76,ทดสอบ!$E52,'เพลี้ยแป้ง (เงาะ)'!$F$5:$F$76)</f>
        <v>0</v>
      </c>
      <c r="EM52" s="297"/>
      <c r="EN52" s="297">
        <f>SUMIF(หนอนคืบกินใบ!$B$5:$B$76,ทดสอบ!$E52,หนอนคืบกินใบ!$F$5:$F$76)</f>
        <v>0</v>
      </c>
      <c r="EO52" s="297">
        <f>SUMIF('โรคราแป้ง (เงาะ)'!$B$5:$B$76,ทดสอบ!$E52,'โรคราแป้ง (เงาะ)'!$F$5:$F$76)</f>
        <v>0</v>
      </c>
      <c r="EP52" s="297"/>
      <c r="EQ52" s="297"/>
      <c r="ER52" s="297"/>
      <c r="ES52" s="297">
        <f>SUMIF('โรคใบจุดสาหร่าย(เงาะ)'!$B$5:$B$76,ทดสอบ!$E52,'โรคใบจุดสาหร่าย(เงาะ)'!$F$5:$F$76)</f>
        <v>0</v>
      </c>
      <c r="ET52" s="300">
        <f t="shared" si="120"/>
        <v>0</v>
      </c>
      <c r="EU52" s="297">
        <f>SUMIF('เพลี้ยไฟ (mangosteen)'!$B$5:$B$76,ทดสอบ!$E52,'เพลี้ยไฟ (mangosteen)'!$F$5:$F$76)</f>
        <v>0</v>
      </c>
      <c r="EV52" s="297">
        <f>SUMIF(หนอนชอนใบ!$B$5:$B$76,ทดสอบ!$E52,หนอนชอนใบ!$F$5:$F$76)</f>
        <v>0</v>
      </c>
      <c r="EW52" s="297">
        <f>SUMIF(หนอนกินใบ!$B$5:$B$76,ทดสอบ!$E52,หนอนกินใบ!$F$5:$F$76)</f>
        <v>0</v>
      </c>
      <c r="EX52" s="297"/>
      <c r="EY52" s="297">
        <f>SUMIF(โรคแอนแทรคโนส!$B$5:$B$76,ทดสอบ!$E52,โรคแอนแทรคโนส!$F$5:$F$76)</f>
        <v>0</v>
      </c>
      <c r="EZ52" s="297">
        <f>SUMIF('โรคใบจุดสาหร่าย (mangosteen)'!$B$5:$B$76,ทดสอบ!$E52,'โรคใบจุดสาหร่าย (mangosteen)'!$F$5:$F$76)</f>
        <v>0</v>
      </c>
      <c r="FA52" s="297">
        <f>SUMIF('โรคใบจุด (mangosteen)'!$B$5:$B$76,ทดสอบ!$E52,'โรคใบจุด (mangosteen)'!$F$5:$F$76)</f>
        <v>0</v>
      </c>
      <c r="FB52" s="300">
        <f t="shared" si="121"/>
        <v>0</v>
      </c>
      <c r="FC52" s="297">
        <f>SUMIF(โรคพุ่มไม้กวาด!$B$5:$B$80,ทดสอบ!$E52,โรคพุ่มไม้กวาด!$F$5:$F$80)</f>
        <v>0</v>
      </c>
      <c r="FD52" s="297">
        <f>SUMIF('เพลี้ยแป้ง (ลำไย)'!$B$5:$B$80,ทดสอบ!$E52,'เพลี้ยแป้ง (ลำไย)'!$F$5:$F$80)</f>
        <v>0</v>
      </c>
      <c r="FE52" s="297">
        <f>SUMIF('โรคราดำ (ลำไย)'!$B$5:$B$80,ทดสอบ!$E52,'โรคราดำ (ลำไย)'!$F$5:$F$80)</f>
        <v>0</v>
      </c>
      <c r="FF52" s="297">
        <f>SUMIF('หนอนคืบกินใบ (ลำไย)'!$B$5:$B$80,ทดสอบ!$E52,'หนอนคืบกินใบ (ลำไย)'!$F$5:$F$80)</f>
        <v>0</v>
      </c>
      <c r="FG52" s="297"/>
      <c r="FH52" s="300">
        <f t="shared" si="122"/>
        <v>0</v>
      </c>
      <c r="FI52" s="300">
        <f t="shared" si="123"/>
        <v>0</v>
      </c>
      <c r="FJ52" s="368">
        <f t="shared" si="93"/>
        <v>0</v>
      </c>
      <c r="FK52" s="334">
        <f t="shared" si="25"/>
        <v>0</v>
      </c>
    </row>
    <row r="53" spans="1:167" s="112" customFormat="1" hidden="1">
      <c r="A53" s="318">
        <v>0</v>
      </c>
      <c r="B53" s="318" t="str">
        <f t="shared" si="108"/>
        <v/>
      </c>
      <c r="C53" s="318" t="str">
        <f>IF(B53=1,SUBTOTAL(2,$B$49:B53),"")</f>
        <v/>
      </c>
      <c r="D53" s="290" t="str">
        <f t="shared" si="109"/>
        <v/>
      </c>
      <c r="E53" s="291" t="s">
        <v>158</v>
      </c>
      <c r="F53" s="310"/>
      <c r="G53" s="310"/>
      <c r="H53" s="310"/>
      <c r="I53" s="310"/>
      <c r="J53" s="307"/>
      <c r="K53" s="297">
        <f>SUMIF(หนอนห่อใบข้าว!$B$5:$B$76,ทดสอบ!$E53,หนอนห่อใบข้าว!$G$5:$G$76)</f>
        <v>0</v>
      </c>
      <c r="L53" s="297">
        <f>SUMIF(เพลี้ยกระโดดหลังขาว!$B$5:$B$76,ทดสอบ!$E53,เพลี้ยกระโดดหลังขาว!$G$5:$G$76)</f>
        <v>0</v>
      </c>
      <c r="M53" s="297">
        <f>SUMIF(โรคไหม้ข้าว!$B$5:$B$76,ทดสอบ!$E53,โรคไหม้ข้าว!$G$5:$G$76)</f>
        <v>0</v>
      </c>
      <c r="N53" s="297">
        <f>SUMIF(แมลงหวี่ขาว!$B$5:$B$76,ทดสอบ!$E53,แมลงหวี่ขาว!$G$5:$G$76)</f>
        <v>0</v>
      </c>
      <c r="O53" s="297">
        <f>SUMIF(เพลี้ยกระโดดสีน้ำตาล!$B$5:$B$77,ทดสอบ!$E53,เพลี้ยกระโดดสีน้ำตาล!$G$5:$G$77)</f>
        <v>0</v>
      </c>
      <c r="P53" s="297">
        <f>SUMIF(แมลงสิง!$B$5:$B$81,ทดสอบ!$E53,แมลงสิง!$G$5:$G$81)</f>
        <v>0</v>
      </c>
      <c r="Q53" s="297">
        <f>SUMIF(เพลี้ยไฟ!$B$5:$B$76,ทดสอบ!$E53,เพลี้ยไฟ!$G$5:$G$76)</f>
        <v>0</v>
      </c>
      <c r="R53" s="297">
        <f>SUMIF(แมลงดำหนาม1!$B$5:$B$81,ทดสอบ!$E53,แมลงดำหนาม1!$G$5:$G$81)</f>
        <v>0</v>
      </c>
      <c r="S53" s="297">
        <f>SUMIF(โรคขอบใบแห้ง!$B$5:$B$78,ทดสอบ!$E53,โรคขอบใบแห้ง!$G$5:$G$78)</f>
        <v>0</v>
      </c>
      <c r="T53" s="297">
        <f>SUMIF(โรคกาบใบแห้ง!$B$5:$B$81,ทดสอบ!$E53,โรคกาบใบแห้ง!$G$5:$G$81)</f>
        <v>0</v>
      </c>
      <c r="U53" s="297">
        <f>SUMIF(โรคใบจุดสีน้ำตาล!$B$5:$B$77,ทดสอบ!$E53,โรคใบจุดสีน้ำตาล!$G$5:$G$77)</f>
        <v>0</v>
      </c>
      <c r="V53" s="297">
        <f>SUMIF(หนอนกระทู้กล้า!$B$5:$B$76,ทดสอบ!$E53,หนอนกระทู้กล้า!$G$5:$G$76)</f>
        <v>0</v>
      </c>
      <c r="W53" s="297">
        <f>SUMIF(โรคใบขีดโปร่งแสง!$B$5:$B$81,ทดสอบ!$E53,โรคใบขีดโปร่งแสง!$G$5:$G$81)</f>
        <v>0</v>
      </c>
      <c r="X53" s="297">
        <f>SUMIF(โรคใบขีดสีน้ำตาล!$B$5:$B$80,ทดสอบ!$E53,โรคใบขีดสีน้ำตาล!$G$5:$G$80)</f>
        <v>0</v>
      </c>
      <c r="Y53" s="297">
        <f>SUMIF(หนอนกัดใบข้าว!$B$5:$B$81,ทดสอบ!$E53,หนอนกัดใบข้าว!$G$5:$G$81)</f>
        <v>0</v>
      </c>
      <c r="Z53" s="297">
        <f>SUMIF(แมลงหล่า!$B$5:$B$81,ทดสอบ!$E53,แมลงหล่า!$G$5:$G$81)</f>
        <v>0</v>
      </c>
      <c r="AA53" s="297">
        <f>SUMIF(แมลงบั่ว!$B$5:$B$80,ทดสอบ!$E53,แมลงบั่ว!$G$5:$G$80)</f>
        <v>0</v>
      </c>
      <c r="AB53" s="297">
        <f>SUMIF(โรคเมล็ดด่าง!$B$5:$B$81,ทดสอบ!$E53,โรคเมล็ดด่าง!$G$5:$G$81)</f>
        <v>0</v>
      </c>
      <c r="AC53" s="297">
        <f>SUMIF(ด้วงดำ!$B$5:$B$81,ทดสอบ!$E53,ด้วงดำ!$G$5:$G$81)</f>
        <v>0</v>
      </c>
      <c r="AD53" s="297">
        <f>SUMIF(ตั๊กแตนหนวดสั้น!$B$5:$B$81,ทดสอบ!$E53,ตั๊กแตนหนวดสั้น!$G$5:$G$81)</f>
        <v>0</v>
      </c>
      <c r="AE53" s="297">
        <f>SUMIF(หนอนกอข้าว!$B$5:$B$77,ทดสอบ!$E53,หนอนกอข้าว!$G$5:$G$77)</f>
        <v>0</v>
      </c>
      <c r="AF53" s="297">
        <f>SUMIF(หนอนกระทู้ข้าว!$B$5:$B$81,ทดสอบ!$E53,หนอนกระทู้ข้าว!$G$5:$G$81)</f>
        <v>0</v>
      </c>
      <c r="AG53" s="297">
        <f>SUMIF(โรคกาบใบเน่า!$B$5:$B$81,ทดสอบ!$E53,โรคกาบใบเน่า!$G$5:$G$81)</f>
        <v>0</v>
      </c>
      <c r="AH53" s="297">
        <f>SUMIF(เพลี้ยจั๊กจั่นสีเขียว!$B$5:$B$80,ทดสอบ!$E53,เพลี้ยจั๊กจั่นสีเขียว!$G$5:$G$80)</f>
        <v>0</v>
      </c>
      <c r="AI53" s="297">
        <f>SUMIF(หอยเชอรี่!$B$5:$B$81,ทดสอบ!$E53,หอยเชอรี่!$G$5:$G$81)</f>
        <v>0</v>
      </c>
      <c r="AJ53" s="297">
        <f>SUMIF(โรคใบสีส้ม!$B$5:$B$80,ทดสอบ!$E53,โรคใบสีส้ม!$G$5:$G$80)</f>
        <v>0</v>
      </c>
      <c r="AK53" s="301">
        <f t="shared" si="110"/>
        <v>0</v>
      </c>
      <c r="AL53" s="297">
        <f>SUMIF(หนอนหัวดำ!$C$6:$C$67,ทดสอบ!$E53,หนอนหัวดำ!$N$6:$N$67)</f>
        <v>0</v>
      </c>
      <c r="AM53" s="297">
        <f>SUMIF(แมลงดำหนาม!$C$6:$C$67,ทดสอบ!$E53,แมลงดำหนาม!$N$6:$N$67)</f>
        <v>0</v>
      </c>
      <c r="AN53" s="297">
        <f>SUMIF('ด้วงแรด มะพร้าว'!$C$6:$C$67,ทดสอบ!$E53,'ด้วงแรด มะพร้าว'!$J$6:$J$67)</f>
        <v>0</v>
      </c>
      <c r="AO53" s="297">
        <f>SUMIF(ด้วงงวง!$C$6:$C$67,ทดสอบ!$E53,ด้วงงวง!$J$6:$J$67)</f>
        <v>0</v>
      </c>
      <c r="AP53" s="297">
        <f>SUMIF(ไรสี่ขามะพร้าว!$C$6:$C$67,ทดสอบ!$E53,ไรสี่ขามะพร้าว!$J$6:$J$67)</f>
        <v>0</v>
      </c>
      <c r="AQ53" s="297">
        <f>SUMIF(หนอนพาราซา!$C$6:$C$67,ทดสอบ!$E53,หนอนพาราซา!$J$6:$J$67)</f>
        <v>0</v>
      </c>
      <c r="AR53" s="297">
        <f>SUMIF(หนอนกินใบมะพร้าว!$C$6:$C$67,ทดสอบ!$E53,หนอนกินใบมะพร้าว!$J$6:$J$67)</f>
        <v>0</v>
      </c>
      <c r="AS53" s="300">
        <f t="shared" si="79"/>
        <v>0</v>
      </c>
      <c r="AT53" s="297">
        <f>SUMIF('ด้วงแรด ปาล์ม'!$C$5:$C$71,ทดสอบ!$E53,'ด้วงแรด ปาล์ม'!$G$5:$G$71)</f>
        <v>0</v>
      </c>
      <c r="AU53" s="297">
        <f>SUMIF(หนอนปลอกเล็ก!$C$5:$C$71,ทดสอบ!$E53,หนอนปลอกเล็ก!$G$5:$G$71)</f>
        <v>0</v>
      </c>
      <c r="AV53" s="297">
        <f>SUMIF(ด้วงกุหลาบ!$C$5:$C$70,ทดสอบ!$E53,ด้วงกุหลาบ!$G$5:$G$70)</f>
        <v>0</v>
      </c>
      <c r="AW53" s="297">
        <f>SUMIF(โรคทะลายเน่า!$C$5:$C$71,ทดสอบ!$E53,โรคทะลายเน่า!$G$5:$G$71)</f>
        <v>0</v>
      </c>
      <c r="AX53" s="297">
        <f>SUMIF(โรคลำต้นเน่า!$C$5:$C$71,ทดสอบ!$E53,โรคลำต้นเน่า!$G$5:$G$71)</f>
        <v>0</v>
      </c>
      <c r="AY53" s="297">
        <f>SUMIF('โรคใบจุด ปาล์ม'!$C$5:$C$71,ทดสอบ!$E53,'โรคใบจุด ปาล์ม'!$G$5:$G$71)</f>
        <v>0</v>
      </c>
      <c r="AZ53" s="297">
        <f>SUMIF(โรคก้านทางใบเน่า!$C$5:$C$71,ทดสอบ!$E53,โรคก้านทางใบเน่า!$G$5:$G$71)</f>
        <v>0</v>
      </c>
      <c r="BA53" s="297">
        <f>SUMIF(หนอนหน้าแมว!$C$5:$C$71,ทดสอบ!$E53,หนอนหน้าแมว!$G$5:$G$71)</f>
        <v>0</v>
      </c>
      <c r="BB53" s="591">
        <f>SUMIF('หนอนหัวดำ ปาล์ม'!$C$5:$C$71,ทดสอบ!$E53,'หนอนหัวดำ ปาล์ม'!$G$5:$G$71)</f>
        <v>0</v>
      </c>
      <c r="BC53" s="297">
        <f>SUMIF('โรคใบจุดสาหร่าย ปาล์ม'!$C$5:$C$71,ทดสอบ!$E53,'โรคใบจุดสาหร่าย ปาล์ม'!$G$5:$G$71)</f>
        <v>0</v>
      </c>
      <c r="BD53" s="300">
        <f t="shared" si="111"/>
        <v>0</v>
      </c>
      <c r="BE53" s="297">
        <f>SUMIF(โรครากขาว!$C$5:$C$69,ทดสอบ!$E53,โรครากขาว!$G$5:$G$69)</f>
        <v>0</v>
      </c>
      <c r="BF53" s="297">
        <f>SUMIF(โรคใบร่วงยางพาราชนิดใหม่!$C$5:$C$69,ทดสอบ!$E53,โรคใบร่วงยางพาราชนิดใหม่!$G$5:$G$69)</f>
        <v>0</v>
      </c>
      <c r="BG53" s="297">
        <f>SUMIF(โรคใบร่วงยางพารา!$C$5:$C$69,ทดสอบ!$E53,โรคใบร่วงยางพารา!$G$5:$G$69)</f>
        <v>0</v>
      </c>
      <c r="BH53" s="297">
        <f>SUMIF(โรคราแป้ง1!$C$5:$C$69,ทดสอบ!$E53,โรคราแป้ง1!$G$5:$G$69)</f>
        <v>0</v>
      </c>
      <c r="BI53" s="297">
        <f>SUMIF(โรคหน้ายางแห้ง!$C$5:$C$69,ทดสอบ!$E53,โรคหน้ายางแห้ง!$G$5:$G$69)</f>
        <v>0</v>
      </c>
      <c r="BJ53" s="300">
        <f t="shared" si="112"/>
        <v>0</v>
      </c>
      <c r="BK53" s="297">
        <f>SUMIF(โรคราสนิม!$C$5:$C$64,ทดสอบ!$E53,โรคราสนิม!$G$5:$G$64)</f>
        <v>0</v>
      </c>
      <c r="BL53" s="297">
        <f>SUMIF(หนอนกาแฟสีแดง!$C$5:$C$64,ทดสอบ!$E53,หนอนกาแฟสีแดง!$G$5:$G$64)</f>
        <v>0</v>
      </c>
      <c r="BM53" s="297">
        <f>SUMIF(โรคใบจุดตากบ!$C$5:$C$64,ทดสอบ!$E53,โรคใบจุดตากบ!$G$5:$G$64)</f>
        <v>0</v>
      </c>
      <c r="BN53" s="297">
        <f ca="1">SUMIF(หนอนเจาะกิ่งลำต้น!$C$5:$C507,ทดสอบ!$E53,หนอนเจาะกิ่งลำต้น!$G$5:$G$64)</f>
        <v>0</v>
      </c>
      <c r="BO53" s="591">
        <f>SUMIF(มอดเจาะเมล็ดกาแฟ!$C$5:$C$64,ทดสอบ!$E53,มอดเจาะเมล็ดกาแฟ!$G$5:$G$64)</f>
        <v>0</v>
      </c>
      <c r="BP53" s="297">
        <f>SUMIF(มอดเจาะผลกาแฟ!$C$5:$C$64,ทดสอบ!$E53,มอดเจาะผลกาแฟ!$G$5:$G$64)</f>
        <v>0</v>
      </c>
      <c r="BQ53" s="300">
        <f t="shared" si="113"/>
        <v>0</v>
      </c>
      <c r="BR53" s="297">
        <f>SUMIF(เพลี้ยแป้งมัน!$B$5:$B$59,ทดสอบ!$E53,เพลี้ยแป้งมัน!$H$5:$H$59)</f>
        <v>0</v>
      </c>
      <c r="BS53" s="591">
        <f>SUMIF('โรคใบไหม้ (มัน)'!$B$5:$B$58,ทดสอบ!$E53,'โรคใบไหม้ (มัน)'!$H$5:$H$58)</f>
        <v>0</v>
      </c>
      <c r="BT53" s="297">
        <f>SUMIF(ไรแดง!$B$5:$B$59,ทดสอบ!$E53,ไรแดง!$H$5:$H$59)</f>
        <v>0</v>
      </c>
      <c r="BU53" s="297"/>
      <c r="BV53" s="297"/>
      <c r="BW53" s="297"/>
      <c r="BX53" s="297"/>
      <c r="BY53" s="297"/>
      <c r="BZ53" s="297">
        <f>SUMIF(โรคโคนเน่าหัวเน่า!$B$5:$B$59,ทดสอบ!$E53,โรคโคนเน่าหัวเน่า!$H$5:$H$59)</f>
        <v>0</v>
      </c>
      <c r="CA53" s="297"/>
      <c r="CB53" s="297">
        <f>SUMIF(โรคพุ่มแจ้!$B$5:$B$58,ทดสอบ!$E53,โรคพุ่มแจ้!$H$5:$H$58)</f>
        <v>0</v>
      </c>
      <c r="CC53" s="297">
        <f>SUMIF(โรคใบด่างมันสำปะหลัง!$B$5:$B$59,ทดสอบ!$E53,โรคใบด่างมันสำปะหลัง!$H$5:$H$59)</f>
        <v>0</v>
      </c>
      <c r="CD53" s="300">
        <f t="shared" si="114"/>
        <v>0</v>
      </c>
      <c r="CE53" s="297">
        <f>SUMIF(หนอนกออ้อย!$B$5:$B$50,ทดสอบ!$E53,หนอนกออ้อย!$G$5:$G$50)</f>
        <v>0</v>
      </c>
      <c r="CF53" s="297">
        <f>SUMIF('ด้วงหนวดยาว อ้อย'!$B$5:$B$52,ทดสอบ!$E53,'ด้วงหนวดยาว อ้อย'!$G$5:$G$52)</f>
        <v>0</v>
      </c>
      <c r="CG53" s="297"/>
      <c r="CH53" s="297"/>
      <c r="CI53" s="297"/>
      <c r="CJ53" s="297"/>
      <c r="CK53" s="297"/>
      <c r="CL53" s="297"/>
      <c r="CM53" s="297"/>
      <c r="CN53" s="297"/>
      <c r="CO53" s="297"/>
      <c r="CP53" s="297"/>
      <c r="CQ53" s="297"/>
      <c r="CR53" s="297">
        <f>SUMIF('โรคใบขาว อ้อย'!$B$5:$B$50,ทดสอบ!$E53,'โรคใบขาว อ้อย'!$G$5:$G$50)</f>
        <v>0</v>
      </c>
      <c r="CS53" s="297"/>
      <c r="CT53" s="300">
        <f t="shared" si="115"/>
        <v>0</v>
      </c>
      <c r="CU53" s="297"/>
      <c r="CV53" s="297">
        <f>SUMIF('หนอนกระทู้ข้าวโพดลายจุด (FAW)'!$B$5:$B$57,ทดสอบ!$E53,'หนอนกระทู้ข้าวโพดลายจุด (FAW)'!$F$5:$F$57)</f>
        <v>0</v>
      </c>
      <c r="CW53" s="297">
        <f>SUMIF(โรคฝักเน่า!$C$5:$C$57,ทดสอบ!$E53,โรคฝักเน่า!$G$5:$G$57)</f>
        <v>0</v>
      </c>
      <c r="CX53" s="297"/>
      <c r="CY53" s="297"/>
      <c r="CZ53" s="297"/>
      <c r="DA53" s="297"/>
      <c r="DB53" s="297"/>
      <c r="DC53" s="297"/>
      <c r="DD53" s="300">
        <f t="shared" si="116"/>
        <v>0</v>
      </c>
      <c r="DE53" s="297">
        <f>SUMIF(โรคเหี่ยว!$B$5:$B$65,ทดสอบ!$E53,โรคเหี่ยว!$E$5:$E$65)</f>
        <v>0</v>
      </c>
      <c r="DF53" s="297"/>
      <c r="DG53" s="297"/>
      <c r="DH53" s="297"/>
      <c r="DI53" s="297"/>
      <c r="DJ53" s="300">
        <f t="shared" si="117"/>
        <v>0</v>
      </c>
      <c r="DK53" s="297"/>
      <c r="DL53" s="297"/>
      <c r="DM53" s="297"/>
      <c r="DN53" s="297"/>
      <c r="DO53" s="297"/>
      <c r="DP53" s="300">
        <f t="shared" si="118"/>
        <v>0</v>
      </c>
      <c r="DQ53" s="297"/>
      <c r="DR53" s="297"/>
      <c r="DS53" s="297">
        <f>SUMIF('เพลี้ยไฟ ทุเรียน'!$B$5:$B$81,ทดสอบ!$E53,'เพลี้ยไฟ ทุเรียน'!$F$5:$F$81)</f>
        <v>0</v>
      </c>
      <c r="DT53" s="297">
        <f>SUMIF('เพลี้ยแป้ง ทุเรียน'!$B$5:$B$81,ทดสอบ!$E53,'เพลี้ยแป้ง ทุเรียน'!$F$5:$F$81)</f>
        <v>0</v>
      </c>
      <c r="DU53" s="297">
        <f>SUMIF(เพลี้ยไก่แจ้ทุเรียน!$B$5:$B$81,ทดสอบ!$E53,เพลี้ยไก่แจ้ทุเรียน!$F$5:$F$81)</f>
        <v>0</v>
      </c>
      <c r="DV53" s="297">
        <f>SUMIF(เพลี้ยหอยเกล็ด!$B$5:$B$81,ทดสอบ!$E53,เพลี้ยหอยเกล็ด!$F$5:$F$81)</f>
        <v>0</v>
      </c>
      <c r="DW53" s="297">
        <f>SUMIF(เพลี้ยจั๊กจั่นฝอย!$B$5:$B$81,ทดสอบ!$E53,เพลี้ยจั๊กจั่นฝอย!$F$5:$F$81)</f>
        <v>0</v>
      </c>
      <c r="DX53" s="297">
        <f>SUMIF(หนอนเจาะเมล็ดทุเรียน!$B$5:$B$81,ทดสอบ!$E53,หนอนเจาะเมล็ดทุเรียน!$F$5:$F$81)</f>
        <v>0</v>
      </c>
      <c r="DY53" s="297">
        <f>SUMIF(ไรแดงทุเรียน!$B$5:$B$81,ทดสอบ!$E53,ไรแดงทุเรียน!$F$5:$F$81)</f>
        <v>0</v>
      </c>
      <c r="DZ53" s="297"/>
      <c r="EA53" s="297">
        <f>SUMIF(โรครากเน่าโคนเน่า!$B$5:$B$81,ทดสอบ!$E53,โรครากเน่าโคนเน่า!$F$5:$F$81)</f>
        <v>0</v>
      </c>
      <c r="EB53" s="297">
        <f>SUMIF('โรคราดำ ทุเรียน'!$B$5:$B$81,ทดสอบ!$E53,'โรคราดำ ทุเรียน'!$F$5:$F$81)</f>
        <v>0</v>
      </c>
      <c r="EC53" s="297"/>
      <c r="ED53" s="297"/>
      <c r="EE53" s="297">
        <f>SUMIF(โรคราสีชมพู!$B$5:$B$81,ทดสอบ!$E53,โรคราสีชมพู!$F$5:$F$81)</f>
        <v>0</v>
      </c>
      <c r="EF53" s="297">
        <f>SUMIF(โรคใบติดหรือใบไหม้!$B$5:$B$81,ทดสอบ!$E53,โรคใบติดหรือใบไหม้!$F$5:$F$81)</f>
        <v>0</v>
      </c>
      <c r="EG53" s="297"/>
      <c r="EH53" s="297">
        <f>SUMIF('โรคใบจุดสาหร่าย (durian)'!$B$5:$B$81,ทดสอบ!$E53,'โรคใบจุดสาหร่าย (durian)'!$F$5:$F$81)</f>
        <v>0</v>
      </c>
      <c r="EI53" s="297">
        <f>SUMIF(หนอนเจาะผล!$B$5:$B$81,ทดสอบ!$E53,หนอนเจาะผล!$F$5:$F$81)</f>
        <v>0</v>
      </c>
      <c r="EJ53" s="300">
        <f t="shared" si="119"/>
        <v>0</v>
      </c>
      <c r="EK53" s="297"/>
      <c r="EL53" s="297">
        <f>SUMIF('เพลี้ยแป้ง (เงาะ)'!$B$5:$B$76,ทดสอบ!$E53,'เพลี้ยแป้ง (เงาะ)'!$F$5:$F$76)</f>
        <v>0</v>
      </c>
      <c r="EM53" s="297"/>
      <c r="EN53" s="297">
        <f>SUMIF(หนอนคืบกินใบ!$B$5:$B$76,ทดสอบ!$E53,หนอนคืบกินใบ!$F$5:$F$76)</f>
        <v>0</v>
      </c>
      <c r="EO53" s="297">
        <f>SUMIF('โรคราแป้ง (เงาะ)'!$B$5:$B$76,ทดสอบ!$E53,'โรคราแป้ง (เงาะ)'!$F$5:$F$76)</f>
        <v>0</v>
      </c>
      <c r="EP53" s="297"/>
      <c r="EQ53" s="297"/>
      <c r="ER53" s="297"/>
      <c r="ES53" s="297">
        <f>SUMIF('โรคใบจุดสาหร่าย(เงาะ)'!$B$5:$B$76,ทดสอบ!$E53,'โรคใบจุดสาหร่าย(เงาะ)'!$F$5:$F$76)</f>
        <v>0</v>
      </c>
      <c r="ET53" s="300">
        <f t="shared" si="120"/>
        <v>0</v>
      </c>
      <c r="EU53" s="297">
        <f>SUMIF('เพลี้ยไฟ (mangosteen)'!$B$5:$B$76,ทดสอบ!$E53,'เพลี้ยไฟ (mangosteen)'!$F$5:$F$76)</f>
        <v>0</v>
      </c>
      <c r="EV53" s="297">
        <f>SUMIF(หนอนชอนใบ!$B$5:$B$76,ทดสอบ!$E53,หนอนชอนใบ!$F$5:$F$76)</f>
        <v>0</v>
      </c>
      <c r="EW53" s="297">
        <f>SUMIF(หนอนกินใบ!$B$5:$B$76,ทดสอบ!$E53,หนอนกินใบ!$F$5:$F$76)</f>
        <v>0</v>
      </c>
      <c r="EX53" s="297"/>
      <c r="EY53" s="297">
        <f>SUMIF(โรคแอนแทรคโนส!$B$5:$B$76,ทดสอบ!$E53,โรคแอนแทรคโนส!$F$5:$F$76)</f>
        <v>0</v>
      </c>
      <c r="EZ53" s="297">
        <f>SUMIF('โรคใบจุดสาหร่าย (mangosteen)'!$B$5:$B$76,ทดสอบ!$E53,'โรคใบจุดสาหร่าย (mangosteen)'!$F$5:$F$76)</f>
        <v>0</v>
      </c>
      <c r="FA53" s="297">
        <f>SUMIF('โรคใบจุด (mangosteen)'!$B$5:$B$76,ทดสอบ!$E53,'โรคใบจุด (mangosteen)'!$F$5:$F$76)</f>
        <v>0</v>
      </c>
      <c r="FB53" s="300">
        <f t="shared" si="121"/>
        <v>0</v>
      </c>
      <c r="FC53" s="297">
        <f>SUMIF(โรคพุ่มไม้กวาด!$B$5:$B$80,ทดสอบ!$E53,โรคพุ่มไม้กวาด!$F$5:$F$80)</f>
        <v>0</v>
      </c>
      <c r="FD53" s="297">
        <f>SUMIF('เพลี้ยแป้ง (ลำไย)'!$B$5:$B$80,ทดสอบ!$E53,'เพลี้ยแป้ง (ลำไย)'!$F$5:$F$80)</f>
        <v>0</v>
      </c>
      <c r="FE53" s="297">
        <f>SUMIF('โรคราดำ (ลำไย)'!$B$5:$B$80,ทดสอบ!$E53,'โรคราดำ (ลำไย)'!$F$5:$F$80)</f>
        <v>0</v>
      </c>
      <c r="FF53" s="297">
        <f>SUMIF('หนอนคืบกินใบ (ลำไย)'!$B$5:$B$80,ทดสอบ!$E53,'หนอนคืบกินใบ (ลำไย)'!$F$5:$F$80)</f>
        <v>0</v>
      </c>
      <c r="FG53" s="297"/>
      <c r="FH53" s="300">
        <f t="shared" si="122"/>
        <v>0</v>
      </c>
      <c r="FI53" s="300">
        <f t="shared" si="123"/>
        <v>0</v>
      </c>
      <c r="FJ53" s="368">
        <f t="shared" si="93"/>
        <v>0</v>
      </c>
      <c r="FK53" s="334">
        <f t="shared" si="25"/>
        <v>0</v>
      </c>
    </row>
    <row r="54" spans="1:167" s="112" customFormat="1">
      <c r="A54" s="318">
        <v>0</v>
      </c>
      <c r="B54" s="318">
        <f t="shared" ca="1" si="108"/>
        <v>1</v>
      </c>
      <c r="C54" s="318">
        <f ca="1">IF(B54=1,SUBTOTAL(2,$B$49:B54),"")</f>
        <v>3</v>
      </c>
      <c r="D54" s="290">
        <f t="shared" ca="1" si="109"/>
        <v>3</v>
      </c>
      <c r="E54" s="291" t="s">
        <v>159</v>
      </c>
      <c r="F54" s="310"/>
      <c r="G54" s="310"/>
      <c r="H54" s="310"/>
      <c r="I54" s="310"/>
      <c r="J54" s="307"/>
      <c r="K54" s="297">
        <f>SUMIF(หนอนห่อใบข้าว!$B$5:$B$76,ทดสอบ!$E54,หนอนห่อใบข้าว!$G$5:$G$76)</f>
        <v>0</v>
      </c>
      <c r="L54" s="297">
        <f>SUMIF(เพลี้ยกระโดดหลังขาว!$B$5:$B$76,ทดสอบ!$E54,เพลี้ยกระโดดหลังขาว!$G$5:$G$76)</f>
        <v>0</v>
      </c>
      <c r="M54" s="297">
        <f>SUMIF(โรคไหม้ข้าว!$B$5:$B$76,ทดสอบ!$E54,โรคไหม้ข้าว!$G$5:$G$76)</f>
        <v>0</v>
      </c>
      <c r="N54" s="297">
        <f>SUMIF(แมลงหวี่ขาว!$B$5:$B$76,ทดสอบ!$E54,แมลงหวี่ขาว!$G$5:$G$76)</f>
        <v>0</v>
      </c>
      <c r="O54" s="297">
        <f>SUMIF(เพลี้ยกระโดดสีน้ำตาล!$B$5:$B$77,ทดสอบ!$E54,เพลี้ยกระโดดสีน้ำตาล!$G$5:$G$77)</f>
        <v>0</v>
      </c>
      <c r="P54" s="297">
        <f>SUMIF(แมลงสิง!$B$5:$B$81,ทดสอบ!$E54,แมลงสิง!$G$5:$G$81)</f>
        <v>0</v>
      </c>
      <c r="Q54" s="297">
        <f>SUMIF(เพลี้ยไฟ!$B$5:$B$76,ทดสอบ!$E54,เพลี้ยไฟ!$G$5:$G$76)</f>
        <v>0</v>
      </c>
      <c r="R54" s="297">
        <f>SUMIF(แมลงดำหนาม1!$B$5:$B$81,ทดสอบ!$E54,แมลงดำหนาม1!$G$5:$G$81)</f>
        <v>0</v>
      </c>
      <c r="S54" s="297">
        <f>SUMIF(โรคขอบใบแห้ง!$B$5:$B$78,ทดสอบ!$E54,โรคขอบใบแห้ง!$G$5:$G$78)</f>
        <v>0</v>
      </c>
      <c r="T54" s="297">
        <f>SUMIF(โรคกาบใบแห้ง!$B$5:$B$81,ทดสอบ!$E54,โรคกาบใบแห้ง!$G$5:$G$81)</f>
        <v>0</v>
      </c>
      <c r="U54" s="297">
        <f>SUMIF(โรคใบจุดสีน้ำตาล!$B$5:$B$77,ทดสอบ!$E54,โรคใบจุดสีน้ำตาล!$G$5:$G$77)</f>
        <v>0</v>
      </c>
      <c r="V54" s="297">
        <f>SUMIF(หนอนกระทู้กล้า!$B$5:$B$76,ทดสอบ!$E54,หนอนกระทู้กล้า!$G$5:$G$76)</f>
        <v>0</v>
      </c>
      <c r="W54" s="297">
        <f>SUMIF(โรคใบขีดโปร่งแสง!$B$5:$B$81,ทดสอบ!$E54,โรคใบขีดโปร่งแสง!$G$5:$G$81)</f>
        <v>0</v>
      </c>
      <c r="X54" s="297">
        <f>SUMIF(โรคใบขีดสีน้ำตาล!$B$5:$B$80,ทดสอบ!$E54,โรคใบขีดสีน้ำตาล!$G$5:$G$80)</f>
        <v>0</v>
      </c>
      <c r="Y54" s="297">
        <f>SUMIF(หนอนกัดใบข้าว!$B$5:$B$81,ทดสอบ!$E54,หนอนกัดใบข้าว!$G$5:$G$81)</f>
        <v>0</v>
      </c>
      <c r="Z54" s="297">
        <f>SUMIF(แมลงหล่า!$B$5:$B$81,ทดสอบ!$E54,แมลงหล่า!$G$5:$G$81)</f>
        <v>0</v>
      </c>
      <c r="AA54" s="297">
        <f>SUMIF(แมลงบั่ว!$B$5:$B$80,ทดสอบ!$E54,แมลงบั่ว!$G$5:$G$80)</f>
        <v>0</v>
      </c>
      <c r="AB54" s="297">
        <f>SUMIF(โรคเมล็ดด่าง!$B$5:$B$81,ทดสอบ!$E54,โรคเมล็ดด่าง!$G$5:$G$81)</f>
        <v>0</v>
      </c>
      <c r="AC54" s="297">
        <f>SUMIF(ด้วงดำ!$B$5:$B$81,ทดสอบ!$E54,ด้วงดำ!$G$5:$G$81)</f>
        <v>0</v>
      </c>
      <c r="AD54" s="297">
        <f>SUMIF(ตั๊กแตนหนวดสั้น!$B$5:$B$81,ทดสอบ!$E54,ตั๊กแตนหนวดสั้น!$G$5:$G$81)</f>
        <v>0</v>
      </c>
      <c r="AE54" s="297">
        <f>SUMIF(หนอนกอข้าว!$B$5:$B$77,ทดสอบ!$E54,หนอนกอข้าว!$G$5:$G$77)</f>
        <v>0</v>
      </c>
      <c r="AF54" s="297">
        <f>SUMIF(หนอนกระทู้ข้าว!$B$5:$B$81,ทดสอบ!$E54,หนอนกระทู้ข้าว!$G$5:$G$81)</f>
        <v>0</v>
      </c>
      <c r="AG54" s="297">
        <f>SUMIF(โรคกาบใบเน่า!$B$5:$B$81,ทดสอบ!$E54,โรคกาบใบเน่า!$G$5:$G$81)</f>
        <v>0</v>
      </c>
      <c r="AH54" s="297">
        <f>SUMIF(เพลี้ยจั๊กจั่นสีเขียว!$B$5:$B$80,ทดสอบ!$E54,เพลี้ยจั๊กจั่นสีเขียว!$G$5:$G$80)</f>
        <v>0</v>
      </c>
      <c r="AI54" s="297">
        <f>SUMIF(หอยเชอรี่!$B$5:$B$81,ทดสอบ!$E54,หอยเชอรี่!$G$5:$G$81)</f>
        <v>0</v>
      </c>
      <c r="AJ54" s="297">
        <f>SUMIF(โรคใบสีส้ม!$B$5:$B$80,ทดสอบ!$E54,โรคใบสีส้ม!$G$5:$G$80)</f>
        <v>0</v>
      </c>
      <c r="AK54" s="302">
        <f t="shared" si="110"/>
        <v>0</v>
      </c>
      <c r="AL54" s="297">
        <f>SUMIF(หนอนหัวดำ!$C$6:$C$67,ทดสอบ!$E54,หนอนหัวดำ!$N$6:$N$67)</f>
        <v>0</v>
      </c>
      <c r="AM54" s="297">
        <f>SUMIF(แมลงดำหนาม!$C$6:$C$67,ทดสอบ!$E54,แมลงดำหนาม!$N$6:$N$67)</f>
        <v>0</v>
      </c>
      <c r="AN54" s="297">
        <f>SUMIF('ด้วงแรด มะพร้าว'!$C$6:$C$67,ทดสอบ!$E54,'ด้วงแรด มะพร้าว'!$J$6:$J$67)</f>
        <v>0</v>
      </c>
      <c r="AO54" s="297">
        <f>SUMIF(ด้วงงวง!$C$6:$C$67,ทดสอบ!$E54,ด้วงงวง!$J$6:$J$67)</f>
        <v>0</v>
      </c>
      <c r="AP54" s="297">
        <f>SUMIF(ไรสี่ขามะพร้าว!$C$6:$C$67,ทดสอบ!$E54,ไรสี่ขามะพร้าว!$J$6:$J$67)</f>
        <v>0</v>
      </c>
      <c r="AQ54" s="297">
        <f>SUMIF(หนอนพาราซา!$C$6:$C$67,ทดสอบ!$E54,หนอนพาราซา!$J$6:$J$67)</f>
        <v>0</v>
      </c>
      <c r="AR54" s="297">
        <f>SUMIF(หนอนกินใบมะพร้าว!$C$6:$C$67,ทดสอบ!$E54,หนอนกินใบมะพร้าว!$J$6:$J$67)</f>
        <v>0</v>
      </c>
      <c r="AS54" s="300">
        <f t="shared" si="79"/>
        <v>0</v>
      </c>
      <c r="AT54" s="297">
        <f>SUMIF('ด้วงแรด ปาล์ม'!$C$5:$C$71,ทดสอบ!$E54,'ด้วงแรด ปาล์ม'!$G$5:$G$71)</f>
        <v>0</v>
      </c>
      <c r="AU54" s="297">
        <f>SUMIF(หนอนปลอกเล็ก!$C$5:$C$71,ทดสอบ!$E54,หนอนปลอกเล็ก!$G$5:$G$71)</f>
        <v>0</v>
      </c>
      <c r="AV54" s="297">
        <f>SUMIF(ด้วงกุหลาบ!$C$5:$C$70,ทดสอบ!$E54,ด้วงกุหลาบ!$G$5:$G$70)</f>
        <v>0</v>
      </c>
      <c r="AW54" s="297">
        <f>SUMIF(โรคทะลายเน่า!$C$5:$C$71,ทดสอบ!$E54,โรคทะลายเน่า!$G$5:$G$71)</f>
        <v>0</v>
      </c>
      <c r="AX54" s="297">
        <f>SUMIF(โรคลำต้นเน่า!$C$5:$C$71,ทดสอบ!$E54,โรคลำต้นเน่า!$G$5:$G$71)</f>
        <v>0</v>
      </c>
      <c r="AY54" s="297">
        <f>SUMIF('โรคใบจุด ปาล์ม'!$C$5:$C$71,ทดสอบ!$E54,'โรคใบจุด ปาล์ม'!$G$5:$G$71)</f>
        <v>0</v>
      </c>
      <c r="AZ54" s="297">
        <f>SUMIF(โรคก้านทางใบเน่า!$C$5:$C$71,ทดสอบ!$E54,โรคก้านทางใบเน่า!$G$5:$G$71)</f>
        <v>0</v>
      </c>
      <c r="BA54" s="297">
        <f>SUMIF(หนอนหน้าแมว!$C$5:$C$71,ทดสอบ!$E54,หนอนหน้าแมว!$G$5:$G$71)</f>
        <v>0</v>
      </c>
      <c r="BB54" s="591">
        <f>SUMIF('หนอนหัวดำ ปาล์ม'!$C$5:$C$71,ทดสอบ!$E54,'หนอนหัวดำ ปาล์ม'!$G$5:$G$71)</f>
        <v>0</v>
      </c>
      <c r="BC54" s="297">
        <f>SUMIF('โรคใบจุดสาหร่าย ปาล์ม'!$C$5:$C$71,ทดสอบ!$E54,'โรคใบจุดสาหร่าย ปาล์ม'!$G$5:$G$71)</f>
        <v>0</v>
      </c>
      <c r="BD54" s="300">
        <f t="shared" si="111"/>
        <v>0</v>
      </c>
      <c r="BE54" s="297">
        <f>SUMIF(โรครากขาว!$C$5:$C$69,ทดสอบ!$E54,โรครากขาว!$G$5:$G$69)</f>
        <v>0</v>
      </c>
      <c r="BF54" s="297">
        <f>SUMIF(โรคใบร่วงยางพาราชนิดใหม่!$C$5:$C$69,ทดสอบ!$E54,โรคใบร่วงยางพาราชนิดใหม่!$G$5:$G$69)</f>
        <v>0</v>
      </c>
      <c r="BG54" s="297">
        <f>SUMIF(โรคใบร่วงยางพารา!$C$5:$C$69,ทดสอบ!$E54,โรคใบร่วงยางพารา!$G$5:$G$69)</f>
        <v>0</v>
      </c>
      <c r="BH54" s="297">
        <f>SUMIF(โรคราแป้ง1!$C$5:$C$69,ทดสอบ!$E54,โรคราแป้ง1!$G$5:$G$69)</f>
        <v>0</v>
      </c>
      <c r="BI54" s="297">
        <f>SUMIF(โรคหน้ายางแห้ง!$C$5:$C$69,ทดสอบ!$E54,โรคหน้ายางแห้ง!$G$5:$G$69)</f>
        <v>0</v>
      </c>
      <c r="BJ54" s="300">
        <f t="shared" si="112"/>
        <v>0</v>
      </c>
      <c r="BK54" s="297">
        <f>SUMIF(โรคราสนิม!$C$5:$C$64,ทดสอบ!$E54,โรคราสนิม!$G$5:$G$64)</f>
        <v>0</v>
      </c>
      <c r="BL54" s="297">
        <f>SUMIF(หนอนกาแฟสีแดง!$C$5:$C$64,ทดสอบ!$E54,หนอนกาแฟสีแดง!$G$5:$G$64)</f>
        <v>0</v>
      </c>
      <c r="BM54" s="297">
        <f>SUMIF(โรคใบจุดตากบ!$C$5:$C$64,ทดสอบ!$E54,โรคใบจุดตากบ!$G$5:$G$64)</f>
        <v>0</v>
      </c>
      <c r="BN54" s="297">
        <f ca="1">SUMIF(หนอนเจาะกิ่งลำต้น!$C$5:$C508,ทดสอบ!$E54,หนอนเจาะกิ่งลำต้น!$G$5:$G$64)</f>
        <v>0</v>
      </c>
      <c r="BO54" s="591">
        <f>SUMIF(มอดเจาะเมล็ดกาแฟ!$C$5:$C$64,ทดสอบ!$E54,มอดเจาะเมล็ดกาแฟ!$G$5:$G$64)</f>
        <v>0</v>
      </c>
      <c r="BP54" s="297">
        <f>SUMIF(มอดเจาะผลกาแฟ!$C$5:$C$64,ทดสอบ!$E54,มอดเจาะผลกาแฟ!$G$5:$G$64)</f>
        <v>0</v>
      </c>
      <c r="BQ54" s="300">
        <f t="shared" ca="1" si="113"/>
        <v>0</v>
      </c>
      <c r="BR54" s="297">
        <f>SUMIF(เพลี้ยแป้งมัน!$B$5:$B$59,ทดสอบ!$E54,เพลี้ยแป้งมัน!$H$5:$H$59)</f>
        <v>0</v>
      </c>
      <c r="BS54" s="591">
        <f>SUMIF('โรคใบไหม้ (มัน)'!$B$5:$B$58,ทดสอบ!$E54,'โรคใบไหม้ (มัน)'!$H$5:$H$58)</f>
        <v>0</v>
      </c>
      <c r="BT54" s="297">
        <f>SUMIF(ไรแดง!$B$5:$B$59,ทดสอบ!$E54,ไรแดง!$H$5:$H$59)</f>
        <v>0</v>
      </c>
      <c r="BU54" s="297"/>
      <c r="BV54" s="297"/>
      <c r="BW54" s="297"/>
      <c r="BX54" s="297"/>
      <c r="BY54" s="297"/>
      <c r="BZ54" s="297">
        <f>SUMIF(โรคโคนเน่าหัวเน่า!$B$5:$B$59,ทดสอบ!$E54,โรคโคนเน่าหัวเน่า!$H$5:$H$59)</f>
        <v>0</v>
      </c>
      <c r="CA54" s="297"/>
      <c r="CB54" s="297">
        <f>SUMIF(โรคพุ่มแจ้!$B$5:$B$58,ทดสอบ!$E54,โรคพุ่มแจ้!$H$5:$H$58)</f>
        <v>0</v>
      </c>
      <c r="CC54" s="297">
        <f>SUMIF(โรคใบด่างมันสำปะหลัง!$B$5:$B$59,ทดสอบ!$E54,โรคใบด่างมันสำปะหลัง!$H$5:$H$59)</f>
        <v>89882.32</v>
      </c>
      <c r="CD54" s="300">
        <f t="shared" si="114"/>
        <v>89882.32</v>
      </c>
      <c r="CE54" s="297">
        <f>SUMIF(หนอนกออ้อย!$B$5:$B$50,ทดสอบ!$E54,หนอนกออ้อย!$G$5:$G$50)</f>
        <v>0</v>
      </c>
      <c r="CF54" s="297">
        <f>SUMIF('ด้วงหนวดยาว อ้อย'!$B$5:$B$52,ทดสอบ!$E54,'ด้วงหนวดยาว อ้อย'!$G$5:$G$52)</f>
        <v>0</v>
      </c>
      <c r="CG54" s="297"/>
      <c r="CH54" s="297"/>
      <c r="CI54" s="297"/>
      <c r="CJ54" s="297"/>
      <c r="CK54" s="297"/>
      <c r="CL54" s="297"/>
      <c r="CM54" s="297"/>
      <c r="CN54" s="297"/>
      <c r="CO54" s="297"/>
      <c r="CP54" s="297"/>
      <c r="CQ54" s="297"/>
      <c r="CR54" s="297">
        <f>SUMIF('โรคใบขาว อ้อย'!$B$5:$B$50,ทดสอบ!$E54,'โรคใบขาว อ้อย'!$G$5:$G$50)</f>
        <v>0</v>
      </c>
      <c r="CS54" s="297"/>
      <c r="CT54" s="300">
        <f t="shared" si="115"/>
        <v>0</v>
      </c>
      <c r="CU54" s="297"/>
      <c r="CV54" s="297">
        <f>SUMIF('หนอนกระทู้ข้าวโพดลายจุด (FAW)'!$B$5:$B$57,ทดสอบ!$E54,'หนอนกระทู้ข้าวโพดลายจุด (FAW)'!$F$5:$F$57)</f>
        <v>0</v>
      </c>
      <c r="CW54" s="297">
        <f>SUMIF(โรคฝักเน่า!$C$5:$C$57,ทดสอบ!$E54,โรคฝักเน่า!$G$5:$G$57)</f>
        <v>0</v>
      </c>
      <c r="CX54" s="297"/>
      <c r="CY54" s="297"/>
      <c r="CZ54" s="297"/>
      <c r="DA54" s="297"/>
      <c r="DB54" s="297"/>
      <c r="DC54" s="297"/>
      <c r="DD54" s="300">
        <f t="shared" si="116"/>
        <v>0</v>
      </c>
      <c r="DE54" s="297">
        <f>SUMIF(โรคเหี่ยว!$B$5:$B$65,ทดสอบ!$E54,โรคเหี่ยว!$E$5:$E$65)</f>
        <v>0</v>
      </c>
      <c r="DF54" s="297"/>
      <c r="DG54" s="297"/>
      <c r="DH54" s="297"/>
      <c r="DI54" s="297"/>
      <c r="DJ54" s="300">
        <f t="shared" si="117"/>
        <v>0</v>
      </c>
      <c r="DK54" s="297"/>
      <c r="DL54" s="297"/>
      <c r="DM54" s="297"/>
      <c r="DN54" s="297"/>
      <c r="DO54" s="297"/>
      <c r="DP54" s="300">
        <f t="shared" si="118"/>
        <v>0</v>
      </c>
      <c r="DQ54" s="297"/>
      <c r="DR54" s="297"/>
      <c r="DS54" s="297">
        <f>SUMIF('เพลี้ยไฟ ทุเรียน'!$B$5:$B$81,ทดสอบ!$E54,'เพลี้ยไฟ ทุเรียน'!$F$5:$F$81)</f>
        <v>0</v>
      </c>
      <c r="DT54" s="297">
        <f>SUMIF('เพลี้ยแป้ง ทุเรียน'!$B$5:$B$81,ทดสอบ!$E54,'เพลี้ยแป้ง ทุเรียน'!$F$5:$F$81)</f>
        <v>0</v>
      </c>
      <c r="DU54" s="297">
        <f>SUMIF(เพลี้ยไก่แจ้ทุเรียน!$B$5:$B$81,ทดสอบ!$E54,เพลี้ยไก่แจ้ทุเรียน!$F$5:$F$81)</f>
        <v>0</v>
      </c>
      <c r="DV54" s="297">
        <f>SUMIF(เพลี้ยหอยเกล็ด!$B$5:$B$81,ทดสอบ!$E54,เพลี้ยหอยเกล็ด!$F$5:$F$81)</f>
        <v>0</v>
      </c>
      <c r="DW54" s="297">
        <f>SUMIF(เพลี้ยจั๊กจั่นฝอย!$B$5:$B$81,ทดสอบ!$E54,เพลี้ยจั๊กจั่นฝอย!$F$5:$F$81)</f>
        <v>0</v>
      </c>
      <c r="DX54" s="297">
        <f>SUMIF(หนอนเจาะเมล็ดทุเรียน!$B$5:$B$81,ทดสอบ!$E54,หนอนเจาะเมล็ดทุเรียน!$F$5:$F$81)</f>
        <v>0</v>
      </c>
      <c r="DY54" s="297">
        <f>SUMIF(ไรแดงทุเรียน!$B$5:$B$81,ทดสอบ!$E54,ไรแดงทุเรียน!$F$5:$F$81)</f>
        <v>0</v>
      </c>
      <c r="DZ54" s="297"/>
      <c r="EA54" s="297">
        <f>SUMIF(โรครากเน่าโคนเน่า!$B$5:$B$81,ทดสอบ!$E54,โรครากเน่าโคนเน่า!$F$5:$F$81)</f>
        <v>0</v>
      </c>
      <c r="EB54" s="297">
        <f>SUMIF('โรคราดำ ทุเรียน'!$B$5:$B$81,ทดสอบ!$E54,'โรคราดำ ทุเรียน'!$F$5:$F$81)</f>
        <v>0</v>
      </c>
      <c r="EC54" s="297"/>
      <c r="ED54" s="297"/>
      <c r="EE54" s="297">
        <f>SUMIF(โรคราสีชมพู!$B$5:$B$81,ทดสอบ!$E54,โรคราสีชมพู!$F$5:$F$81)</f>
        <v>0</v>
      </c>
      <c r="EF54" s="297">
        <f>SUMIF(โรคใบติดหรือใบไหม้!$B$5:$B$81,ทดสอบ!$E54,โรคใบติดหรือใบไหม้!$F$5:$F$81)</f>
        <v>0</v>
      </c>
      <c r="EG54" s="297"/>
      <c r="EH54" s="297">
        <f>SUMIF('โรคใบจุดสาหร่าย (durian)'!$B$5:$B$81,ทดสอบ!$E54,'โรคใบจุดสาหร่าย (durian)'!$F$5:$F$81)</f>
        <v>0</v>
      </c>
      <c r="EI54" s="297">
        <f>SUMIF(หนอนเจาะผล!$B$5:$B$81,ทดสอบ!$E54,หนอนเจาะผล!$F$5:$F$81)</f>
        <v>0</v>
      </c>
      <c r="EJ54" s="300">
        <f t="shared" si="119"/>
        <v>0</v>
      </c>
      <c r="EK54" s="297"/>
      <c r="EL54" s="297">
        <f>SUMIF('เพลี้ยแป้ง (เงาะ)'!$B$5:$B$76,ทดสอบ!$E54,'เพลี้ยแป้ง (เงาะ)'!$F$5:$F$76)</f>
        <v>0</v>
      </c>
      <c r="EM54" s="297"/>
      <c r="EN54" s="297">
        <f>SUMIF(หนอนคืบกินใบ!$B$5:$B$76,ทดสอบ!$E54,หนอนคืบกินใบ!$F$5:$F$76)</f>
        <v>0</v>
      </c>
      <c r="EO54" s="297">
        <f>SUMIF('โรคราแป้ง (เงาะ)'!$B$5:$B$76,ทดสอบ!$E54,'โรคราแป้ง (เงาะ)'!$F$5:$F$76)</f>
        <v>0</v>
      </c>
      <c r="EP54" s="297"/>
      <c r="EQ54" s="297"/>
      <c r="ER54" s="297"/>
      <c r="ES54" s="297">
        <f>SUMIF('โรคใบจุดสาหร่าย(เงาะ)'!$B$5:$B$76,ทดสอบ!$E54,'โรคใบจุดสาหร่าย(เงาะ)'!$F$5:$F$76)</f>
        <v>0</v>
      </c>
      <c r="ET54" s="300">
        <f t="shared" si="120"/>
        <v>0</v>
      </c>
      <c r="EU54" s="297">
        <f>SUMIF('เพลี้ยไฟ (mangosteen)'!$B$5:$B$76,ทดสอบ!$E54,'เพลี้ยไฟ (mangosteen)'!$F$5:$F$76)</f>
        <v>0</v>
      </c>
      <c r="EV54" s="297">
        <f>SUMIF(หนอนชอนใบ!$B$5:$B$76,ทดสอบ!$E54,หนอนชอนใบ!$F$5:$F$76)</f>
        <v>0</v>
      </c>
      <c r="EW54" s="297">
        <f>SUMIF(หนอนกินใบ!$B$5:$B$76,ทดสอบ!$E54,หนอนกินใบ!$F$5:$F$76)</f>
        <v>0</v>
      </c>
      <c r="EX54" s="297"/>
      <c r="EY54" s="297">
        <f>SUMIF(โรคแอนแทรคโนส!$B$5:$B$76,ทดสอบ!$E54,โรคแอนแทรคโนส!$F$5:$F$76)</f>
        <v>0</v>
      </c>
      <c r="EZ54" s="297">
        <f>SUMIF('โรคใบจุดสาหร่าย (mangosteen)'!$B$5:$B$76,ทดสอบ!$E54,'โรคใบจุดสาหร่าย (mangosteen)'!$F$5:$F$76)</f>
        <v>0</v>
      </c>
      <c r="FA54" s="297">
        <f>SUMIF('โรคใบจุด (mangosteen)'!$B$5:$B$76,ทดสอบ!$E54,'โรคใบจุด (mangosteen)'!$F$5:$F$76)</f>
        <v>0</v>
      </c>
      <c r="FB54" s="300">
        <f t="shared" si="121"/>
        <v>0</v>
      </c>
      <c r="FC54" s="297">
        <f>SUMIF(โรคพุ่มไม้กวาด!$B$5:$B$80,ทดสอบ!$E54,โรคพุ่มไม้กวาด!$F$5:$F$80)</f>
        <v>0</v>
      </c>
      <c r="FD54" s="297">
        <f>SUMIF('เพลี้ยแป้ง (ลำไย)'!$B$5:$B$80,ทดสอบ!$E54,'เพลี้ยแป้ง (ลำไย)'!$F$5:$F$80)</f>
        <v>0</v>
      </c>
      <c r="FE54" s="297">
        <f>SUMIF('โรคราดำ (ลำไย)'!$B$5:$B$80,ทดสอบ!$E54,'โรคราดำ (ลำไย)'!$F$5:$F$80)</f>
        <v>0</v>
      </c>
      <c r="FF54" s="297">
        <f>SUMIF('หนอนคืบกินใบ (ลำไย)'!$B$5:$B$80,ทดสอบ!$E54,'หนอนคืบกินใบ (ลำไย)'!$F$5:$F$80)</f>
        <v>0</v>
      </c>
      <c r="FG54" s="297"/>
      <c r="FH54" s="300">
        <f t="shared" si="122"/>
        <v>0</v>
      </c>
      <c r="FI54" s="300">
        <f t="shared" ca="1" si="123"/>
        <v>89882.32</v>
      </c>
      <c r="FJ54" s="368">
        <f t="shared" ca="1" si="93"/>
        <v>89882.32</v>
      </c>
      <c r="FK54" s="334">
        <f t="shared" ca="1" si="25"/>
        <v>0</v>
      </c>
    </row>
    <row r="55" spans="1:167" s="113" customFormat="1">
      <c r="A55" s="318">
        <v>0</v>
      </c>
      <c r="B55" s="318">
        <f t="shared" ca="1" si="108"/>
        <v>1</v>
      </c>
      <c r="C55" s="318">
        <f ca="1">IF(B55=1,SUBTOTAL(2,$B$49:B55),"")</f>
        <v>4</v>
      </c>
      <c r="D55" s="290">
        <f t="shared" ca="1" si="109"/>
        <v>4</v>
      </c>
      <c r="E55" s="291" t="s">
        <v>160</v>
      </c>
      <c r="F55" s="310"/>
      <c r="G55" s="310"/>
      <c r="H55" s="310"/>
      <c r="I55" s="310"/>
      <c r="J55" s="307"/>
      <c r="K55" s="297">
        <f>SUMIF(หนอนห่อใบข้าว!$B$5:$B$76,ทดสอบ!$E55,หนอนห่อใบข้าว!$G$5:$G$76)</f>
        <v>0</v>
      </c>
      <c r="L55" s="297">
        <f>SUMIF(เพลี้ยกระโดดหลังขาว!$B$5:$B$76,ทดสอบ!$E55,เพลี้ยกระโดดหลังขาว!$G$5:$G$76)</f>
        <v>0</v>
      </c>
      <c r="M55" s="297">
        <f>SUMIF(โรคไหม้ข้าว!$B$5:$B$76,ทดสอบ!$E55,โรคไหม้ข้าว!$G$5:$G$76)</f>
        <v>0</v>
      </c>
      <c r="N55" s="297">
        <f>SUMIF(แมลงหวี่ขาว!$B$5:$B$76,ทดสอบ!$E55,แมลงหวี่ขาว!$G$5:$G$76)</f>
        <v>0</v>
      </c>
      <c r="O55" s="297">
        <f>SUMIF(เพลี้ยกระโดดสีน้ำตาล!$B$5:$B$77,ทดสอบ!$E55,เพลี้ยกระโดดสีน้ำตาล!$G$5:$G$77)</f>
        <v>0</v>
      </c>
      <c r="P55" s="297">
        <f>SUMIF(แมลงสิง!$B$5:$B$81,ทดสอบ!$E55,แมลงสิง!$G$5:$G$81)</f>
        <v>0</v>
      </c>
      <c r="Q55" s="297">
        <f>SUMIF(เพลี้ยไฟ!$B$5:$B$76,ทดสอบ!$E55,เพลี้ยไฟ!$G$5:$G$76)</f>
        <v>0</v>
      </c>
      <c r="R55" s="297">
        <f>SUMIF(แมลงดำหนาม1!$B$5:$B$81,ทดสอบ!$E55,แมลงดำหนาม1!$G$5:$G$81)</f>
        <v>0</v>
      </c>
      <c r="S55" s="297">
        <f>SUMIF(โรคขอบใบแห้ง!$B$5:$B$78,ทดสอบ!$E55,โรคขอบใบแห้ง!$G$5:$G$78)</f>
        <v>0</v>
      </c>
      <c r="T55" s="297">
        <f>SUMIF(โรคกาบใบแห้ง!$B$5:$B$81,ทดสอบ!$E55,โรคกาบใบแห้ง!$G$5:$G$81)</f>
        <v>0</v>
      </c>
      <c r="U55" s="297">
        <f>SUMIF(โรคใบจุดสีน้ำตาล!$B$5:$B$77,ทดสอบ!$E55,โรคใบจุดสีน้ำตาล!$G$5:$G$77)</f>
        <v>0</v>
      </c>
      <c r="V55" s="297">
        <f>SUMIF(หนอนกระทู้กล้า!$B$5:$B$76,ทดสอบ!$E55,หนอนกระทู้กล้า!$G$5:$G$76)</f>
        <v>0</v>
      </c>
      <c r="W55" s="297">
        <f>SUMIF(โรคใบขีดโปร่งแสง!$B$5:$B$81,ทดสอบ!$E55,โรคใบขีดโปร่งแสง!$G$5:$G$81)</f>
        <v>0</v>
      </c>
      <c r="X55" s="297">
        <f>SUMIF(โรคใบขีดสีน้ำตาล!$B$5:$B$80,ทดสอบ!$E55,โรคใบขีดสีน้ำตาล!$G$5:$G$80)</f>
        <v>0</v>
      </c>
      <c r="Y55" s="297">
        <f>SUMIF(หนอนกัดใบข้าว!$B$5:$B$81,ทดสอบ!$E55,หนอนกัดใบข้าว!$G$5:$G$81)</f>
        <v>0</v>
      </c>
      <c r="Z55" s="297">
        <f>SUMIF(แมลงหล่า!$B$5:$B$81,ทดสอบ!$E55,แมลงหล่า!$G$5:$G$81)</f>
        <v>0</v>
      </c>
      <c r="AA55" s="297">
        <f>SUMIF(แมลงบั่ว!$B$5:$B$80,ทดสอบ!$E55,แมลงบั่ว!$G$5:$G$80)</f>
        <v>0</v>
      </c>
      <c r="AB55" s="297">
        <f>SUMIF(โรคเมล็ดด่าง!$B$5:$B$81,ทดสอบ!$E55,โรคเมล็ดด่าง!$G$5:$G$81)</f>
        <v>0</v>
      </c>
      <c r="AC55" s="297">
        <f>SUMIF(ด้วงดำ!$B$5:$B$81,ทดสอบ!$E55,ด้วงดำ!$G$5:$G$81)</f>
        <v>0</v>
      </c>
      <c r="AD55" s="297">
        <f>SUMIF(ตั๊กแตนหนวดสั้น!$B$5:$B$81,ทดสอบ!$E55,ตั๊กแตนหนวดสั้น!$G$5:$G$81)</f>
        <v>0</v>
      </c>
      <c r="AE55" s="297">
        <f>SUMIF(หนอนกอข้าว!$B$5:$B$77,ทดสอบ!$E55,หนอนกอข้าว!$G$5:$G$77)</f>
        <v>0</v>
      </c>
      <c r="AF55" s="297">
        <f>SUMIF(หนอนกระทู้ข้าว!$B$5:$B$81,ทดสอบ!$E55,หนอนกระทู้ข้าว!$G$5:$G$81)</f>
        <v>0</v>
      </c>
      <c r="AG55" s="297">
        <f>SUMIF(โรคกาบใบเน่า!$B$5:$B$81,ทดสอบ!$E55,โรคกาบใบเน่า!$G$5:$G$81)</f>
        <v>0</v>
      </c>
      <c r="AH55" s="297">
        <f>SUMIF(เพลี้ยจั๊กจั่นสีเขียว!$B$5:$B$80,ทดสอบ!$E55,เพลี้ยจั๊กจั่นสีเขียว!$G$5:$G$80)</f>
        <v>0</v>
      </c>
      <c r="AI55" s="297">
        <f>SUMIF(หอยเชอรี่!$B$5:$B$81,ทดสอบ!$E55,หอยเชอรี่!$G$5:$G$81)</f>
        <v>0</v>
      </c>
      <c r="AJ55" s="297">
        <f>SUMIF(โรคใบสีส้ม!$B$5:$B$80,ทดสอบ!$E55,โรคใบสีส้ม!$G$5:$G$80)</f>
        <v>0</v>
      </c>
      <c r="AK55" s="301">
        <f t="shared" si="110"/>
        <v>0</v>
      </c>
      <c r="AL55" s="297">
        <f>SUMIF(หนอนหัวดำ!$C$6:$C$67,ทดสอบ!$E55,หนอนหัวดำ!$N$6:$N$67)</f>
        <v>0</v>
      </c>
      <c r="AM55" s="297">
        <f>SUMIF(แมลงดำหนาม!$C$6:$C$67,ทดสอบ!$E55,แมลงดำหนาม!$N$6:$N$67)</f>
        <v>0</v>
      </c>
      <c r="AN55" s="297">
        <f>SUMIF('ด้วงแรด มะพร้าว'!$C$6:$C$67,ทดสอบ!$E55,'ด้วงแรด มะพร้าว'!$J$6:$J$67)</f>
        <v>0</v>
      </c>
      <c r="AO55" s="297">
        <f>SUMIF(ด้วงงวง!$C$6:$C$67,ทดสอบ!$E55,ด้วงงวง!$J$6:$J$67)</f>
        <v>0</v>
      </c>
      <c r="AP55" s="297">
        <f>SUMIF(ไรสี่ขามะพร้าว!$C$6:$C$67,ทดสอบ!$E55,ไรสี่ขามะพร้าว!$J$6:$J$67)</f>
        <v>0</v>
      </c>
      <c r="AQ55" s="297">
        <f>SUMIF(หนอนพาราซา!$C$6:$C$67,ทดสอบ!$E55,หนอนพาราซา!$J$6:$J$67)</f>
        <v>0</v>
      </c>
      <c r="AR55" s="297">
        <f>SUMIF(หนอนกินใบมะพร้าว!$C$6:$C$67,ทดสอบ!$E55,หนอนกินใบมะพร้าว!$J$6:$J$67)</f>
        <v>0</v>
      </c>
      <c r="AS55" s="300">
        <f t="shared" si="79"/>
        <v>0</v>
      </c>
      <c r="AT55" s="297">
        <f>SUMIF('ด้วงแรด ปาล์ม'!$C$5:$C$71,ทดสอบ!$E55,'ด้วงแรด ปาล์ม'!$G$5:$G$71)</f>
        <v>0</v>
      </c>
      <c r="AU55" s="297">
        <f>SUMIF(หนอนปลอกเล็ก!$C$5:$C$71,ทดสอบ!$E55,หนอนปลอกเล็ก!$G$5:$G$71)</f>
        <v>0</v>
      </c>
      <c r="AV55" s="297">
        <f>SUMIF(ด้วงกุหลาบ!$C$5:$C$70,ทดสอบ!$E55,ด้วงกุหลาบ!$G$5:$G$70)</f>
        <v>0</v>
      </c>
      <c r="AW55" s="297">
        <f>SUMIF(โรคทะลายเน่า!$C$5:$C$71,ทดสอบ!$E55,โรคทะลายเน่า!$G$5:$G$71)</f>
        <v>0</v>
      </c>
      <c r="AX55" s="297">
        <f>SUMIF(โรคลำต้นเน่า!$C$5:$C$71,ทดสอบ!$E55,โรคลำต้นเน่า!$G$5:$G$71)</f>
        <v>0</v>
      </c>
      <c r="AY55" s="297">
        <f>SUMIF('โรคใบจุด ปาล์ม'!$C$5:$C$71,ทดสอบ!$E55,'โรคใบจุด ปาล์ม'!$G$5:$G$71)</f>
        <v>0</v>
      </c>
      <c r="AZ55" s="297">
        <f>SUMIF(โรคก้านทางใบเน่า!$C$5:$C$71,ทดสอบ!$E55,โรคก้านทางใบเน่า!$G$5:$G$71)</f>
        <v>0</v>
      </c>
      <c r="BA55" s="297">
        <f>SUMIF(หนอนหน้าแมว!$C$5:$C$71,ทดสอบ!$E55,หนอนหน้าแมว!$G$5:$G$71)</f>
        <v>0</v>
      </c>
      <c r="BB55" s="591">
        <f>SUMIF('หนอนหัวดำ ปาล์ม'!$C$5:$C$71,ทดสอบ!$E55,'หนอนหัวดำ ปาล์ม'!$G$5:$G$71)</f>
        <v>0</v>
      </c>
      <c r="BC55" s="297">
        <f>SUMIF('โรคใบจุดสาหร่าย ปาล์ม'!$C$5:$C$71,ทดสอบ!$E55,'โรคใบจุดสาหร่าย ปาล์ม'!$G$5:$G$71)</f>
        <v>0</v>
      </c>
      <c r="BD55" s="300">
        <f t="shared" si="111"/>
        <v>0</v>
      </c>
      <c r="BE55" s="297">
        <f>SUMIF(โรครากขาว!$C$5:$C$69,ทดสอบ!$E55,โรครากขาว!$G$5:$G$69)</f>
        <v>0</v>
      </c>
      <c r="BF55" s="297">
        <f>SUMIF(โรคใบร่วงยางพาราชนิดใหม่!$C$5:$C$69,ทดสอบ!$E55,โรคใบร่วงยางพาราชนิดใหม่!$G$5:$G$69)</f>
        <v>0</v>
      </c>
      <c r="BG55" s="297">
        <f>SUMIF(โรคใบร่วงยางพารา!$C$5:$C$69,ทดสอบ!$E55,โรคใบร่วงยางพารา!$G$5:$G$69)</f>
        <v>0</v>
      </c>
      <c r="BH55" s="297">
        <f>SUMIF(โรคราแป้ง1!$C$5:$C$69,ทดสอบ!$E55,โรคราแป้ง1!$G$5:$G$69)</f>
        <v>0</v>
      </c>
      <c r="BI55" s="297">
        <f>SUMIF(โรคหน้ายางแห้ง!$C$5:$C$69,ทดสอบ!$E55,โรคหน้ายางแห้ง!$G$5:$G$69)</f>
        <v>0</v>
      </c>
      <c r="BJ55" s="300">
        <f t="shared" si="112"/>
        <v>0</v>
      </c>
      <c r="BK55" s="297">
        <f>SUMIF(โรคราสนิม!$C$5:$C$64,ทดสอบ!$E55,โรคราสนิม!$G$5:$G$64)</f>
        <v>0</v>
      </c>
      <c r="BL55" s="297">
        <f>SUMIF(หนอนกาแฟสีแดง!$C$5:$C$64,ทดสอบ!$E55,หนอนกาแฟสีแดง!$G$5:$G$64)</f>
        <v>0</v>
      </c>
      <c r="BM55" s="297">
        <f>SUMIF(โรคใบจุดตากบ!$C$5:$C$64,ทดสอบ!$E55,โรคใบจุดตากบ!$G$5:$G$64)</f>
        <v>0</v>
      </c>
      <c r="BN55" s="297">
        <f ca="1">SUMIF(หนอนเจาะกิ่งลำต้น!$C$5:$C509,ทดสอบ!$E55,หนอนเจาะกิ่งลำต้น!$G$5:$G$64)</f>
        <v>0</v>
      </c>
      <c r="BO55" s="591">
        <f>SUMIF(มอดเจาะเมล็ดกาแฟ!$C$5:$C$64,ทดสอบ!$E55,มอดเจาะเมล็ดกาแฟ!$G$5:$G$64)</f>
        <v>0</v>
      </c>
      <c r="BP55" s="297">
        <f>SUMIF(มอดเจาะผลกาแฟ!$C$5:$C$64,ทดสอบ!$E55,มอดเจาะผลกาแฟ!$G$5:$G$64)</f>
        <v>0</v>
      </c>
      <c r="BQ55" s="300">
        <f t="shared" ca="1" si="113"/>
        <v>0</v>
      </c>
      <c r="BR55" s="297">
        <f>SUMIF(เพลี้ยแป้งมัน!$B$5:$B$59,ทดสอบ!$E55,เพลี้ยแป้งมัน!$H$5:$H$59)</f>
        <v>110</v>
      </c>
      <c r="BS55" s="591">
        <f>SUMIF('โรคใบไหม้ (มัน)'!$B$5:$B$58,ทดสอบ!$E55,'โรคใบไหม้ (มัน)'!$H$5:$H$58)</f>
        <v>0</v>
      </c>
      <c r="BT55" s="297">
        <f>SUMIF(ไรแดง!$B$5:$B$59,ทดสอบ!$E55,ไรแดง!$H$5:$H$59)</f>
        <v>0</v>
      </c>
      <c r="BU55" s="297"/>
      <c r="BV55" s="297"/>
      <c r="BW55" s="297"/>
      <c r="BX55" s="297"/>
      <c r="BY55" s="297"/>
      <c r="BZ55" s="297">
        <f>SUMIF(โรคโคนเน่าหัวเน่า!$B$5:$B$59,ทดสอบ!$E55,โรคโคนเน่าหัวเน่า!$H$5:$H$59)</f>
        <v>0</v>
      </c>
      <c r="CA55" s="297"/>
      <c r="CB55" s="297">
        <f>SUMIF(โรคพุ่มแจ้!$B$5:$B$58,ทดสอบ!$E55,โรคพุ่มแจ้!$H$5:$H$58)</f>
        <v>0</v>
      </c>
      <c r="CC55" s="297">
        <f>SUMIF(โรคใบด่างมันสำปะหลัง!$B$5:$B$59,ทดสอบ!$E55,โรคใบด่างมันสำปะหลัง!$H$5:$H$59)</f>
        <v>3639.25</v>
      </c>
      <c r="CD55" s="300">
        <f t="shared" si="114"/>
        <v>3749.25</v>
      </c>
      <c r="CE55" s="297">
        <f>SUMIF(หนอนกออ้อย!$B$5:$B$50,ทดสอบ!$E55,หนอนกออ้อย!$G$5:$G$50)</f>
        <v>0</v>
      </c>
      <c r="CF55" s="297">
        <f>SUMIF('ด้วงหนวดยาว อ้อย'!$B$5:$B$52,ทดสอบ!$E55,'ด้วงหนวดยาว อ้อย'!$G$5:$G$52)</f>
        <v>0</v>
      </c>
      <c r="CG55" s="297"/>
      <c r="CH55" s="297"/>
      <c r="CI55" s="297"/>
      <c r="CJ55" s="297"/>
      <c r="CK55" s="297"/>
      <c r="CL55" s="297"/>
      <c r="CM55" s="297"/>
      <c r="CN55" s="297"/>
      <c r="CO55" s="297"/>
      <c r="CP55" s="297"/>
      <c r="CQ55" s="297"/>
      <c r="CR55" s="297">
        <f>SUMIF('โรคใบขาว อ้อย'!$B$5:$B$50,ทดสอบ!$E55,'โรคใบขาว อ้อย'!$G$5:$G$50)</f>
        <v>0</v>
      </c>
      <c r="CS55" s="297"/>
      <c r="CT55" s="300">
        <f t="shared" si="115"/>
        <v>0</v>
      </c>
      <c r="CU55" s="297"/>
      <c r="CV55" s="297">
        <f>SUMIF('หนอนกระทู้ข้าวโพดลายจุด (FAW)'!$B$5:$B$57,ทดสอบ!$E55,'หนอนกระทู้ข้าวโพดลายจุด (FAW)'!$F$5:$F$57)</f>
        <v>0</v>
      </c>
      <c r="CW55" s="297">
        <f>SUMIF(โรคฝักเน่า!$C$5:$C$57,ทดสอบ!$E55,โรคฝักเน่า!$G$5:$G$57)</f>
        <v>0</v>
      </c>
      <c r="CX55" s="297"/>
      <c r="CY55" s="297"/>
      <c r="CZ55" s="297"/>
      <c r="DA55" s="297"/>
      <c r="DB55" s="297"/>
      <c r="DC55" s="297"/>
      <c r="DD55" s="300">
        <f t="shared" si="116"/>
        <v>0</v>
      </c>
      <c r="DE55" s="297">
        <f>SUMIF(โรคเหี่ยว!$B$5:$B$65,ทดสอบ!$E55,โรคเหี่ยว!$E$5:$E$65)</f>
        <v>0</v>
      </c>
      <c r="DF55" s="297"/>
      <c r="DG55" s="297"/>
      <c r="DH55" s="297"/>
      <c r="DI55" s="297"/>
      <c r="DJ55" s="300">
        <f t="shared" si="117"/>
        <v>0</v>
      </c>
      <c r="DK55" s="297"/>
      <c r="DL55" s="297"/>
      <c r="DM55" s="297"/>
      <c r="DN55" s="297"/>
      <c r="DO55" s="297"/>
      <c r="DP55" s="300">
        <f t="shared" si="118"/>
        <v>0</v>
      </c>
      <c r="DQ55" s="297"/>
      <c r="DR55" s="297"/>
      <c r="DS55" s="297">
        <f>SUMIF('เพลี้ยไฟ ทุเรียน'!$B$5:$B$81,ทดสอบ!$E55,'เพลี้ยไฟ ทุเรียน'!$F$5:$F$81)</f>
        <v>0</v>
      </c>
      <c r="DT55" s="297">
        <f>SUMIF('เพลี้ยแป้ง ทุเรียน'!$B$5:$B$81,ทดสอบ!$E55,'เพลี้ยแป้ง ทุเรียน'!$F$5:$F$81)</f>
        <v>0</v>
      </c>
      <c r="DU55" s="297">
        <f>SUMIF(เพลี้ยไก่แจ้ทุเรียน!$B$5:$B$81,ทดสอบ!$E55,เพลี้ยไก่แจ้ทุเรียน!$F$5:$F$81)</f>
        <v>0</v>
      </c>
      <c r="DV55" s="297">
        <f>SUMIF(เพลี้ยหอยเกล็ด!$B$5:$B$81,ทดสอบ!$E55,เพลี้ยหอยเกล็ด!$F$5:$F$81)</f>
        <v>0</v>
      </c>
      <c r="DW55" s="297">
        <f>SUMIF(เพลี้ยจั๊กจั่นฝอย!$B$5:$B$81,ทดสอบ!$E55,เพลี้ยจั๊กจั่นฝอย!$F$5:$F$81)</f>
        <v>0</v>
      </c>
      <c r="DX55" s="297">
        <f>SUMIF(หนอนเจาะเมล็ดทุเรียน!$B$5:$B$81,ทดสอบ!$E55,หนอนเจาะเมล็ดทุเรียน!$F$5:$F$81)</f>
        <v>0</v>
      </c>
      <c r="DY55" s="297">
        <f>SUMIF(ไรแดงทุเรียน!$B$5:$B$81,ทดสอบ!$E55,ไรแดงทุเรียน!$F$5:$F$81)</f>
        <v>0</v>
      </c>
      <c r="DZ55" s="297"/>
      <c r="EA55" s="297">
        <f>SUMIF(โรครากเน่าโคนเน่า!$B$5:$B$81,ทดสอบ!$E55,โรครากเน่าโคนเน่า!$F$5:$F$81)</f>
        <v>0</v>
      </c>
      <c r="EB55" s="297">
        <f>SUMIF('โรคราดำ ทุเรียน'!$B$5:$B$81,ทดสอบ!$E55,'โรคราดำ ทุเรียน'!$F$5:$F$81)</f>
        <v>0</v>
      </c>
      <c r="EC55" s="297"/>
      <c r="ED55" s="297"/>
      <c r="EE55" s="297">
        <f>SUMIF(โรคราสีชมพู!$B$5:$B$81,ทดสอบ!$E55,โรคราสีชมพู!$F$5:$F$81)</f>
        <v>0</v>
      </c>
      <c r="EF55" s="297">
        <f>SUMIF(โรคใบติดหรือใบไหม้!$B$5:$B$81,ทดสอบ!$E55,โรคใบติดหรือใบไหม้!$F$5:$F$81)</f>
        <v>0</v>
      </c>
      <c r="EG55" s="297"/>
      <c r="EH55" s="297">
        <f>SUMIF('โรคใบจุดสาหร่าย (durian)'!$B$5:$B$81,ทดสอบ!$E55,'โรคใบจุดสาหร่าย (durian)'!$F$5:$F$81)</f>
        <v>0</v>
      </c>
      <c r="EI55" s="297">
        <f>SUMIF(หนอนเจาะผล!$B$5:$B$81,ทดสอบ!$E55,หนอนเจาะผล!$F$5:$F$81)</f>
        <v>0</v>
      </c>
      <c r="EJ55" s="300">
        <f t="shared" si="119"/>
        <v>0</v>
      </c>
      <c r="EK55" s="297"/>
      <c r="EL55" s="297">
        <f>SUMIF('เพลี้ยแป้ง (เงาะ)'!$B$5:$B$76,ทดสอบ!$E55,'เพลี้ยแป้ง (เงาะ)'!$F$5:$F$76)</f>
        <v>0</v>
      </c>
      <c r="EM55" s="297"/>
      <c r="EN55" s="297">
        <f>SUMIF(หนอนคืบกินใบ!$B$5:$B$76,ทดสอบ!$E55,หนอนคืบกินใบ!$F$5:$F$76)</f>
        <v>0</v>
      </c>
      <c r="EO55" s="297">
        <f>SUMIF('โรคราแป้ง (เงาะ)'!$B$5:$B$76,ทดสอบ!$E55,'โรคราแป้ง (เงาะ)'!$F$5:$F$76)</f>
        <v>0</v>
      </c>
      <c r="EP55" s="297"/>
      <c r="EQ55" s="297"/>
      <c r="ER55" s="297"/>
      <c r="ES55" s="297">
        <f>SUMIF('โรคใบจุดสาหร่าย(เงาะ)'!$B$5:$B$76,ทดสอบ!$E55,'โรคใบจุดสาหร่าย(เงาะ)'!$F$5:$F$76)</f>
        <v>0</v>
      </c>
      <c r="ET55" s="300">
        <f t="shared" si="120"/>
        <v>0</v>
      </c>
      <c r="EU55" s="297">
        <f>SUMIF('เพลี้ยไฟ (mangosteen)'!$B$5:$B$76,ทดสอบ!$E55,'เพลี้ยไฟ (mangosteen)'!$F$5:$F$76)</f>
        <v>0</v>
      </c>
      <c r="EV55" s="297">
        <f>SUMIF(หนอนชอนใบ!$B$5:$B$76,ทดสอบ!$E55,หนอนชอนใบ!$F$5:$F$76)</f>
        <v>0</v>
      </c>
      <c r="EW55" s="297">
        <f>SUMIF(หนอนกินใบ!$B$5:$B$76,ทดสอบ!$E55,หนอนกินใบ!$F$5:$F$76)</f>
        <v>0</v>
      </c>
      <c r="EX55" s="297"/>
      <c r="EY55" s="297">
        <f>SUMIF(โรคแอนแทรคโนส!$B$5:$B$76,ทดสอบ!$E55,โรคแอนแทรคโนส!$F$5:$F$76)</f>
        <v>0</v>
      </c>
      <c r="EZ55" s="297">
        <f>SUMIF('โรคใบจุดสาหร่าย (mangosteen)'!$B$5:$B$76,ทดสอบ!$E55,'โรคใบจุดสาหร่าย (mangosteen)'!$F$5:$F$76)</f>
        <v>0</v>
      </c>
      <c r="FA55" s="297">
        <f>SUMIF('โรคใบจุด (mangosteen)'!$B$5:$B$76,ทดสอบ!$E55,'โรคใบจุด (mangosteen)'!$F$5:$F$76)</f>
        <v>0</v>
      </c>
      <c r="FB55" s="300">
        <f t="shared" si="121"/>
        <v>0</v>
      </c>
      <c r="FC55" s="297">
        <f>SUMIF(โรคพุ่มไม้กวาด!$B$5:$B$80,ทดสอบ!$E55,โรคพุ่มไม้กวาด!$F$5:$F$80)</f>
        <v>0</v>
      </c>
      <c r="FD55" s="297">
        <f>SUMIF('เพลี้ยแป้ง (ลำไย)'!$B$5:$B$80,ทดสอบ!$E55,'เพลี้ยแป้ง (ลำไย)'!$F$5:$F$80)</f>
        <v>0</v>
      </c>
      <c r="FE55" s="297">
        <f>SUMIF('โรคราดำ (ลำไย)'!$B$5:$B$80,ทดสอบ!$E55,'โรคราดำ (ลำไย)'!$F$5:$F$80)</f>
        <v>0</v>
      </c>
      <c r="FF55" s="297">
        <f>SUMIF('หนอนคืบกินใบ (ลำไย)'!$B$5:$B$80,ทดสอบ!$E55,'หนอนคืบกินใบ (ลำไย)'!$F$5:$F$80)</f>
        <v>0</v>
      </c>
      <c r="FG55" s="297"/>
      <c r="FH55" s="300">
        <f t="shared" si="122"/>
        <v>0</v>
      </c>
      <c r="FI55" s="300">
        <f t="shared" ca="1" si="123"/>
        <v>3749.25</v>
      </c>
      <c r="FJ55" s="368">
        <f t="shared" ca="1" si="93"/>
        <v>3749.25</v>
      </c>
      <c r="FK55" s="334">
        <f t="shared" ca="1" si="25"/>
        <v>0</v>
      </c>
    </row>
    <row r="56" spans="1:167" s="113" customFormat="1" hidden="1">
      <c r="A56" s="318">
        <v>0</v>
      </c>
      <c r="B56" s="318" t="str">
        <f t="shared" si="108"/>
        <v/>
      </c>
      <c r="C56" s="318" t="str">
        <f>IF(B56=1,SUBTOTAL(2,$B$49:B56),"")</f>
        <v/>
      </c>
      <c r="D56" s="290" t="str">
        <f t="shared" si="109"/>
        <v/>
      </c>
      <c r="E56" s="291" t="s">
        <v>161</v>
      </c>
      <c r="F56" s="310"/>
      <c r="G56" s="310"/>
      <c r="H56" s="310"/>
      <c r="I56" s="310"/>
      <c r="J56" s="307"/>
      <c r="K56" s="297">
        <f>SUMIF(หนอนห่อใบข้าว!$B$5:$B$76,ทดสอบ!$E56,หนอนห่อใบข้าว!$G$5:$G$76)</f>
        <v>0</v>
      </c>
      <c r="L56" s="297">
        <f>SUMIF(เพลี้ยกระโดดหลังขาว!$B$5:$B$76,ทดสอบ!$E56,เพลี้ยกระโดดหลังขาว!$G$5:$G$76)</f>
        <v>0</v>
      </c>
      <c r="M56" s="297">
        <f>SUMIF(โรคไหม้ข้าว!$B$5:$B$76,ทดสอบ!$E56,โรคไหม้ข้าว!$G$5:$G$76)</f>
        <v>0</v>
      </c>
      <c r="N56" s="297">
        <f>SUMIF(แมลงหวี่ขาว!$B$5:$B$76,ทดสอบ!$E56,แมลงหวี่ขาว!$G$5:$G$76)</f>
        <v>0</v>
      </c>
      <c r="O56" s="297">
        <f>SUMIF(เพลี้ยกระโดดสีน้ำตาล!$B$5:$B$77,ทดสอบ!$E56,เพลี้ยกระโดดสีน้ำตาล!$G$5:$G$77)</f>
        <v>0</v>
      </c>
      <c r="P56" s="297">
        <f>SUMIF(แมลงสิง!$B$5:$B$81,ทดสอบ!$E56,แมลงสิง!$G$5:$G$81)</f>
        <v>0</v>
      </c>
      <c r="Q56" s="297">
        <f>SUMIF(เพลี้ยไฟ!$B$5:$B$76,ทดสอบ!$E56,เพลี้ยไฟ!$G$5:$G$76)</f>
        <v>0</v>
      </c>
      <c r="R56" s="297">
        <f>SUMIF(แมลงดำหนาม1!$B$5:$B$81,ทดสอบ!$E56,แมลงดำหนาม1!$G$5:$G$81)</f>
        <v>0</v>
      </c>
      <c r="S56" s="297">
        <f>SUMIF(โรคขอบใบแห้ง!$B$5:$B$78,ทดสอบ!$E56,โรคขอบใบแห้ง!$G$5:$G$78)</f>
        <v>0</v>
      </c>
      <c r="T56" s="297">
        <f>SUMIF(โรคกาบใบแห้ง!$B$5:$B$81,ทดสอบ!$E56,โรคกาบใบแห้ง!$G$5:$G$81)</f>
        <v>0</v>
      </c>
      <c r="U56" s="297">
        <f>SUMIF(โรคใบจุดสีน้ำตาล!$B$5:$B$77,ทดสอบ!$E56,โรคใบจุดสีน้ำตาล!$G$5:$G$77)</f>
        <v>0</v>
      </c>
      <c r="V56" s="297">
        <f>SUMIF(หนอนกระทู้กล้า!$B$5:$B$76,ทดสอบ!$E56,หนอนกระทู้กล้า!$G$5:$G$76)</f>
        <v>0</v>
      </c>
      <c r="W56" s="297">
        <f>SUMIF(โรคใบขีดโปร่งแสง!$B$5:$B$81,ทดสอบ!$E56,โรคใบขีดโปร่งแสง!$G$5:$G$81)</f>
        <v>0</v>
      </c>
      <c r="X56" s="297">
        <f>SUMIF(โรคใบขีดสีน้ำตาล!$B$5:$B$80,ทดสอบ!$E56,โรคใบขีดสีน้ำตาล!$G$5:$G$80)</f>
        <v>0</v>
      </c>
      <c r="Y56" s="297">
        <f>SUMIF(หนอนกัดใบข้าว!$B$5:$B$81,ทดสอบ!$E56,หนอนกัดใบข้าว!$G$5:$G$81)</f>
        <v>0</v>
      </c>
      <c r="Z56" s="297">
        <f>SUMIF(แมลงหล่า!$B$5:$B$81,ทดสอบ!$E56,แมลงหล่า!$G$5:$G$81)</f>
        <v>0</v>
      </c>
      <c r="AA56" s="297">
        <f>SUMIF(แมลงบั่ว!$B$5:$B$80,ทดสอบ!$E56,แมลงบั่ว!$G$5:$G$80)</f>
        <v>0</v>
      </c>
      <c r="AB56" s="297">
        <f>SUMIF(โรคเมล็ดด่าง!$B$5:$B$81,ทดสอบ!$E56,โรคเมล็ดด่าง!$G$5:$G$81)</f>
        <v>0</v>
      </c>
      <c r="AC56" s="297">
        <f>SUMIF(ด้วงดำ!$B$5:$B$81,ทดสอบ!$E56,ด้วงดำ!$G$5:$G$81)</f>
        <v>0</v>
      </c>
      <c r="AD56" s="297">
        <f>SUMIF(ตั๊กแตนหนวดสั้น!$B$5:$B$81,ทดสอบ!$E56,ตั๊กแตนหนวดสั้น!$G$5:$G$81)</f>
        <v>0</v>
      </c>
      <c r="AE56" s="297">
        <f>SUMIF(หนอนกอข้าว!$B$5:$B$77,ทดสอบ!$E56,หนอนกอข้าว!$G$5:$G$77)</f>
        <v>0</v>
      </c>
      <c r="AF56" s="297">
        <f>SUMIF(หนอนกระทู้ข้าว!$B$5:$B$81,ทดสอบ!$E56,หนอนกระทู้ข้าว!$G$5:$G$81)</f>
        <v>0</v>
      </c>
      <c r="AG56" s="297">
        <f>SUMIF(โรคกาบใบเน่า!$B$5:$B$81,ทดสอบ!$E56,โรคกาบใบเน่า!$G$5:$G$81)</f>
        <v>0</v>
      </c>
      <c r="AH56" s="297">
        <f>SUMIF(เพลี้ยจั๊กจั่นสีเขียว!$B$5:$B$80,ทดสอบ!$E56,เพลี้ยจั๊กจั่นสีเขียว!$G$5:$G$80)</f>
        <v>0</v>
      </c>
      <c r="AI56" s="297">
        <f>SUMIF(หอยเชอรี่!$B$5:$B$81,ทดสอบ!$E56,หอยเชอรี่!$G$5:$G$81)</f>
        <v>0</v>
      </c>
      <c r="AJ56" s="297">
        <f>SUMIF(โรคใบสีส้ม!$B$5:$B$80,ทดสอบ!$E56,โรคใบสีส้ม!$G$5:$G$80)</f>
        <v>0</v>
      </c>
      <c r="AK56" s="301">
        <f t="shared" si="110"/>
        <v>0</v>
      </c>
      <c r="AL56" s="297">
        <f>SUMIF(หนอนหัวดำ!$C$6:$C$67,ทดสอบ!$E56,หนอนหัวดำ!$N$6:$N$67)</f>
        <v>0</v>
      </c>
      <c r="AM56" s="297">
        <f>SUMIF(แมลงดำหนาม!$C$6:$C$67,ทดสอบ!$E56,แมลงดำหนาม!$N$6:$N$67)</f>
        <v>0</v>
      </c>
      <c r="AN56" s="297">
        <f>SUMIF('ด้วงแรด มะพร้าว'!$C$6:$C$67,ทดสอบ!$E56,'ด้วงแรด มะพร้าว'!$J$6:$J$67)</f>
        <v>0</v>
      </c>
      <c r="AO56" s="297">
        <f>SUMIF(ด้วงงวง!$C$6:$C$67,ทดสอบ!$E56,ด้วงงวง!$J$6:$J$67)</f>
        <v>0</v>
      </c>
      <c r="AP56" s="297">
        <f>SUMIF(ไรสี่ขามะพร้าว!$C$6:$C$67,ทดสอบ!$E56,ไรสี่ขามะพร้าว!$J$6:$J$67)</f>
        <v>0</v>
      </c>
      <c r="AQ56" s="297">
        <f>SUMIF(หนอนพาราซา!$C$6:$C$67,ทดสอบ!$E56,หนอนพาราซา!$J$6:$J$67)</f>
        <v>0</v>
      </c>
      <c r="AR56" s="297">
        <f>SUMIF(หนอนกินใบมะพร้าว!$C$6:$C$67,ทดสอบ!$E56,หนอนกินใบมะพร้าว!$J$6:$J$67)</f>
        <v>0</v>
      </c>
      <c r="AS56" s="300">
        <f t="shared" si="79"/>
        <v>0</v>
      </c>
      <c r="AT56" s="297">
        <f>SUMIF('ด้วงแรด ปาล์ม'!$C$5:$C$71,ทดสอบ!$E56,'ด้วงแรด ปาล์ม'!$G$5:$G$71)</f>
        <v>0</v>
      </c>
      <c r="AU56" s="297">
        <f>SUMIF(หนอนปลอกเล็ก!$C$5:$C$71,ทดสอบ!$E56,หนอนปลอกเล็ก!$G$5:$G$71)</f>
        <v>0</v>
      </c>
      <c r="AV56" s="297">
        <f>SUMIF(ด้วงกุหลาบ!$C$5:$C$70,ทดสอบ!$E56,ด้วงกุหลาบ!$G$5:$G$70)</f>
        <v>0</v>
      </c>
      <c r="AW56" s="297">
        <f>SUMIF(โรคทะลายเน่า!$C$5:$C$71,ทดสอบ!$E56,โรคทะลายเน่า!$G$5:$G$71)</f>
        <v>0</v>
      </c>
      <c r="AX56" s="297">
        <f>SUMIF(โรคลำต้นเน่า!$C$5:$C$71,ทดสอบ!$E56,โรคลำต้นเน่า!$G$5:$G$71)</f>
        <v>0</v>
      </c>
      <c r="AY56" s="297">
        <f>SUMIF('โรคใบจุด ปาล์ม'!$C$5:$C$71,ทดสอบ!$E56,'โรคใบจุด ปาล์ม'!$G$5:$G$71)</f>
        <v>0</v>
      </c>
      <c r="AZ56" s="297">
        <f>SUMIF(โรคก้านทางใบเน่า!$C$5:$C$71,ทดสอบ!$E56,โรคก้านทางใบเน่า!$G$5:$G$71)</f>
        <v>0</v>
      </c>
      <c r="BA56" s="297">
        <f>SUMIF(หนอนหน้าแมว!$C$5:$C$71,ทดสอบ!$E56,หนอนหน้าแมว!$G$5:$G$71)</f>
        <v>0</v>
      </c>
      <c r="BB56" s="591">
        <f>SUMIF('หนอนหัวดำ ปาล์ม'!$C$5:$C$71,ทดสอบ!$E56,'หนอนหัวดำ ปาล์ม'!$G$5:$G$71)</f>
        <v>0</v>
      </c>
      <c r="BC56" s="297">
        <f>SUMIF('โรคใบจุดสาหร่าย ปาล์ม'!$C$5:$C$71,ทดสอบ!$E56,'โรคใบจุดสาหร่าย ปาล์ม'!$G$5:$G$71)</f>
        <v>0</v>
      </c>
      <c r="BD56" s="300">
        <f t="shared" si="111"/>
        <v>0</v>
      </c>
      <c r="BE56" s="297">
        <f>SUMIF(โรครากขาว!$C$5:$C$69,ทดสอบ!$E56,โรครากขาว!$G$5:$G$69)</f>
        <v>0</v>
      </c>
      <c r="BF56" s="297">
        <f>SUMIF(โรคใบร่วงยางพาราชนิดใหม่!$C$5:$C$69,ทดสอบ!$E56,โรคใบร่วงยางพาราชนิดใหม่!$G$5:$G$69)</f>
        <v>0</v>
      </c>
      <c r="BG56" s="297">
        <f>SUMIF(โรคใบร่วงยางพารา!$C$5:$C$69,ทดสอบ!$E56,โรคใบร่วงยางพารา!$G$5:$G$69)</f>
        <v>0</v>
      </c>
      <c r="BH56" s="297">
        <f>SUMIF(โรคราแป้ง1!$C$5:$C$69,ทดสอบ!$E56,โรคราแป้ง1!$G$5:$G$69)</f>
        <v>0</v>
      </c>
      <c r="BI56" s="297">
        <f>SUMIF(โรคหน้ายางแห้ง!$C$5:$C$69,ทดสอบ!$E56,โรคหน้ายางแห้ง!$G$5:$G$69)</f>
        <v>0</v>
      </c>
      <c r="BJ56" s="300">
        <f t="shared" si="112"/>
        <v>0</v>
      </c>
      <c r="BK56" s="297">
        <f>SUMIF(โรคราสนิม!$C$5:$C$64,ทดสอบ!$E56,โรคราสนิม!$G$5:$G$64)</f>
        <v>0</v>
      </c>
      <c r="BL56" s="297">
        <f>SUMIF(หนอนกาแฟสีแดง!$C$5:$C$64,ทดสอบ!$E56,หนอนกาแฟสีแดง!$G$5:$G$64)</f>
        <v>0</v>
      </c>
      <c r="BM56" s="297">
        <f>SUMIF(โรคใบจุดตากบ!$C$5:$C$64,ทดสอบ!$E56,โรคใบจุดตากบ!$G$5:$G$64)</f>
        <v>0</v>
      </c>
      <c r="BN56" s="297">
        <f ca="1">SUMIF(หนอนเจาะกิ่งลำต้น!$C$5:$C510,ทดสอบ!$E56,หนอนเจาะกิ่งลำต้น!$G$5:$G$64)</f>
        <v>0</v>
      </c>
      <c r="BO56" s="591">
        <f>SUMIF(มอดเจาะเมล็ดกาแฟ!$C$5:$C$64,ทดสอบ!$E56,มอดเจาะเมล็ดกาแฟ!$G$5:$G$64)</f>
        <v>0</v>
      </c>
      <c r="BP56" s="297">
        <f>SUMIF(มอดเจาะผลกาแฟ!$C$5:$C$64,ทดสอบ!$E56,มอดเจาะผลกาแฟ!$G$5:$G$64)</f>
        <v>0</v>
      </c>
      <c r="BQ56" s="300">
        <f t="shared" si="113"/>
        <v>0</v>
      </c>
      <c r="BR56" s="297">
        <f>SUMIF(เพลี้ยแป้งมัน!$B$5:$B$59,ทดสอบ!$E56,เพลี้ยแป้งมัน!$H$5:$H$59)</f>
        <v>0</v>
      </c>
      <c r="BS56" s="591">
        <f>SUMIF('โรคใบไหม้ (มัน)'!$B$5:$B$58,ทดสอบ!$E56,'โรคใบไหม้ (มัน)'!$H$5:$H$58)</f>
        <v>0</v>
      </c>
      <c r="BT56" s="297">
        <f>SUMIF(ไรแดง!$B$5:$B$59,ทดสอบ!$E56,ไรแดง!$H$5:$H$59)</f>
        <v>0</v>
      </c>
      <c r="BU56" s="297"/>
      <c r="BV56" s="297"/>
      <c r="BW56" s="297"/>
      <c r="BX56" s="297"/>
      <c r="BY56" s="297"/>
      <c r="BZ56" s="297">
        <f>SUMIF(โรคโคนเน่าหัวเน่า!$B$5:$B$59,ทดสอบ!$E56,โรคโคนเน่าหัวเน่า!$H$5:$H$59)</f>
        <v>0</v>
      </c>
      <c r="CA56" s="297"/>
      <c r="CB56" s="297">
        <f>SUMIF(โรคพุ่มแจ้!$B$5:$B$58,ทดสอบ!$E56,โรคพุ่มแจ้!$H$5:$H$58)</f>
        <v>0</v>
      </c>
      <c r="CC56" s="297">
        <f>SUMIF(โรคใบด่างมันสำปะหลัง!$B$5:$B$59,ทดสอบ!$E56,โรคใบด่างมันสำปะหลัง!$H$5:$H$59)</f>
        <v>0</v>
      </c>
      <c r="CD56" s="300">
        <f t="shared" si="114"/>
        <v>0</v>
      </c>
      <c r="CE56" s="297">
        <f>SUMIF(หนอนกออ้อย!$B$5:$B$50,ทดสอบ!$E56,หนอนกออ้อย!$G$5:$G$50)</f>
        <v>0</v>
      </c>
      <c r="CF56" s="297">
        <f>SUMIF('ด้วงหนวดยาว อ้อย'!$B$5:$B$52,ทดสอบ!$E56,'ด้วงหนวดยาว อ้อย'!$G$5:$G$52)</f>
        <v>0</v>
      </c>
      <c r="CG56" s="297"/>
      <c r="CH56" s="297"/>
      <c r="CI56" s="297"/>
      <c r="CJ56" s="297"/>
      <c r="CK56" s="297"/>
      <c r="CL56" s="297"/>
      <c r="CM56" s="297"/>
      <c r="CN56" s="297"/>
      <c r="CO56" s="297"/>
      <c r="CP56" s="297"/>
      <c r="CQ56" s="297"/>
      <c r="CR56" s="297">
        <f>SUMIF('โรคใบขาว อ้อย'!$B$5:$B$50,ทดสอบ!$E56,'โรคใบขาว อ้อย'!$G$5:$G$50)</f>
        <v>0</v>
      </c>
      <c r="CS56" s="297"/>
      <c r="CT56" s="300">
        <f t="shared" si="115"/>
        <v>0</v>
      </c>
      <c r="CU56" s="297"/>
      <c r="CV56" s="297">
        <f>SUMIF('หนอนกระทู้ข้าวโพดลายจุด (FAW)'!$B$5:$B$57,ทดสอบ!$E56,'หนอนกระทู้ข้าวโพดลายจุด (FAW)'!$F$5:$F$57)</f>
        <v>0</v>
      </c>
      <c r="CW56" s="297">
        <f>SUMIF(โรคฝักเน่า!$C$5:$C$57,ทดสอบ!$E56,โรคฝักเน่า!$G$5:$G$57)</f>
        <v>0</v>
      </c>
      <c r="CX56" s="297"/>
      <c r="CY56" s="297"/>
      <c r="CZ56" s="297"/>
      <c r="DA56" s="297"/>
      <c r="DB56" s="297"/>
      <c r="DC56" s="297"/>
      <c r="DD56" s="300">
        <f t="shared" si="116"/>
        <v>0</v>
      </c>
      <c r="DE56" s="297">
        <f>SUMIF(โรคเหี่ยว!$B$5:$B$65,ทดสอบ!$E56,โรคเหี่ยว!$E$5:$E$65)</f>
        <v>0</v>
      </c>
      <c r="DF56" s="297"/>
      <c r="DG56" s="297"/>
      <c r="DH56" s="297"/>
      <c r="DI56" s="297"/>
      <c r="DJ56" s="300">
        <f t="shared" si="117"/>
        <v>0</v>
      </c>
      <c r="DK56" s="297"/>
      <c r="DL56" s="297"/>
      <c r="DM56" s="297"/>
      <c r="DN56" s="297"/>
      <c r="DO56" s="297"/>
      <c r="DP56" s="300">
        <f t="shared" si="118"/>
        <v>0</v>
      </c>
      <c r="DQ56" s="297"/>
      <c r="DR56" s="297"/>
      <c r="DS56" s="297">
        <f>SUMIF('เพลี้ยไฟ ทุเรียน'!$B$5:$B$81,ทดสอบ!$E56,'เพลี้ยไฟ ทุเรียน'!$F$5:$F$81)</f>
        <v>0</v>
      </c>
      <c r="DT56" s="297">
        <f>SUMIF('เพลี้ยแป้ง ทุเรียน'!$B$5:$B$81,ทดสอบ!$E56,'เพลี้ยแป้ง ทุเรียน'!$F$5:$F$81)</f>
        <v>0</v>
      </c>
      <c r="DU56" s="297">
        <f>SUMIF(เพลี้ยไก่แจ้ทุเรียน!$B$5:$B$81,ทดสอบ!$E56,เพลี้ยไก่แจ้ทุเรียน!$F$5:$F$81)</f>
        <v>0</v>
      </c>
      <c r="DV56" s="297">
        <f>SUMIF(เพลี้ยหอยเกล็ด!$B$5:$B$81,ทดสอบ!$E56,เพลี้ยหอยเกล็ด!$F$5:$F$81)</f>
        <v>0</v>
      </c>
      <c r="DW56" s="297">
        <f>SUMIF(เพลี้ยจั๊กจั่นฝอย!$B$5:$B$81,ทดสอบ!$E56,เพลี้ยจั๊กจั่นฝอย!$F$5:$F$81)</f>
        <v>0</v>
      </c>
      <c r="DX56" s="297">
        <f>SUMIF(หนอนเจาะเมล็ดทุเรียน!$B$5:$B$81,ทดสอบ!$E56,หนอนเจาะเมล็ดทุเรียน!$F$5:$F$81)</f>
        <v>0</v>
      </c>
      <c r="DY56" s="297">
        <f>SUMIF(ไรแดงทุเรียน!$B$5:$B$81,ทดสอบ!$E56,ไรแดงทุเรียน!$F$5:$F$81)</f>
        <v>0</v>
      </c>
      <c r="DZ56" s="297"/>
      <c r="EA56" s="297">
        <f>SUMIF(โรครากเน่าโคนเน่า!$B$5:$B$81,ทดสอบ!$E56,โรครากเน่าโคนเน่า!$F$5:$F$81)</f>
        <v>0</v>
      </c>
      <c r="EB56" s="297">
        <f>SUMIF('โรคราดำ ทุเรียน'!$B$5:$B$81,ทดสอบ!$E56,'โรคราดำ ทุเรียน'!$F$5:$F$81)</f>
        <v>0</v>
      </c>
      <c r="EC56" s="297"/>
      <c r="ED56" s="297"/>
      <c r="EE56" s="297">
        <f>SUMIF(โรคราสีชมพู!$B$5:$B$81,ทดสอบ!$E56,โรคราสีชมพู!$F$5:$F$81)</f>
        <v>0</v>
      </c>
      <c r="EF56" s="297">
        <f>SUMIF(โรคใบติดหรือใบไหม้!$B$5:$B$81,ทดสอบ!$E56,โรคใบติดหรือใบไหม้!$F$5:$F$81)</f>
        <v>0</v>
      </c>
      <c r="EG56" s="297"/>
      <c r="EH56" s="297">
        <f>SUMIF('โรคใบจุดสาหร่าย (durian)'!$B$5:$B$81,ทดสอบ!$E56,'โรคใบจุดสาหร่าย (durian)'!$F$5:$F$81)</f>
        <v>0</v>
      </c>
      <c r="EI56" s="297">
        <f>SUMIF(หนอนเจาะผล!$B$5:$B$81,ทดสอบ!$E56,หนอนเจาะผล!$F$5:$F$81)</f>
        <v>0</v>
      </c>
      <c r="EJ56" s="300">
        <f t="shared" si="119"/>
        <v>0</v>
      </c>
      <c r="EK56" s="297"/>
      <c r="EL56" s="297">
        <f>SUMIF('เพลี้ยแป้ง (เงาะ)'!$B$5:$B$76,ทดสอบ!$E56,'เพลี้ยแป้ง (เงาะ)'!$F$5:$F$76)</f>
        <v>0</v>
      </c>
      <c r="EM56" s="297"/>
      <c r="EN56" s="297">
        <f>SUMIF(หนอนคืบกินใบ!$B$5:$B$76,ทดสอบ!$E56,หนอนคืบกินใบ!$F$5:$F$76)</f>
        <v>0</v>
      </c>
      <c r="EO56" s="297">
        <f>SUMIF('โรคราแป้ง (เงาะ)'!$B$5:$B$76,ทดสอบ!$E56,'โรคราแป้ง (เงาะ)'!$F$5:$F$76)</f>
        <v>0</v>
      </c>
      <c r="EP56" s="297"/>
      <c r="EQ56" s="297"/>
      <c r="ER56" s="297"/>
      <c r="ES56" s="297">
        <f>SUMIF('โรคใบจุดสาหร่าย(เงาะ)'!$B$5:$B$76,ทดสอบ!$E56,'โรคใบจุดสาหร่าย(เงาะ)'!$F$5:$F$76)</f>
        <v>0</v>
      </c>
      <c r="ET56" s="300">
        <f t="shared" si="120"/>
        <v>0</v>
      </c>
      <c r="EU56" s="297">
        <f>SUMIF('เพลี้ยไฟ (mangosteen)'!$B$5:$B$76,ทดสอบ!$E56,'เพลี้ยไฟ (mangosteen)'!$F$5:$F$76)</f>
        <v>0</v>
      </c>
      <c r="EV56" s="297">
        <f>SUMIF(หนอนชอนใบ!$B$5:$B$76,ทดสอบ!$E56,หนอนชอนใบ!$F$5:$F$76)</f>
        <v>0</v>
      </c>
      <c r="EW56" s="297">
        <f>SUMIF(หนอนกินใบ!$B$5:$B$76,ทดสอบ!$E56,หนอนกินใบ!$F$5:$F$76)</f>
        <v>0</v>
      </c>
      <c r="EX56" s="297"/>
      <c r="EY56" s="297">
        <f>SUMIF(โรคแอนแทรคโนส!$B$5:$B$76,ทดสอบ!$E56,โรคแอนแทรคโนส!$F$5:$F$76)</f>
        <v>0</v>
      </c>
      <c r="EZ56" s="297">
        <f>SUMIF('โรคใบจุดสาหร่าย (mangosteen)'!$B$5:$B$76,ทดสอบ!$E56,'โรคใบจุดสาหร่าย (mangosteen)'!$F$5:$F$76)</f>
        <v>0</v>
      </c>
      <c r="FA56" s="297">
        <f>SUMIF('โรคใบจุด (mangosteen)'!$B$5:$B$76,ทดสอบ!$E56,'โรคใบจุด (mangosteen)'!$F$5:$F$76)</f>
        <v>0</v>
      </c>
      <c r="FB56" s="300">
        <f t="shared" si="121"/>
        <v>0</v>
      </c>
      <c r="FC56" s="297">
        <f>SUMIF(โรคพุ่มไม้กวาด!$B$5:$B$80,ทดสอบ!$E56,โรคพุ่มไม้กวาด!$F$5:$F$80)</f>
        <v>0</v>
      </c>
      <c r="FD56" s="297">
        <f>SUMIF('เพลี้ยแป้ง (ลำไย)'!$B$5:$B$80,ทดสอบ!$E56,'เพลี้ยแป้ง (ลำไย)'!$F$5:$F$80)</f>
        <v>0</v>
      </c>
      <c r="FE56" s="297">
        <f>SUMIF('โรคราดำ (ลำไย)'!$B$5:$B$80,ทดสอบ!$E56,'โรคราดำ (ลำไย)'!$F$5:$F$80)</f>
        <v>0</v>
      </c>
      <c r="FF56" s="297">
        <f>SUMIF('หนอนคืบกินใบ (ลำไย)'!$B$5:$B$80,ทดสอบ!$E56,'หนอนคืบกินใบ (ลำไย)'!$F$5:$F$80)</f>
        <v>0</v>
      </c>
      <c r="FG56" s="297"/>
      <c r="FH56" s="300">
        <f t="shared" si="122"/>
        <v>0</v>
      </c>
      <c r="FI56" s="300">
        <f t="shared" si="123"/>
        <v>0</v>
      </c>
      <c r="FJ56" s="368">
        <f t="shared" si="93"/>
        <v>0</v>
      </c>
      <c r="FK56" s="334">
        <f t="shared" si="25"/>
        <v>0</v>
      </c>
    </row>
    <row r="57" spans="1:167" s="112" customFormat="1" hidden="1">
      <c r="A57" s="318">
        <v>0</v>
      </c>
      <c r="B57" s="318" t="str">
        <f t="shared" si="108"/>
        <v/>
      </c>
      <c r="C57" s="318" t="str">
        <f>IF(B57=1,SUBTOTAL(2,$B$49:B57),"")</f>
        <v/>
      </c>
      <c r="D57" s="290" t="str">
        <f t="shared" si="109"/>
        <v/>
      </c>
      <c r="E57" s="291" t="s">
        <v>162</v>
      </c>
      <c r="F57" s="310"/>
      <c r="G57" s="310"/>
      <c r="H57" s="310"/>
      <c r="I57" s="310"/>
      <c r="J57" s="306"/>
      <c r="K57" s="297">
        <f>SUMIF(หนอนห่อใบข้าว!$B$5:$B$76,ทดสอบ!$E57,หนอนห่อใบข้าว!$G$5:$G$76)</f>
        <v>0</v>
      </c>
      <c r="L57" s="297">
        <f>SUMIF(เพลี้ยกระโดดหลังขาว!$B$5:$B$76,ทดสอบ!$E57,เพลี้ยกระโดดหลังขาว!$G$5:$G$76)</f>
        <v>0</v>
      </c>
      <c r="M57" s="297">
        <f>SUMIF(โรคไหม้ข้าว!$B$5:$B$76,ทดสอบ!$E57,โรคไหม้ข้าว!$G$5:$G$76)</f>
        <v>0</v>
      </c>
      <c r="N57" s="297">
        <f>SUMIF(แมลงหวี่ขาว!$B$5:$B$76,ทดสอบ!$E57,แมลงหวี่ขาว!$G$5:$G$76)</f>
        <v>0</v>
      </c>
      <c r="O57" s="297">
        <f>SUMIF(เพลี้ยกระโดดสีน้ำตาล!$B$5:$B$77,ทดสอบ!$E57,เพลี้ยกระโดดสีน้ำตาล!$G$5:$G$77)</f>
        <v>0</v>
      </c>
      <c r="P57" s="297">
        <f>SUMIF(แมลงสิง!$B$5:$B$81,ทดสอบ!$E57,แมลงสิง!$G$5:$G$81)</f>
        <v>0</v>
      </c>
      <c r="Q57" s="297">
        <f>SUMIF(เพลี้ยไฟ!$B$5:$B$76,ทดสอบ!$E57,เพลี้ยไฟ!$G$5:$G$76)</f>
        <v>0</v>
      </c>
      <c r="R57" s="297">
        <f>SUMIF(แมลงดำหนาม1!$B$5:$B$81,ทดสอบ!$E57,แมลงดำหนาม1!$G$5:$G$81)</f>
        <v>0</v>
      </c>
      <c r="S57" s="297">
        <f>SUMIF(โรคขอบใบแห้ง!$B$5:$B$78,ทดสอบ!$E57,โรคขอบใบแห้ง!$G$5:$G$78)</f>
        <v>0</v>
      </c>
      <c r="T57" s="297">
        <f>SUMIF(โรคกาบใบแห้ง!$B$5:$B$81,ทดสอบ!$E57,โรคกาบใบแห้ง!$G$5:$G$81)</f>
        <v>0</v>
      </c>
      <c r="U57" s="297">
        <f>SUMIF(โรคใบจุดสีน้ำตาล!$B$5:$B$77,ทดสอบ!$E57,โรคใบจุดสีน้ำตาล!$G$5:$G$77)</f>
        <v>0</v>
      </c>
      <c r="V57" s="297">
        <f>SUMIF(หนอนกระทู้กล้า!$B$5:$B$76,ทดสอบ!$E57,หนอนกระทู้กล้า!$G$5:$G$76)</f>
        <v>0</v>
      </c>
      <c r="W57" s="297">
        <f>SUMIF(โรคใบขีดโปร่งแสง!$B$5:$B$81,ทดสอบ!$E57,โรคใบขีดโปร่งแสง!$G$5:$G$81)</f>
        <v>0</v>
      </c>
      <c r="X57" s="297">
        <f>SUMIF(โรคใบขีดสีน้ำตาล!$B$5:$B$80,ทดสอบ!$E57,โรคใบขีดสีน้ำตาล!$G$5:$G$80)</f>
        <v>0</v>
      </c>
      <c r="Y57" s="297">
        <f>SUMIF(หนอนกัดใบข้าว!$B$5:$B$81,ทดสอบ!$E57,หนอนกัดใบข้าว!$G$5:$G$81)</f>
        <v>0</v>
      </c>
      <c r="Z57" s="297">
        <f>SUMIF(แมลงหล่า!$B$5:$B$81,ทดสอบ!$E57,แมลงหล่า!$G$5:$G$81)</f>
        <v>0</v>
      </c>
      <c r="AA57" s="297">
        <f>SUMIF(แมลงบั่ว!$B$5:$B$80,ทดสอบ!$E57,แมลงบั่ว!$G$5:$G$80)</f>
        <v>0</v>
      </c>
      <c r="AB57" s="297">
        <f>SUMIF(โรคเมล็ดด่าง!$B$5:$B$81,ทดสอบ!$E57,โรคเมล็ดด่าง!$G$5:$G$81)</f>
        <v>0</v>
      </c>
      <c r="AC57" s="297">
        <f>SUMIF(ด้วงดำ!$B$5:$B$81,ทดสอบ!$E57,ด้วงดำ!$G$5:$G$81)</f>
        <v>0</v>
      </c>
      <c r="AD57" s="297">
        <f>SUMIF(ตั๊กแตนหนวดสั้น!$B$5:$B$81,ทดสอบ!$E57,ตั๊กแตนหนวดสั้น!$G$5:$G$81)</f>
        <v>0</v>
      </c>
      <c r="AE57" s="297">
        <f>SUMIF(หนอนกอข้าว!$B$5:$B$77,ทดสอบ!$E57,หนอนกอข้าว!$G$5:$G$77)</f>
        <v>0</v>
      </c>
      <c r="AF57" s="297">
        <f>SUMIF(หนอนกระทู้ข้าว!$B$5:$B$81,ทดสอบ!$E57,หนอนกระทู้ข้าว!$G$5:$G$81)</f>
        <v>0</v>
      </c>
      <c r="AG57" s="297">
        <f>SUMIF(โรคกาบใบเน่า!$B$5:$B$81,ทดสอบ!$E57,โรคกาบใบเน่า!$G$5:$G$81)</f>
        <v>0</v>
      </c>
      <c r="AH57" s="297">
        <f>SUMIF(เพลี้ยจั๊กจั่นสีเขียว!$B$5:$B$80,ทดสอบ!$E57,เพลี้ยจั๊กจั่นสีเขียว!$G$5:$G$80)</f>
        <v>0</v>
      </c>
      <c r="AI57" s="297">
        <f>SUMIF(หอยเชอรี่!$B$5:$B$81,ทดสอบ!$E57,หอยเชอรี่!$G$5:$G$81)</f>
        <v>0</v>
      </c>
      <c r="AJ57" s="297">
        <f>SUMIF(โรคใบสีส้ม!$B$5:$B$80,ทดสอบ!$E57,โรคใบสีส้ม!$G$5:$G$80)</f>
        <v>0</v>
      </c>
      <c r="AK57" s="301">
        <f t="shared" si="110"/>
        <v>0</v>
      </c>
      <c r="AL57" s="297">
        <f>SUMIF(หนอนหัวดำ!$C$6:$C$67,ทดสอบ!$E57,หนอนหัวดำ!$N$6:$N$67)</f>
        <v>0</v>
      </c>
      <c r="AM57" s="297">
        <f>SUMIF(แมลงดำหนาม!$C$6:$C$67,ทดสอบ!$E57,แมลงดำหนาม!$N$6:$N$67)</f>
        <v>0</v>
      </c>
      <c r="AN57" s="297">
        <f>SUMIF('ด้วงแรด มะพร้าว'!$C$6:$C$67,ทดสอบ!$E57,'ด้วงแรด มะพร้าว'!$J$6:$J$67)</f>
        <v>0</v>
      </c>
      <c r="AO57" s="297">
        <f>SUMIF(ด้วงงวง!$C$6:$C$67,ทดสอบ!$E57,ด้วงงวง!$J$6:$J$67)</f>
        <v>0</v>
      </c>
      <c r="AP57" s="297">
        <f>SUMIF(ไรสี่ขามะพร้าว!$C$6:$C$67,ทดสอบ!$E57,ไรสี่ขามะพร้าว!$J$6:$J$67)</f>
        <v>0</v>
      </c>
      <c r="AQ57" s="297">
        <f>SUMIF(หนอนพาราซา!$C$6:$C$67,ทดสอบ!$E57,หนอนพาราซา!$J$6:$J$67)</f>
        <v>0</v>
      </c>
      <c r="AR57" s="297">
        <f>SUMIF(หนอนกินใบมะพร้าว!$C$6:$C$67,ทดสอบ!$E57,หนอนกินใบมะพร้าว!$J$6:$J$67)</f>
        <v>0</v>
      </c>
      <c r="AS57" s="300">
        <f t="shared" si="79"/>
        <v>0</v>
      </c>
      <c r="AT57" s="297">
        <f>SUMIF('ด้วงแรด ปาล์ม'!$C$5:$C$71,ทดสอบ!$E57,'ด้วงแรด ปาล์ม'!$G$5:$G$71)</f>
        <v>0</v>
      </c>
      <c r="AU57" s="297">
        <f>SUMIF(หนอนปลอกเล็ก!$C$5:$C$71,ทดสอบ!$E57,หนอนปลอกเล็ก!$G$5:$G$71)</f>
        <v>0</v>
      </c>
      <c r="AV57" s="297">
        <f>SUMIF(ด้วงกุหลาบ!$C$5:$C$70,ทดสอบ!$E57,ด้วงกุหลาบ!$G$5:$G$70)</f>
        <v>0</v>
      </c>
      <c r="AW57" s="297">
        <f>SUMIF(โรคทะลายเน่า!$C$5:$C$71,ทดสอบ!$E57,โรคทะลายเน่า!$G$5:$G$71)</f>
        <v>0</v>
      </c>
      <c r="AX57" s="297">
        <f>SUMIF(โรคลำต้นเน่า!$C$5:$C$71,ทดสอบ!$E57,โรคลำต้นเน่า!$G$5:$G$71)</f>
        <v>0</v>
      </c>
      <c r="AY57" s="297">
        <f>SUMIF('โรคใบจุด ปาล์ม'!$C$5:$C$71,ทดสอบ!$E57,'โรคใบจุด ปาล์ม'!$G$5:$G$71)</f>
        <v>0</v>
      </c>
      <c r="AZ57" s="297">
        <f>SUMIF(โรคก้านทางใบเน่า!$C$5:$C$71,ทดสอบ!$E57,โรคก้านทางใบเน่า!$G$5:$G$71)</f>
        <v>0</v>
      </c>
      <c r="BA57" s="297">
        <f>SUMIF(หนอนหน้าแมว!$C$5:$C$71,ทดสอบ!$E57,หนอนหน้าแมว!$G$5:$G$71)</f>
        <v>0</v>
      </c>
      <c r="BB57" s="591">
        <f>SUMIF('หนอนหัวดำ ปาล์ม'!$C$5:$C$71,ทดสอบ!$E57,'หนอนหัวดำ ปาล์ม'!$G$5:$G$71)</f>
        <v>0</v>
      </c>
      <c r="BC57" s="297">
        <f>SUMIF('โรคใบจุดสาหร่าย ปาล์ม'!$C$5:$C$71,ทดสอบ!$E57,'โรคใบจุดสาหร่าย ปาล์ม'!$G$5:$G$71)</f>
        <v>0</v>
      </c>
      <c r="BD57" s="300">
        <f t="shared" si="111"/>
        <v>0</v>
      </c>
      <c r="BE57" s="297">
        <f>SUMIF(โรครากขาว!$C$5:$C$69,ทดสอบ!$E57,โรครากขาว!$G$5:$G$69)</f>
        <v>0</v>
      </c>
      <c r="BF57" s="297">
        <f>SUMIF(โรคใบร่วงยางพาราชนิดใหม่!$C$5:$C$69,ทดสอบ!$E57,โรคใบร่วงยางพาราชนิดใหม่!$G$5:$G$69)</f>
        <v>0</v>
      </c>
      <c r="BG57" s="297">
        <f>SUMIF(โรคใบร่วงยางพารา!$C$5:$C$69,ทดสอบ!$E57,โรคใบร่วงยางพารา!$G$5:$G$69)</f>
        <v>0</v>
      </c>
      <c r="BH57" s="297">
        <f>SUMIF(โรคราแป้ง1!$C$5:$C$69,ทดสอบ!$E57,โรคราแป้ง1!$G$5:$G$69)</f>
        <v>0</v>
      </c>
      <c r="BI57" s="297">
        <f>SUMIF(โรคหน้ายางแห้ง!$C$5:$C$69,ทดสอบ!$E57,โรคหน้ายางแห้ง!$G$5:$G$69)</f>
        <v>0</v>
      </c>
      <c r="BJ57" s="300">
        <f t="shared" si="112"/>
        <v>0</v>
      </c>
      <c r="BK57" s="297">
        <f>SUMIF(โรคราสนิม!$C$5:$C$64,ทดสอบ!$E57,โรคราสนิม!$G$5:$G$64)</f>
        <v>0</v>
      </c>
      <c r="BL57" s="297">
        <f>SUMIF(หนอนกาแฟสีแดง!$C$5:$C$64,ทดสอบ!$E57,หนอนกาแฟสีแดง!$G$5:$G$64)</f>
        <v>0</v>
      </c>
      <c r="BM57" s="297">
        <f>SUMIF(โรคใบจุดตากบ!$C$5:$C$64,ทดสอบ!$E57,โรคใบจุดตากบ!$G$5:$G$64)</f>
        <v>0</v>
      </c>
      <c r="BN57" s="297">
        <f ca="1">SUMIF(หนอนเจาะกิ่งลำต้น!$C$5:$C511,ทดสอบ!$E57,หนอนเจาะกิ่งลำต้น!$G$5:$G$64)</f>
        <v>0</v>
      </c>
      <c r="BO57" s="591">
        <f>SUMIF(มอดเจาะเมล็ดกาแฟ!$C$5:$C$64,ทดสอบ!$E57,มอดเจาะเมล็ดกาแฟ!$G$5:$G$64)</f>
        <v>0</v>
      </c>
      <c r="BP57" s="297">
        <f>SUMIF(มอดเจาะผลกาแฟ!$C$5:$C$64,ทดสอบ!$E57,มอดเจาะผลกาแฟ!$G$5:$G$64)</f>
        <v>0</v>
      </c>
      <c r="BQ57" s="300">
        <f t="shared" si="113"/>
        <v>0</v>
      </c>
      <c r="BR57" s="297">
        <f>SUMIF(เพลี้ยแป้งมัน!$B$5:$B$59,ทดสอบ!$E57,เพลี้ยแป้งมัน!$H$5:$H$59)</f>
        <v>0</v>
      </c>
      <c r="BS57" s="591">
        <f>SUMIF('โรคใบไหม้ (มัน)'!$B$5:$B$58,ทดสอบ!$E57,'โรคใบไหม้ (มัน)'!$H$5:$H$58)</f>
        <v>0</v>
      </c>
      <c r="BT57" s="297">
        <f>SUMIF(ไรแดง!$B$5:$B$59,ทดสอบ!$E57,ไรแดง!$H$5:$H$59)</f>
        <v>0</v>
      </c>
      <c r="BU57" s="297"/>
      <c r="BV57" s="297"/>
      <c r="BW57" s="297"/>
      <c r="BX57" s="297"/>
      <c r="BY57" s="297"/>
      <c r="BZ57" s="297">
        <f>SUMIF(โรคโคนเน่าหัวเน่า!$B$5:$B$59,ทดสอบ!$E57,โรคโคนเน่าหัวเน่า!$H$5:$H$59)</f>
        <v>0</v>
      </c>
      <c r="CA57" s="297"/>
      <c r="CB57" s="297">
        <f>SUMIF(โรคพุ่มแจ้!$B$5:$B$58,ทดสอบ!$E57,โรคพุ่มแจ้!$H$5:$H$58)</f>
        <v>0</v>
      </c>
      <c r="CC57" s="297">
        <f>SUMIF(โรคใบด่างมันสำปะหลัง!$B$5:$B$59,ทดสอบ!$E57,โรคใบด่างมันสำปะหลัง!$H$5:$H$59)</f>
        <v>0</v>
      </c>
      <c r="CD57" s="300">
        <f t="shared" si="114"/>
        <v>0</v>
      </c>
      <c r="CE57" s="297">
        <f>SUMIF(หนอนกออ้อย!$B$5:$B$50,ทดสอบ!$E57,หนอนกออ้อย!$G$5:$G$50)</f>
        <v>0</v>
      </c>
      <c r="CF57" s="297">
        <f>SUMIF('ด้วงหนวดยาว อ้อย'!$B$5:$B$52,ทดสอบ!$E57,'ด้วงหนวดยาว อ้อย'!$G$5:$G$52)</f>
        <v>0</v>
      </c>
      <c r="CG57" s="297"/>
      <c r="CH57" s="297"/>
      <c r="CI57" s="297"/>
      <c r="CJ57" s="297"/>
      <c r="CK57" s="297"/>
      <c r="CL57" s="297"/>
      <c r="CM57" s="297"/>
      <c r="CN57" s="297"/>
      <c r="CO57" s="297"/>
      <c r="CP57" s="297"/>
      <c r="CQ57" s="297"/>
      <c r="CR57" s="297">
        <f>SUMIF('โรคใบขาว อ้อย'!$B$5:$B$50,ทดสอบ!$E57,'โรคใบขาว อ้อย'!$G$5:$G$50)</f>
        <v>0</v>
      </c>
      <c r="CS57" s="297"/>
      <c r="CT57" s="300">
        <f t="shared" si="115"/>
        <v>0</v>
      </c>
      <c r="CU57" s="297"/>
      <c r="CV57" s="297">
        <f>SUMIF('หนอนกระทู้ข้าวโพดลายจุด (FAW)'!$B$5:$B$57,ทดสอบ!$E57,'หนอนกระทู้ข้าวโพดลายจุด (FAW)'!$F$5:$F$57)</f>
        <v>0</v>
      </c>
      <c r="CW57" s="297">
        <f>SUMIF(โรคฝักเน่า!$C$5:$C$57,ทดสอบ!$E57,โรคฝักเน่า!$G$5:$G$57)</f>
        <v>0</v>
      </c>
      <c r="CX57" s="297"/>
      <c r="CY57" s="297"/>
      <c r="CZ57" s="297"/>
      <c r="DA57" s="297"/>
      <c r="DB57" s="297"/>
      <c r="DC57" s="297"/>
      <c r="DD57" s="300">
        <f t="shared" si="116"/>
        <v>0</v>
      </c>
      <c r="DE57" s="297">
        <f>SUMIF(โรคเหี่ยว!$B$5:$B$65,ทดสอบ!$E57,โรคเหี่ยว!$E$5:$E$65)</f>
        <v>0</v>
      </c>
      <c r="DF57" s="297"/>
      <c r="DG57" s="297"/>
      <c r="DH57" s="297"/>
      <c r="DI57" s="297"/>
      <c r="DJ57" s="300">
        <f t="shared" si="117"/>
        <v>0</v>
      </c>
      <c r="DK57" s="297"/>
      <c r="DL57" s="297"/>
      <c r="DM57" s="297"/>
      <c r="DN57" s="297"/>
      <c r="DO57" s="297"/>
      <c r="DP57" s="300">
        <f t="shared" si="118"/>
        <v>0</v>
      </c>
      <c r="DQ57" s="297"/>
      <c r="DR57" s="297"/>
      <c r="DS57" s="297">
        <f>SUMIF('เพลี้ยไฟ ทุเรียน'!$B$5:$B$81,ทดสอบ!$E57,'เพลี้ยไฟ ทุเรียน'!$F$5:$F$81)</f>
        <v>0</v>
      </c>
      <c r="DT57" s="297">
        <f>SUMIF('เพลี้ยแป้ง ทุเรียน'!$B$5:$B$81,ทดสอบ!$E57,'เพลี้ยแป้ง ทุเรียน'!$F$5:$F$81)</f>
        <v>0</v>
      </c>
      <c r="DU57" s="297">
        <f>SUMIF(เพลี้ยไก่แจ้ทุเรียน!$B$5:$B$81,ทดสอบ!$E57,เพลี้ยไก่แจ้ทุเรียน!$F$5:$F$81)</f>
        <v>0</v>
      </c>
      <c r="DV57" s="297">
        <f>SUMIF(เพลี้ยหอยเกล็ด!$B$5:$B$81,ทดสอบ!$E57,เพลี้ยหอยเกล็ด!$F$5:$F$81)</f>
        <v>0</v>
      </c>
      <c r="DW57" s="297">
        <f>SUMIF(เพลี้ยจั๊กจั่นฝอย!$B$5:$B$81,ทดสอบ!$E57,เพลี้ยจั๊กจั่นฝอย!$F$5:$F$81)</f>
        <v>0</v>
      </c>
      <c r="DX57" s="297">
        <f>SUMIF(หนอนเจาะเมล็ดทุเรียน!$B$5:$B$81,ทดสอบ!$E57,หนอนเจาะเมล็ดทุเรียน!$F$5:$F$81)</f>
        <v>0</v>
      </c>
      <c r="DY57" s="297">
        <f>SUMIF(ไรแดงทุเรียน!$B$5:$B$81,ทดสอบ!$E57,ไรแดงทุเรียน!$F$5:$F$81)</f>
        <v>0</v>
      </c>
      <c r="DZ57" s="297"/>
      <c r="EA57" s="297">
        <f>SUMIF(โรครากเน่าโคนเน่า!$B$5:$B$81,ทดสอบ!$E57,โรครากเน่าโคนเน่า!$F$5:$F$81)</f>
        <v>0</v>
      </c>
      <c r="EB57" s="297">
        <f>SUMIF('โรคราดำ ทุเรียน'!$B$5:$B$81,ทดสอบ!$E57,'โรคราดำ ทุเรียน'!$F$5:$F$81)</f>
        <v>0</v>
      </c>
      <c r="EC57" s="297"/>
      <c r="ED57" s="297"/>
      <c r="EE57" s="297">
        <f>SUMIF(โรคราสีชมพู!$B$5:$B$81,ทดสอบ!$E57,โรคราสีชมพู!$F$5:$F$81)</f>
        <v>0</v>
      </c>
      <c r="EF57" s="297">
        <f>SUMIF(โรคใบติดหรือใบไหม้!$B$5:$B$81,ทดสอบ!$E57,โรคใบติดหรือใบไหม้!$F$5:$F$81)</f>
        <v>0</v>
      </c>
      <c r="EG57" s="297"/>
      <c r="EH57" s="297">
        <f>SUMIF('โรคใบจุดสาหร่าย (durian)'!$B$5:$B$81,ทดสอบ!$E57,'โรคใบจุดสาหร่าย (durian)'!$F$5:$F$81)</f>
        <v>0</v>
      </c>
      <c r="EI57" s="297">
        <f>SUMIF(หนอนเจาะผล!$B$5:$B$81,ทดสอบ!$E57,หนอนเจาะผล!$F$5:$F$81)</f>
        <v>0</v>
      </c>
      <c r="EJ57" s="300">
        <f t="shared" si="119"/>
        <v>0</v>
      </c>
      <c r="EK57" s="297"/>
      <c r="EL57" s="297">
        <f>SUMIF('เพลี้ยแป้ง (เงาะ)'!$B$5:$B$76,ทดสอบ!$E57,'เพลี้ยแป้ง (เงาะ)'!$F$5:$F$76)</f>
        <v>0</v>
      </c>
      <c r="EM57" s="297"/>
      <c r="EN57" s="297">
        <f>SUMIF(หนอนคืบกินใบ!$B$5:$B$76,ทดสอบ!$E57,หนอนคืบกินใบ!$F$5:$F$76)</f>
        <v>0</v>
      </c>
      <c r="EO57" s="297">
        <f>SUMIF('โรคราแป้ง (เงาะ)'!$B$5:$B$76,ทดสอบ!$E57,'โรคราแป้ง (เงาะ)'!$F$5:$F$76)</f>
        <v>0</v>
      </c>
      <c r="EP57" s="297"/>
      <c r="EQ57" s="297"/>
      <c r="ER57" s="297"/>
      <c r="ES57" s="297">
        <f>SUMIF('โรคใบจุดสาหร่าย(เงาะ)'!$B$5:$B$76,ทดสอบ!$E57,'โรคใบจุดสาหร่าย(เงาะ)'!$F$5:$F$76)</f>
        <v>0</v>
      </c>
      <c r="ET57" s="300">
        <f t="shared" si="120"/>
        <v>0</v>
      </c>
      <c r="EU57" s="297">
        <f>SUMIF('เพลี้ยไฟ (mangosteen)'!$B$5:$B$76,ทดสอบ!$E57,'เพลี้ยไฟ (mangosteen)'!$F$5:$F$76)</f>
        <v>0</v>
      </c>
      <c r="EV57" s="297">
        <f>SUMIF(หนอนชอนใบ!$B$5:$B$76,ทดสอบ!$E57,หนอนชอนใบ!$F$5:$F$76)</f>
        <v>0</v>
      </c>
      <c r="EW57" s="297">
        <f>SUMIF(หนอนกินใบ!$B$5:$B$76,ทดสอบ!$E57,หนอนกินใบ!$F$5:$F$76)</f>
        <v>0</v>
      </c>
      <c r="EX57" s="297"/>
      <c r="EY57" s="297">
        <f>SUMIF(โรคแอนแทรคโนส!$B$5:$B$76,ทดสอบ!$E57,โรคแอนแทรคโนส!$F$5:$F$76)</f>
        <v>0</v>
      </c>
      <c r="EZ57" s="297">
        <f>SUMIF('โรคใบจุดสาหร่าย (mangosteen)'!$B$5:$B$76,ทดสอบ!$E57,'โรคใบจุดสาหร่าย (mangosteen)'!$F$5:$F$76)</f>
        <v>0</v>
      </c>
      <c r="FA57" s="297">
        <f>SUMIF('โรคใบจุด (mangosteen)'!$B$5:$B$76,ทดสอบ!$E57,'โรคใบจุด (mangosteen)'!$F$5:$F$76)</f>
        <v>0</v>
      </c>
      <c r="FB57" s="300">
        <f t="shared" si="121"/>
        <v>0</v>
      </c>
      <c r="FC57" s="297">
        <f>SUMIF(โรคพุ่มไม้กวาด!$B$5:$B$80,ทดสอบ!$E57,โรคพุ่มไม้กวาด!$F$5:$F$80)</f>
        <v>0</v>
      </c>
      <c r="FD57" s="297">
        <f>SUMIF('เพลี้ยแป้ง (ลำไย)'!$B$5:$B$80,ทดสอบ!$E57,'เพลี้ยแป้ง (ลำไย)'!$F$5:$F$80)</f>
        <v>0</v>
      </c>
      <c r="FE57" s="297">
        <f>SUMIF('โรคราดำ (ลำไย)'!$B$5:$B$80,ทดสอบ!$E57,'โรคราดำ (ลำไย)'!$F$5:$F$80)</f>
        <v>0</v>
      </c>
      <c r="FF57" s="297">
        <f>SUMIF('หนอนคืบกินใบ (ลำไย)'!$B$5:$B$80,ทดสอบ!$E57,'หนอนคืบกินใบ (ลำไย)'!$F$5:$F$80)</f>
        <v>0</v>
      </c>
      <c r="FG57" s="297"/>
      <c r="FH57" s="300">
        <f t="shared" si="122"/>
        <v>0</v>
      </c>
      <c r="FI57" s="300">
        <f t="shared" si="123"/>
        <v>0</v>
      </c>
      <c r="FJ57" s="368">
        <f t="shared" si="93"/>
        <v>0</v>
      </c>
      <c r="FK57" s="334">
        <f t="shared" si="25"/>
        <v>0</v>
      </c>
    </row>
    <row r="58" spans="1:167" s="119" customFormat="1">
      <c r="A58" s="318">
        <v>0</v>
      </c>
      <c r="B58" s="318" t="s">
        <v>310</v>
      </c>
      <c r="C58" s="318" t="s">
        <v>310</v>
      </c>
      <c r="D58" s="288" t="s">
        <v>306</v>
      </c>
      <c r="E58" s="289"/>
      <c r="F58" s="314"/>
      <c r="G58" s="314">
        <f ca="1">SUBTOTAL(2,$D$59:$D$67)</f>
        <v>8</v>
      </c>
      <c r="H58" s="315" t="s">
        <v>4</v>
      </c>
      <c r="I58" s="309"/>
      <c r="J58" s="305"/>
      <c r="K58" s="296">
        <f>SUM(K59:K67)</f>
        <v>17</v>
      </c>
      <c r="L58" s="296">
        <f t="shared" ref="L58:AJ58" si="124">SUM(L59:L67)</f>
        <v>0</v>
      </c>
      <c r="M58" s="296">
        <f t="shared" si="124"/>
        <v>45</v>
      </c>
      <c r="N58" s="296">
        <f t="shared" si="124"/>
        <v>0</v>
      </c>
      <c r="O58" s="296">
        <f t="shared" si="124"/>
        <v>45</v>
      </c>
      <c r="P58" s="296">
        <f t="shared" si="124"/>
        <v>0</v>
      </c>
      <c r="Q58" s="296">
        <f t="shared" si="124"/>
        <v>0</v>
      </c>
      <c r="R58" s="296">
        <f t="shared" si="124"/>
        <v>0</v>
      </c>
      <c r="S58" s="296">
        <f t="shared" si="124"/>
        <v>0</v>
      </c>
      <c r="T58" s="296">
        <f t="shared" si="124"/>
        <v>0</v>
      </c>
      <c r="U58" s="296">
        <f t="shared" si="124"/>
        <v>0</v>
      </c>
      <c r="V58" s="296">
        <f t="shared" si="124"/>
        <v>0</v>
      </c>
      <c r="W58" s="296">
        <f t="shared" si="124"/>
        <v>0</v>
      </c>
      <c r="X58" s="296">
        <f t="shared" si="124"/>
        <v>0</v>
      </c>
      <c r="Y58" s="296">
        <f t="shared" si="124"/>
        <v>0</v>
      </c>
      <c r="Z58" s="296">
        <f t="shared" si="124"/>
        <v>0</v>
      </c>
      <c r="AA58" s="296">
        <f t="shared" si="124"/>
        <v>0</v>
      </c>
      <c r="AB58" s="296">
        <f t="shared" si="124"/>
        <v>0</v>
      </c>
      <c r="AC58" s="296">
        <f t="shared" si="124"/>
        <v>0</v>
      </c>
      <c r="AD58" s="296">
        <f t="shared" si="124"/>
        <v>0</v>
      </c>
      <c r="AE58" s="296">
        <f t="shared" si="124"/>
        <v>0</v>
      </c>
      <c r="AF58" s="296">
        <f t="shared" si="124"/>
        <v>0</v>
      </c>
      <c r="AG58" s="296">
        <f t="shared" si="124"/>
        <v>0</v>
      </c>
      <c r="AH58" s="296">
        <f t="shared" si="124"/>
        <v>0</v>
      </c>
      <c r="AI58" s="296">
        <f t="shared" si="124"/>
        <v>0</v>
      </c>
      <c r="AJ58" s="296">
        <f t="shared" si="124"/>
        <v>0</v>
      </c>
      <c r="AK58" s="296">
        <f t="shared" ref="AK58:CD58" si="125">SUM(AK59:AK67)</f>
        <v>107</v>
      </c>
      <c r="AL58" s="296">
        <f t="shared" si="125"/>
        <v>3288.61</v>
      </c>
      <c r="AM58" s="296">
        <f t="shared" si="125"/>
        <v>1445.54</v>
      </c>
      <c r="AN58" s="296">
        <f t="shared" si="125"/>
        <v>1543.79</v>
      </c>
      <c r="AO58" s="296">
        <f t="shared" si="125"/>
        <v>770.2</v>
      </c>
      <c r="AP58" s="296">
        <f t="shared" si="125"/>
        <v>187.35</v>
      </c>
      <c r="AQ58" s="296">
        <f t="shared" si="125"/>
        <v>0</v>
      </c>
      <c r="AR58" s="296">
        <f t="shared" si="125"/>
        <v>0</v>
      </c>
      <c r="AS58" s="296">
        <f t="shared" ref="AS58" si="126">SUM(AS59:AS67)</f>
        <v>7235.49</v>
      </c>
      <c r="AT58" s="296">
        <f t="shared" si="125"/>
        <v>145.5</v>
      </c>
      <c r="AU58" s="296">
        <f t="shared" si="125"/>
        <v>45</v>
      </c>
      <c r="AV58" s="296">
        <f t="shared" si="125"/>
        <v>53</v>
      </c>
      <c r="AW58" s="296">
        <f t="shared" si="125"/>
        <v>37</v>
      </c>
      <c r="AX58" s="296">
        <f t="shared" si="125"/>
        <v>111</v>
      </c>
      <c r="AY58" s="296">
        <f t="shared" si="125"/>
        <v>2</v>
      </c>
      <c r="AZ58" s="296">
        <f t="shared" si="125"/>
        <v>0</v>
      </c>
      <c r="BA58" s="296">
        <f t="shared" si="125"/>
        <v>0</v>
      </c>
      <c r="BB58" s="296">
        <f t="shared" si="125"/>
        <v>760.5</v>
      </c>
      <c r="BC58" s="296">
        <f t="shared" si="125"/>
        <v>0</v>
      </c>
      <c r="BD58" s="296">
        <f t="shared" si="125"/>
        <v>1154</v>
      </c>
      <c r="BE58" s="296">
        <f t="shared" ref="BE58:BJ58" si="127">SUM(BE59:BE67)</f>
        <v>3</v>
      </c>
      <c r="BF58" s="296">
        <f t="shared" si="127"/>
        <v>323</v>
      </c>
      <c r="BG58" s="296">
        <f t="shared" si="127"/>
        <v>150</v>
      </c>
      <c r="BH58" s="296">
        <f t="shared" si="127"/>
        <v>0</v>
      </c>
      <c r="BI58" s="296">
        <f t="shared" si="127"/>
        <v>2</v>
      </c>
      <c r="BJ58" s="296">
        <f t="shared" si="127"/>
        <v>478</v>
      </c>
      <c r="BK58" s="296">
        <f t="shared" ref="BK58:BQ58" si="128">SUM(BK59:BK67)</f>
        <v>0</v>
      </c>
      <c r="BL58" s="296">
        <f t="shared" si="128"/>
        <v>0</v>
      </c>
      <c r="BM58" s="296">
        <f t="shared" si="128"/>
        <v>0</v>
      </c>
      <c r="BN58" s="296">
        <f t="shared" ca="1" si="128"/>
        <v>0</v>
      </c>
      <c r="BO58" s="296">
        <f t="shared" si="128"/>
        <v>0</v>
      </c>
      <c r="BP58" s="296">
        <f t="shared" si="128"/>
        <v>0</v>
      </c>
      <c r="BQ58" s="296">
        <f t="shared" ca="1" si="128"/>
        <v>0</v>
      </c>
      <c r="BR58" s="296">
        <f t="shared" si="125"/>
        <v>150.55000000000001</v>
      </c>
      <c r="BS58" s="618">
        <f t="shared" si="125"/>
        <v>0</v>
      </c>
      <c r="BT58" s="296">
        <f t="shared" si="125"/>
        <v>6192.75</v>
      </c>
      <c r="BU58" s="296">
        <f t="shared" si="125"/>
        <v>0</v>
      </c>
      <c r="BV58" s="296">
        <f t="shared" si="125"/>
        <v>0</v>
      </c>
      <c r="BW58" s="296">
        <f t="shared" si="125"/>
        <v>0</v>
      </c>
      <c r="BX58" s="296">
        <f t="shared" si="125"/>
        <v>0</v>
      </c>
      <c r="BY58" s="296">
        <f t="shared" si="125"/>
        <v>0</v>
      </c>
      <c r="BZ58" s="296">
        <f t="shared" si="125"/>
        <v>16.8</v>
      </c>
      <c r="CA58" s="296"/>
      <c r="CB58" s="296">
        <f t="shared" si="125"/>
        <v>787.15</v>
      </c>
      <c r="CC58" s="296">
        <f>SUM(CC59:CC67)</f>
        <v>148787.5</v>
      </c>
      <c r="CD58" s="296">
        <f t="shared" si="125"/>
        <v>155934.75</v>
      </c>
      <c r="CE58" s="296">
        <f t="shared" ref="CE58:CT58" si="129">SUM(CE59:CE67)</f>
        <v>5</v>
      </c>
      <c r="CF58" s="296">
        <f t="shared" si="129"/>
        <v>0</v>
      </c>
      <c r="CG58" s="296">
        <f t="shared" si="129"/>
        <v>0</v>
      </c>
      <c r="CH58" s="296">
        <f t="shared" si="129"/>
        <v>0</v>
      </c>
      <c r="CI58" s="296">
        <f t="shared" si="129"/>
        <v>0</v>
      </c>
      <c r="CJ58" s="296">
        <f t="shared" si="129"/>
        <v>0</v>
      </c>
      <c r="CK58" s="296">
        <f t="shared" si="129"/>
        <v>0</v>
      </c>
      <c r="CL58" s="296">
        <f t="shared" si="129"/>
        <v>0</v>
      </c>
      <c r="CM58" s="296">
        <f t="shared" si="129"/>
        <v>0</v>
      </c>
      <c r="CN58" s="296">
        <f t="shared" si="129"/>
        <v>0</v>
      </c>
      <c r="CO58" s="296">
        <f t="shared" si="129"/>
        <v>0</v>
      </c>
      <c r="CP58" s="296">
        <f t="shared" si="129"/>
        <v>0</v>
      </c>
      <c r="CQ58" s="296"/>
      <c r="CR58" s="296">
        <f t="shared" si="129"/>
        <v>0</v>
      </c>
      <c r="CS58" s="296">
        <f t="shared" si="129"/>
        <v>0</v>
      </c>
      <c r="CT58" s="296">
        <f t="shared" si="129"/>
        <v>5</v>
      </c>
      <c r="CU58" s="296">
        <f t="shared" ref="CU58:DJ58" si="130">SUM(CU59:CU67)</f>
        <v>0</v>
      </c>
      <c r="CV58" s="296">
        <f t="shared" si="130"/>
        <v>8</v>
      </c>
      <c r="CW58" s="296">
        <f t="shared" si="130"/>
        <v>0</v>
      </c>
      <c r="CX58" s="296">
        <f t="shared" si="130"/>
        <v>0</v>
      </c>
      <c r="CY58" s="296">
        <f t="shared" si="130"/>
        <v>0</v>
      </c>
      <c r="CZ58" s="296">
        <f t="shared" si="130"/>
        <v>0</v>
      </c>
      <c r="DA58" s="296">
        <f t="shared" si="130"/>
        <v>0</v>
      </c>
      <c r="DB58" s="296">
        <f t="shared" si="130"/>
        <v>0</v>
      </c>
      <c r="DC58" s="296">
        <f t="shared" si="130"/>
        <v>0</v>
      </c>
      <c r="DD58" s="296">
        <f t="shared" si="130"/>
        <v>8</v>
      </c>
      <c r="DE58" s="296">
        <f t="shared" si="130"/>
        <v>38</v>
      </c>
      <c r="DF58" s="296">
        <f t="shared" si="130"/>
        <v>0</v>
      </c>
      <c r="DG58" s="296">
        <f t="shared" ref="DG58:DH58" si="131">SUM(DG59:DG67)</f>
        <v>0</v>
      </c>
      <c r="DH58" s="296">
        <f t="shared" si="131"/>
        <v>0</v>
      </c>
      <c r="DI58" s="296">
        <f t="shared" si="130"/>
        <v>0</v>
      </c>
      <c r="DJ58" s="296">
        <f t="shared" si="130"/>
        <v>38</v>
      </c>
      <c r="DK58" s="296">
        <f t="shared" ref="DK58:DN58" si="132">SUM(DK59:DK67)</f>
        <v>0</v>
      </c>
      <c r="DL58" s="296">
        <f t="shared" ref="DL58:DM58" si="133">SUM(DL59:DL67)</f>
        <v>0</v>
      </c>
      <c r="DM58" s="296">
        <f t="shared" si="133"/>
        <v>0</v>
      </c>
      <c r="DN58" s="296">
        <f t="shared" si="132"/>
        <v>0</v>
      </c>
      <c r="DO58" s="296">
        <f t="shared" ref="DO58:DP58" si="134">SUM(DO59:DO67)</f>
        <v>0</v>
      </c>
      <c r="DP58" s="296">
        <f t="shared" si="134"/>
        <v>0</v>
      </c>
      <c r="DQ58" s="296">
        <f t="shared" ref="DQ58:EJ58" si="135">SUM(DQ59:DQ67)</f>
        <v>0</v>
      </c>
      <c r="DR58" s="296">
        <f t="shared" si="135"/>
        <v>0</v>
      </c>
      <c r="DS58" s="296">
        <f t="shared" si="135"/>
        <v>373.05</v>
      </c>
      <c r="DT58" s="296">
        <f t="shared" si="135"/>
        <v>43.5</v>
      </c>
      <c r="DU58" s="296">
        <f t="shared" si="135"/>
        <v>158.69999999999999</v>
      </c>
      <c r="DV58" s="296">
        <f t="shared" si="135"/>
        <v>119.5</v>
      </c>
      <c r="DW58" s="296">
        <f t="shared" si="135"/>
        <v>328</v>
      </c>
      <c r="DX58" s="296">
        <f t="shared" si="135"/>
        <v>0</v>
      </c>
      <c r="DY58" s="296">
        <f t="shared" si="135"/>
        <v>603.5</v>
      </c>
      <c r="DZ58" s="296">
        <f t="shared" si="135"/>
        <v>0</v>
      </c>
      <c r="EA58" s="296">
        <f t="shared" si="135"/>
        <v>2140.75</v>
      </c>
      <c r="EB58" s="296">
        <f t="shared" si="135"/>
        <v>41</v>
      </c>
      <c r="EC58" s="296">
        <f t="shared" si="135"/>
        <v>0</v>
      </c>
      <c r="ED58" s="296">
        <f t="shared" si="135"/>
        <v>0</v>
      </c>
      <c r="EE58" s="296">
        <f t="shared" si="135"/>
        <v>99</v>
      </c>
      <c r="EF58" s="296">
        <f t="shared" si="135"/>
        <v>226.5</v>
      </c>
      <c r="EG58" s="296">
        <f t="shared" si="135"/>
        <v>0</v>
      </c>
      <c r="EH58" s="296">
        <f t="shared" si="135"/>
        <v>563.25</v>
      </c>
      <c r="EI58" s="296">
        <f t="shared" si="135"/>
        <v>0</v>
      </c>
      <c r="EJ58" s="296">
        <f t="shared" si="135"/>
        <v>4696.75</v>
      </c>
      <c r="EK58" s="296">
        <f t="shared" ref="EK58:ET58" si="136">SUM(EK59:EK67)</f>
        <v>0</v>
      </c>
      <c r="EL58" s="296">
        <f t="shared" si="136"/>
        <v>0</v>
      </c>
      <c r="EM58" s="296">
        <f t="shared" si="136"/>
        <v>0</v>
      </c>
      <c r="EN58" s="296">
        <f>SUM(EN59:EN67)</f>
        <v>129.75</v>
      </c>
      <c r="EO58" s="296">
        <f t="shared" si="136"/>
        <v>5</v>
      </c>
      <c r="EP58" s="296">
        <f t="shared" si="136"/>
        <v>0</v>
      </c>
      <c r="EQ58" s="296">
        <f t="shared" si="136"/>
        <v>0</v>
      </c>
      <c r="ER58" s="296">
        <f t="shared" si="136"/>
        <v>0</v>
      </c>
      <c r="ES58" s="296">
        <f t="shared" si="136"/>
        <v>239</v>
      </c>
      <c r="ET58" s="296">
        <f t="shared" si="136"/>
        <v>373.75</v>
      </c>
      <c r="EU58" s="296">
        <f t="shared" ref="EU58:FI58" si="137">SUM(EU59:EU67)</f>
        <v>184</v>
      </c>
      <c r="EV58" s="296">
        <f t="shared" si="137"/>
        <v>323</v>
      </c>
      <c r="EW58" s="296">
        <f t="shared" si="137"/>
        <v>209.5</v>
      </c>
      <c r="EX58" s="296">
        <f t="shared" si="137"/>
        <v>0</v>
      </c>
      <c r="EY58" s="296">
        <f t="shared" si="137"/>
        <v>0</v>
      </c>
      <c r="EZ58" s="296">
        <f t="shared" si="137"/>
        <v>490.75</v>
      </c>
      <c r="FA58" s="296">
        <f t="shared" si="137"/>
        <v>211</v>
      </c>
      <c r="FB58" s="296">
        <f t="shared" si="137"/>
        <v>1418.25</v>
      </c>
      <c r="FC58" s="296">
        <f t="shared" si="137"/>
        <v>119.5</v>
      </c>
      <c r="FD58" s="296">
        <f t="shared" si="137"/>
        <v>26.5</v>
      </c>
      <c r="FE58" s="296">
        <f t="shared" si="137"/>
        <v>157</v>
      </c>
      <c r="FF58" s="296">
        <f t="shared" si="137"/>
        <v>19.5</v>
      </c>
      <c r="FG58" s="296">
        <f t="shared" si="137"/>
        <v>0</v>
      </c>
      <c r="FH58" s="296">
        <f t="shared" si="137"/>
        <v>322.5</v>
      </c>
      <c r="FI58" s="296">
        <f t="shared" ca="1" si="137"/>
        <v>171771.49</v>
      </c>
      <c r="FJ58" s="368">
        <f t="shared" ca="1" si="93"/>
        <v>171771.49</v>
      </c>
      <c r="FK58" s="334">
        <f t="shared" ca="1" si="25"/>
        <v>0</v>
      </c>
    </row>
    <row r="59" spans="1:167" s="112" customFormat="1">
      <c r="A59" s="318">
        <v>0</v>
      </c>
      <c r="B59" s="318">
        <f t="shared" ref="B59:B67" ca="1" si="138">IF(FI59&gt;0,1,"")</f>
        <v>1</v>
      </c>
      <c r="C59" s="318">
        <f ca="1">IF(B59=1,SUBTOTAL(2,$B$59:B59),"")</f>
        <v>1</v>
      </c>
      <c r="D59" s="290">
        <f t="shared" ref="D59:D92" ca="1" si="139">C59</f>
        <v>1</v>
      </c>
      <c r="E59" s="291" t="s">
        <v>164</v>
      </c>
      <c r="F59" s="310"/>
      <c r="G59" s="310"/>
      <c r="H59" s="310"/>
      <c r="I59" s="310"/>
      <c r="J59" s="307"/>
      <c r="K59" s="297">
        <f>SUMIF(หนอนห่อใบข้าว!$B$5:$B$76,ทดสอบ!$E59,หนอนห่อใบข้าว!$G$5:$G$76)</f>
        <v>0</v>
      </c>
      <c r="L59" s="297">
        <f>SUMIF(เพลี้ยกระโดดหลังขาว!$B$5:$B$76,ทดสอบ!$E59,เพลี้ยกระโดดหลังขาว!$G$5:$G$76)</f>
        <v>0</v>
      </c>
      <c r="M59" s="297">
        <f>SUMIF(โรคไหม้ข้าว!$B$5:$B$76,ทดสอบ!$E59,โรคไหม้ข้าว!$G$5:$G$76)</f>
        <v>0</v>
      </c>
      <c r="N59" s="297">
        <f>SUMIF(แมลงหวี่ขาว!$B$5:$B$76,ทดสอบ!$E59,แมลงหวี่ขาว!$G$5:$G$76)</f>
        <v>0</v>
      </c>
      <c r="O59" s="297">
        <f>SUMIF(เพลี้ยกระโดดสีน้ำตาล!$B$5:$B$77,ทดสอบ!$E59,เพลี้ยกระโดดสีน้ำตาล!$G$5:$G$77)</f>
        <v>0</v>
      </c>
      <c r="P59" s="297">
        <f>SUMIF(แมลงสิง!$B$5:$B$81,ทดสอบ!$E59,แมลงสิง!$G$5:$G$81)</f>
        <v>0</v>
      </c>
      <c r="Q59" s="297">
        <f>SUMIF(เพลี้ยไฟ!$B$5:$B$76,ทดสอบ!$E59,เพลี้ยไฟ!$G$5:$G$76)</f>
        <v>0</v>
      </c>
      <c r="R59" s="297">
        <f>SUMIF(แมลงดำหนาม1!$B$5:$B$81,ทดสอบ!$E59,แมลงดำหนาม1!$G$5:$G$81)</f>
        <v>0</v>
      </c>
      <c r="S59" s="297">
        <f>SUMIF(โรคขอบใบแห้ง!$B$5:$B$78,ทดสอบ!$E59,โรคขอบใบแห้ง!$G$5:$G$78)</f>
        <v>0</v>
      </c>
      <c r="T59" s="297">
        <f>SUMIF(โรคกาบใบแห้ง!$B$5:$B$81,ทดสอบ!$E59,โรคกาบใบแห้ง!$G$5:$G$81)</f>
        <v>0</v>
      </c>
      <c r="U59" s="297">
        <f>SUMIF(โรคใบจุดสีน้ำตาล!$B$5:$B$77,ทดสอบ!$E59,โรคใบจุดสีน้ำตาล!$G$5:$G$77)</f>
        <v>0</v>
      </c>
      <c r="V59" s="297">
        <f>SUMIF(หนอนกระทู้กล้า!$B$5:$B$76,ทดสอบ!$E59,หนอนกระทู้กล้า!$G$5:$G$76)</f>
        <v>0</v>
      </c>
      <c r="W59" s="297">
        <f>SUMIF(โรคใบขีดโปร่งแสง!$B$5:$B$81,ทดสอบ!$E59,โรคใบขีดโปร่งแสง!$G$5:$G$81)</f>
        <v>0</v>
      </c>
      <c r="X59" s="297">
        <f>SUMIF(โรคใบขีดสีน้ำตาล!$B$5:$B$80,ทดสอบ!$E59,โรคใบขีดสีน้ำตาล!$G$5:$G$80)</f>
        <v>0</v>
      </c>
      <c r="Y59" s="297">
        <f>SUMIF(หนอนกัดใบข้าว!$B$5:$B$81,ทดสอบ!$E59,หนอนกัดใบข้าว!$G$5:$G$81)</f>
        <v>0</v>
      </c>
      <c r="Z59" s="297">
        <f>SUMIF(แมลงหล่า!$B$5:$B$81,ทดสอบ!$E59,แมลงหล่า!$G$5:$G$81)</f>
        <v>0</v>
      </c>
      <c r="AA59" s="297">
        <f>SUMIF(แมลงบั่ว!$B$5:$B$80,ทดสอบ!$E59,แมลงบั่ว!$G$5:$G$80)</f>
        <v>0</v>
      </c>
      <c r="AB59" s="297">
        <f>SUMIF(โรคเมล็ดด่าง!$B$5:$B$81,ทดสอบ!$E59,โรคเมล็ดด่าง!$G$5:$G$81)</f>
        <v>0</v>
      </c>
      <c r="AC59" s="297">
        <f>SUMIF(ด้วงดำ!$B$5:$B$81,ทดสอบ!$E59,ด้วงดำ!$G$5:$G$81)</f>
        <v>0</v>
      </c>
      <c r="AD59" s="297">
        <f>SUMIF(ตั๊กแตนหนวดสั้น!$B$5:$B$81,ทดสอบ!$E59,ตั๊กแตนหนวดสั้น!$G$5:$G$81)</f>
        <v>0</v>
      </c>
      <c r="AE59" s="297">
        <f>SUMIF(หนอนกอข้าว!$B$5:$B$77,ทดสอบ!$E59,หนอนกอข้าว!$G$5:$G$77)</f>
        <v>0</v>
      </c>
      <c r="AF59" s="297">
        <f>SUMIF(หนอนกระทู้ข้าว!$B$5:$B$81,ทดสอบ!$E59,หนอนกระทู้ข้าว!$G$5:$G$81)</f>
        <v>0</v>
      </c>
      <c r="AG59" s="297">
        <f>SUMIF(โรคกาบใบเน่า!$B$5:$B$81,ทดสอบ!$E59,โรคกาบใบเน่า!$G$5:$G$81)</f>
        <v>0</v>
      </c>
      <c r="AH59" s="297">
        <f>SUMIF(เพลี้ยจั๊กจั่นสีเขียว!$B$5:$B$80,ทดสอบ!$E59,เพลี้ยจั๊กจั่นสีเขียว!$G$5:$G$80)</f>
        <v>0</v>
      </c>
      <c r="AI59" s="297">
        <f>SUMIF(หอยเชอรี่!$B$5:$B$81,ทดสอบ!$E59,หอยเชอรี่!$G$5:$G$81)</f>
        <v>0</v>
      </c>
      <c r="AJ59" s="297">
        <f>SUMIF(โรคใบสีส้ม!$B$5:$B$80,ทดสอบ!$E59,โรคใบสีส้ม!$G$5:$G$80)</f>
        <v>0</v>
      </c>
      <c r="AK59" s="300">
        <f t="shared" ref="AK59:AK67" si="140">SUBTOTAL(9,K59:AJ59)</f>
        <v>0</v>
      </c>
      <c r="AL59" s="298">
        <f>SUMIF(หนอนหัวดำ!$C$6:$C$67,ทดสอบ!$E59,หนอนหัวดำ!$N$6:$N$67)</f>
        <v>36.61</v>
      </c>
      <c r="AM59" s="297">
        <f>SUMIF(แมลงดำหนาม!$C$6:$C$67,ทดสอบ!$E59,แมลงดำหนาม!$N$6:$N$67)</f>
        <v>24.040000000000003</v>
      </c>
      <c r="AN59" s="297">
        <f>SUMIF('ด้วงแรด มะพร้าว'!$C$6:$C$67,ทดสอบ!$E59,'ด้วงแรด มะพร้าว'!$J$6:$J$67)</f>
        <v>32.54</v>
      </c>
      <c r="AO59" s="297">
        <f>SUMIF(ด้วงงวง!$C$6:$C$67,ทดสอบ!$E59,ด้วงงวง!$J$6:$J$67)</f>
        <v>13.7</v>
      </c>
      <c r="AP59" s="297">
        <f>SUMIF(ไรสี่ขามะพร้าว!$C$6:$C$67,ทดสอบ!$E59,ไรสี่ขามะพร้าว!$J$6:$J$67)</f>
        <v>32.85</v>
      </c>
      <c r="AQ59" s="297">
        <f>SUMIF(หนอนพาราซา!$C$6:$C$67,ทดสอบ!$E59,หนอนพาราซา!$J$6:$J$67)</f>
        <v>0</v>
      </c>
      <c r="AR59" s="297">
        <f>SUMIF(หนอนกินใบมะพร้าว!$C$6:$C$67,ทดสอบ!$E59,หนอนกินใบมะพร้าว!$J$6:$J$67)</f>
        <v>0</v>
      </c>
      <c r="AS59" s="300">
        <f t="shared" si="79"/>
        <v>139.74</v>
      </c>
      <c r="AT59" s="297">
        <f>SUMIF('ด้วงแรด ปาล์ม'!$C$5:$C$71,ทดสอบ!$E59,'ด้วงแรด ปาล์ม'!$G$5:$G$71)</f>
        <v>2.5</v>
      </c>
      <c r="AU59" s="297">
        <f>SUMIF(หนอนปลอกเล็ก!$C$5:$C$71,ทดสอบ!$E59,หนอนปลอกเล็ก!$G$5:$G$71)</f>
        <v>0</v>
      </c>
      <c r="AV59" s="297">
        <f>SUMIF(ด้วงกุหลาบ!$C$5:$C$70,ทดสอบ!$E59,ด้วงกุหลาบ!$G$5:$G$70)</f>
        <v>2</v>
      </c>
      <c r="AW59" s="297">
        <f>SUMIF(โรคทะลายเน่า!$C$5:$C$71,ทดสอบ!$E59,โรคทะลายเน่า!$G$5:$G$71)</f>
        <v>0</v>
      </c>
      <c r="AX59" s="297">
        <f>SUMIF(โรคลำต้นเน่า!$C$5:$C$71,ทดสอบ!$E59,โรคลำต้นเน่า!$G$5:$G$71)</f>
        <v>1</v>
      </c>
      <c r="AY59" s="297">
        <f>SUMIF('โรคใบจุด ปาล์ม'!$C$5:$C$71,ทดสอบ!$E59,'โรคใบจุด ปาล์ม'!$G$5:$G$71)</f>
        <v>0</v>
      </c>
      <c r="AZ59" s="297">
        <f>SUMIF(โรคก้านทางใบเน่า!$C$5:$C$71,ทดสอบ!$E59,โรคก้านทางใบเน่า!$G$5:$G$71)</f>
        <v>0</v>
      </c>
      <c r="BA59" s="297">
        <f>SUMIF(หนอนหน้าแมว!$C$5:$C$71,ทดสอบ!$E59,หนอนหน้าแมว!$G$5:$G$71)</f>
        <v>0</v>
      </c>
      <c r="BB59" s="591">
        <f>SUMIF('หนอนหัวดำ ปาล์ม'!$C$5:$C$71,ทดสอบ!$E59,'หนอนหัวดำ ปาล์ม'!$G$5:$G$71)</f>
        <v>2.5</v>
      </c>
      <c r="BC59" s="297">
        <f>SUMIF('โรคใบจุดสาหร่าย ปาล์ม'!$C$5:$C$71,ทดสอบ!$E59,'โรคใบจุดสาหร่าย ปาล์ม'!$G$5:$G$71)</f>
        <v>0</v>
      </c>
      <c r="BD59" s="300">
        <f t="shared" ref="BD59:BD67" si="141">SUBTOTAL(9,AT59:BC59)</f>
        <v>8</v>
      </c>
      <c r="BE59" s="297">
        <f>SUMIF(โรครากขาว!$C$5:$C$69,ทดสอบ!$E59,โรครากขาว!$G$5:$G$69)</f>
        <v>0</v>
      </c>
      <c r="BF59" s="297">
        <f>SUMIF(โรคใบร่วงยางพาราชนิดใหม่!$C$5:$C$69,ทดสอบ!$E59,โรคใบร่วงยางพาราชนิดใหม่!$G$5:$G$69)</f>
        <v>0</v>
      </c>
      <c r="BG59" s="297">
        <f>SUMIF(โรคใบร่วงยางพารา!$C$5:$C$69,ทดสอบ!$E59,โรคใบร่วงยางพารา!$G$5:$G$69)</f>
        <v>0</v>
      </c>
      <c r="BH59" s="297">
        <f>SUMIF(โรคราแป้ง1!$C$5:$C$69,ทดสอบ!$E59,โรคราแป้ง1!$G$5:$G$69)</f>
        <v>0</v>
      </c>
      <c r="BI59" s="297">
        <f>SUMIF(โรคหน้ายางแห้ง!$C$5:$C$69,ทดสอบ!$E59,โรคหน้ายางแห้ง!$G$5:$G$69)</f>
        <v>0</v>
      </c>
      <c r="BJ59" s="300">
        <f t="shared" ref="BJ59:BJ67" si="142">SUBTOTAL(9,BE59:BI59)</f>
        <v>0</v>
      </c>
      <c r="BK59" s="297">
        <f>SUMIF(โรคราสนิม!$C$5:$C$64,ทดสอบ!$E59,โรคราสนิม!$G$5:$G$64)</f>
        <v>0</v>
      </c>
      <c r="BL59" s="297">
        <f>SUMIF(หนอนกาแฟสีแดง!$C$5:$C$64,ทดสอบ!$E59,หนอนกาแฟสีแดง!$G$5:$G$64)</f>
        <v>0</v>
      </c>
      <c r="BM59" s="297">
        <f>SUMIF(โรคใบจุดตากบ!$C$5:$C$64,ทดสอบ!$E59,โรคใบจุดตากบ!$G$5:$G$64)</f>
        <v>0</v>
      </c>
      <c r="BN59" s="297">
        <f ca="1">SUMIF(หนอนเจาะกิ่งลำต้น!$C$5:$C513,ทดสอบ!$E59,หนอนเจาะกิ่งลำต้น!$G$5:$G$64)</f>
        <v>0</v>
      </c>
      <c r="BO59" s="591">
        <f>SUMIF(มอดเจาะเมล็ดกาแฟ!$C$5:$C$64,ทดสอบ!$E59,มอดเจาะเมล็ดกาแฟ!$G$5:$G$64)</f>
        <v>0</v>
      </c>
      <c r="BP59" s="297">
        <f>SUMIF(มอดเจาะผลกาแฟ!$C$5:$C$64,ทดสอบ!$E59,มอดเจาะผลกาแฟ!$G$5:$G$64)</f>
        <v>0</v>
      </c>
      <c r="BQ59" s="300">
        <f t="shared" ref="BQ59:BQ67" ca="1" si="143">SUBTOTAL(9,BK59:BP59)</f>
        <v>0</v>
      </c>
      <c r="BR59" s="297">
        <f>SUMIF(เพลี้ยแป้งมัน!$B$5:$B$59,ทดสอบ!$E59,เพลี้ยแป้งมัน!$H$5:$H$59)</f>
        <v>27.5</v>
      </c>
      <c r="BS59" s="591">
        <f>SUMIF('โรคใบไหม้ (มัน)'!$B$5:$B$58,ทดสอบ!$E59,'โรคใบไหม้ (มัน)'!$H$5:$H$58)</f>
        <v>0</v>
      </c>
      <c r="BT59" s="297">
        <f>SUMIF(ไรแดง!$B$5:$B$59,ทดสอบ!$E59,ไรแดง!$H$5:$H$59)</f>
        <v>0</v>
      </c>
      <c r="BU59" s="297"/>
      <c r="BV59" s="297"/>
      <c r="BW59" s="297"/>
      <c r="BX59" s="297"/>
      <c r="BY59" s="297"/>
      <c r="BZ59" s="297">
        <f>SUMIF(โรคโคนเน่าหัวเน่า!$B$5:$B$59,ทดสอบ!$E59,โรคโคนเน่าหัวเน่า!$H$5:$H$59)</f>
        <v>0</v>
      </c>
      <c r="CA59" s="297"/>
      <c r="CB59" s="297">
        <f>SUMIF(โรคพุ่มแจ้!$B$5:$B$58,ทดสอบ!$E59,โรคพุ่มแจ้!$H$5:$H$58)</f>
        <v>22.25</v>
      </c>
      <c r="CC59" s="297">
        <f>SUMIF(โรคใบด่างมันสำปะหลัง!$B$5:$B$59,ทดสอบ!$E59,โรคใบด่างมันสำปะหลัง!$H$5:$H$59)</f>
        <v>23</v>
      </c>
      <c r="CD59" s="300">
        <f t="shared" ref="CD59:CD67" si="144">SUBTOTAL(9,BR59:CC59)</f>
        <v>72.75</v>
      </c>
      <c r="CE59" s="297">
        <f>SUMIF(หนอนกออ้อย!$B$5:$B$50,ทดสอบ!$E59,หนอนกออ้อย!$G$5:$G$50)</f>
        <v>0</v>
      </c>
      <c r="CF59" s="297">
        <f>SUMIF('ด้วงหนวดยาว อ้อย'!$B$5:$B$52,ทดสอบ!$E59,'ด้วงหนวดยาว อ้อย'!$G$5:$G$52)</f>
        <v>0</v>
      </c>
      <c r="CG59" s="298"/>
      <c r="CH59" s="298"/>
      <c r="CI59" s="298"/>
      <c r="CJ59" s="298"/>
      <c r="CK59" s="298"/>
      <c r="CL59" s="298"/>
      <c r="CM59" s="298"/>
      <c r="CN59" s="298"/>
      <c r="CO59" s="298"/>
      <c r="CP59" s="298"/>
      <c r="CQ59" s="297"/>
      <c r="CR59" s="297">
        <f>SUMIF('โรคใบขาว อ้อย'!$B$5:$B$50,ทดสอบ!$E59,'โรคใบขาว อ้อย'!$G$5:$G$50)</f>
        <v>0</v>
      </c>
      <c r="CS59" s="298"/>
      <c r="CT59" s="300">
        <f t="shared" ref="CT59:CT67" si="145">SUBTOTAL(9,CE59:CS59)</f>
        <v>0</v>
      </c>
      <c r="CU59" s="298"/>
      <c r="CV59" s="297">
        <f>SUMIF('หนอนกระทู้ข้าวโพดลายจุด (FAW)'!$B$5:$B$57,ทดสอบ!$E59,'หนอนกระทู้ข้าวโพดลายจุด (FAW)'!$F$5:$F$57)</f>
        <v>5</v>
      </c>
      <c r="CW59" s="297">
        <f>SUMIF(โรคฝักเน่า!$C$5:$C$57,ทดสอบ!$E59,โรคฝักเน่า!$G$5:$G$57)</f>
        <v>0</v>
      </c>
      <c r="CX59" s="298"/>
      <c r="CY59" s="298"/>
      <c r="CZ59" s="298"/>
      <c r="DA59" s="298"/>
      <c r="DB59" s="298"/>
      <c r="DC59" s="298"/>
      <c r="DD59" s="300">
        <f t="shared" ref="DD59:DD67" si="146">SUBTOTAL(9,CU59:DC59)</f>
        <v>5</v>
      </c>
      <c r="DE59" s="297">
        <f>SUMIF(โรคเหี่ยว!$B$5:$B$65,ทดสอบ!$E59,โรคเหี่ยว!$E$5:$E$65)</f>
        <v>0</v>
      </c>
      <c r="DF59" s="298"/>
      <c r="DG59" s="298"/>
      <c r="DH59" s="298"/>
      <c r="DI59" s="298"/>
      <c r="DJ59" s="300">
        <f t="shared" ref="DJ59:DJ67" si="147">SUBTOTAL(9,DE59:DI59)</f>
        <v>0</v>
      </c>
      <c r="DK59" s="297"/>
      <c r="DL59" s="297"/>
      <c r="DM59" s="297"/>
      <c r="DN59" s="297"/>
      <c r="DO59" s="297"/>
      <c r="DP59" s="300">
        <f t="shared" ref="DP59:DP67" si="148">SUBTOTAL(9,DK59:DO59)</f>
        <v>0</v>
      </c>
      <c r="DQ59" s="297"/>
      <c r="DR59" s="297"/>
      <c r="DS59" s="297">
        <f>SUMIF('เพลี้ยไฟ ทุเรียน'!$B$5:$B$81,ทดสอบ!$E59,'เพลี้ยไฟ ทุเรียน'!$F$5:$F$81)</f>
        <v>287.05</v>
      </c>
      <c r="DT59" s="297">
        <f>SUMIF('เพลี้ยแป้ง ทุเรียน'!$B$5:$B$81,ทดสอบ!$E59,'เพลี้ยแป้ง ทุเรียน'!$F$5:$F$81)</f>
        <v>33.5</v>
      </c>
      <c r="DU59" s="297">
        <f>SUMIF(เพลี้ยไก่แจ้ทุเรียน!$B$5:$B$81,ทดสอบ!$E59,เพลี้ยไก่แจ้ทุเรียน!$F$5:$F$81)</f>
        <v>55.7</v>
      </c>
      <c r="DV59" s="297">
        <f>SUMIF(เพลี้ยหอยเกล็ด!$B$5:$B$81,ทดสอบ!$E59,เพลี้ยหอยเกล็ด!$F$5:$F$81)</f>
        <v>62</v>
      </c>
      <c r="DW59" s="297">
        <f>SUMIF(เพลี้ยจั๊กจั่นฝอย!$B$5:$B$81,ทดสอบ!$E59,เพลี้ยจั๊กจั่นฝอย!$F$5:$F$81)</f>
        <v>227</v>
      </c>
      <c r="DX59" s="297">
        <f>SUMIF(หนอนเจาะเมล็ดทุเรียน!$B$5:$B$81,ทดสอบ!$E59,หนอนเจาะเมล็ดทุเรียน!$F$5:$F$81)</f>
        <v>0</v>
      </c>
      <c r="DY59" s="297">
        <f>SUMIF(ไรแดงทุเรียน!$B$5:$B$81,ทดสอบ!$E59,ไรแดงทุเรียน!$F$5:$F$81)</f>
        <v>248.5</v>
      </c>
      <c r="DZ59" s="297"/>
      <c r="EA59" s="297">
        <f>SUMIF(โรครากเน่าโคนเน่า!$B$5:$B$81,ทดสอบ!$E59,โรครากเน่าโคนเน่า!$F$5:$F$81)</f>
        <v>1188.25</v>
      </c>
      <c r="EB59" s="297">
        <f>SUMIF('โรคราดำ ทุเรียน'!$B$5:$B$81,ทดสอบ!$E59,'โรคราดำ ทุเรียน'!$F$5:$F$81)</f>
        <v>41</v>
      </c>
      <c r="EC59" s="297"/>
      <c r="ED59" s="297"/>
      <c r="EE59" s="297">
        <f>SUMIF(โรคราสีชมพู!$B$5:$B$81,ทดสอบ!$E59,โรคราสีชมพู!$F$5:$F$81)</f>
        <v>75</v>
      </c>
      <c r="EF59" s="297">
        <f>SUMIF(โรคใบติดหรือใบไหม้!$B$5:$B$81,ทดสอบ!$E59,โรคใบติดหรือใบไหม้!$F$5:$F$81)</f>
        <v>147</v>
      </c>
      <c r="EG59" s="297"/>
      <c r="EH59" s="297">
        <f>SUMIF('โรคใบจุดสาหร่าย (durian)'!$B$5:$B$81,ทดสอบ!$E59,'โรคใบจุดสาหร่าย (durian)'!$F$5:$F$81)</f>
        <v>544.25</v>
      </c>
      <c r="EI59" s="297">
        <f>SUMIF(หนอนเจาะผล!$B$5:$B$81,ทดสอบ!$E59,หนอนเจาะผล!$F$5:$F$81)</f>
        <v>0</v>
      </c>
      <c r="EJ59" s="300">
        <f t="shared" ref="EJ59:EJ67" si="149">SUBTOTAL(9,DQ59:EI59)</f>
        <v>2909.25</v>
      </c>
      <c r="EK59" s="298"/>
      <c r="EL59" s="297">
        <f>SUMIF('เพลี้ยแป้ง (เงาะ)'!$B$5:$B$76,ทดสอบ!$E59,'เพลี้ยแป้ง (เงาะ)'!$F$5:$F$76)</f>
        <v>0</v>
      </c>
      <c r="EM59" s="298"/>
      <c r="EN59" s="297">
        <f>SUMIF(หนอนคืบกินใบ!$B$5:$B$76,ทดสอบ!$E59,หนอนคืบกินใบ!$F$5:$F$76)</f>
        <v>129.75</v>
      </c>
      <c r="EO59" s="297">
        <f>SUMIF('โรคราแป้ง (เงาะ)'!$B$5:$B$76,ทดสอบ!$E59,'โรคราแป้ง (เงาะ)'!$F$5:$F$76)</f>
        <v>5</v>
      </c>
      <c r="EP59" s="298"/>
      <c r="EQ59" s="298"/>
      <c r="ER59" s="298"/>
      <c r="ES59" s="297">
        <f>SUMIF('โรคใบจุดสาหร่าย(เงาะ)'!$B$5:$B$76,ทดสอบ!$E59,'โรคใบจุดสาหร่าย(เงาะ)'!$F$5:$F$76)</f>
        <v>239</v>
      </c>
      <c r="ET59" s="300">
        <f t="shared" ref="ET59:ET67" si="150">SUBTOTAL(9,EK59:ES59)</f>
        <v>373.75</v>
      </c>
      <c r="EU59" s="297">
        <f>SUMIF('เพลี้ยไฟ (mangosteen)'!$B$5:$B$76,ทดสอบ!$E59,'เพลี้ยไฟ (mangosteen)'!$F$5:$F$76)</f>
        <v>58.5</v>
      </c>
      <c r="EV59" s="297">
        <f>SUMIF(หนอนชอนใบ!$B$5:$B$76,ทดสอบ!$E59,หนอนชอนใบ!$F$5:$F$76)</f>
        <v>296</v>
      </c>
      <c r="EW59" s="297">
        <f>SUMIF(หนอนกินใบ!$B$5:$B$76,ทดสอบ!$E59,หนอนกินใบ!$F$5:$F$76)</f>
        <v>143</v>
      </c>
      <c r="EX59" s="297"/>
      <c r="EY59" s="297">
        <f>SUMIF(โรคแอนแทรคโนส!$B$5:$B$76,ทดสอบ!$E59,โรคแอนแทรคโนส!$F$5:$F$76)</f>
        <v>0</v>
      </c>
      <c r="EZ59" s="297">
        <f>SUMIF('โรคใบจุดสาหร่าย (mangosteen)'!$B$5:$B$76,ทดสอบ!$E59,'โรคใบจุดสาหร่าย (mangosteen)'!$F$5:$F$76)</f>
        <v>490.75</v>
      </c>
      <c r="FA59" s="297">
        <f>SUMIF('โรคใบจุด (mangosteen)'!$B$5:$B$76,ทดสอบ!$E59,'โรคใบจุด (mangosteen)'!$F$5:$F$76)</f>
        <v>204</v>
      </c>
      <c r="FB59" s="300">
        <f t="shared" ref="FB59:FB67" si="151">SUBTOTAL(9,EU59:FA59)</f>
        <v>1192.25</v>
      </c>
      <c r="FC59" s="297">
        <f>SUMIF(โรคพุ่มไม้กวาด!$B$5:$B$80,ทดสอบ!$E59,โรคพุ่มไม้กวาด!$F$5:$F$80)</f>
        <v>117</v>
      </c>
      <c r="FD59" s="297">
        <f>SUMIF('เพลี้ยแป้ง (ลำไย)'!$B$5:$B$80,ทดสอบ!$E59,'เพลี้ยแป้ง (ลำไย)'!$F$5:$F$80)</f>
        <v>21.5</v>
      </c>
      <c r="FE59" s="297">
        <f>SUMIF('โรคราดำ (ลำไย)'!$B$5:$B$80,ทดสอบ!$E59,'โรคราดำ (ลำไย)'!$F$5:$F$80)</f>
        <v>153</v>
      </c>
      <c r="FF59" s="297">
        <f>SUMIF('หนอนคืบกินใบ (ลำไย)'!$B$5:$B$80,ทดสอบ!$E59,'หนอนคืบกินใบ (ลำไย)'!$F$5:$F$80)</f>
        <v>19.5</v>
      </c>
      <c r="FG59" s="297"/>
      <c r="FH59" s="300">
        <f t="shared" ref="FH59:FH67" si="152">SUBTOTAL(9,FC59:FG59)</f>
        <v>311</v>
      </c>
      <c r="FI59" s="300">
        <f t="shared" ref="FI59:FI67" ca="1" si="153">FH59+FB59+ET59+EJ59+DP59+DJ59+DD59+CT59+CD59+BQ59+BJ59+BD59+AS59+AK59</f>
        <v>5011.74</v>
      </c>
      <c r="FJ59" s="368">
        <f t="shared" ca="1" si="93"/>
        <v>5011.74</v>
      </c>
      <c r="FK59" s="334">
        <f t="shared" ca="1" si="25"/>
        <v>0</v>
      </c>
    </row>
    <row r="60" spans="1:167" s="113" customFormat="1">
      <c r="A60" s="318">
        <v>0</v>
      </c>
      <c r="B60" s="318">
        <f t="shared" ca="1" si="138"/>
        <v>1</v>
      </c>
      <c r="C60" s="318">
        <f ca="1">IF(B60=1,SUBTOTAL(2,$B$59:B60),"")</f>
        <v>2</v>
      </c>
      <c r="D60" s="290">
        <f t="shared" ca="1" si="139"/>
        <v>2</v>
      </c>
      <c r="E60" s="291" t="s">
        <v>165</v>
      </c>
      <c r="F60" s="310"/>
      <c r="G60" s="310"/>
      <c r="H60" s="310"/>
      <c r="I60" s="310"/>
      <c r="J60" s="307"/>
      <c r="K60" s="297">
        <f>SUMIF(หนอนห่อใบข้าว!$B$5:$B$76,ทดสอบ!$E60,หนอนห่อใบข้าว!$G$5:$G$76)</f>
        <v>0</v>
      </c>
      <c r="L60" s="297">
        <f>SUMIF(เพลี้ยกระโดดหลังขาว!$B$5:$B$76,ทดสอบ!$E60,เพลี้ยกระโดดหลังขาว!$G$5:$G$76)</f>
        <v>0</v>
      </c>
      <c r="M60" s="297">
        <f>SUMIF(โรคไหม้ข้าว!$B$5:$B$76,ทดสอบ!$E60,โรคไหม้ข้าว!$G$5:$G$76)</f>
        <v>10</v>
      </c>
      <c r="N60" s="297">
        <f>SUMIF(แมลงหวี่ขาว!$B$5:$B$76,ทดสอบ!$E60,แมลงหวี่ขาว!$G$5:$G$76)</f>
        <v>0</v>
      </c>
      <c r="O60" s="297">
        <f>SUMIF(เพลี้ยกระโดดสีน้ำตาล!$B$5:$B$77,ทดสอบ!$E60,เพลี้ยกระโดดสีน้ำตาล!$G$5:$G$77)</f>
        <v>45</v>
      </c>
      <c r="P60" s="297">
        <f>SUMIF(แมลงสิง!$B$5:$B$81,ทดสอบ!$E60,แมลงสิง!$G$5:$G$81)</f>
        <v>0</v>
      </c>
      <c r="Q60" s="297">
        <f>SUMIF(เพลี้ยไฟ!$B$5:$B$76,ทดสอบ!$E60,เพลี้ยไฟ!$G$5:$G$76)</f>
        <v>0</v>
      </c>
      <c r="R60" s="297">
        <f>SUMIF(แมลงดำหนาม1!$B$5:$B$81,ทดสอบ!$E60,แมลงดำหนาม1!$G$5:$G$81)</f>
        <v>0</v>
      </c>
      <c r="S60" s="297">
        <f>SUMIF(โรคขอบใบแห้ง!$B$5:$B$78,ทดสอบ!$E60,โรคขอบใบแห้ง!$G$5:$G$78)</f>
        <v>0</v>
      </c>
      <c r="T60" s="297">
        <f>SUMIF(โรคกาบใบแห้ง!$B$5:$B$81,ทดสอบ!$E60,โรคกาบใบแห้ง!$G$5:$G$81)</f>
        <v>0</v>
      </c>
      <c r="U60" s="297">
        <f>SUMIF(โรคใบจุดสีน้ำตาล!$B$5:$B$77,ทดสอบ!$E60,โรคใบจุดสีน้ำตาล!$G$5:$G$77)</f>
        <v>0</v>
      </c>
      <c r="V60" s="297">
        <f>SUMIF(หนอนกระทู้กล้า!$B$5:$B$76,ทดสอบ!$E60,หนอนกระทู้กล้า!$G$5:$G$76)</f>
        <v>0</v>
      </c>
      <c r="W60" s="297">
        <f>SUMIF(โรคใบขีดโปร่งแสง!$B$5:$B$81,ทดสอบ!$E60,โรคใบขีดโปร่งแสง!$G$5:$G$81)</f>
        <v>0</v>
      </c>
      <c r="X60" s="297">
        <f>SUMIF(โรคใบขีดสีน้ำตาล!$B$5:$B$80,ทดสอบ!$E60,โรคใบขีดสีน้ำตาล!$G$5:$G$80)</f>
        <v>0</v>
      </c>
      <c r="Y60" s="297">
        <f>SUMIF(หนอนกัดใบข้าว!$B$5:$B$81,ทดสอบ!$E60,หนอนกัดใบข้าว!$G$5:$G$81)</f>
        <v>0</v>
      </c>
      <c r="Z60" s="297">
        <f>SUMIF(แมลงหล่า!$B$5:$B$81,ทดสอบ!$E60,แมลงหล่า!$G$5:$G$81)</f>
        <v>0</v>
      </c>
      <c r="AA60" s="297">
        <f>SUMIF(แมลงบั่ว!$B$5:$B$80,ทดสอบ!$E60,แมลงบั่ว!$G$5:$G$80)</f>
        <v>0</v>
      </c>
      <c r="AB60" s="297">
        <f>SUMIF(โรคเมล็ดด่าง!$B$5:$B$81,ทดสอบ!$E60,โรคเมล็ดด่าง!$G$5:$G$81)</f>
        <v>0</v>
      </c>
      <c r="AC60" s="297">
        <f>SUMIF(ด้วงดำ!$B$5:$B$81,ทดสอบ!$E60,ด้วงดำ!$G$5:$G$81)</f>
        <v>0</v>
      </c>
      <c r="AD60" s="297">
        <f>SUMIF(ตั๊กแตนหนวดสั้น!$B$5:$B$81,ทดสอบ!$E60,ตั๊กแตนหนวดสั้น!$G$5:$G$81)</f>
        <v>0</v>
      </c>
      <c r="AE60" s="297">
        <f>SUMIF(หนอนกอข้าว!$B$5:$B$77,ทดสอบ!$E60,หนอนกอข้าว!$G$5:$G$77)</f>
        <v>0</v>
      </c>
      <c r="AF60" s="297">
        <f>SUMIF(หนอนกระทู้ข้าว!$B$5:$B$81,ทดสอบ!$E60,หนอนกระทู้ข้าว!$G$5:$G$81)</f>
        <v>0</v>
      </c>
      <c r="AG60" s="297">
        <f>SUMIF(โรคกาบใบเน่า!$B$5:$B$81,ทดสอบ!$E60,โรคกาบใบเน่า!$G$5:$G$81)</f>
        <v>0</v>
      </c>
      <c r="AH60" s="297">
        <f>SUMIF(เพลี้ยจั๊กจั่นสีเขียว!$B$5:$B$80,ทดสอบ!$E60,เพลี้ยจั๊กจั่นสีเขียว!$G$5:$G$80)</f>
        <v>0</v>
      </c>
      <c r="AI60" s="297">
        <f>SUMIF(หอยเชอรี่!$B$5:$B$81,ทดสอบ!$E60,หอยเชอรี่!$G$5:$G$81)</f>
        <v>0</v>
      </c>
      <c r="AJ60" s="297">
        <f>SUMIF(โรคใบสีส้ม!$B$5:$B$80,ทดสอบ!$E60,โรคใบสีส้ม!$G$5:$G$80)</f>
        <v>0</v>
      </c>
      <c r="AK60" s="300">
        <f t="shared" si="140"/>
        <v>55</v>
      </c>
      <c r="AL60" s="297">
        <f>SUMIF(หนอนหัวดำ!$C$6:$C$67,ทดสอบ!$E60,หนอนหัวดำ!$N$6:$N$67)</f>
        <v>105.25</v>
      </c>
      <c r="AM60" s="297">
        <f>SUMIF(แมลงดำหนาม!$C$6:$C$67,ทดสอบ!$E60,แมลงดำหนาม!$N$6:$N$67)</f>
        <v>3.5</v>
      </c>
      <c r="AN60" s="297">
        <f>SUMIF('ด้วงแรด มะพร้าว'!$C$6:$C$67,ทดสอบ!$E60,'ด้วงแรด มะพร้าว'!$J$6:$J$67)</f>
        <v>77</v>
      </c>
      <c r="AO60" s="297">
        <f>SUMIF(ด้วงงวง!$C$6:$C$67,ทดสอบ!$E60,ด้วงงวง!$J$6:$J$67)</f>
        <v>40</v>
      </c>
      <c r="AP60" s="297">
        <f>SUMIF(ไรสี่ขามะพร้าว!$C$6:$C$67,ทดสอบ!$E60,ไรสี่ขามะพร้าว!$J$6:$J$67)</f>
        <v>129.75</v>
      </c>
      <c r="AQ60" s="297">
        <f>SUMIF(หนอนพาราซา!$C$6:$C$67,ทดสอบ!$E60,หนอนพาราซา!$J$6:$J$67)</f>
        <v>0</v>
      </c>
      <c r="AR60" s="297">
        <f>SUMIF(หนอนกินใบมะพร้าว!$C$6:$C$67,ทดสอบ!$E60,หนอนกินใบมะพร้าว!$J$6:$J$67)</f>
        <v>0</v>
      </c>
      <c r="AS60" s="300">
        <f t="shared" si="79"/>
        <v>355.5</v>
      </c>
      <c r="AT60" s="297">
        <f>SUMIF('ด้วงแรด ปาล์ม'!$C$5:$C$71,ทดสอบ!$E60,'ด้วงแรด ปาล์ม'!$G$5:$G$71)</f>
        <v>16</v>
      </c>
      <c r="AU60" s="297">
        <f>SUMIF(หนอนปลอกเล็ก!$C$5:$C$71,ทดสอบ!$E60,หนอนปลอกเล็ก!$G$5:$G$71)</f>
        <v>0</v>
      </c>
      <c r="AV60" s="297">
        <f>SUMIF(ด้วงกุหลาบ!$C$5:$C$70,ทดสอบ!$E60,ด้วงกุหลาบ!$G$5:$G$70)</f>
        <v>0</v>
      </c>
      <c r="AW60" s="297">
        <f>SUMIF(โรคทะลายเน่า!$C$5:$C$71,ทดสอบ!$E60,โรคทะลายเน่า!$G$5:$G$71)</f>
        <v>0</v>
      </c>
      <c r="AX60" s="297">
        <f>SUMIF(โรคลำต้นเน่า!$C$5:$C$71,ทดสอบ!$E60,โรคลำต้นเน่า!$G$5:$G$71)</f>
        <v>0</v>
      </c>
      <c r="AY60" s="297">
        <f>SUMIF('โรคใบจุด ปาล์ม'!$C$5:$C$71,ทดสอบ!$E60,'โรคใบจุด ปาล์ม'!$G$5:$G$71)</f>
        <v>0</v>
      </c>
      <c r="AZ60" s="297">
        <f>SUMIF(โรคก้านทางใบเน่า!$C$5:$C$71,ทดสอบ!$E60,โรคก้านทางใบเน่า!$G$5:$G$71)</f>
        <v>0</v>
      </c>
      <c r="BA60" s="297">
        <f>SUMIF(หนอนหน้าแมว!$C$5:$C$71,ทดสอบ!$E60,หนอนหน้าแมว!$G$5:$G$71)</f>
        <v>0</v>
      </c>
      <c r="BB60" s="591">
        <f>SUMIF('หนอนหัวดำ ปาล์ม'!$C$5:$C$71,ทดสอบ!$E60,'หนอนหัวดำ ปาล์ม'!$G$5:$G$71)</f>
        <v>0</v>
      </c>
      <c r="BC60" s="297">
        <f>SUMIF('โรคใบจุดสาหร่าย ปาล์ม'!$C$5:$C$71,ทดสอบ!$E60,'โรคใบจุดสาหร่าย ปาล์ม'!$G$5:$G$71)</f>
        <v>0</v>
      </c>
      <c r="BD60" s="300">
        <f t="shared" si="141"/>
        <v>16</v>
      </c>
      <c r="BE60" s="297">
        <f>SUMIF(โรครากขาว!$C$5:$C$69,ทดสอบ!$E60,โรครากขาว!$G$5:$G$69)</f>
        <v>0</v>
      </c>
      <c r="BF60" s="297">
        <f>SUMIF(โรคใบร่วงยางพาราชนิดใหม่!$C$5:$C$69,ทดสอบ!$E60,โรคใบร่วงยางพาราชนิดใหม่!$G$5:$G$69)</f>
        <v>0</v>
      </c>
      <c r="BG60" s="297">
        <f>SUMIF(โรคใบร่วงยางพารา!$C$5:$C$69,ทดสอบ!$E60,โรคใบร่วงยางพารา!$G$5:$G$69)</f>
        <v>0</v>
      </c>
      <c r="BH60" s="297">
        <f>SUMIF(โรคราแป้ง1!$C$5:$C$69,ทดสอบ!$E60,โรคราแป้ง1!$G$5:$G$69)</f>
        <v>0</v>
      </c>
      <c r="BI60" s="297">
        <f>SUMIF(โรคหน้ายางแห้ง!$C$5:$C$69,ทดสอบ!$E60,โรคหน้ายางแห้ง!$G$5:$G$69)</f>
        <v>0</v>
      </c>
      <c r="BJ60" s="300">
        <f t="shared" si="142"/>
        <v>0</v>
      </c>
      <c r="BK60" s="297">
        <f>SUMIF(โรคราสนิม!$C$5:$C$64,ทดสอบ!$E60,โรคราสนิม!$G$5:$G$64)</f>
        <v>0</v>
      </c>
      <c r="BL60" s="297">
        <f>SUMIF(หนอนกาแฟสีแดง!$C$5:$C$64,ทดสอบ!$E60,หนอนกาแฟสีแดง!$G$5:$G$64)</f>
        <v>0</v>
      </c>
      <c r="BM60" s="297">
        <f>SUMIF(โรคใบจุดตากบ!$C$5:$C$64,ทดสอบ!$E60,โรคใบจุดตากบ!$G$5:$G$64)</f>
        <v>0</v>
      </c>
      <c r="BN60" s="297">
        <f ca="1">SUMIF(หนอนเจาะกิ่งลำต้น!$C$5:$C514,ทดสอบ!$E60,หนอนเจาะกิ่งลำต้น!$G$5:$G$64)</f>
        <v>0</v>
      </c>
      <c r="BO60" s="591">
        <f>SUMIF(มอดเจาะเมล็ดกาแฟ!$C$5:$C$64,ทดสอบ!$E60,มอดเจาะเมล็ดกาแฟ!$G$5:$G$64)</f>
        <v>0</v>
      </c>
      <c r="BP60" s="297">
        <f>SUMIF(มอดเจาะผลกาแฟ!$C$5:$C$64,ทดสอบ!$E60,มอดเจาะผลกาแฟ!$G$5:$G$64)</f>
        <v>0</v>
      </c>
      <c r="BQ60" s="300">
        <f t="shared" ca="1" si="143"/>
        <v>0</v>
      </c>
      <c r="BR60" s="297">
        <f>SUMIF(เพลี้ยแป้งมัน!$B$5:$B$59,ทดสอบ!$E60,เพลี้ยแป้งมัน!$H$5:$H$59)</f>
        <v>0</v>
      </c>
      <c r="BS60" s="591">
        <f>SUMIF('โรคใบไหม้ (มัน)'!$B$5:$B$58,ทดสอบ!$E60,'โรคใบไหม้ (มัน)'!$H$5:$H$58)</f>
        <v>0</v>
      </c>
      <c r="BT60" s="297">
        <f>SUMIF(ไรแดง!$B$5:$B$59,ทดสอบ!$E60,ไรแดง!$H$5:$H$59)</f>
        <v>0</v>
      </c>
      <c r="BU60" s="297"/>
      <c r="BV60" s="297"/>
      <c r="BW60" s="297"/>
      <c r="BX60" s="297"/>
      <c r="BY60" s="297"/>
      <c r="BZ60" s="297">
        <f>SUMIF(โรคโคนเน่าหัวเน่า!$B$5:$B$59,ทดสอบ!$E60,โรคโคนเน่าหัวเน่า!$H$5:$H$59)</f>
        <v>0</v>
      </c>
      <c r="CA60" s="297"/>
      <c r="CB60" s="297">
        <f>SUMIF(โรคพุ่มแจ้!$B$5:$B$58,ทดสอบ!$E60,โรคพุ่มแจ้!$H$5:$H$58)</f>
        <v>0</v>
      </c>
      <c r="CC60" s="297">
        <f>SUMIF(โรคใบด่างมันสำปะหลัง!$B$5:$B$59,ทดสอบ!$E60,โรคใบด่างมันสำปะหลัง!$H$5:$H$59)</f>
        <v>27603.5</v>
      </c>
      <c r="CD60" s="300">
        <f t="shared" si="144"/>
        <v>27603.5</v>
      </c>
      <c r="CE60" s="297">
        <f>SUMIF(หนอนกออ้อย!$B$5:$B$50,ทดสอบ!$E60,หนอนกออ้อย!$G$5:$G$50)</f>
        <v>0</v>
      </c>
      <c r="CF60" s="297">
        <f>SUMIF('ด้วงหนวดยาว อ้อย'!$B$5:$B$52,ทดสอบ!$E60,'ด้วงหนวดยาว อ้อย'!$G$5:$G$52)</f>
        <v>0</v>
      </c>
      <c r="CG60" s="297"/>
      <c r="CH60" s="297"/>
      <c r="CI60" s="297"/>
      <c r="CJ60" s="297"/>
      <c r="CK60" s="297"/>
      <c r="CL60" s="297"/>
      <c r="CM60" s="297"/>
      <c r="CN60" s="297"/>
      <c r="CO60" s="297"/>
      <c r="CP60" s="297"/>
      <c r="CQ60" s="297"/>
      <c r="CR60" s="297">
        <f>SUMIF('โรคใบขาว อ้อย'!$B$5:$B$50,ทดสอบ!$E60,'โรคใบขาว อ้อย'!$G$5:$G$50)</f>
        <v>0</v>
      </c>
      <c r="CS60" s="297"/>
      <c r="CT60" s="300">
        <f t="shared" si="145"/>
        <v>0</v>
      </c>
      <c r="CU60" s="297"/>
      <c r="CV60" s="297">
        <f>SUMIF('หนอนกระทู้ข้าวโพดลายจุด (FAW)'!$B$5:$B$57,ทดสอบ!$E60,'หนอนกระทู้ข้าวโพดลายจุด (FAW)'!$F$5:$F$57)</f>
        <v>0</v>
      </c>
      <c r="CW60" s="297">
        <f>SUMIF(โรคฝักเน่า!$C$5:$C$57,ทดสอบ!$E60,โรคฝักเน่า!$G$5:$G$57)</f>
        <v>0</v>
      </c>
      <c r="CX60" s="297"/>
      <c r="CY60" s="297"/>
      <c r="CZ60" s="297"/>
      <c r="DA60" s="297"/>
      <c r="DB60" s="297"/>
      <c r="DC60" s="297"/>
      <c r="DD60" s="300">
        <f t="shared" si="146"/>
        <v>0</v>
      </c>
      <c r="DE60" s="297">
        <f>SUMIF(โรคเหี่ยว!$B$5:$B$65,ทดสอบ!$E60,โรคเหี่ยว!$E$5:$E$65)</f>
        <v>0</v>
      </c>
      <c r="DF60" s="297"/>
      <c r="DG60" s="297"/>
      <c r="DH60" s="297"/>
      <c r="DI60" s="297"/>
      <c r="DJ60" s="300">
        <f t="shared" si="147"/>
        <v>0</v>
      </c>
      <c r="DK60" s="297"/>
      <c r="DL60" s="297"/>
      <c r="DM60" s="297"/>
      <c r="DN60" s="297"/>
      <c r="DO60" s="297"/>
      <c r="DP60" s="300">
        <f t="shared" si="148"/>
        <v>0</v>
      </c>
      <c r="DQ60" s="297"/>
      <c r="DR60" s="297"/>
      <c r="DS60" s="297">
        <f>SUMIF('เพลี้ยไฟ ทุเรียน'!$B$5:$B$81,ทดสอบ!$E60,'เพลี้ยไฟ ทุเรียน'!$F$5:$F$81)</f>
        <v>0</v>
      </c>
      <c r="DT60" s="297">
        <f>SUMIF('เพลี้ยแป้ง ทุเรียน'!$B$5:$B$81,ทดสอบ!$E60,'เพลี้ยแป้ง ทุเรียน'!$F$5:$F$81)</f>
        <v>0</v>
      </c>
      <c r="DU60" s="297">
        <f>SUMIF(เพลี้ยไก่แจ้ทุเรียน!$B$5:$B$81,ทดสอบ!$E60,เพลี้ยไก่แจ้ทุเรียน!$F$5:$F$81)</f>
        <v>0</v>
      </c>
      <c r="DV60" s="297">
        <f>SUMIF(เพลี้ยหอยเกล็ด!$B$5:$B$81,ทดสอบ!$E60,เพลี้ยหอยเกล็ด!$F$5:$F$81)</f>
        <v>0</v>
      </c>
      <c r="DW60" s="297">
        <f>SUMIF(เพลี้ยจั๊กจั่นฝอย!$B$5:$B$81,ทดสอบ!$E60,เพลี้ยจั๊กจั่นฝอย!$F$5:$F$81)</f>
        <v>0</v>
      </c>
      <c r="DX60" s="297">
        <f>SUMIF(หนอนเจาะเมล็ดทุเรียน!$B$5:$B$81,ทดสอบ!$E60,หนอนเจาะเมล็ดทุเรียน!$F$5:$F$81)</f>
        <v>0</v>
      </c>
      <c r="DY60" s="297">
        <f>SUMIF(ไรแดงทุเรียน!$B$5:$B$81,ทดสอบ!$E60,ไรแดงทุเรียน!$F$5:$F$81)</f>
        <v>0</v>
      </c>
      <c r="DZ60" s="297"/>
      <c r="EA60" s="297">
        <f>SUMIF(โรครากเน่าโคนเน่า!$B$5:$B$81,ทดสอบ!$E60,โรครากเน่าโคนเน่า!$F$5:$F$81)</f>
        <v>0</v>
      </c>
      <c r="EB60" s="297">
        <f>SUMIF('โรคราดำ ทุเรียน'!$B$5:$B$81,ทดสอบ!$E60,'โรคราดำ ทุเรียน'!$F$5:$F$81)</f>
        <v>0</v>
      </c>
      <c r="EC60" s="297"/>
      <c r="ED60" s="297"/>
      <c r="EE60" s="297">
        <f>SUMIF(โรคราสีชมพู!$B$5:$B$81,ทดสอบ!$E60,โรคราสีชมพู!$F$5:$F$81)</f>
        <v>0</v>
      </c>
      <c r="EF60" s="297">
        <f>SUMIF(โรคใบติดหรือใบไหม้!$B$5:$B$81,ทดสอบ!$E60,โรคใบติดหรือใบไหม้!$F$5:$F$81)</f>
        <v>0</v>
      </c>
      <c r="EG60" s="297"/>
      <c r="EH60" s="297">
        <f>SUMIF('โรคใบจุดสาหร่าย (durian)'!$B$5:$B$81,ทดสอบ!$E60,'โรคใบจุดสาหร่าย (durian)'!$F$5:$F$81)</f>
        <v>0</v>
      </c>
      <c r="EI60" s="297">
        <f>SUMIF(หนอนเจาะผล!$B$5:$B$81,ทดสอบ!$E60,หนอนเจาะผล!$F$5:$F$81)</f>
        <v>0</v>
      </c>
      <c r="EJ60" s="300">
        <f t="shared" si="149"/>
        <v>0</v>
      </c>
      <c r="EK60" s="297"/>
      <c r="EL60" s="297">
        <f>SUMIF('เพลี้ยแป้ง (เงาะ)'!$B$5:$B$76,ทดสอบ!$E60,'เพลี้ยแป้ง (เงาะ)'!$F$5:$F$76)</f>
        <v>0</v>
      </c>
      <c r="EM60" s="297"/>
      <c r="EN60" s="297">
        <f>SUMIF(หนอนคืบกินใบ!$B$5:$B$76,ทดสอบ!$E60,หนอนคืบกินใบ!$F$5:$F$76)</f>
        <v>0</v>
      </c>
      <c r="EO60" s="297">
        <f>SUMIF('โรคราแป้ง (เงาะ)'!$B$5:$B$76,ทดสอบ!$E60,'โรคราแป้ง (เงาะ)'!$F$5:$F$76)</f>
        <v>0</v>
      </c>
      <c r="EP60" s="297"/>
      <c r="EQ60" s="297"/>
      <c r="ER60" s="297"/>
      <c r="ES60" s="297">
        <f>SUMIF('โรคใบจุดสาหร่าย(เงาะ)'!$B$5:$B$76,ทดสอบ!$E60,'โรคใบจุดสาหร่าย(เงาะ)'!$F$5:$F$76)</f>
        <v>0</v>
      </c>
      <c r="ET60" s="300">
        <f t="shared" si="150"/>
        <v>0</v>
      </c>
      <c r="EU60" s="297">
        <f>SUMIF('เพลี้ยไฟ (mangosteen)'!$B$5:$B$76,ทดสอบ!$E60,'เพลี้ยไฟ (mangosteen)'!$F$5:$F$76)</f>
        <v>0</v>
      </c>
      <c r="EV60" s="297">
        <f>SUMIF(หนอนชอนใบ!$B$5:$B$76,ทดสอบ!$E60,หนอนชอนใบ!$F$5:$F$76)</f>
        <v>0</v>
      </c>
      <c r="EW60" s="297">
        <f>SUMIF(หนอนกินใบ!$B$5:$B$76,ทดสอบ!$E60,หนอนกินใบ!$F$5:$F$76)</f>
        <v>0</v>
      </c>
      <c r="EX60" s="297"/>
      <c r="EY60" s="297">
        <f>SUMIF(โรคแอนแทรคโนส!$B$5:$B$76,ทดสอบ!$E60,โรคแอนแทรคโนส!$F$5:$F$76)</f>
        <v>0</v>
      </c>
      <c r="EZ60" s="297">
        <f>SUMIF('โรคใบจุดสาหร่าย (mangosteen)'!$B$5:$B$76,ทดสอบ!$E60,'โรคใบจุดสาหร่าย (mangosteen)'!$F$5:$F$76)</f>
        <v>0</v>
      </c>
      <c r="FA60" s="297">
        <f>SUMIF('โรคใบจุด (mangosteen)'!$B$5:$B$76,ทดสอบ!$E60,'โรคใบจุด (mangosteen)'!$F$5:$F$76)</f>
        <v>0</v>
      </c>
      <c r="FB60" s="300">
        <f t="shared" si="151"/>
        <v>0</v>
      </c>
      <c r="FC60" s="297">
        <f>SUMIF(โรคพุ่มไม้กวาด!$B$5:$B$80,ทดสอบ!$E60,โรคพุ่มไม้กวาด!$F$5:$F$80)</f>
        <v>0</v>
      </c>
      <c r="FD60" s="297">
        <f>SUMIF('เพลี้ยแป้ง (ลำไย)'!$B$5:$B$80,ทดสอบ!$E60,'เพลี้ยแป้ง (ลำไย)'!$F$5:$F$80)</f>
        <v>0</v>
      </c>
      <c r="FE60" s="297">
        <f>SUMIF('โรคราดำ (ลำไย)'!$B$5:$B$80,ทดสอบ!$E60,'โรคราดำ (ลำไย)'!$F$5:$F$80)</f>
        <v>0</v>
      </c>
      <c r="FF60" s="297">
        <f>SUMIF('หนอนคืบกินใบ (ลำไย)'!$B$5:$B$80,ทดสอบ!$E60,'หนอนคืบกินใบ (ลำไย)'!$F$5:$F$80)</f>
        <v>0</v>
      </c>
      <c r="FG60" s="297"/>
      <c r="FH60" s="300">
        <f t="shared" si="152"/>
        <v>0</v>
      </c>
      <c r="FI60" s="300">
        <f t="shared" ca="1" si="153"/>
        <v>28030</v>
      </c>
      <c r="FJ60" s="368">
        <f t="shared" ca="1" si="93"/>
        <v>28030</v>
      </c>
      <c r="FK60" s="334">
        <f t="shared" ca="1" si="25"/>
        <v>0</v>
      </c>
    </row>
    <row r="61" spans="1:167" s="113" customFormat="1">
      <c r="A61" s="318">
        <v>0</v>
      </c>
      <c r="B61" s="318">
        <f t="shared" ca="1" si="138"/>
        <v>1</v>
      </c>
      <c r="C61" s="318">
        <f ca="1">IF(B61=1,SUBTOTAL(2,$B$59:B61),"")</f>
        <v>3</v>
      </c>
      <c r="D61" s="290">
        <f t="shared" ca="1" si="139"/>
        <v>3</v>
      </c>
      <c r="E61" s="291" t="s">
        <v>166</v>
      </c>
      <c r="F61" s="310"/>
      <c r="G61" s="310"/>
      <c r="H61" s="310"/>
      <c r="I61" s="310"/>
      <c r="J61" s="307"/>
      <c r="K61" s="297">
        <f>SUMIF(หนอนห่อใบข้าว!$B$5:$B$76,ทดสอบ!$E61,หนอนห่อใบข้าว!$G$5:$G$76)</f>
        <v>17</v>
      </c>
      <c r="L61" s="297">
        <f>SUMIF(เพลี้ยกระโดดหลังขาว!$B$5:$B$76,ทดสอบ!$E61,เพลี้ยกระโดดหลังขาว!$G$5:$G$76)</f>
        <v>0</v>
      </c>
      <c r="M61" s="297">
        <f>SUMIF(โรคไหม้ข้าว!$B$5:$B$76,ทดสอบ!$E61,โรคไหม้ข้าว!$G$5:$G$76)</f>
        <v>0</v>
      </c>
      <c r="N61" s="297">
        <f>SUMIF(แมลงหวี่ขาว!$B$5:$B$76,ทดสอบ!$E61,แมลงหวี่ขาว!$G$5:$G$76)</f>
        <v>0</v>
      </c>
      <c r="O61" s="297">
        <f>SUMIF(เพลี้ยกระโดดสีน้ำตาล!$B$5:$B$77,ทดสอบ!$E61,เพลี้ยกระโดดสีน้ำตาล!$G$5:$G$77)</f>
        <v>0</v>
      </c>
      <c r="P61" s="297">
        <f>SUMIF(แมลงสิง!$B$5:$B$81,ทดสอบ!$E61,แมลงสิง!$G$5:$G$81)</f>
        <v>0</v>
      </c>
      <c r="Q61" s="297">
        <f>SUMIF(เพลี้ยไฟ!$B$5:$B$76,ทดสอบ!$E61,เพลี้ยไฟ!$G$5:$G$76)</f>
        <v>0</v>
      </c>
      <c r="R61" s="297">
        <f>SUMIF(แมลงดำหนาม1!$B$5:$B$81,ทดสอบ!$E61,แมลงดำหนาม1!$G$5:$G$81)</f>
        <v>0</v>
      </c>
      <c r="S61" s="297">
        <f>SUMIF(โรคขอบใบแห้ง!$B$5:$B$78,ทดสอบ!$E61,โรคขอบใบแห้ง!$G$5:$G$78)</f>
        <v>0</v>
      </c>
      <c r="T61" s="297">
        <f>SUMIF(โรคกาบใบแห้ง!$B$5:$B$81,ทดสอบ!$E61,โรคกาบใบแห้ง!$G$5:$G$81)</f>
        <v>0</v>
      </c>
      <c r="U61" s="297">
        <f>SUMIF(โรคใบจุดสีน้ำตาล!$B$5:$B$77,ทดสอบ!$E61,โรคใบจุดสีน้ำตาล!$G$5:$G$77)</f>
        <v>0</v>
      </c>
      <c r="V61" s="297">
        <f>SUMIF(หนอนกระทู้กล้า!$B$5:$B$76,ทดสอบ!$E61,หนอนกระทู้กล้า!$G$5:$G$76)</f>
        <v>0</v>
      </c>
      <c r="W61" s="297">
        <f>SUMIF(โรคใบขีดโปร่งแสง!$B$5:$B$81,ทดสอบ!$E61,โรคใบขีดโปร่งแสง!$G$5:$G$81)</f>
        <v>0</v>
      </c>
      <c r="X61" s="297">
        <f>SUMIF(โรคใบขีดสีน้ำตาล!$B$5:$B$80,ทดสอบ!$E61,โรคใบขีดสีน้ำตาล!$G$5:$G$80)</f>
        <v>0</v>
      </c>
      <c r="Y61" s="297">
        <f>SUMIF(หนอนกัดใบข้าว!$B$5:$B$81,ทดสอบ!$E61,หนอนกัดใบข้าว!$G$5:$G$81)</f>
        <v>0</v>
      </c>
      <c r="Z61" s="297">
        <f>SUMIF(แมลงหล่า!$B$5:$B$81,ทดสอบ!$E61,แมลงหล่า!$G$5:$G$81)</f>
        <v>0</v>
      </c>
      <c r="AA61" s="297">
        <f>SUMIF(แมลงบั่ว!$B$5:$B$80,ทดสอบ!$E61,แมลงบั่ว!$G$5:$G$80)</f>
        <v>0</v>
      </c>
      <c r="AB61" s="297">
        <f>SUMIF(โรคเมล็ดด่าง!$B$5:$B$81,ทดสอบ!$E61,โรคเมล็ดด่าง!$G$5:$G$81)</f>
        <v>0</v>
      </c>
      <c r="AC61" s="297">
        <f>SUMIF(ด้วงดำ!$B$5:$B$81,ทดสอบ!$E61,ด้วงดำ!$G$5:$G$81)</f>
        <v>0</v>
      </c>
      <c r="AD61" s="297">
        <f>SUMIF(ตั๊กแตนหนวดสั้น!$B$5:$B$81,ทดสอบ!$E61,ตั๊กแตนหนวดสั้น!$G$5:$G$81)</f>
        <v>0</v>
      </c>
      <c r="AE61" s="297">
        <f>SUMIF(หนอนกอข้าว!$B$5:$B$77,ทดสอบ!$E61,หนอนกอข้าว!$G$5:$G$77)</f>
        <v>0</v>
      </c>
      <c r="AF61" s="297">
        <f>SUMIF(หนอนกระทู้ข้าว!$B$5:$B$81,ทดสอบ!$E61,หนอนกระทู้ข้าว!$G$5:$G$81)</f>
        <v>0</v>
      </c>
      <c r="AG61" s="297">
        <f>SUMIF(โรคกาบใบเน่า!$B$5:$B$81,ทดสอบ!$E61,โรคกาบใบเน่า!$G$5:$G$81)</f>
        <v>0</v>
      </c>
      <c r="AH61" s="297">
        <f>SUMIF(เพลี้ยจั๊กจั่นสีเขียว!$B$5:$B$80,ทดสอบ!$E61,เพลี้ยจั๊กจั่นสีเขียว!$G$5:$G$80)</f>
        <v>0</v>
      </c>
      <c r="AI61" s="297">
        <f>SUMIF(หอยเชอรี่!$B$5:$B$81,ทดสอบ!$E61,หอยเชอรี่!$G$5:$G$81)</f>
        <v>0</v>
      </c>
      <c r="AJ61" s="297">
        <f>SUMIF(โรคใบสีส้ม!$B$5:$B$80,ทดสอบ!$E61,โรคใบสีส้ม!$G$5:$G$80)</f>
        <v>0</v>
      </c>
      <c r="AK61" s="300">
        <f t="shared" si="140"/>
        <v>17</v>
      </c>
      <c r="AL61" s="297">
        <f>SUMIF(หนอนหัวดำ!$C$6:$C$67,ทดสอบ!$E61,หนอนหัวดำ!$N$6:$N$67)</f>
        <v>2845.5</v>
      </c>
      <c r="AM61" s="297">
        <f>SUMIF(แมลงดำหนาม!$C$6:$C$67,ทดสอบ!$E61,แมลงดำหนาม!$N$6:$N$67)</f>
        <v>1247.75</v>
      </c>
      <c r="AN61" s="297">
        <f>SUMIF('ด้วงแรด มะพร้าว'!$C$6:$C$67,ทดสอบ!$E61,'ด้วงแรด มะพร้าว'!$J$6:$J$67)</f>
        <v>1065.25</v>
      </c>
      <c r="AO61" s="297">
        <f>SUMIF(ด้วงงวง!$C$6:$C$67,ทดสอบ!$E61,ด้วงงวง!$J$6:$J$67)</f>
        <v>481.5</v>
      </c>
      <c r="AP61" s="297">
        <f>SUMIF(ไรสี่ขามะพร้าว!$C$6:$C$67,ทดสอบ!$E61,ไรสี่ขามะพร้าว!$J$6:$J$67)</f>
        <v>0</v>
      </c>
      <c r="AQ61" s="297">
        <f>SUMIF(หนอนพาราซา!$C$6:$C$67,ทดสอบ!$E61,หนอนพาราซา!$J$6:$J$67)</f>
        <v>0</v>
      </c>
      <c r="AR61" s="297">
        <f>SUMIF(หนอนกินใบมะพร้าว!$C$6:$C$67,ทดสอบ!$E61,หนอนกินใบมะพร้าว!$J$6:$J$67)</f>
        <v>0</v>
      </c>
      <c r="AS61" s="300">
        <f t="shared" si="79"/>
        <v>5640</v>
      </c>
      <c r="AT61" s="297">
        <f>SUMIF('ด้วงแรด ปาล์ม'!$C$5:$C$71,ทดสอบ!$E61,'ด้วงแรด ปาล์ม'!$G$5:$G$71)</f>
        <v>73</v>
      </c>
      <c r="AU61" s="297">
        <f>SUMIF(หนอนปลอกเล็ก!$C$5:$C$71,ทดสอบ!$E61,หนอนปลอกเล็ก!$G$5:$G$71)</f>
        <v>45</v>
      </c>
      <c r="AV61" s="297">
        <f>SUMIF(ด้วงกุหลาบ!$C$5:$C$70,ทดสอบ!$E61,ด้วงกุหลาบ!$G$5:$G$70)</f>
        <v>35</v>
      </c>
      <c r="AW61" s="297">
        <f>SUMIF(โรคทะลายเน่า!$C$5:$C$71,ทดสอบ!$E61,โรคทะลายเน่า!$G$5:$G$71)</f>
        <v>0</v>
      </c>
      <c r="AX61" s="297">
        <f>SUMIF(โรคลำต้นเน่า!$C$5:$C$71,ทดสอบ!$E61,โรคลำต้นเน่า!$G$5:$G$71)</f>
        <v>11</v>
      </c>
      <c r="AY61" s="297">
        <f>SUMIF('โรคใบจุด ปาล์ม'!$C$5:$C$71,ทดสอบ!$E61,'โรคใบจุด ปาล์ม'!$G$5:$G$71)</f>
        <v>0</v>
      </c>
      <c r="AZ61" s="297">
        <f>SUMIF(โรคก้านทางใบเน่า!$C$5:$C$71,ทดสอบ!$E61,โรคก้านทางใบเน่า!$G$5:$G$71)</f>
        <v>0</v>
      </c>
      <c r="BA61" s="297">
        <f>SUMIF(หนอนหน้าแมว!$C$5:$C$71,ทดสอบ!$E61,หนอนหน้าแมว!$G$5:$G$71)</f>
        <v>0</v>
      </c>
      <c r="BB61" s="591">
        <f>SUMIF('หนอนหัวดำ ปาล์ม'!$C$5:$C$71,ทดสอบ!$E61,'หนอนหัวดำ ปาล์ม'!$G$5:$G$71)</f>
        <v>723</v>
      </c>
      <c r="BC61" s="297">
        <f>SUMIF('โรคใบจุดสาหร่าย ปาล์ม'!$C$5:$C$71,ทดสอบ!$E61,'โรคใบจุดสาหร่าย ปาล์ม'!$G$5:$G$71)</f>
        <v>0</v>
      </c>
      <c r="BD61" s="300">
        <f t="shared" si="141"/>
        <v>887</v>
      </c>
      <c r="BE61" s="297">
        <f>SUMIF(โรครากขาว!$C$5:$C$69,ทดสอบ!$E61,โรครากขาว!$G$5:$G$69)</f>
        <v>0</v>
      </c>
      <c r="BF61" s="297">
        <f>SUMIF(โรคใบร่วงยางพาราชนิดใหม่!$C$5:$C$69,ทดสอบ!$E61,โรคใบร่วงยางพาราชนิดใหม่!$G$5:$G$69)</f>
        <v>0</v>
      </c>
      <c r="BG61" s="297">
        <f>SUMIF(โรคใบร่วงยางพารา!$C$5:$C$69,ทดสอบ!$E61,โรคใบร่วงยางพารา!$G$5:$G$69)</f>
        <v>0</v>
      </c>
      <c r="BH61" s="297">
        <f>SUMIF(โรคราแป้ง1!$C$5:$C$69,ทดสอบ!$E61,โรคราแป้ง1!$G$5:$G$69)</f>
        <v>0</v>
      </c>
      <c r="BI61" s="297">
        <f>SUMIF(โรคหน้ายางแห้ง!$C$5:$C$69,ทดสอบ!$E61,โรคหน้ายางแห้ง!$G$5:$G$69)</f>
        <v>2</v>
      </c>
      <c r="BJ61" s="300">
        <f t="shared" si="142"/>
        <v>2</v>
      </c>
      <c r="BK61" s="297">
        <f>SUMIF(โรคราสนิม!$C$5:$C$64,ทดสอบ!$E61,โรคราสนิม!$G$5:$G$64)</f>
        <v>0</v>
      </c>
      <c r="BL61" s="297">
        <f>SUMIF(หนอนกาแฟสีแดง!$C$5:$C$64,ทดสอบ!$E61,หนอนกาแฟสีแดง!$G$5:$G$64)</f>
        <v>0</v>
      </c>
      <c r="BM61" s="297">
        <f>SUMIF(โรคใบจุดตากบ!$C$5:$C$64,ทดสอบ!$E61,โรคใบจุดตากบ!$G$5:$G$64)</f>
        <v>0</v>
      </c>
      <c r="BN61" s="297">
        <f ca="1">SUMIF(หนอนเจาะกิ่งลำต้น!$C$5:$C515,ทดสอบ!$E61,หนอนเจาะกิ่งลำต้น!$G$5:$G$64)</f>
        <v>0</v>
      </c>
      <c r="BO61" s="591">
        <f>SUMIF(มอดเจาะเมล็ดกาแฟ!$C$5:$C$64,ทดสอบ!$E61,มอดเจาะเมล็ดกาแฟ!$G$5:$G$64)</f>
        <v>0</v>
      </c>
      <c r="BP61" s="297">
        <f>SUMIF(มอดเจาะผลกาแฟ!$C$5:$C$64,ทดสอบ!$E61,มอดเจาะผลกาแฟ!$G$5:$G$64)</f>
        <v>0</v>
      </c>
      <c r="BQ61" s="300">
        <f t="shared" ca="1" si="143"/>
        <v>0</v>
      </c>
      <c r="BR61" s="297">
        <f>SUMIF(เพลี้ยแป้งมัน!$B$5:$B$59,ทดสอบ!$E61,เพลี้ยแป้งมัน!$H$5:$H$59)</f>
        <v>107.05</v>
      </c>
      <c r="BS61" s="591">
        <f>SUMIF('โรคใบไหม้ (มัน)'!$B$5:$B$58,ทดสอบ!$E61,'โรคใบไหม้ (มัน)'!$H$5:$H$58)</f>
        <v>0</v>
      </c>
      <c r="BT61" s="297">
        <f>SUMIF(ไรแดง!$B$5:$B$59,ทดสอบ!$E61,ไรแดง!$H$5:$H$59)</f>
        <v>1480</v>
      </c>
      <c r="BU61" s="297"/>
      <c r="BV61" s="297"/>
      <c r="BW61" s="297"/>
      <c r="BX61" s="297"/>
      <c r="BY61" s="297"/>
      <c r="BZ61" s="297">
        <f>SUMIF(โรคโคนเน่าหัวเน่า!$B$5:$B$59,ทดสอบ!$E61,โรคโคนเน่าหัวเน่า!$H$5:$H$59)</f>
        <v>16.8</v>
      </c>
      <c r="CA61" s="297"/>
      <c r="CB61" s="297">
        <f>SUMIF(โรคพุ่มแจ้!$B$5:$B$58,ทดสอบ!$E61,โรคพุ่มแจ้!$H$5:$H$58)</f>
        <v>259.5</v>
      </c>
      <c r="CC61" s="297">
        <f>SUMIF(โรคใบด่างมันสำปะหลัง!$B$5:$B$59,ทดสอบ!$E61,โรคใบด่างมันสำปะหลัง!$H$5:$H$59)</f>
        <v>43703.75</v>
      </c>
      <c r="CD61" s="300">
        <f t="shared" si="144"/>
        <v>45567.1</v>
      </c>
      <c r="CE61" s="297">
        <f>SUMIF(หนอนกออ้อย!$B$5:$B$50,ทดสอบ!$E61,หนอนกออ้อย!$G$5:$G$50)</f>
        <v>5</v>
      </c>
      <c r="CF61" s="297">
        <f>SUMIF('ด้วงหนวดยาว อ้อย'!$B$5:$B$52,ทดสอบ!$E61,'ด้วงหนวดยาว อ้อย'!$G$5:$G$52)</f>
        <v>0</v>
      </c>
      <c r="CG61" s="297"/>
      <c r="CH61" s="297"/>
      <c r="CI61" s="297"/>
      <c r="CJ61" s="297"/>
      <c r="CK61" s="297"/>
      <c r="CL61" s="297"/>
      <c r="CM61" s="297"/>
      <c r="CN61" s="297"/>
      <c r="CO61" s="297"/>
      <c r="CP61" s="297"/>
      <c r="CQ61" s="297"/>
      <c r="CR61" s="297">
        <f>SUMIF('โรคใบขาว อ้อย'!$B$5:$B$50,ทดสอบ!$E61,'โรคใบขาว อ้อย'!$G$5:$G$50)</f>
        <v>0</v>
      </c>
      <c r="CS61" s="297"/>
      <c r="CT61" s="300">
        <f t="shared" si="145"/>
        <v>5</v>
      </c>
      <c r="CU61" s="297"/>
      <c r="CV61" s="297">
        <f>SUMIF('หนอนกระทู้ข้าวโพดลายจุด (FAW)'!$B$5:$B$57,ทดสอบ!$E61,'หนอนกระทู้ข้าวโพดลายจุด (FAW)'!$F$5:$F$57)</f>
        <v>0</v>
      </c>
      <c r="CW61" s="297">
        <f>SUMIF(โรคฝักเน่า!$C$5:$C$57,ทดสอบ!$E61,โรคฝักเน่า!$G$5:$G$57)</f>
        <v>0</v>
      </c>
      <c r="CX61" s="297"/>
      <c r="CY61" s="297"/>
      <c r="CZ61" s="297"/>
      <c r="DA61" s="297"/>
      <c r="DB61" s="297"/>
      <c r="DC61" s="297"/>
      <c r="DD61" s="300">
        <f t="shared" si="146"/>
        <v>0</v>
      </c>
      <c r="DE61" s="297">
        <f>SUMIF(โรคเหี่ยว!$B$5:$B$65,ทดสอบ!$E61,โรคเหี่ยว!$E$5:$E$65)</f>
        <v>0</v>
      </c>
      <c r="DF61" s="297"/>
      <c r="DG61" s="297"/>
      <c r="DH61" s="297"/>
      <c r="DI61" s="297"/>
      <c r="DJ61" s="300">
        <f t="shared" si="147"/>
        <v>0</v>
      </c>
      <c r="DK61" s="297"/>
      <c r="DL61" s="297"/>
      <c r="DM61" s="297"/>
      <c r="DN61" s="297"/>
      <c r="DO61" s="297"/>
      <c r="DP61" s="300">
        <f t="shared" si="148"/>
        <v>0</v>
      </c>
      <c r="DQ61" s="297"/>
      <c r="DR61" s="297"/>
      <c r="DS61" s="297">
        <f>SUMIF('เพลี้ยไฟ ทุเรียน'!$B$5:$B$81,ทดสอบ!$E61,'เพลี้ยไฟ ทุเรียน'!$F$5:$F$81)</f>
        <v>0</v>
      </c>
      <c r="DT61" s="297">
        <f>SUMIF('เพลี้ยแป้ง ทุเรียน'!$B$5:$B$81,ทดสอบ!$E61,'เพลี้ยแป้ง ทุเรียน'!$F$5:$F$81)</f>
        <v>0</v>
      </c>
      <c r="DU61" s="297">
        <f>SUMIF(เพลี้ยไก่แจ้ทุเรียน!$B$5:$B$81,ทดสอบ!$E61,เพลี้ยไก่แจ้ทุเรียน!$F$5:$F$81)</f>
        <v>0</v>
      </c>
      <c r="DV61" s="297">
        <f>SUMIF(เพลี้ยหอยเกล็ด!$B$5:$B$81,ทดสอบ!$E61,เพลี้ยหอยเกล็ด!$F$5:$F$81)</f>
        <v>0</v>
      </c>
      <c r="DW61" s="297">
        <f>SUMIF(เพลี้ยจั๊กจั่นฝอย!$B$5:$B$81,ทดสอบ!$E61,เพลี้ยจั๊กจั่นฝอย!$F$5:$F$81)</f>
        <v>0</v>
      </c>
      <c r="DX61" s="297">
        <f>SUMIF(หนอนเจาะเมล็ดทุเรียน!$B$5:$B$81,ทดสอบ!$E61,หนอนเจาะเมล็ดทุเรียน!$F$5:$F$81)</f>
        <v>0</v>
      </c>
      <c r="DY61" s="297">
        <f>SUMIF(ไรแดงทุเรียน!$B$5:$B$81,ทดสอบ!$E61,ไรแดงทุเรียน!$F$5:$F$81)</f>
        <v>0</v>
      </c>
      <c r="DZ61" s="297"/>
      <c r="EA61" s="297">
        <f>SUMIF(โรครากเน่าโคนเน่า!$B$5:$B$81,ทดสอบ!$E61,โรครากเน่าโคนเน่า!$F$5:$F$81)</f>
        <v>0</v>
      </c>
      <c r="EB61" s="297">
        <f>SUMIF('โรคราดำ ทุเรียน'!$B$5:$B$81,ทดสอบ!$E61,'โรคราดำ ทุเรียน'!$F$5:$F$81)</f>
        <v>0</v>
      </c>
      <c r="EC61" s="297"/>
      <c r="ED61" s="297"/>
      <c r="EE61" s="297">
        <f>SUMIF(โรคราสีชมพู!$B$5:$B$81,ทดสอบ!$E61,โรคราสีชมพู!$F$5:$F$81)</f>
        <v>0</v>
      </c>
      <c r="EF61" s="297">
        <f>SUMIF(โรคใบติดหรือใบไหม้!$B$5:$B$81,ทดสอบ!$E61,โรคใบติดหรือใบไหม้!$F$5:$F$81)</f>
        <v>0</v>
      </c>
      <c r="EG61" s="297"/>
      <c r="EH61" s="297">
        <f>SUMIF('โรคใบจุดสาหร่าย (durian)'!$B$5:$B$81,ทดสอบ!$E61,'โรคใบจุดสาหร่าย (durian)'!$F$5:$F$81)</f>
        <v>0</v>
      </c>
      <c r="EI61" s="297">
        <f>SUMIF(หนอนเจาะผล!$B$5:$B$81,ทดสอบ!$E61,หนอนเจาะผล!$F$5:$F$81)</f>
        <v>0</v>
      </c>
      <c r="EJ61" s="300">
        <f t="shared" si="149"/>
        <v>0</v>
      </c>
      <c r="EK61" s="297"/>
      <c r="EL61" s="297">
        <f>SUMIF('เพลี้ยแป้ง (เงาะ)'!$B$5:$B$76,ทดสอบ!$E61,'เพลี้ยแป้ง (เงาะ)'!$F$5:$F$76)</f>
        <v>0</v>
      </c>
      <c r="EM61" s="297"/>
      <c r="EN61" s="297">
        <f>SUMIF(หนอนคืบกินใบ!$B$5:$B$76,ทดสอบ!$E61,หนอนคืบกินใบ!$F$5:$F$76)</f>
        <v>0</v>
      </c>
      <c r="EO61" s="297">
        <f>SUMIF('โรคราแป้ง (เงาะ)'!$B$5:$B$76,ทดสอบ!$E61,'โรคราแป้ง (เงาะ)'!$F$5:$F$76)</f>
        <v>0</v>
      </c>
      <c r="EP61" s="297"/>
      <c r="EQ61" s="297"/>
      <c r="ER61" s="297"/>
      <c r="ES61" s="297">
        <f>SUMIF('โรคใบจุดสาหร่าย(เงาะ)'!$B$5:$B$76,ทดสอบ!$E61,'โรคใบจุดสาหร่าย(เงาะ)'!$F$5:$F$76)</f>
        <v>0</v>
      </c>
      <c r="ET61" s="300">
        <f t="shared" si="150"/>
        <v>0</v>
      </c>
      <c r="EU61" s="297">
        <f>SUMIF('เพลี้ยไฟ (mangosteen)'!$B$5:$B$76,ทดสอบ!$E61,'เพลี้ยไฟ (mangosteen)'!$F$5:$F$76)</f>
        <v>0</v>
      </c>
      <c r="EV61" s="297">
        <f>SUMIF(หนอนชอนใบ!$B$5:$B$76,ทดสอบ!$E61,หนอนชอนใบ!$F$5:$F$76)</f>
        <v>0</v>
      </c>
      <c r="EW61" s="297">
        <f>SUMIF(หนอนกินใบ!$B$5:$B$76,ทดสอบ!$E61,หนอนกินใบ!$F$5:$F$76)</f>
        <v>0</v>
      </c>
      <c r="EX61" s="297"/>
      <c r="EY61" s="297">
        <f>SUMIF(โรคแอนแทรคโนส!$B$5:$B$76,ทดสอบ!$E61,โรคแอนแทรคโนส!$F$5:$F$76)</f>
        <v>0</v>
      </c>
      <c r="EZ61" s="297">
        <f>SUMIF('โรคใบจุดสาหร่าย (mangosteen)'!$B$5:$B$76,ทดสอบ!$E61,'โรคใบจุดสาหร่าย (mangosteen)'!$F$5:$F$76)</f>
        <v>0</v>
      </c>
      <c r="FA61" s="297">
        <f>SUMIF('โรคใบจุด (mangosteen)'!$B$5:$B$76,ทดสอบ!$E61,'โรคใบจุด (mangosteen)'!$F$5:$F$76)</f>
        <v>0</v>
      </c>
      <c r="FB61" s="300">
        <f t="shared" si="151"/>
        <v>0</v>
      </c>
      <c r="FC61" s="297">
        <f>SUMIF(โรคพุ่มไม้กวาด!$B$5:$B$80,ทดสอบ!$E61,โรคพุ่มไม้กวาด!$F$5:$F$80)</f>
        <v>0</v>
      </c>
      <c r="FD61" s="297">
        <f>SUMIF('เพลี้ยแป้ง (ลำไย)'!$B$5:$B$80,ทดสอบ!$E61,'เพลี้ยแป้ง (ลำไย)'!$F$5:$F$80)</f>
        <v>0</v>
      </c>
      <c r="FE61" s="297">
        <f>SUMIF('โรคราดำ (ลำไย)'!$B$5:$B$80,ทดสอบ!$E61,'โรคราดำ (ลำไย)'!$F$5:$F$80)</f>
        <v>0</v>
      </c>
      <c r="FF61" s="297">
        <f>SUMIF('หนอนคืบกินใบ (ลำไย)'!$B$5:$B$80,ทดสอบ!$E61,'หนอนคืบกินใบ (ลำไย)'!$F$5:$F$80)</f>
        <v>0</v>
      </c>
      <c r="FG61" s="297"/>
      <c r="FH61" s="300">
        <f t="shared" si="152"/>
        <v>0</v>
      </c>
      <c r="FI61" s="300">
        <f t="shared" ca="1" si="153"/>
        <v>52118.1</v>
      </c>
      <c r="FJ61" s="368">
        <f t="shared" ca="1" si="93"/>
        <v>52118.1</v>
      </c>
      <c r="FK61" s="334">
        <f t="shared" ca="1" si="25"/>
        <v>0</v>
      </c>
    </row>
    <row r="62" spans="1:167" s="112" customFormat="1">
      <c r="A62" s="318">
        <v>0</v>
      </c>
      <c r="B62" s="318">
        <f t="shared" ca="1" si="138"/>
        <v>1</v>
      </c>
      <c r="C62" s="318">
        <f ca="1">IF(B62=1,SUBTOTAL(2,$B$59:B62),"")</f>
        <v>4</v>
      </c>
      <c r="D62" s="290">
        <f t="shared" ca="1" si="139"/>
        <v>4</v>
      </c>
      <c r="E62" s="291" t="s">
        <v>167</v>
      </c>
      <c r="F62" s="310"/>
      <c r="G62" s="310"/>
      <c r="H62" s="310"/>
      <c r="I62" s="310"/>
      <c r="J62" s="307"/>
      <c r="K62" s="297">
        <f>SUMIF(หนอนห่อใบข้าว!$B$5:$B$76,ทดสอบ!$E62,หนอนห่อใบข้าว!$G$5:$G$76)</f>
        <v>0</v>
      </c>
      <c r="L62" s="297">
        <f>SUMIF(เพลี้ยกระโดดหลังขาว!$B$5:$B$76,ทดสอบ!$E62,เพลี้ยกระโดดหลังขาว!$G$5:$G$76)</f>
        <v>0</v>
      </c>
      <c r="M62" s="297">
        <f>SUMIF(โรคไหม้ข้าว!$B$5:$B$76,ทดสอบ!$E62,โรคไหม้ข้าว!$G$5:$G$76)</f>
        <v>0</v>
      </c>
      <c r="N62" s="297">
        <f>SUMIF(แมลงหวี่ขาว!$B$5:$B$76,ทดสอบ!$E62,แมลงหวี่ขาว!$G$5:$G$76)</f>
        <v>0</v>
      </c>
      <c r="O62" s="297">
        <f>SUMIF(เพลี้ยกระโดดสีน้ำตาล!$B$5:$B$77,ทดสอบ!$E62,เพลี้ยกระโดดสีน้ำตาล!$G$5:$G$77)</f>
        <v>0</v>
      </c>
      <c r="P62" s="297">
        <f>SUMIF(แมลงสิง!$B$5:$B$81,ทดสอบ!$E62,แมลงสิง!$G$5:$G$81)</f>
        <v>0</v>
      </c>
      <c r="Q62" s="297">
        <f>SUMIF(เพลี้ยไฟ!$B$5:$B$76,ทดสอบ!$E62,เพลี้ยไฟ!$G$5:$G$76)</f>
        <v>0</v>
      </c>
      <c r="R62" s="297">
        <f>SUMIF(แมลงดำหนาม1!$B$5:$B$81,ทดสอบ!$E62,แมลงดำหนาม1!$G$5:$G$81)</f>
        <v>0</v>
      </c>
      <c r="S62" s="297">
        <f>SUMIF(โรคขอบใบแห้ง!$B$5:$B$78,ทดสอบ!$E62,โรคขอบใบแห้ง!$G$5:$G$78)</f>
        <v>0</v>
      </c>
      <c r="T62" s="297">
        <f>SUMIF(โรคกาบใบแห้ง!$B$5:$B$81,ทดสอบ!$E62,โรคกาบใบแห้ง!$G$5:$G$81)</f>
        <v>0</v>
      </c>
      <c r="U62" s="297">
        <f>SUMIF(โรคใบจุดสีน้ำตาล!$B$5:$B$77,ทดสอบ!$E62,โรคใบจุดสีน้ำตาล!$G$5:$G$77)</f>
        <v>0</v>
      </c>
      <c r="V62" s="297">
        <f>SUMIF(หนอนกระทู้กล้า!$B$5:$B$76,ทดสอบ!$E62,หนอนกระทู้กล้า!$G$5:$G$76)</f>
        <v>0</v>
      </c>
      <c r="W62" s="297">
        <f>SUMIF(โรคใบขีดโปร่งแสง!$B$5:$B$81,ทดสอบ!$E62,โรคใบขีดโปร่งแสง!$G$5:$G$81)</f>
        <v>0</v>
      </c>
      <c r="X62" s="297">
        <f>SUMIF(โรคใบขีดสีน้ำตาล!$B$5:$B$80,ทดสอบ!$E62,โรคใบขีดสีน้ำตาล!$G$5:$G$80)</f>
        <v>0</v>
      </c>
      <c r="Y62" s="297">
        <f>SUMIF(หนอนกัดใบข้าว!$B$5:$B$81,ทดสอบ!$E62,หนอนกัดใบข้าว!$G$5:$G$81)</f>
        <v>0</v>
      </c>
      <c r="Z62" s="297">
        <f>SUMIF(แมลงหล่า!$B$5:$B$81,ทดสอบ!$E62,แมลงหล่า!$G$5:$G$81)</f>
        <v>0</v>
      </c>
      <c r="AA62" s="297">
        <f>SUMIF(แมลงบั่ว!$B$5:$B$80,ทดสอบ!$E62,แมลงบั่ว!$G$5:$G$80)</f>
        <v>0</v>
      </c>
      <c r="AB62" s="297">
        <f>SUMIF(โรคเมล็ดด่าง!$B$5:$B$81,ทดสอบ!$E62,โรคเมล็ดด่าง!$G$5:$G$81)</f>
        <v>0</v>
      </c>
      <c r="AC62" s="297">
        <f>SUMIF(ด้วงดำ!$B$5:$B$81,ทดสอบ!$E62,ด้วงดำ!$G$5:$G$81)</f>
        <v>0</v>
      </c>
      <c r="AD62" s="297">
        <f>SUMIF(ตั๊กแตนหนวดสั้น!$B$5:$B$81,ทดสอบ!$E62,ตั๊กแตนหนวดสั้น!$G$5:$G$81)</f>
        <v>0</v>
      </c>
      <c r="AE62" s="297">
        <f>SUMIF(หนอนกอข้าว!$B$5:$B$77,ทดสอบ!$E62,หนอนกอข้าว!$G$5:$G$77)</f>
        <v>0</v>
      </c>
      <c r="AF62" s="297">
        <f>SUMIF(หนอนกระทู้ข้าว!$B$5:$B$81,ทดสอบ!$E62,หนอนกระทู้ข้าว!$G$5:$G$81)</f>
        <v>0</v>
      </c>
      <c r="AG62" s="297">
        <f>SUMIF(โรคกาบใบเน่า!$B$5:$B$81,ทดสอบ!$E62,โรคกาบใบเน่า!$G$5:$G$81)</f>
        <v>0</v>
      </c>
      <c r="AH62" s="297">
        <f>SUMIF(เพลี้ยจั๊กจั่นสีเขียว!$B$5:$B$80,ทดสอบ!$E62,เพลี้ยจั๊กจั่นสีเขียว!$G$5:$G$80)</f>
        <v>0</v>
      </c>
      <c r="AI62" s="297">
        <f>SUMIF(หอยเชอรี่!$B$5:$B$81,ทดสอบ!$E62,หอยเชอรี่!$G$5:$G$81)</f>
        <v>0</v>
      </c>
      <c r="AJ62" s="297">
        <f>SUMIF(โรคใบสีส้ม!$B$5:$B$80,ทดสอบ!$E62,โรคใบสีส้ม!$G$5:$G$80)</f>
        <v>0</v>
      </c>
      <c r="AK62" s="300">
        <f t="shared" si="140"/>
        <v>0</v>
      </c>
      <c r="AL62" s="297">
        <f>SUMIF(หนอนหัวดำ!$C$6:$C$67,ทดสอบ!$E62,หนอนหัวดำ!$N$6:$N$67)</f>
        <v>262</v>
      </c>
      <c r="AM62" s="297">
        <f>SUMIF(แมลงดำหนาม!$C$6:$C$67,ทดสอบ!$E62,แมลงดำหนาม!$N$6:$N$67)</f>
        <v>161</v>
      </c>
      <c r="AN62" s="297">
        <f>SUMIF('ด้วงแรด มะพร้าว'!$C$6:$C$67,ทดสอบ!$E62,'ด้วงแรด มะพร้าว'!$J$6:$J$67)</f>
        <v>338.5</v>
      </c>
      <c r="AO62" s="297">
        <f>SUMIF(ด้วงงวง!$C$6:$C$67,ทดสอบ!$E62,ด้วงงวง!$J$6:$J$67)</f>
        <v>233</v>
      </c>
      <c r="AP62" s="297">
        <f>SUMIF(ไรสี่ขามะพร้าว!$C$6:$C$67,ทดสอบ!$E62,ไรสี่ขามะพร้าว!$J$6:$J$67)</f>
        <v>2</v>
      </c>
      <c r="AQ62" s="297">
        <f>SUMIF(หนอนพาราซา!$C$6:$C$67,ทดสอบ!$E62,หนอนพาราซา!$J$6:$J$67)</f>
        <v>0</v>
      </c>
      <c r="AR62" s="297">
        <f>SUMIF(หนอนกินใบมะพร้าว!$C$6:$C$67,ทดสอบ!$E62,หนอนกินใบมะพร้าว!$J$6:$J$67)</f>
        <v>0</v>
      </c>
      <c r="AS62" s="300">
        <f t="shared" si="79"/>
        <v>996.5</v>
      </c>
      <c r="AT62" s="297">
        <f>SUMIF('ด้วงแรด ปาล์ม'!$C$5:$C$71,ทดสอบ!$E62,'ด้วงแรด ปาล์ม'!$G$5:$G$71)</f>
        <v>52</v>
      </c>
      <c r="AU62" s="297">
        <f>SUMIF(หนอนปลอกเล็ก!$C$5:$C$71,ทดสอบ!$E62,หนอนปลอกเล็ก!$G$5:$G$71)</f>
        <v>0</v>
      </c>
      <c r="AV62" s="297">
        <f>SUMIF(ด้วงกุหลาบ!$C$5:$C$70,ทดสอบ!$E62,ด้วงกุหลาบ!$G$5:$G$70)</f>
        <v>16</v>
      </c>
      <c r="AW62" s="297">
        <f>SUMIF(โรคทะลายเน่า!$C$5:$C$71,ทดสอบ!$E62,โรคทะลายเน่า!$G$5:$G$71)</f>
        <v>37</v>
      </c>
      <c r="AX62" s="297">
        <f>SUMIF(โรคลำต้นเน่า!$C$5:$C$71,ทดสอบ!$E62,โรคลำต้นเน่า!$G$5:$G$71)</f>
        <v>2</v>
      </c>
      <c r="AY62" s="297">
        <f>SUMIF('โรคใบจุด ปาล์ม'!$C$5:$C$71,ทดสอบ!$E62,'โรคใบจุด ปาล์ม'!$G$5:$G$71)</f>
        <v>0</v>
      </c>
      <c r="AZ62" s="297">
        <f>SUMIF(โรคก้านทางใบเน่า!$C$5:$C$71,ทดสอบ!$E62,โรคก้านทางใบเน่า!$G$5:$G$71)</f>
        <v>0</v>
      </c>
      <c r="BA62" s="297">
        <f>SUMIF(หนอนหน้าแมว!$C$5:$C$71,ทดสอบ!$E62,หนอนหน้าแมว!$G$5:$G$71)</f>
        <v>0</v>
      </c>
      <c r="BB62" s="591">
        <f>SUMIF('หนอนหัวดำ ปาล์ม'!$C$5:$C$71,ทดสอบ!$E62,'หนอนหัวดำ ปาล์ม'!$G$5:$G$71)</f>
        <v>35</v>
      </c>
      <c r="BC62" s="297">
        <f>SUMIF('โรคใบจุดสาหร่าย ปาล์ม'!$C$5:$C$71,ทดสอบ!$E62,'โรคใบจุดสาหร่าย ปาล์ม'!$G$5:$G$71)</f>
        <v>0</v>
      </c>
      <c r="BD62" s="300">
        <f t="shared" si="141"/>
        <v>142</v>
      </c>
      <c r="BE62" s="297">
        <f>SUMIF(โรครากขาว!$C$5:$C$69,ทดสอบ!$E62,โรครากขาว!$G$5:$G$69)</f>
        <v>3</v>
      </c>
      <c r="BF62" s="297">
        <f>SUMIF(โรคใบร่วงยางพาราชนิดใหม่!$C$5:$C$69,ทดสอบ!$E62,โรคใบร่วงยางพาราชนิดใหม่!$G$5:$G$69)</f>
        <v>0</v>
      </c>
      <c r="BG62" s="297">
        <f>SUMIF(โรคใบร่วงยางพารา!$C$5:$C$69,ทดสอบ!$E62,โรคใบร่วงยางพารา!$G$5:$G$69)</f>
        <v>150</v>
      </c>
      <c r="BH62" s="297">
        <f>SUMIF(โรคราแป้ง1!$C$5:$C$69,ทดสอบ!$E62,โรคราแป้ง1!$G$5:$G$69)</f>
        <v>0</v>
      </c>
      <c r="BI62" s="297">
        <f>SUMIF(โรคหน้ายางแห้ง!$C$5:$C$69,ทดสอบ!$E62,โรคหน้ายางแห้ง!$G$5:$G$69)</f>
        <v>0</v>
      </c>
      <c r="BJ62" s="300">
        <f t="shared" si="142"/>
        <v>153</v>
      </c>
      <c r="BK62" s="297">
        <f>SUMIF(โรคราสนิม!$C$5:$C$64,ทดสอบ!$E62,โรคราสนิม!$G$5:$G$64)</f>
        <v>0</v>
      </c>
      <c r="BL62" s="297">
        <f>SUMIF(หนอนกาแฟสีแดง!$C$5:$C$64,ทดสอบ!$E62,หนอนกาแฟสีแดง!$G$5:$G$64)</f>
        <v>0</v>
      </c>
      <c r="BM62" s="297">
        <f>SUMIF(โรคใบจุดตากบ!$C$5:$C$64,ทดสอบ!$E62,โรคใบจุดตากบ!$G$5:$G$64)</f>
        <v>0</v>
      </c>
      <c r="BN62" s="297">
        <f ca="1">SUMIF(หนอนเจาะกิ่งลำต้น!$C$5:$C516,ทดสอบ!$E62,หนอนเจาะกิ่งลำต้น!$G$5:$G$64)</f>
        <v>0</v>
      </c>
      <c r="BO62" s="591">
        <f>SUMIF(มอดเจาะเมล็ดกาแฟ!$C$5:$C$64,ทดสอบ!$E62,มอดเจาะเมล็ดกาแฟ!$G$5:$G$64)</f>
        <v>0</v>
      </c>
      <c r="BP62" s="297">
        <f>SUMIF(มอดเจาะผลกาแฟ!$C$5:$C$64,ทดสอบ!$E62,มอดเจาะผลกาแฟ!$G$5:$G$64)</f>
        <v>0</v>
      </c>
      <c r="BQ62" s="300">
        <f t="shared" ca="1" si="143"/>
        <v>0</v>
      </c>
      <c r="BR62" s="297">
        <f>SUMIF(เพลี้ยแป้งมัน!$B$5:$B$59,ทดสอบ!$E62,เพลี้ยแป้งมัน!$H$5:$H$59)</f>
        <v>0</v>
      </c>
      <c r="BS62" s="591">
        <f>SUMIF('โรคใบไหม้ (มัน)'!$B$5:$B$58,ทดสอบ!$E62,'โรคใบไหม้ (มัน)'!$H$5:$H$58)</f>
        <v>0</v>
      </c>
      <c r="BT62" s="297">
        <f>SUMIF(ไรแดง!$B$5:$B$59,ทดสอบ!$E62,ไรแดง!$H$5:$H$59)</f>
        <v>0</v>
      </c>
      <c r="BU62" s="297"/>
      <c r="BV62" s="297"/>
      <c r="BW62" s="297"/>
      <c r="BX62" s="297"/>
      <c r="BY62" s="297"/>
      <c r="BZ62" s="297">
        <f>SUMIF(โรคโคนเน่าหัวเน่า!$B$5:$B$59,ทดสอบ!$E62,โรคโคนเน่าหัวเน่า!$H$5:$H$59)</f>
        <v>0</v>
      </c>
      <c r="CA62" s="297"/>
      <c r="CB62" s="297">
        <f>SUMIF(โรคพุ่มแจ้!$B$5:$B$58,ทดสอบ!$E62,โรคพุ่มแจ้!$H$5:$H$58)</f>
        <v>0</v>
      </c>
      <c r="CC62" s="297">
        <f>SUMIF(โรคใบด่างมันสำปะหลัง!$B$5:$B$59,ทดสอบ!$E62,โรคใบด่างมันสำปะหลัง!$H$5:$H$59)</f>
        <v>0</v>
      </c>
      <c r="CD62" s="300">
        <f t="shared" si="144"/>
        <v>0</v>
      </c>
      <c r="CE62" s="297">
        <f>SUMIF(หนอนกออ้อย!$B$5:$B$50,ทดสอบ!$E62,หนอนกออ้อย!$G$5:$G$50)</f>
        <v>0</v>
      </c>
      <c r="CF62" s="297">
        <f>SUMIF('ด้วงหนวดยาว อ้อย'!$B$5:$B$52,ทดสอบ!$E62,'ด้วงหนวดยาว อ้อย'!$G$5:$G$52)</f>
        <v>0</v>
      </c>
      <c r="CG62" s="297"/>
      <c r="CH62" s="297"/>
      <c r="CI62" s="297"/>
      <c r="CJ62" s="297"/>
      <c r="CK62" s="297"/>
      <c r="CL62" s="297"/>
      <c r="CM62" s="297"/>
      <c r="CN62" s="297"/>
      <c r="CO62" s="297"/>
      <c r="CP62" s="297"/>
      <c r="CQ62" s="297"/>
      <c r="CR62" s="297">
        <f>SUMIF('โรคใบขาว อ้อย'!$B$5:$B$50,ทดสอบ!$E62,'โรคใบขาว อ้อย'!$G$5:$G$50)</f>
        <v>0</v>
      </c>
      <c r="CS62" s="297"/>
      <c r="CT62" s="300">
        <f t="shared" si="145"/>
        <v>0</v>
      </c>
      <c r="CU62" s="297"/>
      <c r="CV62" s="297">
        <f>SUMIF('หนอนกระทู้ข้าวโพดลายจุด (FAW)'!$B$5:$B$57,ทดสอบ!$E62,'หนอนกระทู้ข้าวโพดลายจุด (FAW)'!$F$5:$F$57)</f>
        <v>0</v>
      </c>
      <c r="CW62" s="297">
        <f>SUMIF(โรคฝักเน่า!$C$5:$C$57,ทดสอบ!$E62,โรคฝักเน่า!$G$5:$G$57)</f>
        <v>0</v>
      </c>
      <c r="CX62" s="297"/>
      <c r="CY62" s="297"/>
      <c r="CZ62" s="297"/>
      <c r="DA62" s="297"/>
      <c r="DB62" s="297"/>
      <c r="DC62" s="297"/>
      <c r="DD62" s="300">
        <f t="shared" si="146"/>
        <v>0</v>
      </c>
      <c r="DE62" s="297">
        <f>SUMIF(โรคเหี่ยว!$B$5:$B$65,ทดสอบ!$E62,โรคเหี่ยว!$E$5:$E$65)</f>
        <v>38</v>
      </c>
      <c r="DF62" s="297"/>
      <c r="DG62" s="297"/>
      <c r="DH62" s="297"/>
      <c r="DI62" s="297"/>
      <c r="DJ62" s="300">
        <f t="shared" si="147"/>
        <v>38</v>
      </c>
      <c r="DK62" s="297"/>
      <c r="DL62" s="297"/>
      <c r="DM62" s="297"/>
      <c r="DN62" s="297"/>
      <c r="DO62" s="297"/>
      <c r="DP62" s="300">
        <f t="shared" si="148"/>
        <v>0</v>
      </c>
      <c r="DQ62" s="297"/>
      <c r="DR62" s="297"/>
      <c r="DS62" s="297">
        <f>SUMIF('เพลี้ยไฟ ทุเรียน'!$B$5:$B$81,ทดสอบ!$E62,'เพลี้ยไฟ ทุเรียน'!$F$5:$F$81)</f>
        <v>85</v>
      </c>
      <c r="DT62" s="297">
        <f>SUMIF('เพลี้ยแป้ง ทุเรียน'!$B$5:$B$81,ทดสอบ!$E62,'เพลี้ยแป้ง ทุเรียน'!$F$5:$F$81)</f>
        <v>7</v>
      </c>
      <c r="DU62" s="297">
        <f>SUMIF(เพลี้ยไก่แจ้ทุเรียน!$B$5:$B$81,ทดสอบ!$E62,เพลี้ยไก่แจ้ทุเรียน!$F$5:$F$81)</f>
        <v>100</v>
      </c>
      <c r="DV62" s="297">
        <f>SUMIF(เพลี้ยหอยเกล็ด!$B$5:$B$81,ทดสอบ!$E62,เพลี้ยหอยเกล็ด!$F$5:$F$81)</f>
        <v>57.5</v>
      </c>
      <c r="DW62" s="297">
        <f>SUMIF(เพลี้ยจั๊กจั่นฝอย!$B$5:$B$81,ทดสอบ!$E62,เพลี้ยจั๊กจั่นฝอย!$F$5:$F$81)</f>
        <v>97</v>
      </c>
      <c r="DX62" s="297">
        <f>SUMIF(หนอนเจาะเมล็ดทุเรียน!$B$5:$B$81,ทดสอบ!$E62,หนอนเจาะเมล็ดทุเรียน!$F$5:$F$81)</f>
        <v>0</v>
      </c>
      <c r="DY62" s="297">
        <f>SUMIF(ไรแดงทุเรียน!$B$5:$B$81,ทดสอบ!$E62,ไรแดงทุเรียน!$F$5:$F$81)</f>
        <v>101</v>
      </c>
      <c r="DZ62" s="297"/>
      <c r="EA62" s="297">
        <f>SUMIF(โรครากเน่าโคนเน่า!$B$5:$B$81,ทดสอบ!$E62,โรครากเน่าโคนเน่า!$F$5:$F$81)</f>
        <v>874.5</v>
      </c>
      <c r="EB62" s="297">
        <f>SUMIF('โรคราดำ ทุเรียน'!$B$5:$B$81,ทดสอบ!$E62,'โรคราดำ ทุเรียน'!$F$5:$F$81)</f>
        <v>0</v>
      </c>
      <c r="EC62" s="297"/>
      <c r="ED62" s="297"/>
      <c r="EE62" s="297">
        <f>SUMIF(โรคราสีชมพู!$B$5:$B$81,ทดสอบ!$E62,โรคราสีชมพู!$F$5:$F$81)</f>
        <v>24</v>
      </c>
      <c r="EF62" s="297">
        <f>SUMIF(โรคใบติดหรือใบไหม้!$B$5:$B$81,ทดสอบ!$E62,โรคใบติดหรือใบไหม้!$F$5:$F$81)</f>
        <v>79.5</v>
      </c>
      <c r="EG62" s="297"/>
      <c r="EH62" s="297">
        <f>SUMIF('โรคใบจุดสาหร่าย (durian)'!$B$5:$B$81,ทดสอบ!$E62,'โรคใบจุดสาหร่าย (durian)'!$F$5:$F$81)</f>
        <v>19</v>
      </c>
      <c r="EI62" s="297">
        <f>SUMIF(หนอนเจาะผล!$B$5:$B$81,ทดสอบ!$E62,หนอนเจาะผล!$F$5:$F$81)</f>
        <v>0</v>
      </c>
      <c r="EJ62" s="300">
        <f t="shared" si="149"/>
        <v>1444.5</v>
      </c>
      <c r="EK62" s="297"/>
      <c r="EL62" s="297">
        <f>SUMIF('เพลี้ยแป้ง (เงาะ)'!$B$5:$B$76,ทดสอบ!$E62,'เพลี้ยแป้ง (เงาะ)'!$F$5:$F$76)</f>
        <v>0</v>
      </c>
      <c r="EM62" s="297"/>
      <c r="EN62" s="297">
        <f>SUMIF(หนอนคืบกินใบ!$B$5:$B$76,ทดสอบ!$E62,หนอนคืบกินใบ!$F$5:$F$76)</f>
        <v>0</v>
      </c>
      <c r="EO62" s="297">
        <f>SUMIF('โรคราแป้ง (เงาะ)'!$B$5:$B$76,ทดสอบ!$E62,'โรคราแป้ง (เงาะ)'!$F$5:$F$76)</f>
        <v>0</v>
      </c>
      <c r="EP62" s="297"/>
      <c r="EQ62" s="297"/>
      <c r="ER62" s="297"/>
      <c r="ES62" s="297">
        <f>SUMIF('โรคใบจุดสาหร่าย(เงาะ)'!$B$5:$B$76,ทดสอบ!$E62,'โรคใบจุดสาหร่าย(เงาะ)'!$F$5:$F$76)</f>
        <v>0</v>
      </c>
      <c r="ET62" s="300">
        <f t="shared" si="150"/>
        <v>0</v>
      </c>
      <c r="EU62" s="297">
        <f>SUMIF('เพลี้ยไฟ (mangosteen)'!$B$5:$B$76,ทดสอบ!$E62,'เพลี้ยไฟ (mangosteen)'!$F$5:$F$76)</f>
        <v>86.5</v>
      </c>
      <c r="EV62" s="297">
        <f>SUMIF(หนอนชอนใบ!$B$5:$B$76,ทดสอบ!$E62,หนอนชอนใบ!$F$5:$F$76)</f>
        <v>0</v>
      </c>
      <c r="EW62" s="297">
        <f>SUMIF(หนอนกินใบ!$B$5:$B$76,ทดสอบ!$E62,หนอนกินใบ!$F$5:$F$76)</f>
        <v>0</v>
      </c>
      <c r="EX62" s="297"/>
      <c r="EY62" s="297">
        <f>SUMIF(โรคแอนแทรคโนส!$B$5:$B$76,ทดสอบ!$E62,โรคแอนแทรคโนส!$F$5:$F$76)</f>
        <v>0</v>
      </c>
      <c r="EZ62" s="297">
        <f>SUMIF('โรคใบจุดสาหร่าย (mangosteen)'!$B$5:$B$76,ทดสอบ!$E62,'โรคใบจุดสาหร่าย (mangosteen)'!$F$5:$F$76)</f>
        <v>0</v>
      </c>
      <c r="FA62" s="297">
        <f>SUMIF('โรคใบจุด (mangosteen)'!$B$5:$B$76,ทดสอบ!$E62,'โรคใบจุด (mangosteen)'!$F$5:$F$76)</f>
        <v>0</v>
      </c>
      <c r="FB62" s="300">
        <f t="shared" si="151"/>
        <v>86.5</v>
      </c>
      <c r="FC62" s="297">
        <f>SUMIF(โรคพุ่มไม้กวาด!$B$5:$B$80,ทดสอบ!$E62,โรคพุ่มไม้กวาด!$F$5:$F$80)</f>
        <v>0</v>
      </c>
      <c r="FD62" s="297">
        <f>SUMIF('เพลี้ยแป้ง (ลำไย)'!$B$5:$B$80,ทดสอบ!$E62,'เพลี้ยแป้ง (ลำไย)'!$F$5:$F$80)</f>
        <v>0</v>
      </c>
      <c r="FE62" s="297">
        <f>SUMIF('โรคราดำ (ลำไย)'!$B$5:$B$80,ทดสอบ!$E62,'โรคราดำ (ลำไย)'!$F$5:$F$80)</f>
        <v>0</v>
      </c>
      <c r="FF62" s="297">
        <f>SUMIF('หนอนคืบกินใบ (ลำไย)'!$B$5:$B$80,ทดสอบ!$E62,'หนอนคืบกินใบ (ลำไย)'!$F$5:$F$80)</f>
        <v>0</v>
      </c>
      <c r="FG62" s="297"/>
      <c r="FH62" s="300">
        <f t="shared" si="152"/>
        <v>0</v>
      </c>
      <c r="FI62" s="300">
        <f t="shared" ca="1" si="153"/>
        <v>2860.5</v>
      </c>
      <c r="FJ62" s="368">
        <f t="shared" ca="1" si="93"/>
        <v>2860.5</v>
      </c>
      <c r="FK62" s="334">
        <f t="shared" ca="1" si="25"/>
        <v>0</v>
      </c>
    </row>
    <row r="63" spans="1:167" s="113" customFormat="1" hidden="1">
      <c r="A63" s="318">
        <v>0</v>
      </c>
      <c r="B63" s="318" t="str">
        <f t="shared" si="138"/>
        <v/>
      </c>
      <c r="C63" s="318" t="str">
        <f>IF(B63=1,SUBTOTAL(2,$B$59:B63),"")</f>
        <v/>
      </c>
      <c r="D63" s="290" t="str">
        <f t="shared" si="139"/>
        <v/>
      </c>
      <c r="E63" s="291" t="s">
        <v>168</v>
      </c>
      <c r="F63" s="310"/>
      <c r="G63" s="310"/>
      <c r="H63" s="310"/>
      <c r="I63" s="310"/>
      <c r="J63" s="307"/>
      <c r="K63" s="297">
        <f>SUMIF(หนอนห่อใบข้าว!$B$5:$B$76,ทดสอบ!$E63,หนอนห่อใบข้าว!$G$5:$G$76)</f>
        <v>0</v>
      </c>
      <c r="L63" s="297">
        <f>SUMIF(เพลี้ยกระโดดหลังขาว!$B$5:$B$76,ทดสอบ!$E63,เพลี้ยกระโดดหลังขาว!$G$5:$G$76)</f>
        <v>0</v>
      </c>
      <c r="M63" s="297">
        <f>SUMIF(โรคไหม้ข้าว!$B$5:$B$76,ทดสอบ!$E63,โรคไหม้ข้าว!$G$5:$G$76)</f>
        <v>0</v>
      </c>
      <c r="N63" s="297">
        <f>SUMIF(แมลงหวี่ขาว!$B$5:$B$76,ทดสอบ!$E63,แมลงหวี่ขาว!$G$5:$G$76)</f>
        <v>0</v>
      </c>
      <c r="O63" s="297">
        <f>SUMIF(เพลี้ยกระโดดสีน้ำตาล!$B$5:$B$77,ทดสอบ!$E63,เพลี้ยกระโดดสีน้ำตาล!$G$5:$G$77)</f>
        <v>0</v>
      </c>
      <c r="P63" s="297">
        <f>SUMIF(แมลงสิง!$B$5:$B$81,ทดสอบ!$E63,แมลงสิง!$G$5:$G$81)</f>
        <v>0</v>
      </c>
      <c r="Q63" s="297">
        <f>SUMIF(เพลี้ยไฟ!$B$5:$B$76,ทดสอบ!$E63,เพลี้ยไฟ!$G$5:$G$76)</f>
        <v>0</v>
      </c>
      <c r="R63" s="297">
        <f>SUMIF(แมลงดำหนาม1!$B$5:$B$81,ทดสอบ!$E63,แมลงดำหนาม1!$G$5:$G$81)</f>
        <v>0</v>
      </c>
      <c r="S63" s="297">
        <f>SUMIF(โรคขอบใบแห้ง!$B$5:$B$78,ทดสอบ!$E63,โรคขอบใบแห้ง!$G$5:$G$78)</f>
        <v>0</v>
      </c>
      <c r="T63" s="297">
        <f>SUMIF(โรคกาบใบแห้ง!$B$5:$B$81,ทดสอบ!$E63,โรคกาบใบแห้ง!$G$5:$G$81)</f>
        <v>0</v>
      </c>
      <c r="U63" s="297">
        <f>SUMIF(โรคใบจุดสีน้ำตาล!$B$5:$B$77,ทดสอบ!$E63,โรคใบจุดสีน้ำตาล!$G$5:$G$77)</f>
        <v>0</v>
      </c>
      <c r="V63" s="297">
        <f>SUMIF(หนอนกระทู้กล้า!$B$5:$B$76,ทดสอบ!$E63,หนอนกระทู้กล้า!$G$5:$G$76)</f>
        <v>0</v>
      </c>
      <c r="W63" s="297">
        <f>SUMIF(โรคใบขีดโปร่งแสง!$B$5:$B$81,ทดสอบ!$E63,โรคใบขีดโปร่งแสง!$G$5:$G$81)</f>
        <v>0</v>
      </c>
      <c r="X63" s="297">
        <f>SUMIF(โรคใบขีดสีน้ำตาล!$B$5:$B$80,ทดสอบ!$E63,โรคใบขีดสีน้ำตาล!$G$5:$G$80)</f>
        <v>0</v>
      </c>
      <c r="Y63" s="297">
        <f>SUMIF(หนอนกัดใบข้าว!$B$5:$B$81,ทดสอบ!$E63,หนอนกัดใบข้าว!$G$5:$G$81)</f>
        <v>0</v>
      </c>
      <c r="Z63" s="297">
        <f>SUMIF(แมลงหล่า!$B$5:$B$81,ทดสอบ!$E63,แมลงหล่า!$G$5:$G$81)</f>
        <v>0</v>
      </c>
      <c r="AA63" s="297">
        <f>SUMIF(แมลงบั่ว!$B$5:$B$80,ทดสอบ!$E63,แมลงบั่ว!$G$5:$G$80)</f>
        <v>0</v>
      </c>
      <c r="AB63" s="297">
        <f>SUMIF(โรคเมล็ดด่าง!$B$5:$B$81,ทดสอบ!$E63,โรคเมล็ดด่าง!$G$5:$G$81)</f>
        <v>0</v>
      </c>
      <c r="AC63" s="297">
        <f>SUMIF(ด้วงดำ!$B$5:$B$81,ทดสอบ!$E63,ด้วงดำ!$G$5:$G$81)</f>
        <v>0</v>
      </c>
      <c r="AD63" s="297">
        <f>SUMIF(ตั๊กแตนหนวดสั้น!$B$5:$B$81,ทดสอบ!$E63,ตั๊กแตนหนวดสั้น!$G$5:$G$81)</f>
        <v>0</v>
      </c>
      <c r="AE63" s="297">
        <f>SUMIF(หนอนกอข้าว!$B$5:$B$77,ทดสอบ!$E63,หนอนกอข้าว!$G$5:$G$77)</f>
        <v>0</v>
      </c>
      <c r="AF63" s="297">
        <f>SUMIF(หนอนกระทู้ข้าว!$B$5:$B$81,ทดสอบ!$E63,หนอนกระทู้ข้าว!$G$5:$G$81)</f>
        <v>0</v>
      </c>
      <c r="AG63" s="297">
        <f>SUMIF(โรคกาบใบเน่า!$B$5:$B$81,ทดสอบ!$E63,โรคกาบใบเน่า!$G$5:$G$81)</f>
        <v>0</v>
      </c>
      <c r="AH63" s="297">
        <f>SUMIF(เพลี้ยจั๊กจั่นสีเขียว!$B$5:$B$80,ทดสอบ!$E63,เพลี้ยจั๊กจั่นสีเขียว!$G$5:$G$80)</f>
        <v>0</v>
      </c>
      <c r="AI63" s="297">
        <f>SUMIF(หอยเชอรี่!$B$5:$B$81,ทดสอบ!$E63,หอยเชอรี่!$G$5:$G$81)</f>
        <v>0</v>
      </c>
      <c r="AJ63" s="297">
        <f>SUMIF(โรคใบสีส้ม!$B$5:$B$80,ทดสอบ!$E63,โรคใบสีส้ม!$G$5:$G$80)</f>
        <v>0</v>
      </c>
      <c r="AK63" s="300">
        <f t="shared" si="140"/>
        <v>0</v>
      </c>
      <c r="AL63" s="297">
        <f>SUMIF(หนอนหัวดำ!$C$6:$C$67,ทดสอบ!$E63,หนอนหัวดำ!$N$6:$N$67)</f>
        <v>0</v>
      </c>
      <c r="AM63" s="297">
        <f>SUMIF(แมลงดำหนาม!$C$6:$C$67,ทดสอบ!$E63,แมลงดำหนาม!$N$6:$N$67)</f>
        <v>0</v>
      </c>
      <c r="AN63" s="297">
        <f>SUMIF('ด้วงแรด มะพร้าว'!$C$6:$C$67,ทดสอบ!$E63,'ด้วงแรด มะพร้าว'!$J$6:$J$67)</f>
        <v>0</v>
      </c>
      <c r="AO63" s="297">
        <f>SUMIF(ด้วงงวง!$C$6:$C$67,ทดสอบ!$E63,ด้วงงวง!$J$6:$J$67)</f>
        <v>0</v>
      </c>
      <c r="AP63" s="297">
        <f>SUMIF(ไรสี่ขามะพร้าว!$C$6:$C$67,ทดสอบ!$E63,ไรสี่ขามะพร้าว!$J$6:$J$67)</f>
        <v>0</v>
      </c>
      <c r="AQ63" s="297">
        <f>SUMIF(หนอนพาราซา!$C$6:$C$67,ทดสอบ!$E63,หนอนพาราซา!$J$6:$J$67)</f>
        <v>0</v>
      </c>
      <c r="AR63" s="297">
        <f>SUMIF(หนอนกินใบมะพร้าว!$C$6:$C$67,ทดสอบ!$E63,หนอนกินใบมะพร้าว!$J$6:$J$67)</f>
        <v>0</v>
      </c>
      <c r="AS63" s="300">
        <f t="shared" si="79"/>
        <v>0</v>
      </c>
      <c r="AT63" s="297">
        <f>SUMIF('ด้วงแรด ปาล์ม'!$C$5:$C$71,ทดสอบ!$E63,'ด้วงแรด ปาล์ม'!$G$5:$G$71)</f>
        <v>0</v>
      </c>
      <c r="AU63" s="297">
        <f>SUMIF(หนอนปลอกเล็ก!$C$5:$C$71,ทดสอบ!$E63,หนอนปลอกเล็ก!$G$5:$G$71)</f>
        <v>0</v>
      </c>
      <c r="AV63" s="297">
        <f>SUMIF(ด้วงกุหลาบ!$C$5:$C$70,ทดสอบ!$E63,ด้วงกุหลาบ!$G$5:$G$70)</f>
        <v>0</v>
      </c>
      <c r="AW63" s="297">
        <f>SUMIF(โรคทะลายเน่า!$C$5:$C$71,ทดสอบ!$E63,โรคทะลายเน่า!$G$5:$G$71)</f>
        <v>0</v>
      </c>
      <c r="AX63" s="297">
        <f>SUMIF(โรคลำต้นเน่า!$C$5:$C$71,ทดสอบ!$E63,โรคลำต้นเน่า!$G$5:$G$71)</f>
        <v>0</v>
      </c>
      <c r="AY63" s="297">
        <f>SUMIF('โรคใบจุด ปาล์ม'!$C$5:$C$71,ทดสอบ!$E63,'โรคใบจุด ปาล์ม'!$G$5:$G$71)</f>
        <v>0</v>
      </c>
      <c r="AZ63" s="297">
        <f>SUMIF(โรคก้านทางใบเน่า!$C$5:$C$71,ทดสอบ!$E63,โรคก้านทางใบเน่า!$G$5:$G$71)</f>
        <v>0</v>
      </c>
      <c r="BA63" s="297">
        <f>SUMIF(หนอนหน้าแมว!$C$5:$C$71,ทดสอบ!$E63,หนอนหน้าแมว!$G$5:$G$71)</f>
        <v>0</v>
      </c>
      <c r="BB63" s="591">
        <f>SUMIF('หนอนหัวดำ ปาล์ม'!$C$5:$C$71,ทดสอบ!$E63,'หนอนหัวดำ ปาล์ม'!$G$5:$G$71)</f>
        <v>0</v>
      </c>
      <c r="BC63" s="297">
        <f>SUMIF('โรคใบจุดสาหร่าย ปาล์ม'!$C$5:$C$71,ทดสอบ!$E63,'โรคใบจุดสาหร่าย ปาล์ม'!$G$5:$G$71)</f>
        <v>0</v>
      </c>
      <c r="BD63" s="300">
        <f t="shared" si="141"/>
        <v>0</v>
      </c>
      <c r="BE63" s="297">
        <f>SUMIF(โรครากขาว!$C$5:$C$69,ทดสอบ!$E63,โรครากขาว!$G$5:$G$69)</f>
        <v>0</v>
      </c>
      <c r="BF63" s="297">
        <f>SUMIF(โรคใบร่วงยางพาราชนิดใหม่!$C$5:$C$69,ทดสอบ!$E63,โรคใบร่วงยางพาราชนิดใหม่!$G$5:$G$69)</f>
        <v>0</v>
      </c>
      <c r="BG63" s="297">
        <f>SUMIF(โรคใบร่วงยางพารา!$C$5:$C$69,ทดสอบ!$E63,โรคใบร่วงยางพารา!$G$5:$G$69)</f>
        <v>0</v>
      </c>
      <c r="BH63" s="297">
        <f>SUMIF(โรคราแป้ง1!$C$5:$C$69,ทดสอบ!$E63,โรคราแป้ง1!$G$5:$G$69)</f>
        <v>0</v>
      </c>
      <c r="BI63" s="297">
        <f>SUMIF(โรคหน้ายางแห้ง!$C$5:$C$69,ทดสอบ!$E63,โรคหน้ายางแห้ง!$G$5:$G$69)</f>
        <v>0</v>
      </c>
      <c r="BJ63" s="300">
        <f t="shared" si="142"/>
        <v>0</v>
      </c>
      <c r="BK63" s="297">
        <f>SUMIF(โรคราสนิม!$C$5:$C$64,ทดสอบ!$E63,โรคราสนิม!$G$5:$G$64)</f>
        <v>0</v>
      </c>
      <c r="BL63" s="297">
        <f>SUMIF(หนอนกาแฟสีแดง!$C$5:$C$64,ทดสอบ!$E63,หนอนกาแฟสีแดง!$G$5:$G$64)</f>
        <v>0</v>
      </c>
      <c r="BM63" s="297">
        <f>SUMIF(โรคใบจุดตากบ!$C$5:$C$64,ทดสอบ!$E63,โรคใบจุดตากบ!$G$5:$G$64)</f>
        <v>0</v>
      </c>
      <c r="BN63" s="297">
        <f ca="1">SUMIF(หนอนเจาะกิ่งลำต้น!$C$5:$C517,ทดสอบ!$E63,หนอนเจาะกิ่งลำต้น!$G$5:$G$64)</f>
        <v>0</v>
      </c>
      <c r="BO63" s="591">
        <f>SUMIF(มอดเจาะเมล็ดกาแฟ!$C$5:$C$64,ทดสอบ!$E63,มอดเจาะเมล็ดกาแฟ!$G$5:$G$64)</f>
        <v>0</v>
      </c>
      <c r="BP63" s="297">
        <f>SUMIF(มอดเจาะผลกาแฟ!$C$5:$C$64,ทดสอบ!$E63,มอดเจาะผลกาแฟ!$G$5:$G$64)</f>
        <v>0</v>
      </c>
      <c r="BQ63" s="300">
        <f t="shared" si="143"/>
        <v>0</v>
      </c>
      <c r="BR63" s="297">
        <f>SUMIF(เพลี้ยแป้งมัน!$B$5:$B$59,ทดสอบ!$E63,เพลี้ยแป้งมัน!$H$5:$H$59)</f>
        <v>0</v>
      </c>
      <c r="BS63" s="591">
        <f>SUMIF('โรคใบไหม้ (มัน)'!$B$5:$B$58,ทดสอบ!$E63,'โรคใบไหม้ (มัน)'!$H$5:$H$58)</f>
        <v>0</v>
      </c>
      <c r="BT63" s="297">
        <f>SUMIF(ไรแดง!$B$5:$B$59,ทดสอบ!$E63,ไรแดง!$H$5:$H$59)</f>
        <v>0</v>
      </c>
      <c r="BU63" s="297"/>
      <c r="BV63" s="297"/>
      <c r="BW63" s="297"/>
      <c r="BX63" s="297"/>
      <c r="BY63" s="297"/>
      <c r="BZ63" s="297">
        <f>SUMIF(โรคโคนเน่าหัวเน่า!$B$5:$B$59,ทดสอบ!$E63,โรคโคนเน่าหัวเน่า!$H$5:$H$59)</f>
        <v>0</v>
      </c>
      <c r="CA63" s="297"/>
      <c r="CB63" s="297">
        <f>SUMIF(โรคพุ่มแจ้!$B$5:$B$58,ทดสอบ!$E63,โรคพุ่มแจ้!$H$5:$H$58)</f>
        <v>0</v>
      </c>
      <c r="CC63" s="297">
        <f>SUMIF(โรคใบด่างมันสำปะหลัง!$B$5:$B$59,ทดสอบ!$E63,โรคใบด่างมันสำปะหลัง!$H$5:$H$59)</f>
        <v>0</v>
      </c>
      <c r="CD63" s="300">
        <f t="shared" si="144"/>
        <v>0</v>
      </c>
      <c r="CE63" s="297">
        <f>SUMIF(หนอนกออ้อย!$B$5:$B$50,ทดสอบ!$E63,หนอนกออ้อย!$G$5:$G$50)</f>
        <v>0</v>
      </c>
      <c r="CF63" s="297">
        <f>SUMIF('ด้วงหนวดยาว อ้อย'!$B$5:$B$52,ทดสอบ!$E63,'ด้วงหนวดยาว อ้อย'!$G$5:$G$52)</f>
        <v>0</v>
      </c>
      <c r="CG63" s="297"/>
      <c r="CH63" s="297"/>
      <c r="CI63" s="297"/>
      <c r="CJ63" s="297"/>
      <c r="CK63" s="297"/>
      <c r="CL63" s="297"/>
      <c r="CM63" s="297"/>
      <c r="CN63" s="297"/>
      <c r="CO63" s="297"/>
      <c r="CP63" s="297"/>
      <c r="CQ63" s="297"/>
      <c r="CR63" s="297">
        <f>SUMIF('โรคใบขาว อ้อย'!$B$5:$B$50,ทดสอบ!$E63,'โรคใบขาว อ้อย'!$G$5:$G$50)</f>
        <v>0</v>
      </c>
      <c r="CS63" s="297"/>
      <c r="CT63" s="300">
        <f t="shared" si="145"/>
        <v>0</v>
      </c>
      <c r="CU63" s="297"/>
      <c r="CV63" s="297">
        <f>SUMIF('หนอนกระทู้ข้าวโพดลายจุด (FAW)'!$B$5:$B$57,ทดสอบ!$E63,'หนอนกระทู้ข้าวโพดลายจุด (FAW)'!$F$5:$F$57)</f>
        <v>0</v>
      </c>
      <c r="CW63" s="297">
        <f>SUMIF(โรคฝักเน่า!$C$5:$C$57,ทดสอบ!$E63,โรคฝักเน่า!$G$5:$G$57)</f>
        <v>0</v>
      </c>
      <c r="CX63" s="297"/>
      <c r="CY63" s="297"/>
      <c r="CZ63" s="297"/>
      <c r="DA63" s="297"/>
      <c r="DB63" s="297"/>
      <c r="DC63" s="297"/>
      <c r="DD63" s="300">
        <f t="shared" si="146"/>
        <v>0</v>
      </c>
      <c r="DE63" s="297">
        <f>SUMIF(โรคเหี่ยว!$B$5:$B$65,ทดสอบ!$E63,โรคเหี่ยว!$E$5:$E$65)</f>
        <v>0</v>
      </c>
      <c r="DF63" s="297"/>
      <c r="DG63" s="297"/>
      <c r="DH63" s="297"/>
      <c r="DI63" s="297"/>
      <c r="DJ63" s="300">
        <f t="shared" si="147"/>
        <v>0</v>
      </c>
      <c r="DK63" s="297"/>
      <c r="DL63" s="297"/>
      <c r="DM63" s="297"/>
      <c r="DN63" s="297"/>
      <c r="DO63" s="297"/>
      <c r="DP63" s="300">
        <f t="shared" si="148"/>
        <v>0</v>
      </c>
      <c r="DQ63" s="297"/>
      <c r="DR63" s="297"/>
      <c r="DS63" s="297">
        <f>SUMIF('เพลี้ยไฟ ทุเรียน'!$B$5:$B$81,ทดสอบ!$E63,'เพลี้ยไฟ ทุเรียน'!$F$5:$F$81)</f>
        <v>0</v>
      </c>
      <c r="DT63" s="297">
        <f>SUMIF('เพลี้ยแป้ง ทุเรียน'!$B$5:$B$81,ทดสอบ!$E63,'เพลี้ยแป้ง ทุเรียน'!$F$5:$F$81)</f>
        <v>0</v>
      </c>
      <c r="DU63" s="297">
        <f>SUMIF(เพลี้ยไก่แจ้ทุเรียน!$B$5:$B$81,ทดสอบ!$E63,เพลี้ยไก่แจ้ทุเรียน!$F$5:$F$81)</f>
        <v>0</v>
      </c>
      <c r="DV63" s="297">
        <f>SUMIF(เพลี้ยหอยเกล็ด!$B$5:$B$81,ทดสอบ!$E63,เพลี้ยหอยเกล็ด!$F$5:$F$81)</f>
        <v>0</v>
      </c>
      <c r="DW63" s="297">
        <f>SUMIF(เพลี้ยจั๊กจั่นฝอย!$B$5:$B$81,ทดสอบ!$E63,เพลี้ยจั๊กจั่นฝอย!$F$5:$F$81)</f>
        <v>0</v>
      </c>
      <c r="DX63" s="297">
        <f>SUMIF(หนอนเจาะเมล็ดทุเรียน!$B$5:$B$81,ทดสอบ!$E63,หนอนเจาะเมล็ดทุเรียน!$F$5:$F$81)</f>
        <v>0</v>
      </c>
      <c r="DY63" s="297">
        <f>SUMIF(ไรแดงทุเรียน!$B$5:$B$81,ทดสอบ!$E63,ไรแดงทุเรียน!$F$5:$F$81)</f>
        <v>0</v>
      </c>
      <c r="DZ63" s="297"/>
      <c r="EA63" s="297">
        <f>SUMIF(โรครากเน่าโคนเน่า!$B$5:$B$81,ทดสอบ!$E63,โรครากเน่าโคนเน่า!$F$5:$F$81)</f>
        <v>0</v>
      </c>
      <c r="EB63" s="297">
        <f>SUMIF('โรคราดำ ทุเรียน'!$B$5:$B$81,ทดสอบ!$E63,'โรคราดำ ทุเรียน'!$F$5:$F$81)</f>
        <v>0</v>
      </c>
      <c r="EC63" s="297"/>
      <c r="ED63" s="297"/>
      <c r="EE63" s="297">
        <f>SUMIF(โรคราสีชมพู!$B$5:$B$81,ทดสอบ!$E63,โรคราสีชมพู!$F$5:$F$81)</f>
        <v>0</v>
      </c>
      <c r="EF63" s="297">
        <f>SUMIF(โรคใบติดหรือใบไหม้!$B$5:$B$81,ทดสอบ!$E63,โรคใบติดหรือใบไหม้!$F$5:$F$81)</f>
        <v>0</v>
      </c>
      <c r="EG63" s="297"/>
      <c r="EH63" s="297">
        <f>SUMIF('โรคใบจุดสาหร่าย (durian)'!$B$5:$B$81,ทดสอบ!$E63,'โรคใบจุดสาหร่าย (durian)'!$F$5:$F$81)</f>
        <v>0</v>
      </c>
      <c r="EI63" s="297">
        <f>SUMIF(หนอนเจาะผล!$B$5:$B$81,ทดสอบ!$E63,หนอนเจาะผล!$F$5:$F$81)</f>
        <v>0</v>
      </c>
      <c r="EJ63" s="300">
        <f t="shared" si="149"/>
        <v>0</v>
      </c>
      <c r="EK63" s="297"/>
      <c r="EL63" s="297">
        <f>SUMIF('เพลี้ยแป้ง (เงาะ)'!$B$5:$B$76,ทดสอบ!$E63,'เพลี้ยแป้ง (เงาะ)'!$F$5:$F$76)</f>
        <v>0</v>
      </c>
      <c r="EM63" s="297"/>
      <c r="EN63" s="297">
        <f>SUMIF(หนอนคืบกินใบ!$B$5:$B$76,ทดสอบ!$E63,หนอนคืบกินใบ!$F$5:$F$76)</f>
        <v>0</v>
      </c>
      <c r="EO63" s="297">
        <f>SUMIF('โรคราแป้ง (เงาะ)'!$B$5:$B$76,ทดสอบ!$E63,'โรคราแป้ง (เงาะ)'!$F$5:$F$76)</f>
        <v>0</v>
      </c>
      <c r="EP63" s="297"/>
      <c r="EQ63" s="297"/>
      <c r="ER63" s="297"/>
      <c r="ES63" s="297">
        <f>SUMIF('โรคใบจุดสาหร่าย(เงาะ)'!$B$5:$B$76,ทดสอบ!$E63,'โรคใบจุดสาหร่าย(เงาะ)'!$F$5:$F$76)</f>
        <v>0</v>
      </c>
      <c r="ET63" s="300">
        <f t="shared" si="150"/>
        <v>0</v>
      </c>
      <c r="EU63" s="297">
        <f>SUMIF('เพลี้ยไฟ (mangosteen)'!$B$5:$B$76,ทดสอบ!$E63,'เพลี้ยไฟ (mangosteen)'!$F$5:$F$76)</f>
        <v>0</v>
      </c>
      <c r="EV63" s="297">
        <f>SUMIF(หนอนชอนใบ!$B$5:$B$76,ทดสอบ!$E63,หนอนชอนใบ!$F$5:$F$76)</f>
        <v>0</v>
      </c>
      <c r="EW63" s="297">
        <f>SUMIF(หนอนกินใบ!$B$5:$B$76,ทดสอบ!$E63,หนอนกินใบ!$F$5:$F$76)</f>
        <v>0</v>
      </c>
      <c r="EX63" s="297"/>
      <c r="EY63" s="297">
        <f>SUMIF(โรคแอนแทรคโนส!$B$5:$B$76,ทดสอบ!$E63,โรคแอนแทรคโนส!$F$5:$F$76)</f>
        <v>0</v>
      </c>
      <c r="EZ63" s="297">
        <f>SUMIF('โรคใบจุดสาหร่าย (mangosteen)'!$B$5:$B$76,ทดสอบ!$E63,'โรคใบจุดสาหร่าย (mangosteen)'!$F$5:$F$76)</f>
        <v>0</v>
      </c>
      <c r="FA63" s="297">
        <f>SUMIF('โรคใบจุด (mangosteen)'!$B$5:$B$76,ทดสอบ!$E63,'โรคใบจุด (mangosteen)'!$F$5:$F$76)</f>
        <v>0</v>
      </c>
      <c r="FB63" s="300">
        <f t="shared" si="151"/>
        <v>0</v>
      </c>
      <c r="FC63" s="297">
        <f>SUMIF(โรคพุ่มไม้กวาด!$B$5:$B$80,ทดสอบ!$E63,โรคพุ่มไม้กวาด!$F$5:$F$80)</f>
        <v>0</v>
      </c>
      <c r="FD63" s="297">
        <f>SUMIF('เพลี้ยแป้ง (ลำไย)'!$B$5:$B$80,ทดสอบ!$E63,'เพลี้ยแป้ง (ลำไย)'!$F$5:$F$80)</f>
        <v>0</v>
      </c>
      <c r="FE63" s="297">
        <f>SUMIF('โรคราดำ (ลำไย)'!$B$5:$B$80,ทดสอบ!$E63,'โรคราดำ (ลำไย)'!$F$5:$F$80)</f>
        <v>0</v>
      </c>
      <c r="FF63" s="297">
        <f>SUMIF('หนอนคืบกินใบ (ลำไย)'!$B$5:$B$80,ทดสอบ!$E63,'หนอนคืบกินใบ (ลำไย)'!$F$5:$F$80)</f>
        <v>0</v>
      </c>
      <c r="FG63" s="297"/>
      <c r="FH63" s="300">
        <f t="shared" si="152"/>
        <v>0</v>
      </c>
      <c r="FI63" s="300">
        <f t="shared" si="153"/>
        <v>0</v>
      </c>
      <c r="FJ63" s="368">
        <f t="shared" si="93"/>
        <v>0</v>
      </c>
      <c r="FK63" s="334">
        <f t="shared" si="25"/>
        <v>0</v>
      </c>
    </row>
    <row r="64" spans="1:167" s="112" customFormat="1">
      <c r="A64" s="318">
        <v>0</v>
      </c>
      <c r="B64" s="318">
        <f t="shared" ca="1" si="138"/>
        <v>1</v>
      </c>
      <c r="C64" s="318">
        <f ca="1">IF(B64=1,SUBTOTAL(2,$B$59:B64),"")</f>
        <v>5</v>
      </c>
      <c r="D64" s="290">
        <f t="shared" ca="1" si="139"/>
        <v>5</v>
      </c>
      <c r="E64" s="291" t="s">
        <v>169</v>
      </c>
      <c r="F64" s="310"/>
      <c r="G64" s="310"/>
      <c r="H64" s="310"/>
      <c r="I64" s="310"/>
      <c r="J64" s="306"/>
      <c r="K64" s="297">
        <f>SUMIF(หนอนห่อใบข้าว!$B$5:$B$76,ทดสอบ!$E64,หนอนห่อใบข้าว!$G$5:$G$76)</f>
        <v>0</v>
      </c>
      <c r="L64" s="297">
        <f>SUMIF(เพลี้ยกระโดดหลังขาว!$B$5:$B$76,ทดสอบ!$E64,เพลี้ยกระโดดหลังขาว!$G$5:$G$76)</f>
        <v>0</v>
      </c>
      <c r="M64" s="297">
        <f>SUMIF(โรคไหม้ข้าว!$B$5:$B$76,ทดสอบ!$E64,โรคไหม้ข้าว!$G$5:$G$76)</f>
        <v>35</v>
      </c>
      <c r="N64" s="297">
        <f>SUMIF(แมลงหวี่ขาว!$B$5:$B$76,ทดสอบ!$E64,แมลงหวี่ขาว!$G$5:$G$76)</f>
        <v>0</v>
      </c>
      <c r="O64" s="297">
        <f>SUMIF(เพลี้ยกระโดดสีน้ำตาล!$B$5:$B$77,ทดสอบ!$E64,เพลี้ยกระโดดสีน้ำตาล!$G$5:$G$77)</f>
        <v>0</v>
      </c>
      <c r="P64" s="297">
        <f>SUMIF(แมลงสิง!$B$5:$B$81,ทดสอบ!$E64,แมลงสิง!$G$5:$G$81)</f>
        <v>0</v>
      </c>
      <c r="Q64" s="297">
        <f>SUMIF(เพลี้ยไฟ!$B$5:$B$76,ทดสอบ!$E64,เพลี้ยไฟ!$G$5:$G$76)</f>
        <v>0</v>
      </c>
      <c r="R64" s="297">
        <f>SUMIF(แมลงดำหนาม1!$B$5:$B$81,ทดสอบ!$E64,แมลงดำหนาม1!$G$5:$G$81)</f>
        <v>0</v>
      </c>
      <c r="S64" s="297">
        <f>SUMIF(โรคขอบใบแห้ง!$B$5:$B$78,ทดสอบ!$E64,โรคขอบใบแห้ง!$G$5:$G$78)</f>
        <v>0</v>
      </c>
      <c r="T64" s="297">
        <f>SUMIF(โรคกาบใบแห้ง!$B$5:$B$81,ทดสอบ!$E64,โรคกาบใบแห้ง!$G$5:$G$81)</f>
        <v>0</v>
      </c>
      <c r="U64" s="297">
        <f>SUMIF(โรคใบจุดสีน้ำตาล!$B$5:$B$77,ทดสอบ!$E64,โรคใบจุดสีน้ำตาล!$G$5:$G$77)</f>
        <v>0</v>
      </c>
      <c r="V64" s="297">
        <f>SUMIF(หนอนกระทู้กล้า!$B$5:$B$76,ทดสอบ!$E64,หนอนกระทู้กล้า!$G$5:$G$76)</f>
        <v>0</v>
      </c>
      <c r="W64" s="297">
        <f>SUMIF(โรคใบขีดโปร่งแสง!$B$5:$B$81,ทดสอบ!$E64,โรคใบขีดโปร่งแสง!$G$5:$G$81)</f>
        <v>0</v>
      </c>
      <c r="X64" s="297">
        <f>SUMIF(โรคใบขีดสีน้ำตาล!$B$5:$B$80,ทดสอบ!$E64,โรคใบขีดสีน้ำตาล!$G$5:$G$80)</f>
        <v>0</v>
      </c>
      <c r="Y64" s="297">
        <f>SUMIF(หนอนกัดใบข้าว!$B$5:$B$81,ทดสอบ!$E64,หนอนกัดใบข้าว!$G$5:$G$81)</f>
        <v>0</v>
      </c>
      <c r="Z64" s="297">
        <f>SUMIF(แมลงหล่า!$B$5:$B$81,ทดสอบ!$E64,แมลงหล่า!$G$5:$G$81)</f>
        <v>0</v>
      </c>
      <c r="AA64" s="297">
        <f>SUMIF(แมลงบั่ว!$B$5:$B$80,ทดสอบ!$E64,แมลงบั่ว!$G$5:$G$80)</f>
        <v>0</v>
      </c>
      <c r="AB64" s="297">
        <f>SUMIF(โรคเมล็ดด่าง!$B$5:$B$81,ทดสอบ!$E64,โรคเมล็ดด่าง!$G$5:$G$81)</f>
        <v>0</v>
      </c>
      <c r="AC64" s="297">
        <f>SUMIF(ด้วงดำ!$B$5:$B$81,ทดสอบ!$E64,ด้วงดำ!$G$5:$G$81)</f>
        <v>0</v>
      </c>
      <c r="AD64" s="297">
        <f>SUMIF(ตั๊กแตนหนวดสั้น!$B$5:$B$81,ทดสอบ!$E64,ตั๊กแตนหนวดสั้น!$G$5:$G$81)</f>
        <v>0</v>
      </c>
      <c r="AE64" s="297">
        <f>SUMIF(หนอนกอข้าว!$B$5:$B$77,ทดสอบ!$E64,หนอนกอข้าว!$G$5:$G$77)</f>
        <v>0</v>
      </c>
      <c r="AF64" s="297">
        <f>SUMIF(หนอนกระทู้ข้าว!$B$5:$B$81,ทดสอบ!$E64,หนอนกระทู้ข้าว!$G$5:$G$81)</f>
        <v>0</v>
      </c>
      <c r="AG64" s="297">
        <f>SUMIF(โรคกาบใบเน่า!$B$5:$B$81,ทดสอบ!$E64,โรคกาบใบเน่า!$G$5:$G$81)</f>
        <v>0</v>
      </c>
      <c r="AH64" s="297">
        <f>SUMIF(เพลี้ยจั๊กจั่นสีเขียว!$B$5:$B$80,ทดสอบ!$E64,เพลี้ยจั๊กจั่นสีเขียว!$G$5:$G$80)</f>
        <v>0</v>
      </c>
      <c r="AI64" s="297">
        <f>SUMIF(หอยเชอรี่!$B$5:$B$81,ทดสอบ!$E64,หอยเชอรี่!$G$5:$G$81)</f>
        <v>0</v>
      </c>
      <c r="AJ64" s="297">
        <f>SUMIF(โรคใบสีส้ม!$B$5:$B$80,ทดสอบ!$E64,โรคใบสีส้ม!$G$5:$G$80)</f>
        <v>0</v>
      </c>
      <c r="AK64" s="300">
        <f t="shared" si="140"/>
        <v>35</v>
      </c>
      <c r="AL64" s="297">
        <f>SUMIF(หนอนหัวดำ!$C$6:$C$67,ทดสอบ!$E64,หนอนหัวดำ!$N$6:$N$67)</f>
        <v>5</v>
      </c>
      <c r="AM64" s="297">
        <f>SUMIF(แมลงดำหนาม!$C$6:$C$67,ทดสอบ!$E64,แมลงดำหนาม!$N$6:$N$67)</f>
        <v>0</v>
      </c>
      <c r="AN64" s="297">
        <f>SUMIF('ด้วงแรด มะพร้าว'!$C$6:$C$67,ทดสอบ!$E64,'ด้วงแรด มะพร้าว'!$J$6:$J$67)</f>
        <v>1</v>
      </c>
      <c r="AO64" s="297">
        <f>SUMIF(ด้วงงวง!$C$6:$C$67,ทดสอบ!$E64,ด้วงงวง!$J$6:$J$67)</f>
        <v>0</v>
      </c>
      <c r="AP64" s="297">
        <f>SUMIF(ไรสี่ขามะพร้าว!$C$6:$C$67,ทดสอบ!$E64,ไรสี่ขามะพร้าว!$J$6:$J$67)</f>
        <v>0</v>
      </c>
      <c r="AQ64" s="297">
        <f>SUMIF(หนอนพาราซา!$C$6:$C$67,ทดสอบ!$E64,หนอนพาราซา!$J$6:$J$67)</f>
        <v>0</v>
      </c>
      <c r="AR64" s="297">
        <f>SUMIF(หนอนกินใบมะพร้าว!$C$6:$C$67,ทดสอบ!$E64,หนอนกินใบมะพร้าว!$J$6:$J$67)</f>
        <v>0</v>
      </c>
      <c r="AS64" s="300">
        <f t="shared" si="79"/>
        <v>6</v>
      </c>
      <c r="AT64" s="297">
        <f>SUMIF('ด้วงแรด ปาล์ม'!$C$5:$C$71,ทดสอบ!$E64,'ด้วงแรด ปาล์ม'!$G$5:$G$71)</f>
        <v>0</v>
      </c>
      <c r="AU64" s="297">
        <f>SUMIF(หนอนปลอกเล็ก!$C$5:$C$71,ทดสอบ!$E64,หนอนปลอกเล็ก!$G$5:$G$71)</f>
        <v>0</v>
      </c>
      <c r="AV64" s="297">
        <f>SUMIF(ด้วงกุหลาบ!$C$5:$C$70,ทดสอบ!$E64,ด้วงกุหลาบ!$G$5:$G$70)</f>
        <v>0</v>
      </c>
      <c r="AW64" s="297">
        <f>SUMIF(โรคทะลายเน่า!$C$5:$C$71,ทดสอบ!$E64,โรคทะลายเน่า!$G$5:$G$71)</f>
        <v>0</v>
      </c>
      <c r="AX64" s="297">
        <f>SUMIF(โรคลำต้นเน่า!$C$5:$C$71,ทดสอบ!$E64,โรคลำต้นเน่า!$G$5:$G$71)</f>
        <v>0</v>
      </c>
      <c r="AY64" s="297">
        <f>SUMIF('โรคใบจุด ปาล์ม'!$C$5:$C$71,ทดสอบ!$E64,'โรคใบจุด ปาล์ม'!$G$5:$G$71)</f>
        <v>0</v>
      </c>
      <c r="AZ64" s="297">
        <f>SUMIF(โรคก้านทางใบเน่า!$C$5:$C$71,ทดสอบ!$E64,โรคก้านทางใบเน่า!$G$5:$G$71)</f>
        <v>0</v>
      </c>
      <c r="BA64" s="297">
        <f>SUMIF(หนอนหน้าแมว!$C$5:$C$71,ทดสอบ!$E64,หนอนหน้าแมว!$G$5:$G$71)</f>
        <v>0</v>
      </c>
      <c r="BB64" s="591">
        <f>SUMIF('หนอนหัวดำ ปาล์ม'!$C$5:$C$71,ทดสอบ!$E64,'หนอนหัวดำ ปาล์ม'!$G$5:$G$71)</f>
        <v>0</v>
      </c>
      <c r="BC64" s="297">
        <f>SUMIF('โรคใบจุดสาหร่าย ปาล์ม'!$C$5:$C$71,ทดสอบ!$E64,'โรคใบจุดสาหร่าย ปาล์ม'!$G$5:$G$71)</f>
        <v>0</v>
      </c>
      <c r="BD64" s="300">
        <f t="shared" si="141"/>
        <v>0</v>
      </c>
      <c r="BE64" s="297">
        <f>SUMIF(โรครากขาว!$C$5:$C$69,ทดสอบ!$E64,โรครากขาว!$G$5:$G$69)</f>
        <v>0</v>
      </c>
      <c r="BF64" s="297">
        <f>SUMIF(โรคใบร่วงยางพาราชนิดใหม่!$C$5:$C$69,ทดสอบ!$E64,โรคใบร่วงยางพาราชนิดใหม่!$G$5:$G$69)</f>
        <v>0</v>
      </c>
      <c r="BG64" s="297">
        <f>SUMIF(โรคใบร่วงยางพารา!$C$5:$C$69,ทดสอบ!$E64,โรคใบร่วงยางพารา!$G$5:$G$69)</f>
        <v>0</v>
      </c>
      <c r="BH64" s="297">
        <f>SUMIF(โรคราแป้ง1!$C$5:$C$69,ทดสอบ!$E64,โรคราแป้ง1!$G$5:$G$69)</f>
        <v>0</v>
      </c>
      <c r="BI64" s="297">
        <f>SUMIF(โรคหน้ายางแห้ง!$C$5:$C$69,ทดสอบ!$E64,โรคหน้ายางแห้ง!$G$5:$G$69)</f>
        <v>0</v>
      </c>
      <c r="BJ64" s="300">
        <f t="shared" si="142"/>
        <v>0</v>
      </c>
      <c r="BK64" s="297">
        <f>SUMIF(โรคราสนิม!$C$5:$C$64,ทดสอบ!$E64,โรคราสนิม!$G$5:$G$64)</f>
        <v>0</v>
      </c>
      <c r="BL64" s="297">
        <f>SUMIF(หนอนกาแฟสีแดง!$C$5:$C$64,ทดสอบ!$E64,หนอนกาแฟสีแดง!$G$5:$G$64)</f>
        <v>0</v>
      </c>
      <c r="BM64" s="297">
        <f>SUMIF(โรคใบจุดตากบ!$C$5:$C$64,ทดสอบ!$E64,โรคใบจุดตากบ!$G$5:$G$64)</f>
        <v>0</v>
      </c>
      <c r="BN64" s="297">
        <f ca="1">SUMIF(หนอนเจาะกิ่งลำต้น!$C$5:$C518,ทดสอบ!$E64,หนอนเจาะกิ่งลำต้น!$G$5:$G$64)</f>
        <v>0</v>
      </c>
      <c r="BO64" s="591">
        <f>SUMIF(มอดเจาะเมล็ดกาแฟ!$C$5:$C$64,ทดสอบ!$E64,มอดเจาะเมล็ดกาแฟ!$G$5:$G$64)</f>
        <v>0</v>
      </c>
      <c r="BP64" s="297">
        <f>SUMIF(มอดเจาะผลกาแฟ!$C$5:$C$64,ทดสอบ!$E64,มอดเจาะผลกาแฟ!$G$5:$G$64)</f>
        <v>0</v>
      </c>
      <c r="BQ64" s="300">
        <f t="shared" ca="1" si="143"/>
        <v>0</v>
      </c>
      <c r="BR64" s="297">
        <f>SUMIF(เพลี้ยแป้งมัน!$B$5:$B$59,ทดสอบ!$E64,เพลี้ยแป้งมัน!$H$5:$H$59)</f>
        <v>0</v>
      </c>
      <c r="BS64" s="591">
        <f>SUMIF('โรคใบไหม้ (มัน)'!$B$5:$B$58,ทดสอบ!$E64,'โรคใบไหม้ (มัน)'!$H$5:$H$58)</f>
        <v>0</v>
      </c>
      <c r="BT64" s="297">
        <f>SUMIF(ไรแดง!$B$5:$B$59,ทดสอบ!$E64,ไรแดง!$H$5:$H$59)</f>
        <v>0</v>
      </c>
      <c r="BU64" s="297"/>
      <c r="BV64" s="297"/>
      <c r="BW64" s="297"/>
      <c r="BX64" s="297"/>
      <c r="BY64" s="297"/>
      <c r="BZ64" s="297">
        <f>SUMIF(โรคโคนเน่าหัวเน่า!$B$5:$B$59,ทดสอบ!$E64,โรคโคนเน่าหัวเน่า!$H$5:$H$59)</f>
        <v>0</v>
      </c>
      <c r="CA64" s="297"/>
      <c r="CB64" s="297">
        <f>SUMIF(โรคพุ่มแจ้!$B$5:$B$58,ทดสอบ!$E64,โรคพุ่มแจ้!$H$5:$H$58)</f>
        <v>0</v>
      </c>
      <c r="CC64" s="297">
        <f>SUMIF(โรคใบด่างมันสำปะหลัง!$B$5:$B$59,ทดสอบ!$E64,โรคใบด่างมันสำปะหลัง!$H$5:$H$59)</f>
        <v>44304.25</v>
      </c>
      <c r="CD64" s="300">
        <f t="shared" si="144"/>
        <v>44304.25</v>
      </c>
      <c r="CE64" s="297">
        <f>SUMIF(หนอนกออ้อย!$B$5:$B$50,ทดสอบ!$E64,หนอนกออ้อย!$G$5:$G$50)</f>
        <v>0</v>
      </c>
      <c r="CF64" s="297">
        <f>SUMIF('ด้วงหนวดยาว อ้อย'!$B$5:$B$52,ทดสอบ!$E64,'ด้วงหนวดยาว อ้อย'!$G$5:$G$52)</f>
        <v>0</v>
      </c>
      <c r="CG64" s="297"/>
      <c r="CH64" s="297"/>
      <c r="CI64" s="297"/>
      <c r="CJ64" s="297"/>
      <c r="CK64" s="297"/>
      <c r="CL64" s="297"/>
      <c r="CM64" s="297"/>
      <c r="CN64" s="297"/>
      <c r="CO64" s="297"/>
      <c r="CP64" s="297"/>
      <c r="CQ64" s="297"/>
      <c r="CR64" s="297">
        <f>SUMIF('โรคใบขาว อ้อย'!$B$5:$B$50,ทดสอบ!$E64,'โรคใบขาว อ้อย'!$G$5:$G$50)</f>
        <v>0</v>
      </c>
      <c r="CS64" s="297"/>
      <c r="CT64" s="300">
        <f t="shared" si="145"/>
        <v>0</v>
      </c>
      <c r="CU64" s="297"/>
      <c r="CV64" s="297">
        <f>SUMIF('หนอนกระทู้ข้าวโพดลายจุด (FAW)'!$B$5:$B$57,ทดสอบ!$E64,'หนอนกระทู้ข้าวโพดลายจุด (FAW)'!$F$5:$F$57)</f>
        <v>0</v>
      </c>
      <c r="CW64" s="297">
        <f>SUMIF(โรคฝักเน่า!$C$5:$C$57,ทดสอบ!$E64,โรคฝักเน่า!$G$5:$G$57)</f>
        <v>0</v>
      </c>
      <c r="CX64" s="297"/>
      <c r="CY64" s="297"/>
      <c r="CZ64" s="297"/>
      <c r="DA64" s="297"/>
      <c r="DB64" s="297"/>
      <c r="DC64" s="297"/>
      <c r="DD64" s="300">
        <f t="shared" si="146"/>
        <v>0</v>
      </c>
      <c r="DE64" s="297">
        <f>SUMIF(โรคเหี่ยว!$B$5:$B$65,ทดสอบ!$E64,โรคเหี่ยว!$E$5:$E$65)</f>
        <v>0</v>
      </c>
      <c r="DF64" s="297"/>
      <c r="DG64" s="297"/>
      <c r="DH64" s="297"/>
      <c r="DI64" s="297"/>
      <c r="DJ64" s="300">
        <f t="shared" si="147"/>
        <v>0</v>
      </c>
      <c r="DK64" s="297"/>
      <c r="DL64" s="297"/>
      <c r="DM64" s="297"/>
      <c r="DN64" s="297"/>
      <c r="DO64" s="297"/>
      <c r="DP64" s="300">
        <f t="shared" si="148"/>
        <v>0</v>
      </c>
      <c r="DQ64" s="297"/>
      <c r="DR64" s="297"/>
      <c r="DS64" s="297">
        <f>SUMIF('เพลี้ยไฟ ทุเรียน'!$B$5:$B$81,ทดสอบ!$E64,'เพลี้ยไฟ ทุเรียน'!$F$5:$F$81)</f>
        <v>1</v>
      </c>
      <c r="DT64" s="297">
        <f>SUMIF('เพลี้ยแป้ง ทุเรียน'!$B$5:$B$81,ทดสอบ!$E64,'เพลี้ยแป้ง ทุเรียน'!$F$5:$F$81)</f>
        <v>0</v>
      </c>
      <c r="DU64" s="297">
        <f>SUMIF(เพลี้ยไก่แจ้ทุเรียน!$B$5:$B$81,ทดสอบ!$E64,เพลี้ยไก่แจ้ทุเรียน!$F$5:$F$81)</f>
        <v>0</v>
      </c>
      <c r="DV64" s="297">
        <f>SUMIF(เพลี้ยหอยเกล็ด!$B$5:$B$81,ทดสอบ!$E64,เพลี้ยหอยเกล็ด!$F$5:$F$81)</f>
        <v>0</v>
      </c>
      <c r="DW64" s="297">
        <f>SUMIF(เพลี้ยจั๊กจั่นฝอย!$B$5:$B$81,ทดสอบ!$E64,เพลี้ยจั๊กจั่นฝอย!$F$5:$F$81)</f>
        <v>0</v>
      </c>
      <c r="DX64" s="297">
        <f>SUMIF(หนอนเจาะเมล็ดทุเรียน!$B$5:$B$81,ทดสอบ!$E64,หนอนเจาะเมล็ดทุเรียน!$F$5:$F$81)</f>
        <v>0</v>
      </c>
      <c r="DY64" s="297">
        <f>SUMIF(ไรแดงทุเรียน!$B$5:$B$81,ทดสอบ!$E64,ไรแดงทุเรียน!$F$5:$F$81)</f>
        <v>1</v>
      </c>
      <c r="DZ64" s="297"/>
      <c r="EA64" s="297">
        <f>SUMIF(โรครากเน่าโคนเน่า!$B$5:$B$81,ทดสอบ!$E64,โรครากเน่าโคนเน่า!$F$5:$F$81)</f>
        <v>1</v>
      </c>
      <c r="EB64" s="297">
        <f>SUMIF('โรคราดำ ทุเรียน'!$B$5:$B$81,ทดสอบ!$E64,'โรคราดำ ทุเรียน'!$F$5:$F$81)</f>
        <v>0</v>
      </c>
      <c r="EC64" s="297"/>
      <c r="ED64" s="297"/>
      <c r="EE64" s="297">
        <f>SUMIF(โรคราสีชมพู!$B$5:$B$81,ทดสอบ!$E64,โรคราสีชมพู!$F$5:$F$81)</f>
        <v>0</v>
      </c>
      <c r="EF64" s="297">
        <f>SUMIF(โรคใบติดหรือใบไหม้!$B$5:$B$81,ทดสอบ!$E64,โรคใบติดหรือใบไหม้!$F$5:$F$81)</f>
        <v>0</v>
      </c>
      <c r="EG64" s="297"/>
      <c r="EH64" s="297">
        <f>SUMIF('โรคใบจุดสาหร่าย (durian)'!$B$5:$B$81,ทดสอบ!$E64,'โรคใบจุดสาหร่าย (durian)'!$F$5:$F$81)</f>
        <v>0</v>
      </c>
      <c r="EI64" s="297">
        <f>SUMIF(หนอนเจาะผล!$B$5:$B$81,ทดสอบ!$E64,หนอนเจาะผล!$F$5:$F$81)</f>
        <v>0</v>
      </c>
      <c r="EJ64" s="300">
        <f t="shared" si="149"/>
        <v>3</v>
      </c>
      <c r="EK64" s="297"/>
      <c r="EL64" s="297">
        <f>SUMIF('เพลี้ยแป้ง (เงาะ)'!$B$5:$B$76,ทดสอบ!$E64,'เพลี้ยแป้ง (เงาะ)'!$F$5:$F$76)</f>
        <v>0</v>
      </c>
      <c r="EM64" s="297"/>
      <c r="EN64" s="297">
        <f>SUMIF(หนอนคืบกินใบ!$B$5:$B$76,ทดสอบ!$E64,หนอนคืบกินใบ!$F$5:$F$76)</f>
        <v>0</v>
      </c>
      <c r="EO64" s="297">
        <f>SUMIF('โรคราแป้ง (เงาะ)'!$B$5:$B$76,ทดสอบ!$E64,'โรคราแป้ง (เงาะ)'!$F$5:$F$76)</f>
        <v>0</v>
      </c>
      <c r="EP64" s="297"/>
      <c r="EQ64" s="297"/>
      <c r="ER64" s="297"/>
      <c r="ES64" s="297">
        <f>SUMIF('โรคใบจุดสาหร่าย(เงาะ)'!$B$5:$B$76,ทดสอบ!$E64,'โรคใบจุดสาหร่าย(เงาะ)'!$F$5:$F$76)</f>
        <v>0</v>
      </c>
      <c r="ET64" s="300">
        <f t="shared" si="150"/>
        <v>0</v>
      </c>
      <c r="EU64" s="297">
        <f>SUMIF('เพลี้ยไฟ (mangosteen)'!$B$5:$B$76,ทดสอบ!$E64,'เพลี้ยไฟ (mangosteen)'!$F$5:$F$76)</f>
        <v>0</v>
      </c>
      <c r="EV64" s="297">
        <f>SUMIF(หนอนชอนใบ!$B$5:$B$76,ทดสอบ!$E64,หนอนชอนใบ!$F$5:$F$76)</f>
        <v>0</v>
      </c>
      <c r="EW64" s="297">
        <f>SUMIF(หนอนกินใบ!$B$5:$B$76,ทดสอบ!$E64,หนอนกินใบ!$F$5:$F$76)</f>
        <v>0</v>
      </c>
      <c r="EX64" s="297"/>
      <c r="EY64" s="297">
        <f>SUMIF(โรคแอนแทรคโนส!$B$5:$B$76,ทดสอบ!$E64,โรคแอนแทรคโนส!$F$5:$F$76)</f>
        <v>0</v>
      </c>
      <c r="EZ64" s="297">
        <f>SUMIF('โรคใบจุดสาหร่าย (mangosteen)'!$B$5:$B$76,ทดสอบ!$E64,'โรคใบจุดสาหร่าย (mangosteen)'!$F$5:$F$76)</f>
        <v>0</v>
      </c>
      <c r="FA64" s="297">
        <f>SUMIF('โรคใบจุด (mangosteen)'!$B$5:$B$76,ทดสอบ!$E64,'โรคใบจุด (mangosteen)'!$F$5:$F$76)</f>
        <v>0</v>
      </c>
      <c r="FB64" s="300">
        <f t="shared" si="151"/>
        <v>0</v>
      </c>
      <c r="FC64" s="297">
        <f>SUMIF(โรคพุ่มไม้กวาด!$B$5:$B$80,ทดสอบ!$E64,โรคพุ่มไม้กวาด!$F$5:$F$80)</f>
        <v>0</v>
      </c>
      <c r="FD64" s="297">
        <f>SUMIF('เพลี้ยแป้ง (ลำไย)'!$B$5:$B$80,ทดสอบ!$E64,'เพลี้ยแป้ง (ลำไย)'!$F$5:$F$80)</f>
        <v>0</v>
      </c>
      <c r="FE64" s="297">
        <f>SUMIF('โรคราดำ (ลำไย)'!$B$5:$B$80,ทดสอบ!$E64,'โรคราดำ (ลำไย)'!$F$5:$F$80)</f>
        <v>0</v>
      </c>
      <c r="FF64" s="297">
        <f>SUMIF('หนอนคืบกินใบ (ลำไย)'!$B$5:$B$80,ทดสอบ!$E64,'หนอนคืบกินใบ (ลำไย)'!$F$5:$F$80)</f>
        <v>0</v>
      </c>
      <c r="FG64" s="297"/>
      <c r="FH64" s="300">
        <f t="shared" si="152"/>
        <v>0</v>
      </c>
      <c r="FI64" s="300">
        <f t="shared" ca="1" si="153"/>
        <v>44348.25</v>
      </c>
      <c r="FJ64" s="368">
        <f t="shared" ca="1" si="93"/>
        <v>44348.25</v>
      </c>
      <c r="FK64" s="334">
        <f t="shared" ca="1" si="25"/>
        <v>0</v>
      </c>
    </row>
    <row r="65" spans="1:167" s="112" customFormat="1">
      <c r="A65" s="318">
        <v>0</v>
      </c>
      <c r="B65" s="318">
        <f t="shared" ca="1" si="138"/>
        <v>1</v>
      </c>
      <c r="C65" s="318">
        <f ca="1">IF(B65=1,SUBTOTAL(2,$B$59:B65),"")</f>
        <v>6</v>
      </c>
      <c r="D65" s="290">
        <f t="shared" ca="1" si="139"/>
        <v>6</v>
      </c>
      <c r="E65" s="291" t="s">
        <v>170</v>
      </c>
      <c r="F65" s="310"/>
      <c r="G65" s="310"/>
      <c r="H65" s="310"/>
      <c r="I65" s="310"/>
      <c r="J65" s="306"/>
      <c r="K65" s="297">
        <f>SUMIF(หนอนห่อใบข้าว!$B$5:$B$76,ทดสอบ!$E65,หนอนห่อใบข้าว!$G$5:$G$76)</f>
        <v>0</v>
      </c>
      <c r="L65" s="297">
        <f>SUMIF(เพลี้ยกระโดดหลังขาว!$B$5:$B$76,ทดสอบ!$E65,เพลี้ยกระโดดหลังขาว!$G$5:$G$76)</f>
        <v>0</v>
      </c>
      <c r="M65" s="297">
        <f>SUMIF(โรคไหม้ข้าว!$B$5:$B$76,ทดสอบ!$E65,โรคไหม้ข้าว!$G$5:$G$76)</f>
        <v>0</v>
      </c>
      <c r="N65" s="297">
        <f>SUMIF(แมลงหวี่ขาว!$B$5:$B$76,ทดสอบ!$E65,แมลงหวี่ขาว!$G$5:$G$76)</f>
        <v>0</v>
      </c>
      <c r="O65" s="297">
        <f>SUMIF(เพลี้ยกระโดดสีน้ำตาล!$B$5:$B$77,ทดสอบ!$E65,เพลี้ยกระโดดสีน้ำตาล!$G$5:$G$77)</f>
        <v>0</v>
      </c>
      <c r="P65" s="297">
        <f>SUMIF(แมลงสิง!$B$5:$B$81,ทดสอบ!$E65,แมลงสิง!$G$5:$G$81)</f>
        <v>0</v>
      </c>
      <c r="Q65" s="297">
        <f>SUMIF(เพลี้ยไฟ!$B$5:$B$76,ทดสอบ!$E65,เพลี้ยไฟ!$G$5:$G$76)</f>
        <v>0</v>
      </c>
      <c r="R65" s="297">
        <f>SUMIF(แมลงดำหนาม1!$B$5:$B$81,ทดสอบ!$E65,แมลงดำหนาม1!$G$5:$G$81)</f>
        <v>0</v>
      </c>
      <c r="S65" s="297">
        <f>SUMIF(โรคขอบใบแห้ง!$B$5:$B$78,ทดสอบ!$E65,โรคขอบใบแห้ง!$G$5:$G$78)</f>
        <v>0</v>
      </c>
      <c r="T65" s="297">
        <f>SUMIF(โรคกาบใบแห้ง!$B$5:$B$81,ทดสอบ!$E65,โรคกาบใบแห้ง!$G$5:$G$81)</f>
        <v>0</v>
      </c>
      <c r="U65" s="297">
        <f>SUMIF(โรคใบจุดสีน้ำตาล!$B$5:$B$77,ทดสอบ!$E65,โรคใบจุดสีน้ำตาล!$G$5:$G$77)</f>
        <v>0</v>
      </c>
      <c r="V65" s="297">
        <f>SUMIF(หนอนกระทู้กล้า!$B$5:$B$76,ทดสอบ!$E65,หนอนกระทู้กล้า!$G$5:$G$76)</f>
        <v>0</v>
      </c>
      <c r="W65" s="297">
        <f>SUMIF(โรคใบขีดโปร่งแสง!$B$5:$B$81,ทดสอบ!$E65,โรคใบขีดโปร่งแสง!$G$5:$G$81)</f>
        <v>0</v>
      </c>
      <c r="X65" s="297">
        <f>SUMIF(โรคใบขีดสีน้ำตาล!$B$5:$B$80,ทดสอบ!$E65,โรคใบขีดสีน้ำตาล!$G$5:$G$80)</f>
        <v>0</v>
      </c>
      <c r="Y65" s="297">
        <f>SUMIF(หนอนกัดใบข้าว!$B$5:$B$81,ทดสอบ!$E65,หนอนกัดใบข้าว!$G$5:$G$81)</f>
        <v>0</v>
      </c>
      <c r="Z65" s="297">
        <f>SUMIF(แมลงหล่า!$B$5:$B$81,ทดสอบ!$E65,แมลงหล่า!$G$5:$G$81)</f>
        <v>0</v>
      </c>
      <c r="AA65" s="297">
        <f>SUMIF(แมลงบั่ว!$B$5:$B$80,ทดสอบ!$E65,แมลงบั่ว!$G$5:$G$80)</f>
        <v>0</v>
      </c>
      <c r="AB65" s="297">
        <f>SUMIF(โรคเมล็ดด่าง!$B$5:$B$81,ทดสอบ!$E65,โรคเมล็ดด่าง!$G$5:$G$81)</f>
        <v>0</v>
      </c>
      <c r="AC65" s="297">
        <f>SUMIF(ด้วงดำ!$B$5:$B$81,ทดสอบ!$E65,ด้วงดำ!$G$5:$G$81)</f>
        <v>0</v>
      </c>
      <c r="AD65" s="297">
        <f>SUMIF(ตั๊กแตนหนวดสั้น!$B$5:$B$81,ทดสอบ!$E65,ตั๊กแตนหนวดสั้น!$G$5:$G$81)</f>
        <v>0</v>
      </c>
      <c r="AE65" s="297">
        <f>SUMIF(หนอนกอข้าว!$B$5:$B$77,ทดสอบ!$E65,หนอนกอข้าว!$G$5:$G$77)</f>
        <v>0</v>
      </c>
      <c r="AF65" s="297">
        <f>SUMIF(หนอนกระทู้ข้าว!$B$5:$B$81,ทดสอบ!$E65,หนอนกระทู้ข้าว!$G$5:$G$81)</f>
        <v>0</v>
      </c>
      <c r="AG65" s="297">
        <f>SUMIF(โรคกาบใบเน่า!$B$5:$B$81,ทดสอบ!$E65,โรคกาบใบเน่า!$G$5:$G$81)</f>
        <v>0</v>
      </c>
      <c r="AH65" s="297">
        <f>SUMIF(เพลี้ยจั๊กจั่นสีเขียว!$B$5:$B$80,ทดสอบ!$E65,เพลี้ยจั๊กจั่นสีเขียว!$G$5:$G$80)</f>
        <v>0</v>
      </c>
      <c r="AI65" s="297">
        <f>SUMIF(หอยเชอรี่!$B$5:$B$81,ทดสอบ!$E65,หอยเชอรี่!$G$5:$G$81)</f>
        <v>0</v>
      </c>
      <c r="AJ65" s="297">
        <f>SUMIF(โรคใบสีส้ม!$B$5:$B$80,ทดสอบ!$E65,โรคใบสีส้ม!$G$5:$G$80)</f>
        <v>0</v>
      </c>
      <c r="AK65" s="300">
        <f t="shared" si="140"/>
        <v>0</v>
      </c>
      <c r="AL65" s="297">
        <f>SUMIF(หนอนหัวดำ!$C$6:$C$67,ทดสอบ!$E65,หนอนหัวดำ!$N$6:$N$67)</f>
        <v>10.25</v>
      </c>
      <c r="AM65" s="297">
        <f>SUMIF(แมลงดำหนาม!$C$6:$C$67,ทดสอบ!$E65,แมลงดำหนาม!$N$6:$N$67)</f>
        <v>6.75</v>
      </c>
      <c r="AN65" s="297">
        <f>SUMIF('ด้วงแรด มะพร้าว'!$C$6:$C$67,ทดสอบ!$E65,'ด้วงแรด มะพร้าว'!$J$6:$J$67)</f>
        <v>21</v>
      </c>
      <c r="AO65" s="297">
        <f>SUMIF(ด้วงงวง!$C$6:$C$67,ทดสอบ!$E65,ด้วงงวง!$J$6:$J$67)</f>
        <v>2</v>
      </c>
      <c r="AP65" s="297">
        <f>SUMIF(ไรสี่ขามะพร้าว!$C$6:$C$67,ทดสอบ!$E65,ไรสี่ขามะพร้าว!$J$6:$J$67)</f>
        <v>0</v>
      </c>
      <c r="AQ65" s="297">
        <f>SUMIF(หนอนพาราซา!$C$6:$C$67,ทดสอบ!$E65,หนอนพาราซา!$J$6:$J$67)</f>
        <v>0</v>
      </c>
      <c r="AR65" s="297">
        <f>SUMIF(หนอนกินใบมะพร้าว!$C$6:$C$67,ทดสอบ!$E65,หนอนกินใบมะพร้าว!$J$6:$J$67)</f>
        <v>0</v>
      </c>
      <c r="AS65" s="300">
        <f t="shared" si="79"/>
        <v>40</v>
      </c>
      <c r="AT65" s="297">
        <f>SUMIF('ด้วงแรด ปาล์ม'!$C$5:$C$71,ทดสอบ!$E65,'ด้วงแรด ปาล์ม'!$G$5:$G$71)</f>
        <v>2</v>
      </c>
      <c r="AU65" s="297">
        <f>SUMIF(หนอนปลอกเล็ก!$C$5:$C$71,ทดสอบ!$E65,หนอนปลอกเล็ก!$G$5:$G$71)</f>
        <v>0</v>
      </c>
      <c r="AV65" s="297">
        <f>SUMIF(ด้วงกุหลาบ!$C$5:$C$70,ทดสอบ!$E65,ด้วงกุหลาบ!$G$5:$G$70)</f>
        <v>0</v>
      </c>
      <c r="AW65" s="297">
        <f>SUMIF(โรคทะลายเน่า!$C$5:$C$71,ทดสอบ!$E65,โรคทะลายเน่า!$G$5:$G$71)</f>
        <v>0</v>
      </c>
      <c r="AX65" s="297">
        <f>SUMIF(โรคลำต้นเน่า!$C$5:$C$71,ทดสอบ!$E65,โรคลำต้นเน่า!$G$5:$G$71)</f>
        <v>97</v>
      </c>
      <c r="AY65" s="297">
        <f>SUMIF('โรคใบจุด ปาล์ม'!$C$5:$C$71,ทดสอบ!$E65,'โรคใบจุด ปาล์ม'!$G$5:$G$71)</f>
        <v>2</v>
      </c>
      <c r="AZ65" s="297">
        <f>SUMIF(โรคก้านทางใบเน่า!$C$5:$C$71,ทดสอบ!$E65,โรคก้านทางใบเน่า!$G$5:$G$71)</f>
        <v>0</v>
      </c>
      <c r="BA65" s="297">
        <f>SUMIF(หนอนหน้าแมว!$C$5:$C$71,ทดสอบ!$E65,หนอนหน้าแมว!$G$5:$G$71)</f>
        <v>0</v>
      </c>
      <c r="BB65" s="591">
        <f>SUMIF('หนอนหัวดำ ปาล์ม'!$C$5:$C$71,ทดสอบ!$E65,'หนอนหัวดำ ปาล์ม'!$G$5:$G$71)</f>
        <v>0</v>
      </c>
      <c r="BC65" s="297">
        <f>SUMIF('โรคใบจุดสาหร่าย ปาล์ม'!$C$5:$C$71,ทดสอบ!$E65,'โรคใบจุดสาหร่าย ปาล์ม'!$G$5:$G$71)</f>
        <v>0</v>
      </c>
      <c r="BD65" s="300">
        <f t="shared" si="141"/>
        <v>101</v>
      </c>
      <c r="BE65" s="297">
        <f>SUMIF(โรครากขาว!$C$5:$C$69,ทดสอบ!$E65,โรครากขาว!$G$5:$G$69)</f>
        <v>0</v>
      </c>
      <c r="BF65" s="297">
        <f>SUMIF(โรคใบร่วงยางพาราชนิดใหม่!$C$5:$C$69,ทดสอบ!$E65,โรคใบร่วงยางพาราชนิดใหม่!$G$5:$G$69)</f>
        <v>323</v>
      </c>
      <c r="BG65" s="297">
        <f>SUMIF(โรคใบร่วงยางพารา!$C$5:$C$69,ทดสอบ!$E65,โรคใบร่วงยางพารา!$G$5:$G$69)</f>
        <v>0</v>
      </c>
      <c r="BH65" s="297">
        <f>SUMIF(โรคราแป้ง1!$C$5:$C$69,ทดสอบ!$E65,โรคราแป้ง1!$G$5:$G$69)</f>
        <v>0</v>
      </c>
      <c r="BI65" s="297">
        <f>SUMIF(โรคหน้ายางแห้ง!$C$5:$C$69,ทดสอบ!$E65,โรคหน้ายางแห้ง!$G$5:$G$69)</f>
        <v>0</v>
      </c>
      <c r="BJ65" s="300">
        <f t="shared" si="142"/>
        <v>323</v>
      </c>
      <c r="BK65" s="297">
        <f>SUMIF(โรคราสนิม!$C$5:$C$64,ทดสอบ!$E65,โรคราสนิม!$G$5:$G$64)</f>
        <v>0</v>
      </c>
      <c r="BL65" s="297">
        <f>SUMIF(หนอนกาแฟสีแดง!$C$5:$C$64,ทดสอบ!$E65,หนอนกาแฟสีแดง!$G$5:$G$64)</f>
        <v>0</v>
      </c>
      <c r="BM65" s="297">
        <f>SUMIF(โรคใบจุดตากบ!$C$5:$C$64,ทดสอบ!$E65,โรคใบจุดตากบ!$G$5:$G$64)</f>
        <v>0</v>
      </c>
      <c r="BN65" s="297">
        <f ca="1">SUMIF(หนอนเจาะกิ่งลำต้น!$C$5:$C519,ทดสอบ!$E65,หนอนเจาะกิ่งลำต้น!$G$5:$G$64)</f>
        <v>0</v>
      </c>
      <c r="BO65" s="591">
        <f>SUMIF(มอดเจาะเมล็ดกาแฟ!$C$5:$C$64,ทดสอบ!$E65,มอดเจาะเมล็ดกาแฟ!$G$5:$G$64)</f>
        <v>0</v>
      </c>
      <c r="BP65" s="297">
        <f>SUMIF(มอดเจาะผลกาแฟ!$C$5:$C$64,ทดสอบ!$E65,มอดเจาะผลกาแฟ!$G$5:$G$64)</f>
        <v>0</v>
      </c>
      <c r="BQ65" s="300">
        <f t="shared" ca="1" si="143"/>
        <v>0</v>
      </c>
      <c r="BR65" s="297">
        <f>SUMIF(เพลี้ยแป้งมัน!$B$5:$B$59,ทดสอบ!$E65,เพลี้ยแป้งมัน!$H$5:$H$59)</f>
        <v>0</v>
      </c>
      <c r="BS65" s="591">
        <f>SUMIF('โรคใบไหม้ (มัน)'!$B$5:$B$58,ทดสอบ!$E65,'โรคใบไหม้ (มัน)'!$H$5:$H$58)</f>
        <v>0</v>
      </c>
      <c r="BT65" s="297">
        <f>SUMIF(ไรแดง!$B$5:$B$59,ทดสอบ!$E65,ไรแดง!$H$5:$H$59)</f>
        <v>4712.75</v>
      </c>
      <c r="BU65" s="297"/>
      <c r="BV65" s="297"/>
      <c r="BW65" s="297"/>
      <c r="BX65" s="297"/>
      <c r="BY65" s="297"/>
      <c r="BZ65" s="297">
        <f>SUMIF(โรคโคนเน่าหัวเน่า!$B$5:$B$59,ทดสอบ!$E65,โรคโคนเน่าหัวเน่า!$H$5:$H$59)</f>
        <v>0</v>
      </c>
      <c r="CA65" s="297"/>
      <c r="CB65" s="297">
        <f>SUMIF(โรคพุ่มแจ้!$B$5:$B$58,ทดสอบ!$E65,โรคพุ่มแจ้!$H$5:$H$58)</f>
        <v>505.4</v>
      </c>
      <c r="CC65" s="297">
        <f>SUMIF(โรคใบด่างมันสำปะหลัง!$B$5:$B$59,ทดสอบ!$E65,โรคใบด่างมันสำปะหลัง!$H$5:$H$59)</f>
        <v>16848</v>
      </c>
      <c r="CD65" s="300">
        <f t="shared" si="144"/>
        <v>22066.15</v>
      </c>
      <c r="CE65" s="297">
        <f>SUMIF(หนอนกออ้อย!$B$5:$B$50,ทดสอบ!$E65,หนอนกออ้อย!$G$5:$G$50)</f>
        <v>0</v>
      </c>
      <c r="CF65" s="297">
        <f>SUMIF('ด้วงหนวดยาว อ้อย'!$B$5:$B$52,ทดสอบ!$E65,'ด้วงหนวดยาว อ้อย'!$G$5:$G$52)</f>
        <v>0</v>
      </c>
      <c r="CG65" s="297"/>
      <c r="CH65" s="297"/>
      <c r="CI65" s="297"/>
      <c r="CJ65" s="297"/>
      <c r="CK65" s="297"/>
      <c r="CL65" s="297"/>
      <c r="CM65" s="297"/>
      <c r="CN65" s="297"/>
      <c r="CO65" s="297"/>
      <c r="CP65" s="297"/>
      <c r="CQ65" s="297"/>
      <c r="CR65" s="297">
        <f>SUMIF('โรคใบขาว อ้อย'!$B$5:$B$50,ทดสอบ!$E65,'โรคใบขาว อ้อย'!$G$5:$G$50)</f>
        <v>0</v>
      </c>
      <c r="CS65" s="297"/>
      <c r="CT65" s="300">
        <f t="shared" si="145"/>
        <v>0</v>
      </c>
      <c r="CU65" s="297"/>
      <c r="CV65" s="297">
        <f>SUMIF('หนอนกระทู้ข้าวโพดลายจุด (FAW)'!$B$5:$B$57,ทดสอบ!$E65,'หนอนกระทู้ข้าวโพดลายจุด (FAW)'!$F$5:$F$57)</f>
        <v>0</v>
      </c>
      <c r="CW65" s="297">
        <f>SUMIF(โรคฝักเน่า!$C$5:$C$57,ทดสอบ!$E65,โรคฝักเน่า!$G$5:$G$57)</f>
        <v>0</v>
      </c>
      <c r="CX65" s="297"/>
      <c r="CY65" s="297"/>
      <c r="CZ65" s="297"/>
      <c r="DA65" s="297"/>
      <c r="DB65" s="297"/>
      <c r="DC65" s="297"/>
      <c r="DD65" s="300">
        <f t="shared" si="146"/>
        <v>0</v>
      </c>
      <c r="DE65" s="297">
        <f>SUMIF(โรคเหี่ยว!$B$5:$B$65,ทดสอบ!$E65,โรคเหี่ยว!$E$5:$E$65)</f>
        <v>0</v>
      </c>
      <c r="DF65" s="297"/>
      <c r="DG65" s="297"/>
      <c r="DH65" s="297"/>
      <c r="DI65" s="297"/>
      <c r="DJ65" s="300">
        <f t="shared" si="147"/>
        <v>0</v>
      </c>
      <c r="DK65" s="297"/>
      <c r="DL65" s="297"/>
      <c r="DM65" s="297"/>
      <c r="DN65" s="297"/>
      <c r="DO65" s="297"/>
      <c r="DP65" s="300">
        <f t="shared" si="148"/>
        <v>0</v>
      </c>
      <c r="DQ65" s="297"/>
      <c r="DR65" s="297"/>
      <c r="DS65" s="297">
        <f>SUMIF('เพลี้ยไฟ ทุเรียน'!$B$5:$B$81,ทดสอบ!$E65,'เพลี้ยไฟ ทุเรียน'!$F$5:$F$81)</f>
        <v>0</v>
      </c>
      <c r="DT65" s="297">
        <f>SUMIF('เพลี้ยแป้ง ทุเรียน'!$B$5:$B$81,ทดสอบ!$E65,'เพลี้ยแป้ง ทุเรียน'!$F$5:$F$81)</f>
        <v>3</v>
      </c>
      <c r="DU65" s="297">
        <f>SUMIF(เพลี้ยไก่แจ้ทุเรียน!$B$5:$B$81,ทดสอบ!$E65,เพลี้ยไก่แจ้ทุเรียน!$F$5:$F$81)</f>
        <v>3</v>
      </c>
      <c r="DV65" s="297">
        <f>SUMIF(เพลี้ยหอยเกล็ด!$B$5:$B$81,ทดสอบ!$E65,เพลี้ยหอยเกล็ด!$F$5:$F$81)</f>
        <v>0</v>
      </c>
      <c r="DW65" s="297">
        <f>SUMIF(เพลี้ยจั๊กจั่นฝอย!$B$5:$B$81,ทดสอบ!$E65,เพลี้ยจั๊กจั่นฝอย!$F$5:$F$81)</f>
        <v>4</v>
      </c>
      <c r="DX65" s="297">
        <f>SUMIF(หนอนเจาะเมล็ดทุเรียน!$B$5:$B$81,ทดสอบ!$E65,หนอนเจาะเมล็ดทุเรียน!$F$5:$F$81)</f>
        <v>0</v>
      </c>
      <c r="DY65" s="297">
        <f>SUMIF(ไรแดงทุเรียน!$B$5:$B$81,ทดสอบ!$E65,ไรแดงทุเรียน!$F$5:$F$81)</f>
        <v>253</v>
      </c>
      <c r="DZ65" s="297"/>
      <c r="EA65" s="297">
        <f>SUMIF(โรครากเน่าโคนเน่า!$B$5:$B$81,ทดสอบ!$E65,โรครากเน่าโคนเน่า!$F$5:$F$81)</f>
        <v>77</v>
      </c>
      <c r="EB65" s="297">
        <f>SUMIF('โรคราดำ ทุเรียน'!$B$5:$B$81,ทดสอบ!$E65,'โรคราดำ ทุเรียน'!$F$5:$F$81)</f>
        <v>0</v>
      </c>
      <c r="EC65" s="297"/>
      <c r="ED65" s="297"/>
      <c r="EE65" s="297">
        <f>SUMIF(โรคราสีชมพู!$B$5:$B$81,ทดสอบ!$E65,โรคราสีชมพู!$F$5:$F$81)</f>
        <v>0</v>
      </c>
      <c r="EF65" s="297">
        <f>SUMIF(โรคใบติดหรือใบไหม้!$B$5:$B$81,ทดสอบ!$E65,โรคใบติดหรือใบไหม้!$F$5:$F$81)</f>
        <v>0</v>
      </c>
      <c r="EG65" s="297"/>
      <c r="EH65" s="297">
        <f>SUMIF('โรคใบจุดสาหร่าย (durian)'!$B$5:$B$81,ทดสอบ!$E65,'โรคใบจุดสาหร่าย (durian)'!$F$5:$F$81)</f>
        <v>0</v>
      </c>
      <c r="EI65" s="297">
        <f>SUMIF(หนอนเจาะผล!$B$5:$B$81,ทดสอบ!$E65,หนอนเจาะผล!$F$5:$F$81)</f>
        <v>0</v>
      </c>
      <c r="EJ65" s="300">
        <f t="shared" si="149"/>
        <v>340</v>
      </c>
      <c r="EK65" s="297"/>
      <c r="EL65" s="297">
        <f>SUMIF('เพลี้ยแป้ง (เงาะ)'!$B$5:$B$76,ทดสอบ!$E65,'เพลี้ยแป้ง (เงาะ)'!$F$5:$F$76)</f>
        <v>0</v>
      </c>
      <c r="EM65" s="297"/>
      <c r="EN65" s="297">
        <f>SUMIF(หนอนคืบกินใบ!$B$5:$B$76,ทดสอบ!$E65,หนอนคืบกินใบ!$F$5:$F$76)</f>
        <v>0</v>
      </c>
      <c r="EO65" s="297">
        <f>SUMIF('โรคราแป้ง (เงาะ)'!$B$5:$B$76,ทดสอบ!$E65,'โรคราแป้ง (เงาะ)'!$F$5:$F$76)</f>
        <v>0</v>
      </c>
      <c r="EP65" s="297"/>
      <c r="EQ65" s="297"/>
      <c r="ER65" s="297"/>
      <c r="ES65" s="297">
        <f>SUMIF('โรคใบจุดสาหร่าย(เงาะ)'!$B$5:$B$76,ทดสอบ!$E65,'โรคใบจุดสาหร่าย(เงาะ)'!$F$5:$F$76)</f>
        <v>0</v>
      </c>
      <c r="ET65" s="300">
        <f t="shared" si="150"/>
        <v>0</v>
      </c>
      <c r="EU65" s="297">
        <f>SUMIF('เพลี้ยไฟ (mangosteen)'!$B$5:$B$76,ทดสอบ!$E65,'เพลี้ยไฟ (mangosteen)'!$F$5:$F$76)</f>
        <v>39</v>
      </c>
      <c r="EV65" s="297">
        <f>SUMIF(หนอนชอนใบ!$B$5:$B$76,ทดสอบ!$E65,หนอนชอนใบ!$F$5:$F$76)</f>
        <v>27</v>
      </c>
      <c r="EW65" s="297">
        <f>SUMIF(หนอนกินใบ!$B$5:$B$76,ทดสอบ!$E65,หนอนกินใบ!$F$5:$F$76)</f>
        <v>66.5</v>
      </c>
      <c r="EX65" s="297"/>
      <c r="EY65" s="297">
        <f>SUMIF(โรคแอนแทรคโนส!$B$5:$B$76,ทดสอบ!$E65,โรคแอนแทรคโนส!$F$5:$F$76)</f>
        <v>0</v>
      </c>
      <c r="EZ65" s="297">
        <f>SUMIF('โรคใบจุดสาหร่าย (mangosteen)'!$B$5:$B$76,ทดสอบ!$E65,'โรคใบจุดสาหร่าย (mangosteen)'!$F$5:$F$76)</f>
        <v>0</v>
      </c>
      <c r="FA65" s="297">
        <f>SUMIF('โรคใบจุด (mangosteen)'!$B$5:$B$76,ทดสอบ!$E65,'โรคใบจุด (mangosteen)'!$F$5:$F$76)</f>
        <v>7</v>
      </c>
      <c r="FB65" s="300">
        <f t="shared" si="151"/>
        <v>139.5</v>
      </c>
      <c r="FC65" s="297">
        <f>SUMIF(โรคพุ่มไม้กวาด!$B$5:$B$80,ทดสอบ!$E65,โรคพุ่มไม้กวาด!$F$5:$F$80)</f>
        <v>0</v>
      </c>
      <c r="FD65" s="297">
        <f>SUMIF('เพลี้ยแป้ง (ลำไย)'!$B$5:$B$80,ทดสอบ!$E65,'เพลี้ยแป้ง (ลำไย)'!$F$5:$F$80)</f>
        <v>0</v>
      </c>
      <c r="FE65" s="297">
        <f>SUMIF('โรคราดำ (ลำไย)'!$B$5:$B$80,ทดสอบ!$E65,'โรคราดำ (ลำไย)'!$F$5:$F$80)</f>
        <v>0</v>
      </c>
      <c r="FF65" s="297">
        <f>SUMIF('หนอนคืบกินใบ (ลำไย)'!$B$5:$B$80,ทดสอบ!$E65,'หนอนคืบกินใบ (ลำไย)'!$F$5:$F$80)</f>
        <v>0</v>
      </c>
      <c r="FG65" s="297"/>
      <c r="FH65" s="300">
        <f t="shared" si="152"/>
        <v>0</v>
      </c>
      <c r="FI65" s="300">
        <f t="shared" ca="1" si="153"/>
        <v>23009.65</v>
      </c>
      <c r="FJ65" s="368">
        <f t="shared" ca="1" si="93"/>
        <v>23009.65</v>
      </c>
      <c r="FK65" s="334">
        <f t="shared" ca="1" si="25"/>
        <v>0</v>
      </c>
    </row>
    <row r="66" spans="1:167" s="113" customFormat="1">
      <c r="A66" s="318">
        <v>0</v>
      </c>
      <c r="B66" s="318">
        <f t="shared" ca="1" si="138"/>
        <v>1</v>
      </c>
      <c r="C66" s="318">
        <f ca="1">IF(B66=1,SUBTOTAL(2,$B$59:B66),"")</f>
        <v>7</v>
      </c>
      <c r="D66" s="290">
        <f t="shared" ca="1" si="139"/>
        <v>7</v>
      </c>
      <c r="E66" s="291" t="s">
        <v>171</v>
      </c>
      <c r="F66" s="310"/>
      <c r="G66" s="310"/>
      <c r="H66" s="310"/>
      <c r="I66" s="310"/>
      <c r="J66" s="307"/>
      <c r="K66" s="297">
        <f>SUMIF(หนอนห่อใบข้าว!$B$5:$B$76,ทดสอบ!$E66,หนอนห่อใบข้าว!$G$5:$G$76)</f>
        <v>0</v>
      </c>
      <c r="L66" s="297">
        <f>SUMIF(เพลี้ยกระโดดหลังขาว!$B$5:$B$76,ทดสอบ!$E66,เพลี้ยกระโดดหลังขาว!$G$5:$G$76)</f>
        <v>0</v>
      </c>
      <c r="M66" s="297">
        <f>SUMIF(โรคไหม้ข้าว!$B$5:$B$76,ทดสอบ!$E66,โรคไหม้ข้าว!$G$5:$G$76)</f>
        <v>0</v>
      </c>
      <c r="N66" s="297">
        <f>SUMIF(แมลงหวี่ขาว!$B$5:$B$76,ทดสอบ!$E66,แมลงหวี่ขาว!$G$5:$G$76)</f>
        <v>0</v>
      </c>
      <c r="O66" s="297">
        <f>SUMIF(เพลี้ยกระโดดสีน้ำตาล!$B$5:$B$77,ทดสอบ!$E66,เพลี้ยกระโดดสีน้ำตาล!$G$5:$G$77)</f>
        <v>0</v>
      </c>
      <c r="P66" s="297">
        <f>SUMIF(แมลงสิง!$B$5:$B$81,ทดสอบ!$E66,แมลงสิง!$G$5:$G$81)</f>
        <v>0</v>
      </c>
      <c r="Q66" s="297">
        <f>SUMIF(เพลี้ยไฟ!$B$5:$B$76,ทดสอบ!$E66,เพลี้ยไฟ!$G$5:$G$76)</f>
        <v>0</v>
      </c>
      <c r="R66" s="297">
        <f>SUMIF(แมลงดำหนาม1!$B$5:$B$81,ทดสอบ!$E66,แมลงดำหนาม1!$G$5:$G$81)</f>
        <v>0</v>
      </c>
      <c r="S66" s="297">
        <f>SUMIF(โรคขอบใบแห้ง!$B$5:$B$78,ทดสอบ!$E66,โรคขอบใบแห้ง!$G$5:$G$78)</f>
        <v>0</v>
      </c>
      <c r="T66" s="297">
        <f>SUMIF(โรคกาบใบแห้ง!$B$5:$B$81,ทดสอบ!$E66,โรคกาบใบแห้ง!$G$5:$G$81)</f>
        <v>0</v>
      </c>
      <c r="U66" s="297">
        <f>SUMIF(โรคใบจุดสีน้ำตาล!$B$5:$B$77,ทดสอบ!$E66,โรคใบจุดสีน้ำตาล!$G$5:$G$77)</f>
        <v>0</v>
      </c>
      <c r="V66" s="297">
        <f>SUMIF(หนอนกระทู้กล้า!$B$5:$B$76,ทดสอบ!$E66,หนอนกระทู้กล้า!$G$5:$G$76)</f>
        <v>0</v>
      </c>
      <c r="W66" s="297">
        <f>SUMIF(โรคใบขีดโปร่งแสง!$B$5:$B$81,ทดสอบ!$E66,โรคใบขีดโปร่งแสง!$G$5:$G$81)</f>
        <v>0</v>
      </c>
      <c r="X66" s="297">
        <f>SUMIF(โรคใบขีดสีน้ำตาล!$B$5:$B$80,ทดสอบ!$E66,โรคใบขีดสีน้ำตาล!$G$5:$G$80)</f>
        <v>0</v>
      </c>
      <c r="Y66" s="297">
        <f>SUMIF(หนอนกัดใบข้าว!$B$5:$B$81,ทดสอบ!$E66,หนอนกัดใบข้าว!$G$5:$G$81)</f>
        <v>0</v>
      </c>
      <c r="Z66" s="297">
        <f>SUMIF(แมลงหล่า!$B$5:$B$81,ทดสอบ!$E66,แมลงหล่า!$G$5:$G$81)</f>
        <v>0</v>
      </c>
      <c r="AA66" s="297">
        <f>SUMIF(แมลงบั่ว!$B$5:$B$80,ทดสอบ!$E66,แมลงบั่ว!$G$5:$G$80)</f>
        <v>0</v>
      </c>
      <c r="AB66" s="297">
        <f>SUMIF(โรคเมล็ดด่าง!$B$5:$B$81,ทดสอบ!$E66,โรคเมล็ดด่าง!$G$5:$G$81)</f>
        <v>0</v>
      </c>
      <c r="AC66" s="297">
        <f>SUMIF(ด้วงดำ!$B$5:$B$81,ทดสอบ!$E66,ด้วงดำ!$G$5:$G$81)</f>
        <v>0</v>
      </c>
      <c r="AD66" s="297">
        <f>SUMIF(ตั๊กแตนหนวดสั้น!$B$5:$B$81,ทดสอบ!$E66,ตั๊กแตนหนวดสั้น!$G$5:$G$81)</f>
        <v>0</v>
      </c>
      <c r="AE66" s="297">
        <f>SUMIF(หนอนกอข้าว!$B$5:$B$77,ทดสอบ!$E66,หนอนกอข้าว!$G$5:$G$77)</f>
        <v>0</v>
      </c>
      <c r="AF66" s="297">
        <f>SUMIF(หนอนกระทู้ข้าว!$B$5:$B$81,ทดสอบ!$E66,หนอนกระทู้ข้าว!$G$5:$G$81)</f>
        <v>0</v>
      </c>
      <c r="AG66" s="297">
        <f>SUMIF(โรคกาบใบเน่า!$B$5:$B$81,ทดสอบ!$E66,โรคกาบใบเน่า!$G$5:$G$81)</f>
        <v>0</v>
      </c>
      <c r="AH66" s="297">
        <f>SUMIF(เพลี้ยจั๊กจั่นสีเขียว!$B$5:$B$80,ทดสอบ!$E66,เพลี้ยจั๊กจั่นสีเขียว!$G$5:$G$80)</f>
        <v>0</v>
      </c>
      <c r="AI66" s="297">
        <f>SUMIF(หอยเชอรี่!$B$5:$B$81,ทดสอบ!$E66,หอยเชอรี่!$G$5:$G$81)</f>
        <v>0</v>
      </c>
      <c r="AJ66" s="297">
        <f>SUMIF(โรคใบสีส้ม!$B$5:$B$80,ทดสอบ!$E66,โรคใบสีส้ม!$G$5:$G$80)</f>
        <v>0</v>
      </c>
      <c r="AK66" s="300">
        <f t="shared" si="140"/>
        <v>0</v>
      </c>
      <c r="AL66" s="297">
        <f>SUMIF(หนอนหัวดำ!$C$6:$C$67,ทดสอบ!$E66,หนอนหัวดำ!$N$6:$N$67)</f>
        <v>13</v>
      </c>
      <c r="AM66" s="297">
        <f>SUMIF(แมลงดำหนาม!$C$6:$C$67,ทดสอบ!$E66,แมลงดำหนาม!$N$6:$N$67)</f>
        <v>1.5</v>
      </c>
      <c r="AN66" s="297">
        <f>SUMIF('ด้วงแรด มะพร้าว'!$C$6:$C$67,ทดสอบ!$E66,'ด้วงแรด มะพร้าว'!$J$6:$J$67)</f>
        <v>8.5</v>
      </c>
      <c r="AO66" s="297">
        <f>SUMIF(ด้วงงวง!$C$6:$C$67,ทดสอบ!$E66,ด้วงงวง!$J$6:$J$67)</f>
        <v>0</v>
      </c>
      <c r="AP66" s="297">
        <f>SUMIF(ไรสี่ขามะพร้าว!$C$6:$C$67,ทดสอบ!$E66,ไรสี่ขามะพร้าว!$J$6:$J$67)</f>
        <v>19.75</v>
      </c>
      <c r="AQ66" s="297">
        <f>SUMIF(หนอนพาราซา!$C$6:$C$67,ทดสอบ!$E66,หนอนพาราซา!$J$6:$J$67)</f>
        <v>0</v>
      </c>
      <c r="AR66" s="297">
        <f>SUMIF(หนอนกินใบมะพร้าว!$C$6:$C$67,ทดสอบ!$E66,หนอนกินใบมะพร้าว!$J$6:$J$67)</f>
        <v>0</v>
      </c>
      <c r="AS66" s="300">
        <f t="shared" si="79"/>
        <v>42.75</v>
      </c>
      <c r="AT66" s="297">
        <f>SUMIF('ด้วงแรด ปาล์ม'!$C$5:$C$71,ทดสอบ!$E66,'ด้วงแรด ปาล์ม'!$G$5:$G$71)</f>
        <v>0</v>
      </c>
      <c r="AU66" s="297">
        <f>SUMIF(หนอนปลอกเล็ก!$C$5:$C$71,ทดสอบ!$E66,หนอนปลอกเล็ก!$G$5:$G$71)</f>
        <v>0</v>
      </c>
      <c r="AV66" s="297">
        <f>SUMIF(ด้วงกุหลาบ!$C$5:$C$70,ทดสอบ!$E66,ด้วงกุหลาบ!$G$5:$G$70)</f>
        <v>0</v>
      </c>
      <c r="AW66" s="297">
        <f>SUMIF(โรคทะลายเน่า!$C$5:$C$71,ทดสอบ!$E66,โรคทะลายเน่า!$G$5:$G$71)</f>
        <v>0</v>
      </c>
      <c r="AX66" s="297">
        <f>SUMIF(โรคลำต้นเน่า!$C$5:$C$71,ทดสอบ!$E66,โรคลำต้นเน่า!$G$5:$G$71)</f>
        <v>0</v>
      </c>
      <c r="AY66" s="297">
        <f>SUMIF('โรคใบจุด ปาล์ม'!$C$5:$C$71,ทดสอบ!$E66,'โรคใบจุด ปาล์ม'!$G$5:$G$71)</f>
        <v>0</v>
      </c>
      <c r="AZ66" s="297">
        <f>SUMIF(โรคก้านทางใบเน่า!$C$5:$C$71,ทดสอบ!$E66,โรคก้านทางใบเน่า!$G$5:$G$71)</f>
        <v>0</v>
      </c>
      <c r="BA66" s="297">
        <f>SUMIF(หนอนหน้าแมว!$C$5:$C$71,ทดสอบ!$E66,หนอนหน้าแมว!$G$5:$G$71)</f>
        <v>0</v>
      </c>
      <c r="BB66" s="591">
        <f>SUMIF('หนอนหัวดำ ปาล์ม'!$C$5:$C$71,ทดสอบ!$E66,'หนอนหัวดำ ปาล์ม'!$G$5:$G$71)</f>
        <v>0</v>
      </c>
      <c r="BC66" s="297">
        <f>SUMIF('โรคใบจุดสาหร่าย ปาล์ม'!$C$5:$C$71,ทดสอบ!$E66,'โรคใบจุดสาหร่าย ปาล์ม'!$G$5:$G$71)</f>
        <v>0</v>
      </c>
      <c r="BD66" s="300">
        <f t="shared" si="141"/>
        <v>0</v>
      </c>
      <c r="BE66" s="297">
        <f>SUMIF(โรครากขาว!$C$5:$C$69,ทดสอบ!$E66,โรครากขาว!$G$5:$G$69)</f>
        <v>0</v>
      </c>
      <c r="BF66" s="297">
        <f>SUMIF(โรคใบร่วงยางพาราชนิดใหม่!$C$5:$C$69,ทดสอบ!$E66,โรคใบร่วงยางพาราชนิดใหม่!$G$5:$G$69)</f>
        <v>0</v>
      </c>
      <c r="BG66" s="297">
        <f>SUMIF(โรคใบร่วงยางพารา!$C$5:$C$69,ทดสอบ!$E66,โรคใบร่วงยางพารา!$G$5:$G$69)</f>
        <v>0</v>
      </c>
      <c r="BH66" s="297">
        <f>SUMIF(โรคราแป้ง1!$C$5:$C$69,ทดสอบ!$E66,โรคราแป้ง1!$G$5:$G$69)</f>
        <v>0</v>
      </c>
      <c r="BI66" s="297">
        <f>SUMIF(โรคหน้ายางแห้ง!$C$5:$C$69,ทดสอบ!$E66,โรคหน้ายางแห้ง!$G$5:$G$69)</f>
        <v>0</v>
      </c>
      <c r="BJ66" s="300">
        <f t="shared" si="142"/>
        <v>0</v>
      </c>
      <c r="BK66" s="297">
        <f>SUMIF(โรคราสนิม!$C$5:$C$64,ทดสอบ!$E66,โรคราสนิม!$G$5:$G$64)</f>
        <v>0</v>
      </c>
      <c r="BL66" s="297">
        <f>SUMIF(หนอนกาแฟสีแดง!$C$5:$C$64,ทดสอบ!$E66,หนอนกาแฟสีแดง!$G$5:$G$64)</f>
        <v>0</v>
      </c>
      <c r="BM66" s="297">
        <f>SUMIF(โรคใบจุดตากบ!$C$5:$C$64,ทดสอบ!$E66,โรคใบจุดตากบ!$G$5:$G$64)</f>
        <v>0</v>
      </c>
      <c r="BN66" s="297">
        <f ca="1">SUMIF(หนอนเจาะกิ่งลำต้น!$C$5:$C520,ทดสอบ!$E66,หนอนเจาะกิ่งลำต้น!$G$5:$G$64)</f>
        <v>0</v>
      </c>
      <c r="BO66" s="591">
        <f>SUMIF(มอดเจาะเมล็ดกาแฟ!$C$5:$C$64,ทดสอบ!$E66,มอดเจาะเมล็ดกาแฟ!$G$5:$G$64)</f>
        <v>0</v>
      </c>
      <c r="BP66" s="297">
        <f>SUMIF(มอดเจาะผลกาแฟ!$C$5:$C$64,ทดสอบ!$E66,มอดเจาะผลกาแฟ!$G$5:$G$64)</f>
        <v>0</v>
      </c>
      <c r="BQ66" s="300">
        <f t="shared" ca="1" si="143"/>
        <v>0</v>
      </c>
      <c r="BR66" s="297">
        <f>SUMIF(เพลี้ยแป้งมัน!$B$5:$B$59,ทดสอบ!$E66,เพลี้ยแป้งมัน!$H$5:$H$59)</f>
        <v>0</v>
      </c>
      <c r="BS66" s="591">
        <f>SUMIF('โรคใบไหม้ (มัน)'!$B$5:$B$58,ทดสอบ!$E66,'โรคใบไหม้ (มัน)'!$H$5:$H$58)</f>
        <v>0</v>
      </c>
      <c r="BT66" s="297">
        <f>SUMIF(ไรแดง!$B$5:$B$59,ทดสอบ!$E66,ไรแดง!$H$5:$H$59)</f>
        <v>0</v>
      </c>
      <c r="BU66" s="297"/>
      <c r="BV66" s="297"/>
      <c r="BW66" s="297"/>
      <c r="BX66" s="297"/>
      <c r="BY66" s="297"/>
      <c r="BZ66" s="297">
        <f>SUMIF(โรคโคนเน่าหัวเน่า!$B$5:$B$59,ทดสอบ!$E66,โรคโคนเน่าหัวเน่า!$H$5:$H$59)</f>
        <v>0</v>
      </c>
      <c r="CA66" s="297"/>
      <c r="CB66" s="297">
        <f>SUMIF(โรคพุ่มแจ้!$B$5:$B$58,ทดสอบ!$E66,โรคพุ่มแจ้!$H$5:$H$58)</f>
        <v>0</v>
      </c>
      <c r="CC66" s="297">
        <f>SUMIF(โรคใบด่างมันสำปะหลัง!$B$5:$B$59,ทดสอบ!$E66,โรคใบด่างมันสำปะหลัง!$H$5:$H$59)</f>
        <v>0</v>
      </c>
      <c r="CD66" s="300">
        <f t="shared" si="144"/>
        <v>0</v>
      </c>
      <c r="CE66" s="297">
        <f>SUMIF(หนอนกออ้อย!$B$5:$B$50,ทดสอบ!$E66,หนอนกออ้อย!$G$5:$G$50)</f>
        <v>0</v>
      </c>
      <c r="CF66" s="297">
        <f>SUMIF('ด้วงหนวดยาว อ้อย'!$B$5:$B$52,ทดสอบ!$E66,'ด้วงหนวดยาว อ้อย'!$G$5:$G$52)</f>
        <v>0</v>
      </c>
      <c r="CG66" s="297"/>
      <c r="CH66" s="297"/>
      <c r="CI66" s="297"/>
      <c r="CJ66" s="297"/>
      <c r="CK66" s="297"/>
      <c r="CL66" s="297"/>
      <c r="CM66" s="297"/>
      <c r="CN66" s="297"/>
      <c r="CO66" s="297"/>
      <c r="CP66" s="297"/>
      <c r="CQ66" s="297"/>
      <c r="CR66" s="297">
        <f>SUMIF('โรคใบขาว อ้อย'!$B$5:$B$50,ทดสอบ!$E66,'โรคใบขาว อ้อย'!$G$5:$G$50)</f>
        <v>0</v>
      </c>
      <c r="CS66" s="297"/>
      <c r="CT66" s="300">
        <f t="shared" si="145"/>
        <v>0</v>
      </c>
      <c r="CU66" s="297"/>
      <c r="CV66" s="297">
        <f>SUMIF('หนอนกระทู้ข้าวโพดลายจุด (FAW)'!$B$5:$B$57,ทดสอบ!$E66,'หนอนกระทู้ข้าวโพดลายจุด (FAW)'!$F$5:$F$57)</f>
        <v>0</v>
      </c>
      <c r="CW66" s="297">
        <f>SUMIF(โรคฝักเน่า!$C$5:$C$57,ทดสอบ!$E66,โรคฝักเน่า!$G$5:$G$57)</f>
        <v>0</v>
      </c>
      <c r="CX66" s="297"/>
      <c r="CY66" s="297"/>
      <c r="CZ66" s="297"/>
      <c r="DA66" s="297"/>
      <c r="DB66" s="297"/>
      <c r="DC66" s="297"/>
      <c r="DD66" s="300">
        <f t="shared" si="146"/>
        <v>0</v>
      </c>
      <c r="DE66" s="297">
        <f>SUMIF(โรคเหี่ยว!$B$5:$B$65,ทดสอบ!$E66,โรคเหี่ยว!$E$5:$E$65)</f>
        <v>0</v>
      </c>
      <c r="DF66" s="297"/>
      <c r="DG66" s="297"/>
      <c r="DH66" s="297"/>
      <c r="DI66" s="297"/>
      <c r="DJ66" s="300">
        <f t="shared" si="147"/>
        <v>0</v>
      </c>
      <c r="DK66" s="297"/>
      <c r="DL66" s="297"/>
      <c r="DM66" s="297"/>
      <c r="DN66" s="297"/>
      <c r="DO66" s="297"/>
      <c r="DP66" s="300">
        <f t="shared" si="148"/>
        <v>0</v>
      </c>
      <c r="DQ66" s="297"/>
      <c r="DR66" s="297"/>
      <c r="DS66" s="297">
        <f>SUMIF('เพลี้ยไฟ ทุเรียน'!$B$5:$B$81,ทดสอบ!$E66,'เพลี้ยไฟ ทุเรียน'!$F$5:$F$81)</f>
        <v>0</v>
      </c>
      <c r="DT66" s="297">
        <f>SUMIF('เพลี้ยแป้ง ทุเรียน'!$B$5:$B$81,ทดสอบ!$E66,'เพลี้ยแป้ง ทุเรียน'!$F$5:$F$81)</f>
        <v>0</v>
      </c>
      <c r="DU66" s="297">
        <f>SUMIF(เพลี้ยไก่แจ้ทุเรียน!$B$5:$B$81,ทดสอบ!$E66,เพลี้ยไก่แจ้ทุเรียน!$F$5:$F$81)</f>
        <v>0</v>
      </c>
      <c r="DV66" s="297">
        <f>SUMIF(เพลี้ยหอยเกล็ด!$B$5:$B$81,ทดสอบ!$E66,เพลี้ยหอยเกล็ด!$F$5:$F$81)</f>
        <v>0</v>
      </c>
      <c r="DW66" s="297">
        <f>SUMIF(เพลี้ยจั๊กจั่นฝอย!$B$5:$B$81,ทดสอบ!$E66,เพลี้ยจั๊กจั่นฝอย!$F$5:$F$81)</f>
        <v>0</v>
      </c>
      <c r="DX66" s="297">
        <f>SUMIF(หนอนเจาะเมล็ดทุเรียน!$B$5:$B$81,ทดสอบ!$E66,หนอนเจาะเมล็ดทุเรียน!$F$5:$F$81)</f>
        <v>0</v>
      </c>
      <c r="DY66" s="297">
        <f>SUMIF(ไรแดงทุเรียน!$B$5:$B$81,ทดสอบ!$E66,ไรแดงทุเรียน!$F$5:$F$81)</f>
        <v>0</v>
      </c>
      <c r="DZ66" s="297"/>
      <c r="EA66" s="297">
        <f>SUMIF(โรครากเน่าโคนเน่า!$B$5:$B$81,ทดสอบ!$E66,โรครากเน่าโคนเน่า!$F$5:$F$81)</f>
        <v>0</v>
      </c>
      <c r="EB66" s="297">
        <f>SUMIF('โรคราดำ ทุเรียน'!$B$5:$B$81,ทดสอบ!$E66,'โรคราดำ ทุเรียน'!$F$5:$F$81)</f>
        <v>0</v>
      </c>
      <c r="EC66" s="297"/>
      <c r="ED66" s="297"/>
      <c r="EE66" s="297">
        <f>SUMIF(โรคราสีชมพู!$B$5:$B$81,ทดสอบ!$E66,โรคราสีชมพู!$F$5:$F$81)</f>
        <v>0</v>
      </c>
      <c r="EF66" s="297">
        <f>SUMIF(โรคใบติดหรือใบไหม้!$B$5:$B$81,ทดสอบ!$E66,โรคใบติดหรือใบไหม้!$F$5:$F$81)</f>
        <v>0</v>
      </c>
      <c r="EG66" s="297"/>
      <c r="EH66" s="297">
        <f>SUMIF('โรคใบจุดสาหร่าย (durian)'!$B$5:$B$81,ทดสอบ!$E66,'โรคใบจุดสาหร่าย (durian)'!$F$5:$F$81)</f>
        <v>0</v>
      </c>
      <c r="EI66" s="297">
        <f>SUMIF(หนอนเจาะผล!$B$5:$B$81,ทดสอบ!$E66,หนอนเจาะผล!$F$5:$F$81)</f>
        <v>0</v>
      </c>
      <c r="EJ66" s="300">
        <f t="shared" si="149"/>
        <v>0</v>
      </c>
      <c r="EK66" s="297"/>
      <c r="EL66" s="297">
        <f>SUMIF('เพลี้ยแป้ง (เงาะ)'!$B$5:$B$76,ทดสอบ!$E66,'เพลี้ยแป้ง (เงาะ)'!$F$5:$F$76)</f>
        <v>0</v>
      </c>
      <c r="EM66" s="297"/>
      <c r="EN66" s="297">
        <f>SUMIF(หนอนคืบกินใบ!$B$5:$B$76,ทดสอบ!$E66,หนอนคืบกินใบ!$F$5:$F$76)</f>
        <v>0</v>
      </c>
      <c r="EO66" s="297">
        <f>SUMIF('โรคราแป้ง (เงาะ)'!$B$5:$B$76,ทดสอบ!$E66,'โรคราแป้ง (เงาะ)'!$F$5:$F$76)</f>
        <v>0</v>
      </c>
      <c r="EP66" s="297"/>
      <c r="EQ66" s="297"/>
      <c r="ER66" s="297"/>
      <c r="ES66" s="297">
        <f>SUMIF('โรคใบจุดสาหร่าย(เงาะ)'!$B$5:$B$76,ทดสอบ!$E66,'โรคใบจุดสาหร่าย(เงาะ)'!$F$5:$F$76)</f>
        <v>0</v>
      </c>
      <c r="ET66" s="300">
        <f t="shared" si="150"/>
        <v>0</v>
      </c>
      <c r="EU66" s="297">
        <f>SUMIF('เพลี้ยไฟ (mangosteen)'!$B$5:$B$76,ทดสอบ!$E66,'เพลี้ยไฟ (mangosteen)'!$F$5:$F$76)</f>
        <v>0</v>
      </c>
      <c r="EV66" s="297">
        <f>SUMIF(หนอนชอนใบ!$B$5:$B$76,ทดสอบ!$E66,หนอนชอนใบ!$F$5:$F$76)</f>
        <v>0</v>
      </c>
      <c r="EW66" s="297">
        <f>SUMIF(หนอนกินใบ!$B$5:$B$76,ทดสอบ!$E66,หนอนกินใบ!$F$5:$F$76)</f>
        <v>0</v>
      </c>
      <c r="EX66" s="297"/>
      <c r="EY66" s="297">
        <f>SUMIF(โรคแอนแทรคโนส!$B$5:$B$76,ทดสอบ!$E66,โรคแอนแทรคโนส!$F$5:$F$76)</f>
        <v>0</v>
      </c>
      <c r="EZ66" s="297">
        <f>SUMIF('โรคใบจุดสาหร่าย (mangosteen)'!$B$5:$B$76,ทดสอบ!$E66,'โรคใบจุดสาหร่าย (mangosteen)'!$F$5:$F$76)</f>
        <v>0</v>
      </c>
      <c r="FA66" s="297">
        <f>SUMIF('โรคใบจุด (mangosteen)'!$B$5:$B$76,ทดสอบ!$E66,'โรคใบจุด (mangosteen)'!$F$5:$F$76)</f>
        <v>0</v>
      </c>
      <c r="FB66" s="300">
        <f t="shared" si="151"/>
        <v>0</v>
      </c>
      <c r="FC66" s="297">
        <f>SUMIF(โรคพุ่มไม้กวาด!$B$5:$B$80,ทดสอบ!$E66,โรคพุ่มไม้กวาด!$F$5:$F$80)</f>
        <v>0</v>
      </c>
      <c r="FD66" s="297">
        <f>SUMIF('เพลี้ยแป้ง (ลำไย)'!$B$5:$B$80,ทดสอบ!$E66,'เพลี้ยแป้ง (ลำไย)'!$F$5:$F$80)</f>
        <v>0</v>
      </c>
      <c r="FE66" s="297">
        <f>SUMIF('โรคราดำ (ลำไย)'!$B$5:$B$80,ทดสอบ!$E66,'โรคราดำ (ลำไย)'!$F$5:$F$80)</f>
        <v>0</v>
      </c>
      <c r="FF66" s="297">
        <f>SUMIF('หนอนคืบกินใบ (ลำไย)'!$B$5:$B$80,ทดสอบ!$E66,'หนอนคืบกินใบ (ลำไย)'!$F$5:$F$80)</f>
        <v>0</v>
      </c>
      <c r="FG66" s="297"/>
      <c r="FH66" s="300">
        <f t="shared" si="152"/>
        <v>0</v>
      </c>
      <c r="FI66" s="300">
        <f t="shared" ca="1" si="153"/>
        <v>42.75</v>
      </c>
      <c r="FJ66" s="368">
        <f t="shared" ca="1" si="93"/>
        <v>42.75</v>
      </c>
      <c r="FK66" s="334">
        <f t="shared" ca="1" si="25"/>
        <v>0</v>
      </c>
    </row>
    <row r="67" spans="1:167" s="112" customFormat="1">
      <c r="A67" s="318">
        <v>0</v>
      </c>
      <c r="B67" s="318">
        <f t="shared" ca="1" si="138"/>
        <v>1</v>
      </c>
      <c r="C67" s="318">
        <f ca="1">IF(B67=1,SUBTOTAL(2,$B$59:B67),"")</f>
        <v>8</v>
      </c>
      <c r="D67" s="290">
        <f t="shared" ca="1" si="139"/>
        <v>8</v>
      </c>
      <c r="E67" s="291" t="s">
        <v>172</v>
      </c>
      <c r="F67" s="310"/>
      <c r="G67" s="310"/>
      <c r="H67" s="310"/>
      <c r="I67" s="310"/>
      <c r="J67" s="307"/>
      <c r="K67" s="297">
        <f>SUMIF(หนอนห่อใบข้าว!$B$5:$B$76,ทดสอบ!$E67,หนอนห่อใบข้าว!$G$5:$G$76)</f>
        <v>0</v>
      </c>
      <c r="L67" s="297">
        <f>SUMIF(เพลี้ยกระโดดหลังขาว!$B$5:$B$76,ทดสอบ!$E67,เพลี้ยกระโดดหลังขาว!$G$5:$G$76)</f>
        <v>0</v>
      </c>
      <c r="M67" s="297">
        <f>SUMIF(โรคไหม้ข้าว!$B$5:$B$76,ทดสอบ!$E67,โรคไหม้ข้าว!$G$5:$G$76)</f>
        <v>0</v>
      </c>
      <c r="N67" s="297">
        <f>SUMIF(แมลงหวี่ขาว!$B$5:$B$76,ทดสอบ!$E67,แมลงหวี่ขาว!$G$5:$G$76)</f>
        <v>0</v>
      </c>
      <c r="O67" s="297">
        <f>SUMIF(เพลี้ยกระโดดสีน้ำตาล!$B$5:$B$77,ทดสอบ!$E67,เพลี้ยกระโดดสีน้ำตาล!$G$5:$G$77)</f>
        <v>0</v>
      </c>
      <c r="P67" s="297">
        <f>SUMIF(แมลงสิง!$B$5:$B$81,ทดสอบ!$E67,แมลงสิง!$G$5:$G$81)</f>
        <v>0</v>
      </c>
      <c r="Q67" s="297">
        <f>SUMIF(เพลี้ยไฟ!$B$5:$B$76,ทดสอบ!$E67,เพลี้ยไฟ!$G$5:$G$76)</f>
        <v>0</v>
      </c>
      <c r="R67" s="297">
        <f>SUMIF(แมลงดำหนาม1!$B$5:$B$81,ทดสอบ!$E67,แมลงดำหนาม1!$G$5:$G$81)</f>
        <v>0</v>
      </c>
      <c r="S67" s="297">
        <f>SUMIF(โรคขอบใบแห้ง!$B$5:$B$78,ทดสอบ!$E67,โรคขอบใบแห้ง!$G$5:$G$78)</f>
        <v>0</v>
      </c>
      <c r="T67" s="297">
        <f>SUMIF(โรคกาบใบแห้ง!$B$5:$B$81,ทดสอบ!$E67,โรคกาบใบแห้ง!$G$5:$G$81)</f>
        <v>0</v>
      </c>
      <c r="U67" s="297">
        <f>SUMIF(โรคใบจุดสีน้ำตาล!$B$5:$B$77,ทดสอบ!$E67,โรคใบจุดสีน้ำตาล!$G$5:$G$77)</f>
        <v>0</v>
      </c>
      <c r="V67" s="297">
        <f>SUMIF(หนอนกระทู้กล้า!$B$5:$B$76,ทดสอบ!$E67,หนอนกระทู้กล้า!$G$5:$G$76)</f>
        <v>0</v>
      </c>
      <c r="W67" s="297">
        <f>SUMIF(โรคใบขีดโปร่งแสง!$B$5:$B$81,ทดสอบ!$E67,โรคใบขีดโปร่งแสง!$G$5:$G$81)</f>
        <v>0</v>
      </c>
      <c r="X67" s="297">
        <f>SUMIF(โรคใบขีดสีน้ำตาล!$B$5:$B$80,ทดสอบ!$E67,โรคใบขีดสีน้ำตาล!$G$5:$G$80)</f>
        <v>0</v>
      </c>
      <c r="Y67" s="297">
        <f>SUMIF(หนอนกัดใบข้าว!$B$5:$B$81,ทดสอบ!$E67,หนอนกัดใบข้าว!$G$5:$G$81)</f>
        <v>0</v>
      </c>
      <c r="Z67" s="297">
        <f>SUMIF(แมลงหล่า!$B$5:$B$81,ทดสอบ!$E67,แมลงหล่า!$G$5:$G$81)</f>
        <v>0</v>
      </c>
      <c r="AA67" s="297">
        <f>SUMIF(แมลงบั่ว!$B$5:$B$80,ทดสอบ!$E67,แมลงบั่ว!$G$5:$G$80)</f>
        <v>0</v>
      </c>
      <c r="AB67" s="297">
        <f>SUMIF(โรคเมล็ดด่าง!$B$5:$B$81,ทดสอบ!$E67,โรคเมล็ดด่าง!$G$5:$G$81)</f>
        <v>0</v>
      </c>
      <c r="AC67" s="297">
        <f>SUMIF(ด้วงดำ!$B$5:$B$81,ทดสอบ!$E67,ด้วงดำ!$G$5:$G$81)</f>
        <v>0</v>
      </c>
      <c r="AD67" s="297">
        <f>SUMIF(ตั๊กแตนหนวดสั้น!$B$5:$B$81,ทดสอบ!$E67,ตั๊กแตนหนวดสั้น!$G$5:$G$81)</f>
        <v>0</v>
      </c>
      <c r="AE67" s="297">
        <f>SUMIF(หนอนกอข้าว!$B$5:$B$77,ทดสอบ!$E67,หนอนกอข้าว!$G$5:$G$77)</f>
        <v>0</v>
      </c>
      <c r="AF67" s="297">
        <f>SUMIF(หนอนกระทู้ข้าว!$B$5:$B$81,ทดสอบ!$E67,หนอนกระทู้ข้าว!$G$5:$G$81)</f>
        <v>0</v>
      </c>
      <c r="AG67" s="297">
        <f>SUMIF(โรคกาบใบเน่า!$B$5:$B$81,ทดสอบ!$E67,โรคกาบใบเน่า!$G$5:$G$81)</f>
        <v>0</v>
      </c>
      <c r="AH67" s="297">
        <f>SUMIF(เพลี้ยจั๊กจั่นสีเขียว!$B$5:$B$80,ทดสอบ!$E67,เพลี้ยจั๊กจั่นสีเขียว!$G$5:$G$80)</f>
        <v>0</v>
      </c>
      <c r="AI67" s="297">
        <f>SUMIF(หอยเชอรี่!$B$5:$B$81,ทดสอบ!$E67,หอยเชอรี่!$G$5:$G$81)</f>
        <v>0</v>
      </c>
      <c r="AJ67" s="297">
        <f>SUMIF(โรคใบสีส้ม!$B$5:$B$80,ทดสอบ!$E67,โรคใบสีส้ม!$G$5:$G$80)</f>
        <v>0</v>
      </c>
      <c r="AK67" s="300">
        <f t="shared" si="140"/>
        <v>0</v>
      </c>
      <c r="AL67" s="297">
        <f>SUMIF(หนอนหัวดำ!$C$6:$C$67,ทดสอบ!$E67,หนอนหัวดำ!$N$6:$N$67)</f>
        <v>11</v>
      </c>
      <c r="AM67" s="297">
        <f>SUMIF(แมลงดำหนาม!$C$6:$C$67,ทดสอบ!$E67,แมลงดำหนาม!$N$6:$N$67)</f>
        <v>1</v>
      </c>
      <c r="AN67" s="297">
        <f>SUMIF('ด้วงแรด มะพร้าว'!$C$6:$C$67,ทดสอบ!$E67,'ด้วงแรด มะพร้าว'!$J$6:$J$67)</f>
        <v>0</v>
      </c>
      <c r="AO67" s="297">
        <f>SUMIF(ด้วงงวง!$C$6:$C$67,ทดสอบ!$E67,ด้วงงวง!$J$6:$J$67)</f>
        <v>0</v>
      </c>
      <c r="AP67" s="297">
        <f>SUMIF(ไรสี่ขามะพร้าว!$C$6:$C$67,ทดสอบ!$E67,ไรสี่ขามะพร้าว!$J$6:$J$67)</f>
        <v>3</v>
      </c>
      <c r="AQ67" s="297">
        <f>SUMIF(หนอนพาราซา!$C$6:$C$67,ทดสอบ!$E67,หนอนพาราซา!$J$6:$J$67)</f>
        <v>0</v>
      </c>
      <c r="AR67" s="297">
        <f>SUMIF(หนอนกินใบมะพร้าว!$C$6:$C$67,ทดสอบ!$E67,หนอนกินใบมะพร้าว!$J$6:$J$67)</f>
        <v>0</v>
      </c>
      <c r="AS67" s="300">
        <f t="shared" si="79"/>
        <v>15</v>
      </c>
      <c r="AT67" s="297">
        <f>SUMIF('ด้วงแรด ปาล์ม'!$C$5:$C$71,ทดสอบ!$E67,'ด้วงแรด ปาล์ม'!$G$5:$G$71)</f>
        <v>0</v>
      </c>
      <c r="AU67" s="297">
        <f>SUMIF(หนอนปลอกเล็ก!$C$5:$C$71,ทดสอบ!$E67,หนอนปลอกเล็ก!$G$5:$G$71)</f>
        <v>0</v>
      </c>
      <c r="AV67" s="297">
        <f>SUMIF(ด้วงกุหลาบ!$C$5:$C$70,ทดสอบ!$E67,ด้วงกุหลาบ!$G$5:$G$70)</f>
        <v>0</v>
      </c>
      <c r="AW67" s="297">
        <f>SUMIF(โรคทะลายเน่า!$C$5:$C$71,ทดสอบ!$E67,โรคทะลายเน่า!$G$5:$G$71)</f>
        <v>0</v>
      </c>
      <c r="AX67" s="297">
        <f>SUMIF(โรคลำต้นเน่า!$C$5:$C$71,ทดสอบ!$E67,โรคลำต้นเน่า!$G$5:$G$71)</f>
        <v>0</v>
      </c>
      <c r="AY67" s="297">
        <f>SUMIF('โรคใบจุด ปาล์ม'!$C$5:$C$71,ทดสอบ!$E67,'โรคใบจุด ปาล์ม'!$G$5:$G$71)</f>
        <v>0</v>
      </c>
      <c r="AZ67" s="297">
        <f>SUMIF(โรคก้านทางใบเน่า!$C$5:$C$71,ทดสอบ!$E67,โรคก้านทางใบเน่า!$G$5:$G$71)</f>
        <v>0</v>
      </c>
      <c r="BA67" s="297">
        <f>SUMIF(หนอนหน้าแมว!$C$5:$C$71,ทดสอบ!$E67,หนอนหน้าแมว!$G$5:$G$71)</f>
        <v>0</v>
      </c>
      <c r="BB67" s="591">
        <f>SUMIF('หนอนหัวดำ ปาล์ม'!$C$5:$C$71,ทดสอบ!$E67,'หนอนหัวดำ ปาล์ม'!$G$5:$G$71)</f>
        <v>0</v>
      </c>
      <c r="BC67" s="297">
        <f>SUMIF('โรคใบจุดสาหร่าย ปาล์ม'!$C$5:$C$71,ทดสอบ!$E67,'โรคใบจุดสาหร่าย ปาล์ม'!$G$5:$G$71)</f>
        <v>0</v>
      </c>
      <c r="BD67" s="300">
        <f t="shared" si="141"/>
        <v>0</v>
      </c>
      <c r="BE67" s="297">
        <f>SUMIF(โรครากขาว!$C$5:$C$69,ทดสอบ!$E67,โรครากขาว!$G$5:$G$69)</f>
        <v>0</v>
      </c>
      <c r="BF67" s="297">
        <f>SUMIF(โรคใบร่วงยางพาราชนิดใหม่!$C$5:$C$69,ทดสอบ!$E67,โรคใบร่วงยางพาราชนิดใหม่!$G$5:$G$69)</f>
        <v>0</v>
      </c>
      <c r="BG67" s="297">
        <f>SUMIF(โรคใบร่วงยางพารา!$C$5:$C$69,ทดสอบ!$E67,โรคใบร่วงยางพารา!$G$5:$G$69)</f>
        <v>0</v>
      </c>
      <c r="BH67" s="297">
        <f>SUMIF(โรคราแป้ง1!$C$5:$C$69,ทดสอบ!$E67,โรคราแป้ง1!$G$5:$G$69)</f>
        <v>0</v>
      </c>
      <c r="BI67" s="297">
        <f>SUMIF(โรคหน้ายางแห้ง!$C$5:$C$69,ทดสอบ!$E67,โรคหน้ายางแห้ง!$G$5:$G$69)</f>
        <v>0</v>
      </c>
      <c r="BJ67" s="300">
        <f t="shared" si="142"/>
        <v>0</v>
      </c>
      <c r="BK67" s="297">
        <f>SUMIF(โรคราสนิม!$C$5:$C$64,ทดสอบ!$E67,โรคราสนิม!$G$5:$G$64)</f>
        <v>0</v>
      </c>
      <c r="BL67" s="297">
        <f>SUMIF(หนอนกาแฟสีแดง!$C$5:$C$64,ทดสอบ!$E67,หนอนกาแฟสีแดง!$G$5:$G$64)</f>
        <v>0</v>
      </c>
      <c r="BM67" s="297">
        <f>SUMIF(โรคใบจุดตากบ!$C$5:$C$64,ทดสอบ!$E67,โรคใบจุดตากบ!$G$5:$G$64)</f>
        <v>0</v>
      </c>
      <c r="BN67" s="297">
        <f ca="1">SUMIF(หนอนเจาะกิ่งลำต้น!$C$5:$C521,ทดสอบ!$E67,หนอนเจาะกิ่งลำต้น!$G$5:$G$64)</f>
        <v>0</v>
      </c>
      <c r="BO67" s="591">
        <f>SUMIF(มอดเจาะเมล็ดกาแฟ!$C$5:$C$64,ทดสอบ!$E67,มอดเจาะเมล็ดกาแฟ!$G$5:$G$64)</f>
        <v>0</v>
      </c>
      <c r="BP67" s="297">
        <f>SUMIF(มอดเจาะผลกาแฟ!$C$5:$C$64,ทดสอบ!$E67,มอดเจาะผลกาแฟ!$G$5:$G$64)</f>
        <v>0</v>
      </c>
      <c r="BQ67" s="300">
        <f t="shared" ca="1" si="143"/>
        <v>0</v>
      </c>
      <c r="BR67" s="297">
        <f>SUMIF(เพลี้ยแป้งมัน!$B$5:$B$59,ทดสอบ!$E67,เพลี้ยแป้งมัน!$H$5:$H$59)</f>
        <v>16</v>
      </c>
      <c r="BS67" s="591">
        <f>SUMIF('โรคใบไหม้ (มัน)'!$B$5:$B$58,ทดสอบ!$E67,'โรคใบไหม้ (มัน)'!$H$5:$H$58)</f>
        <v>0</v>
      </c>
      <c r="BT67" s="297">
        <f>SUMIF(ไรแดง!$B$5:$B$59,ทดสอบ!$E67,ไรแดง!$H$5:$H$59)</f>
        <v>0</v>
      </c>
      <c r="BU67" s="297"/>
      <c r="BV67" s="297"/>
      <c r="BW67" s="297"/>
      <c r="BX67" s="297"/>
      <c r="BY67" s="297"/>
      <c r="BZ67" s="297">
        <f>SUMIF(โรคโคนเน่าหัวเน่า!$B$5:$B$59,ทดสอบ!$E67,โรคโคนเน่าหัวเน่า!$H$5:$H$59)</f>
        <v>0</v>
      </c>
      <c r="CA67" s="297"/>
      <c r="CB67" s="297">
        <f>SUMIF(โรคพุ่มแจ้!$B$5:$B$58,ทดสอบ!$E67,โรคพุ่มแจ้!$H$5:$H$58)</f>
        <v>0</v>
      </c>
      <c r="CC67" s="297">
        <f>SUMIF(โรคใบด่างมันสำปะหลัง!$B$5:$B$59,ทดสอบ!$E67,โรคใบด่างมันสำปะหลัง!$H$5:$H$59)</f>
        <v>16305</v>
      </c>
      <c r="CD67" s="300">
        <f t="shared" si="144"/>
        <v>16321</v>
      </c>
      <c r="CE67" s="297">
        <f>SUMIF(หนอนกออ้อย!$B$5:$B$50,ทดสอบ!$E67,หนอนกออ้อย!$G$5:$G$50)</f>
        <v>0</v>
      </c>
      <c r="CF67" s="297">
        <f>SUMIF('ด้วงหนวดยาว อ้อย'!$B$5:$B$52,ทดสอบ!$E67,'ด้วงหนวดยาว อ้อย'!$G$5:$G$52)</f>
        <v>0</v>
      </c>
      <c r="CG67" s="297"/>
      <c r="CH67" s="297"/>
      <c r="CI67" s="297"/>
      <c r="CJ67" s="297"/>
      <c r="CK67" s="297"/>
      <c r="CL67" s="297"/>
      <c r="CM67" s="297"/>
      <c r="CN67" s="297"/>
      <c r="CO67" s="297"/>
      <c r="CP67" s="297"/>
      <c r="CQ67" s="297"/>
      <c r="CR67" s="297">
        <f>SUMIF('โรคใบขาว อ้อย'!$B$5:$B$50,ทดสอบ!$E67,'โรคใบขาว อ้อย'!$G$5:$G$50)</f>
        <v>0</v>
      </c>
      <c r="CS67" s="297"/>
      <c r="CT67" s="300">
        <f t="shared" si="145"/>
        <v>0</v>
      </c>
      <c r="CU67" s="297"/>
      <c r="CV67" s="297">
        <f>SUMIF('หนอนกระทู้ข้าวโพดลายจุด (FAW)'!$B$5:$B$57,ทดสอบ!$E67,'หนอนกระทู้ข้าวโพดลายจุด (FAW)'!$F$5:$F$57)</f>
        <v>3</v>
      </c>
      <c r="CW67" s="297">
        <f>SUMIF(โรคฝักเน่า!$C$5:$C$57,ทดสอบ!$E67,โรคฝักเน่า!$G$5:$G$57)</f>
        <v>0</v>
      </c>
      <c r="CX67" s="297"/>
      <c r="CY67" s="297"/>
      <c r="CZ67" s="297"/>
      <c r="DA67" s="297"/>
      <c r="DB67" s="297"/>
      <c r="DC67" s="297"/>
      <c r="DD67" s="300">
        <f t="shared" si="146"/>
        <v>3</v>
      </c>
      <c r="DE67" s="297">
        <f>SUMIF(โรคเหี่ยว!$B$5:$B$65,ทดสอบ!$E67,โรคเหี่ยว!$E$5:$E$65)</f>
        <v>0</v>
      </c>
      <c r="DF67" s="297"/>
      <c r="DG67" s="297"/>
      <c r="DH67" s="297"/>
      <c r="DI67" s="297"/>
      <c r="DJ67" s="300">
        <f t="shared" si="147"/>
        <v>0</v>
      </c>
      <c r="DK67" s="297"/>
      <c r="DL67" s="297"/>
      <c r="DM67" s="297"/>
      <c r="DN67" s="297"/>
      <c r="DO67" s="297"/>
      <c r="DP67" s="300">
        <f t="shared" si="148"/>
        <v>0</v>
      </c>
      <c r="DQ67" s="297"/>
      <c r="DR67" s="297"/>
      <c r="DS67" s="297">
        <f>SUMIF('เพลี้ยไฟ ทุเรียน'!$B$5:$B$81,ทดสอบ!$E67,'เพลี้ยไฟ ทุเรียน'!$F$5:$F$81)</f>
        <v>0</v>
      </c>
      <c r="DT67" s="297">
        <f>SUMIF('เพลี้ยแป้ง ทุเรียน'!$B$5:$B$81,ทดสอบ!$E67,'เพลี้ยแป้ง ทุเรียน'!$F$5:$F$81)</f>
        <v>0</v>
      </c>
      <c r="DU67" s="297">
        <f>SUMIF(เพลี้ยไก่แจ้ทุเรียน!$B$5:$B$81,ทดสอบ!$E67,เพลี้ยไก่แจ้ทุเรียน!$F$5:$F$81)</f>
        <v>0</v>
      </c>
      <c r="DV67" s="297">
        <f>SUMIF(เพลี้ยหอยเกล็ด!$B$5:$B$81,ทดสอบ!$E67,เพลี้ยหอยเกล็ด!$F$5:$F$81)</f>
        <v>0</v>
      </c>
      <c r="DW67" s="297">
        <f>SUMIF(เพลี้ยจั๊กจั่นฝอย!$B$5:$B$81,ทดสอบ!$E67,เพลี้ยจั๊กจั่นฝอย!$F$5:$F$81)</f>
        <v>0</v>
      </c>
      <c r="DX67" s="297">
        <f>SUMIF(หนอนเจาะเมล็ดทุเรียน!$B$5:$B$81,ทดสอบ!$E67,หนอนเจาะเมล็ดทุเรียน!$F$5:$F$81)</f>
        <v>0</v>
      </c>
      <c r="DY67" s="297">
        <f>SUMIF(ไรแดงทุเรียน!$B$5:$B$81,ทดสอบ!$E67,ไรแดงทุเรียน!$F$5:$F$81)</f>
        <v>0</v>
      </c>
      <c r="DZ67" s="297"/>
      <c r="EA67" s="297">
        <f>SUMIF(โรครากเน่าโคนเน่า!$B$5:$B$81,ทดสอบ!$E67,โรครากเน่าโคนเน่า!$F$5:$F$81)</f>
        <v>0</v>
      </c>
      <c r="EB67" s="297">
        <f>SUMIF('โรคราดำ ทุเรียน'!$B$5:$B$81,ทดสอบ!$E67,'โรคราดำ ทุเรียน'!$F$5:$F$81)</f>
        <v>0</v>
      </c>
      <c r="EC67" s="297"/>
      <c r="ED67" s="297"/>
      <c r="EE67" s="297">
        <f>SUMIF(โรคราสีชมพู!$B$5:$B$81,ทดสอบ!$E67,โรคราสีชมพู!$F$5:$F$81)</f>
        <v>0</v>
      </c>
      <c r="EF67" s="297">
        <f>SUMIF(โรคใบติดหรือใบไหม้!$B$5:$B$81,ทดสอบ!$E67,โรคใบติดหรือใบไหม้!$F$5:$F$81)</f>
        <v>0</v>
      </c>
      <c r="EG67" s="297"/>
      <c r="EH67" s="297">
        <f>SUMIF('โรคใบจุดสาหร่าย (durian)'!$B$5:$B$81,ทดสอบ!$E67,'โรคใบจุดสาหร่าย (durian)'!$F$5:$F$81)</f>
        <v>0</v>
      </c>
      <c r="EI67" s="297">
        <f>SUMIF(หนอนเจาะผล!$B$5:$B$81,ทดสอบ!$E67,หนอนเจาะผล!$F$5:$F$81)</f>
        <v>0</v>
      </c>
      <c r="EJ67" s="300">
        <f t="shared" si="149"/>
        <v>0</v>
      </c>
      <c r="EK67" s="297"/>
      <c r="EL67" s="297">
        <f>SUMIF('เพลี้ยแป้ง (เงาะ)'!$B$5:$B$76,ทดสอบ!$E67,'เพลี้ยแป้ง (เงาะ)'!$F$5:$F$76)</f>
        <v>0</v>
      </c>
      <c r="EM67" s="297"/>
      <c r="EN67" s="297">
        <f>SUMIF(หนอนคืบกินใบ!$B$5:$B$76,ทดสอบ!$E67,หนอนคืบกินใบ!$F$5:$F$76)</f>
        <v>0</v>
      </c>
      <c r="EO67" s="297">
        <f>SUMIF('โรคราแป้ง (เงาะ)'!$B$5:$B$76,ทดสอบ!$E67,'โรคราแป้ง (เงาะ)'!$F$5:$F$76)</f>
        <v>0</v>
      </c>
      <c r="EP67" s="297"/>
      <c r="EQ67" s="297"/>
      <c r="ER67" s="297"/>
      <c r="ES67" s="297">
        <f>SUMIF('โรคใบจุดสาหร่าย(เงาะ)'!$B$5:$B$76,ทดสอบ!$E67,'โรคใบจุดสาหร่าย(เงาะ)'!$F$5:$F$76)</f>
        <v>0</v>
      </c>
      <c r="ET67" s="300">
        <f t="shared" si="150"/>
        <v>0</v>
      </c>
      <c r="EU67" s="297">
        <f>SUMIF('เพลี้ยไฟ (mangosteen)'!$B$5:$B$76,ทดสอบ!$E67,'เพลี้ยไฟ (mangosteen)'!$F$5:$F$76)</f>
        <v>0</v>
      </c>
      <c r="EV67" s="297">
        <f>SUMIF(หนอนชอนใบ!$B$5:$B$76,ทดสอบ!$E67,หนอนชอนใบ!$F$5:$F$76)</f>
        <v>0</v>
      </c>
      <c r="EW67" s="297">
        <f>SUMIF(หนอนกินใบ!$B$5:$B$76,ทดสอบ!$E67,หนอนกินใบ!$F$5:$F$76)</f>
        <v>0</v>
      </c>
      <c r="EX67" s="297"/>
      <c r="EY67" s="297">
        <f>SUMIF(โรคแอนแทรคโนส!$B$5:$B$76,ทดสอบ!$E67,โรคแอนแทรคโนส!$F$5:$F$76)</f>
        <v>0</v>
      </c>
      <c r="EZ67" s="297">
        <f>SUMIF('โรคใบจุดสาหร่าย (mangosteen)'!$B$5:$B$76,ทดสอบ!$E67,'โรคใบจุดสาหร่าย (mangosteen)'!$F$5:$F$76)</f>
        <v>0</v>
      </c>
      <c r="FA67" s="297">
        <f>SUMIF('โรคใบจุด (mangosteen)'!$B$5:$B$76,ทดสอบ!$E67,'โรคใบจุด (mangosteen)'!$F$5:$F$76)</f>
        <v>0</v>
      </c>
      <c r="FB67" s="300">
        <f t="shared" si="151"/>
        <v>0</v>
      </c>
      <c r="FC67" s="297">
        <f>SUMIF(โรคพุ่มไม้กวาด!$B$5:$B$80,ทดสอบ!$E67,โรคพุ่มไม้กวาด!$F$5:$F$80)</f>
        <v>2.5</v>
      </c>
      <c r="FD67" s="297">
        <f>SUMIF('เพลี้ยแป้ง (ลำไย)'!$B$5:$B$80,ทดสอบ!$E67,'เพลี้ยแป้ง (ลำไย)'!$F$5:$F$80)</f>
        <v>5</v>
      </c>
      <c r="FE67" s="297">
        <f>SUMIF('โรคราดำ (ลำไย)'!$B$5:$B$80,ทดสอบ!$E67,'โรคราดำ (ลำไย)'!$F$5:$F$80)</f>
        <v>4</v>
      </c>
      <c r="FF67" s="297">
        <f>SUMIF('หนอนคืบกินใบ (ลำไย)'!$B$5:$B$80,ทดสอบ!$E67,'หนอนคืบกินใบ (ลำไย)'!$F$5:$F$80)</f>
        <v>0</v>
      </c>
      <c r="FG67" s="297"/>
      <c r="FH67" s="300">
        <f t="shared" si="152"/>
        <v>11.5</v>
      </c>
      <c r="FI67" s="300">
        <f t="shared" ca="1" si="153"/>
        <v>16350.5</v>
      </c>
      <c r="FJ67" s="368">
        <f t="shared" ca="1" si="93"/>
        <v>16350.5</v>
      </c>
      <c r="FK67" s="334">
        <f t="shared" ca="1" si="25"/>
        <v>0</v>
      </c>
    </row>
    <row r="68" spans="1:167" s="118" customFormat="1">
      <c r="A68" s="318">
        <v>0</v>
      </c>
      <c r="B68" s="318" t="s">
        <v>310</v>
      </c>
      <c r="C68" s="318" t="s">
        <v>310</v>
      </c>
      <c r="D68" s="288" t="s">
        <v>307</v>
      </c>
      <c r="E68" s="289"/>
      <c r="F68" s="314"/>
      <c r="G68" s="314">
        <f ca="1">SUBTOTAL(2,$D$69:$D$76)</f>
        <v>8</v>
      </c>
      <c r="H68" s="315" t="s">
        <v>4</v>
      </c>
      <c r="I68" s="315"/>
      <c r="J68" s="305"/>
      <c r="K68" s="296">
        <f>SUM(K69:K76)</f>
        <v>0</v>
      </c>
      <c r="L68" s="296">
        <f t="shared" ref="L68:AJ68" si="154">SUM(L69:L76)</f>
        <v>7</v>
      </c>
      <c r="M68" s="296">
        <f t="shared" si="154"/>
        <v>0</v>
      </c>
      <c r="N68" s="296">
        <f t="shared" si="154"/>
        <v>0</v>
      </c>
      <c r="O68" s="296">
        <f t="shared" si="154"/>
        <v>0</v>
      </c>
      <c r="P68" s="296">
        <f t="shared" si="154"/>
        <v>0</v>
      </c>
      <c r="Q68" s="296">
        <f t="shared" si="154"/>
        <v>0</v>
      </c>
      <c r="R68" s="296">
        <f t="shared" si="154"/>
        <v>0</v>
      </c>
      <c r="S68" s="296">
        <f t="shared" si="154"/>
        <v>1</v>
      </c>
      <c r="T68" s="296">
        <f t="shared" si="154"/>
        <v>0</v>
      </c>
      <c r="U68" s="296">
        <f t="shared" si="154"/>
        <v>0</v>
      </c>
      <c r="V68" s="296">
        <f t="shared" si="154"/>
        <v>0</v>
      </c>
      <c r="W68" s="296">
        <f t="shared" si="154"/>
        <v>0</v>
      </c>
      <c r="X68" s="296">
        <f t="shared" si="154"/>
        <v>0</v>
      </c>
      <c r="Y68" s="296">
        <f t="shared" si="154"/>
        <v>0</v>
      </c>
      <c r="Z68" s="296">
        <f t="shared" si="154"/>
        <v>0</v>
      </c>
      <c r="AA68" s="296">
        <f t="shared" si="154"/>
        <v>0</v>
      </c>
      <c r="AB68" s="296">
        <f t="shared" si="154"/>
        <v>0</v>
      </c>
      <c r="AC68" s="296">
        <f t="shared" si="154"/>
        <v>0</v>
      </c>
      <c r="AD68" s="296">
        <f t="shared" si="154"/>
        <v>0</v>
      </c>
      <c r="AE68" s="296">
        <f t="shared" si="154"/>
        <v>0</v>
      </c>
      <c r="AF68" s="296">
        <f t="shared" si="154"/>
        <v>0</v>
      </c>
      <c r="AG68" s="296">
        <f t="shared" si="154"/>
        <v>0</v>
      </c>
      <c r="AH68" s="296">
        <f t="shared" si="154"/>
        <v>0</v>
      </c>
      <c r="AI68" s="296">
        <f t="shared" si="154"/>
        <v>0</v>
      </c>
      <c r="AJ68" s="296">
        <f t="shared" si="154"/>
        <v>0</v>
      </c>
      <c r="AK68" s="296">
        <f t="shared" ref="AK68:AR68" si="155">SUM(AK69:AK76)</f>
        <v>8</v>
      </c>
      <c r="AL68" s="296">
        <f t="shared" si="155"/>
        <v>37944.25</v>
      </c>
      <c r="AM68" s="296">
        <f t="shared" si="155"/>
        <v>8543.85</v>
      </c>
      <c r="AN68" s="296">
        <f t="shared" si="155"/>
        <v>3373.5</v>
      </c>
      <c r="AO68" s="296">
        <f t="shared" si="155"/>
        <v>223.78</v>
      </c>
      <c r="AP68" s="296">
        <f t="shared" si="155"/>
        <v>509.25</v>
      </c>
      <c r="AQ68" s="296">
        <f t="shared" si="155"/>
        <v>0</v>
      </c>
      <c r="AR68" s="296">
        <f t="shared" si="155"/>
        <v>0</v>
      </c>
      <c r="AS68" s="296">
        <f t="shared" ref="AS68" si="156">SUM(AS69:AS76)</f>
        <v>50594.63</v>
      </c>
      <c r="AT68" s="296">
        <f t="shared" ref="AT68:DD68" si="157">SUM(AT69:AT76)</f>
        <v>0</v>
      </c>
      <c r="AU68" s="296">
        <f t="shared" si="157"/>
        <v>0</v>
      </c>
      <c r="AV68" s="296">
        <f t="shared" si="157"/>
        <v>0</v>
      </c>
      <c r="AW68" s="296">
        <f t="shared" si="157"/>
        <v>0</v>
      </c>
      <c r="AX68" s="296">
        <f t="shared" si="157"/>
        <v>19</v>
      </c>
      <c r="AY68" s="296">
        <f t="shared" si="157"/>
        <v>0</v>
      </c>
      <c r="AZ68" s="296">
        <f t="shared" si="157"/>
        <v>0</v>
      </c>
      <c r="BA68" s="296">
        <f t="shared" si="157"/>
        <v>0</v>
      </c>
      <c r="BB68" s="296">
        <f t="shared" si="157"/>
        <v>0</v>
      </c>
      <c r="BC68" s="296">
        <f t="shared" si="157"/>
        <v>0</v>
      </c>
      <c r="BD68" s="296">
        <f t="shared" si="157"/>
        <v>19</v>
      </c>
      <c r="BE68" s="296">
        <f t="shared" ref="BE68:BJ68" si="158">SUM(BE69:BE76)</f>
        <v>0</v>
      </c>
      <c r="BF68" s="296">
        <f t="shared" si="158"/>
        <v>17</v>
      </c>
      <c r="BG68" s="296">
        <f t="shared" si="158"/>
        <v>0</v>
      </c>
      <c r="BH68" s="296">
        <f t="shared" si="158"/>
        <v>0</v>
      </c>
      <c r="BI68" s="296">
        <f t="shared" si="158"/>
        <v>0</v>
      </c>
      <c r="BJ68" s="296">
        <f t="shared" si="158"/>
        <v>17</v>
      </c>
      <c r="BK68" s="296">
        <f t="shared" ref="BK68:BQ68" si="159">SUM(BK69:BK76)</f>
        <v>0</v>
      </c>
      <c r="BL68" s="296">
        <f t="shared" si="159"/>
        <v>0</v>
      </c>
      <c r="BM68" s="296">
        <f t="shared" si="159"/>
        <v>0</v>
      </c>
      <c r="BN68" s="296">
        <f t="shared" ca="1" si="159"/>
        <v>0</v>
      </c>
      <c r="BO68" s="296">
        <f t="shared" si="159"/>
        <v>0</v>
      </c>
      <c r="BP68" s="296">
        <f t="shared" si="159"/>
        <v>0</v>
      </c>
      <c r="BQ68" s="296">
        <f t="shared" ca="1" si="159"/>
        <v>0</v>
      </c>
      <c r="BR68" s="296">
        <f t="shared" si="157"/>
        <v>706</v>
      </c>
      <c r="BS68" s="618">
        <f t="shared" si="157"/>
        <v>0</v>
      </c>
      <c r="BT68" s="296">
        <f t="shared" si="157"/>
        <v>15881</v>
      </c>
      <c r="BU68" s="296">
        <f t="shared" si="157"/>
        <v>0</v>
      </c>
      <c r="BV68" s="296">
        <f t="shared" si="157"/>
        <v>0</v>
      </c>
      <c r="BW68" s="296">
        <f t="shared" si="157"/>
        <v>0</v>
      </c>
      <c r="BX68" s="296">
        <f t="shared" si="157"/>
        <v>0</v>
      </c>
      <c r="BY68" s="296">
        <f t="shared" si="157"/>
        <v>0</v>
      </c>
      <c r="BZ68" s="296">
        <f t="shared" si="157"/>
        <v>0</v>
      </c>
      <c r="CA68" s="296"/>
      <c r="CB68" s="296">
        <f t="shared" si="157"/>
        <v>0</v>
      </c>
      <c r="CC68" s="296">
        <f>SUM(CC69:CC76)</f>
        <v>174316.6</v>
      </c>
      <c r="CD68" s="296">
        <f t="shared" si="157"/>
        <v>190903.6</v>
      </c>
      <c r="CE68" s="296">
        <f t="shared" ref="CE68:CT68" si="160">SUM(CE69:CE76)</f>
        <v>0</v>
      </c>
      <c r="CF68" s="296">
        <f t="shared" si="160"/>
        <v>0</v>
      </c>
      <c r="CG68" s="296">
        <f t="shared" si="160"/>
        <v>0</v>
      </c>
      <c r="CH68" s="296">
        <f t="shared" si="160"/>
        <v>0</v>
      </c>
      <c r="CI68" s="296">
        <f t="shared" si="160"/>
        <v>0</v>
      </c>
      <c r="CJ68" s="296">
        <f t="shared" si="160"/>
        <v>0</v>
      </c>
      <c r="CK68" s="296">
        <f t="shared" si="160"/>
        <v>0</v>
      </c>
      <c r="CL68" s="296">
        <f t="shared" si="160"/>
        <v>0</v>
      </c>
      <c r="CM68" s="296">
        <f t="shared" si="160"/>
        <v>0</v>
      </c>
      <c r="CN68" s="296">
        <f t="shared" si="160"/>
        <v>0</v>
      </c>
      <c r="CO68" s="296">
        <f t="shared" si="160"/>
        <v>0</v>
      </c>
      <c r="CP68" s="296">
        <f t="shared" si="160"/>
        <v>0</v>
      </c>
      <c r="CQ68" s="296"/>
      <c r="CR68" s="296">
        <f t="shared" si="160"/>
        <v>0</v>
      </c>
      <c r="CS68" s="296">
        <f t="shared" si="160"/>
        <v>0</v>
      </c>
      <c r="CT68" s="296">
        <f t="shared" si="160"/>
        <v>0</v>
      </c>
      <c r="CU68" s="296">
        <f t="shared" si="157"/>
        <v>0</v>
      </c>
      <c r="CV68" s="296">
        <f t="shared" si="157"/>
        <v>0</v>
      </c>
      <c r="CW68" s="296">
        <f t="shared" si="157"/>
        <v>0</v>
      </c>
      <c r="CX68" s="296">
        <f t="shared" si="157"/>
        <v>0</v>
      </c>
      <c r="CY68" s="296">
        <f t="shared" si="157"/>
        <v>0</v>
      </c>
      <c r="CZ68" s="296">
        <f t="shared" si="157"/>
        <v>0</v>
      </c>
      <c r="DA68" s="296">
        <f t="shared" si="157"/>
        <v>0</v>
      </c>
      <c r="DB68" s="296">
        <f t="shared" si="157"/>
        <v>0</v>
      </c>
      <c r="DC68" s="296">
        <f t="shared" si="157"/>
        <v>0</v>
      </c>
      <c r="DD68" s="296">
        <f t="shared" si="157"/>
        <v>0</v>
      </c>
      <c r="DE68" s="296">
        <f t="shared" ref="DE68:DJ68" si="161">SUM(DE69:DE76)</f>
        <v>295.5</v>
      </c>
      <c r="DF68" s="296">
        <f t="shared" si="161"/>
        <v>0</v>
      </c>
      <c r="DG68" s="296">
        <f t="shared" ref="DG68:DH68" si="162">SUM(DG69:DG76)</f>
        <v>0</v>
      </c>
      <c r="DH68" s="296">
        <f t="shared" si="162"/>
        <v>0</v>
      </c>
      <c r="DI68" s="296">
        <f t="shared" si="161"/>
        <v>0</v>
      </c>
      <c r="DJ68" s="296">
        <f t="shared" si="161"/>
        <v>295.5</v>
      </c>
      <c r="DK68" s="296">
        <f t="shared" ref="DK68:DP68" si="163">SUM(DK69:DK76)</f>
        <v>0</v>
      </c>
      <c r="DL68" s="296">
        <f t="shared" ref="DL68:DN68" si="164">SUM(DL69:DL76)</f>
        <v>0</v>
      </c>
      <c r="DM68" s="296">
        <f t="shared" si="164"/>
        <v>0</v>
      </c>
      <c r="DN68" s="296">
        <f t="shared" si="164"/>
        <v>0</v>
      </c>
      <c r="DO68" s="296">
        <f t="shared" si="163"/>
        <v>0</v>
      </c>
      <c r="DP68" s="296">
        <f t="shared" si="163"/>
        <v>0</v>
      </c>
      <c r="DQ68" s="296">
        <f t="shared" ref="DQ68:EJ68" si="165">SUM(DQ69:DQ76)</f>
        <v>0</v>
      </c>
      <c r="DR68" s="296">
        <f t="shared" si="165"/>
        <v>0</v>
      </c>
      <c r="DS68" s="296">
        <f t="shared" si="165"/>
        <v>0</v>
      </c>
      <c r="DT68" s="296">
        <f t="shared" si="165"/>
        <v>0</v>
      </c>
      <c r="DU68" s="296">
        <f t="shared" si="165"/>
        <v>0</v>
      </c>
      <c r="DV68" s="296">
        <f t="shared" si="165"/>
        <v>0</v>
      </c>
      <c r="DW68" s="296">
        <f t="shared" si="165"/>
        <v>0</v>
      </c>
      <c r="DX68" s="296">
        <f t="shared" si="165"/>
        <v>0</v>
      </c>
      <c r="DY68" s="296">
        <f t="shared" si="165"/>
        <v>0</v>
      </c>
      <c r="DZ68" s="296">
        <f t="shared" si="165"/>
        <v>0</v>
      </c>
      <c r="EA68" s="296">
        <f t="shared" si="165"/>
        <v>9</v>
      </c>
      <c r="EB68" s="296">
        <f t="shared" si="165"/>
        <v>0</v>
      </c>
      <c r="EC68" s="296">
        <f t="shared" si="165"/>
        <v>0</v>
      </c>
      <c r="ED68" s="296">
        <f t="shared" si="165"/>
        <v>0</v>
      </c>
      <c r="EE68" s="296">
        <f t="shared" si="165"/>
        <v>0</v>
      </c>
      <c r="EF68" s="296">
        <f t="shared" si="165"/>
        <v>0</v>
      </c>
      <c r="EG68" s="296">
        <f t="shared" si="165"/>
        <v>0</v>
      </c>
      <c r="EH68" s="296">
        <f t="shared" si="165"/>
        <v>0</v>
      </c>
      <c r="EI68" s="296">
        <f t="shared" si="165"/>
        <v>0</v>
      </c>
      <c r="EJ68" s="296">
        <f t="shared" si="165"/>
        <v>9</v>
      </c>
      <c r="EK68" s="296">
        <f t="shared" ref="EK68:ET68" si="166">SUM(EK69:EK76)</f>
        <v>0</v>
      </c>
      <c r="EL68" s="296">
        <f t="shared" si="166"/>
        <v>0</v>
      </c>
      <c r="EM68" s="296">
        <f t="shared" si="166"/>
        <v>0</v>
      </c>
      <c r="EN68" s="296">
        <f t="shared" si="166"/>
        <v>0</v>
      </c>
      <c r="EO68" s="296">
        <f t="shared" si="166"/>
        <v>0</v>
      </c>
      <c r="EP68" s="296">
        <f t="shared" si="166"/>
        <v>0</v>
      </c>
      <c r="EQ68" s="296">
        <f t="shared" si="166"/>
        <v>0</v>
      </c>
      <c r="ER68" s="296">
        <f t="shared" si="166"/>
        <v>0</v>
      </c>
      <c r="ES68" s="296">
        <f t="shared" si="166"/>
        <v>0</v>
      </c>
      <c r="ET68" s="296">
        <f t="shared" si="166"/>
        <v>0</v>
      </c>
      <c r="EU68" s="296">
        <f t="shared" ref="EU68:FI68" si="167">SUM(EU69:EU76)</f>
        <v>0</v>
      </c>
      <c r="EV68" s="296">
        <f t="shared" si="167"/>
        <v>0</v>
      </c>
      <c r="EW68" s="296">
        <f t="shared" si="167"/>
        <v>0</v>
      </c>
      <c r="EX68" s="296">
        <f t="shared" si="167"/>
        <v>0</v>
      </c>
      <c r="EY68" s="296">
        <f t="shared" si="167"/>
        <v>0</v>
      </c>
      <c r="EZ68" s="296">
        <f t="shared" si="167"/>
        <v>0</v>
      </c>
      <c r="FA68" s="296">
        <f t="shared" si="167"/>
        <v>0</v>
      </c>
      <c r="FB68" s="296">
        <f t="shared" si="167"/>
        <v>0</v>
      </c>
      <c r="FC68" s="296">
        <f t="shared" si="167"/>
        <v>0</v>
      </c>
      <c r="FD68" s="296">
        <f t="shared" si="167"/>
        <v>18</v>
      </c>
      <c r="FE68" s="296">
        <f t="shared" si="167"/>
        <v>0</v>
      </c>
      <c r="FF68" s="296">
        <f t="shared" si="167"/>
        <v>0</v>
      </c>
      <c r="FG68" s="296">
        <f t="shared" si="167"/>
        <v>0</v>
      </c>
      <c r="FH68" s="296">
        <f t="shared" si="167"/>
        <v>18</v>
      </c>
      <c r="FI68" s="296">
        <f t="shared" ca="1" si="167"/>
        <v>241864.73</v>
      </c>
      <c r="FJ68" s="368">
        <f t="shared" ca="1" si="93"/>
        <v>241864.73</v>
      </c>
      <c r="FK68" s="334">
        <f t="shared" ca="1" si="25"/>
        <v>0</v>
      </c>
    </row>
    <row r="69" spans="1:167" s="112" customFormat="1">
      <c r="A69" s="318">
        <v>0</v>
      </c>
      <c r="B69" s="318">
        <f t="shared" ref="B69:B76" ca="1" si="168">IF(FI69&gt;0,1,"")</f>
        <v>1</v>
      </c>
      <c r="C69" s="318">
        <f ca="1">IF(B69=1,SUBTOTAL(2,$B$69:B69),"")</f>
        <v>1</v>
      </c>
      <c r="D69" s="290">
        <f t="shared" ca="1" si="139"/>
        <v>1</v>
      </c>
      <c r="E69" s="291" t="s">
        <v>174</v>
      </c>
      <c r="F69" s="310"/>
      <c r="G69" s="310"/>
      <c r="H69" s="310"/>
      <c r="I69" s="310"/>
      <c r="J69" s="306"/>
      <c r="K69" s="297">
        <f>SUMIF(หนอนห่อใบข้าว!$B$5:$B$76,ทดสอบ!$E69,หนอนห่อใบข้าว!$G$5:$G$76)</f>
        <v>0</v>
      </c>
      <c r="L69" s="297">
        <f>SUMIF(เพลี้ยกระโดดหลังขาว!$B$5:$B$76,ทดสอบ!$E69,เพลี้ยกระโดดหลังขาว!$G$5:$G$76)</f>
        <v>0</v>
      </c>
      <c r="M69" s="297">
        <f>SUMIF(โรคไหม้ข้าว!$B$5:$B$76,ทดสอบ!$E69,โรคไหม้ข้าว!$G$5:$G$76)</f>
        <v>0</v>
      </c>
      <c r="N69" s="297">
        <f>SUMIF(แมลงหวี่ขาว!$B$5:$B$76,ทดสอบ!$E69,แมลงหวี่ขาว!$G$5:$G$76)</f>
        <v>0</v>
      </c>
      <c r="O69" s="297">
        <f>SUMIF(เพลี้ยกระโดดสีน้ำตาล!$B$5:$B$77,ทดสอบ!$E69,เพลี้ยกระโดดสีน้ำตาล!$G$5:$G$77)</f>
        <v>0</v>
      </c>
      <c r="P69" s="297">
        <f>SUMIF(แมลงสิง!$B$5:$B$81,ทดสอบ!$E69,แมลงสิง!$G$5:$G$81)</f>
        <v>0</v>
      </c>
      <c r="Q69" s="297">
        <f>SUMIF(เพลี้ยไฟ!$B$5:$B$76,ทดสอบ!$E69,เพลี้ยไฟ!$G$5:$G$76)</f>
        <v>0</v>
      </c>
      <c r="R69" s="297">
        <f>SUMIF(แมลงดำหนาม1!$B$5:$B$81,ทดสอบ!$E69,แมลงดำหนาม1!$G$5:$G$81)</f>
        <v>0</v>
      </c>
      <c r="S69" s="297">
        <f>SUMIF(โรคขอบใบแห้ง!$B$5:$B$78,ทดสอบ!$E69,โรคขอบใบแห้ง!$G$5:$G$78)</f>
        <v>0</v>
      </c>
      <c r="T69" s="297">
        <f>SUMIF(โรคกาบใบแห้ง!$B$5:$B$81,ทดสอบ!$E69,โรคกาบใบแห้ง!$G$5:$G$81)</f>
        <v>0</v>
      </c>
      <c r="U69" s="297">
        <f>SUMIF(โรคใบจุดสีน้ำตาล!$B$5:$B$77,ทดสอบ!$E69,โรคใบจุดสีน้ำตาล!$G$5:$G$77)</f>
        <v>0</v>
      </c>
      <c r="V69" s="297">
        <f>SUMIF(หนอนกระทู้กล้า!$B$5:$B$76,ทดสอบ!$E69,หนอนกระทู้กล้า!$G$5:$G$76)</f>
        <v>0</v>
      </c>
      <c r="W69" s="297">
        <f>SUMIF(โรคใบขีดโปร่งแสง!$B$5:$B$81,ทดสอบ!$E69,โรคใบขีดโปร่งแสง!$G$5:$G$81)</f>
        <v>0</v>
      </c>
      <c r="X69" s="297">
        <f>SUMIF(โรคใบขีดสีน้ำตาล!$B$5:$B$80,ทดสอบ!$E69,โรคใบขีดสีน้ำตาล!$G$5:$G$80)</f>
        <v>0</v>
      </c>
      <c r="Y69" s="297">
        <f>SUMIF(หนอนกัดใบข้าว!$B$5:$B$81,ทดสอบ!$E69,หนอนกัดใบข้าว!$G$5:$G$81)</f>
        <v>0</v>
      </c>
      <c r="Z69" s="297">
        <f>SUMIF(แมลงหล่า!$B$5:$B$81,ทดสอบ!$E69,แมลงหล่า!$G$5:$G$81)</f>
        <v>0</v>
      </c>
      <c r="AA69" s="297">
        <f>SUMIF(แมลงบั่ว!$B$5:$B$80,ทดสอบ!$E69,แมลงบั่ว!$G$5:$G$80)</f>
        <v>0</v>
      </c>
      <c r="AB69" s="297">
        <f>SUMIF(โรคเมล็ดด่าง!$B$5:$B$81,ทดสอบ!$E69,โรคเมล็ดด่าง!$G$5:$G$81)</f>
        <v>0</v>
      </c>
      <c r="AC69" s="297">
        <f>SUMIF(ด้วงดำ!$B$5:$B$81,ทดสอบ!$E69,ด้วงดำ!$G$5:$G$81)</f>
        <v>0</v>
      </c>
      <c r="AD69" s="297">
        <f>SUMIF(ตั๊กแตนหนวดสั้น!$B$5:$B$81,ทดสอบ!$E69,ตั๊กแตนหนวดสั้น!$G$5:$G$81)</f>
        <v>0</v>
      </c>
      <c r="AE69" s="297">
        <f>SUMIF(หนอนกอข้าว!$B$5:$B$77,ทดสอบ!$E69,หนอนกอข้าว!$G$5:$G$77)</f>
        <v>0</v>
      </c>
      <c r="AF69" s="297">
        <f>SUMIF(หนอนกระทู้ข้าว!$B$5:$B$81,ทดสอบ!$E69,หนอนกระทู้ข้าว!$G$5:$G$81)</f>
        <v>0</v>
      </c>
      <c r="AG69" s="297">
        <f>SUMIF(โรคกาบใบเน่า!$B$5:$B$81,ทดสอบ!$E69,โรคกาบใบเน่า!$G$5:$G$81)</f>
        <v>0</v>
      </c>
      <c r="AH69" s="297">
        <f>SUMIF(เพลี้ยจั๊กจั่นสีเขียว!$B$5:$B$80,ทดสอบ!$E69,เพลี้ยจั๊กจั่นสีเขียว!$G$5:$G$80)</f>
        <v>0</v>
      </c>
      <c r="AI69" s="297">
        <f>SUMIF(หอยเชอรี่!$B$5:$B$81,ทดสอบ!$E69,หอยเชอรี่!$G$5:$G$81)</f>
        <v>0</v>
      </c>
      <c r="AJ69" s="297">
        <f>SUMIF(โรคใบสีส้ม!$B$5:$B$80,ทดสอบ!$E69,โรคใบสีส้ม!$G$5:$G$80)</f>
        <v>0</v>
      </c>
      <c r="AK69" s="300">
        <f t="shared" ref="AK69:AK76" si="169">SUBTOTAL(9,K69:AJ69)</f>
        <v>0</v>
      </c>
      <c r="AL69" s="297">
        <f>SUMIF(หนอนหัวดำ!$C$6:$C$67,ทดสอบ!$E69,หนอนหัวดำ!$N$6:$N$67)</f>
        <v>0</v>
      </c>
      <c r="AM69" s="297">
        <f>SUMIF(แมลงดำหนาม!$C$6:$C$67,ทดสอบ!$E69,แมลงดำหนาม!$N$6:$N$67)</f>
        <v>0</v>
      </c>
      <c r="AN69" s="297">
        <f>SUMIF('ด้วงแรด มะพร้าว'!$C$6:$C$67,ทดสอบ!$E69,'ด้วงแรด มะพร้าว'!$J$6:$J$67)</f>
        <v>0</v>
      </c>
      <c r="AO69" s="297">
        <f>SUMIF(ด้วงงวง!$C$6:$C$67,ทดสอบ!$E69,ด้วงงวง!$J$6:$J$67)</f>
        <v>0</v>
      </c>
      <c r="AP69" s="297">
        <f>SUMIF(ไรสี่ขามะพร้าว!$C$6:$C$67,ทดสอบ!$E69,ไรสี่ขามะพร้าว!$J$6:$J$67)</f>
        <v>0</v>
      </c>
      <c r="AQ69" s="297">
        <f>SUMIF(หนอนพาราซา!$C$6:$C$67,ทดสอบ!$E69,หนอนพาราซา!$J$6:$J$67)</f>
        <v>0</v>
      </c>
      <c r="AR69" s="297">
        <f>SUMIF(หนอนกินใบมะพร้าว!$C$6:$C$67,ทดสอบ!$E69,หนอนกินใบมะพร้าว!$J$6:$J$67)</f>
        <v>0</v>
      </c>
      <c r="AS69" s="300">
        <f t="shared" si="79"/>
        <v>0</v>
      </c>
      <c r="AT69" s="297">
        <f>SUMIF('ด้วงแรด ปาล์ม'!$C$5:$C$71,ทดสอบ!$E69,'ด้วงแรด ปาล์ม'!$G$5:$G$71)</f>
        <v>0</v>
      </c>
      <c r="AU69" s="297">
        <f>SUMIF(หนอนปลอกเล็ก!$C$5:$C$71,ทดสอบ!$E69,หนอนปลอกเล็ก!$G$5:$G$71)</f>
        <v>0</v>
      </c>
      <c r="AV69" s="297">
        <f>SUMIF(ด้วงกุหลาบ!$C$5:$C$70,ทดสอบ!$E69,ด้วงกุหลาบ!$G$5:$G$70)</f>
        <v>0</v>
      </c>
      <c r="AW69" s="297">
        <f>SUMIF(โรคทะลายเน่า!$C$5:$C$71,ทดสอบ!$E69,โรคทะลายเน่า!$G$5:$G$71)</f>
        <v>0</v>
      </c>
      <c r="AX69" s="297">
        <f>SUMIF(โรคลำต้นเน่า!$C$5:$C$71,ทดสอบ!$E69,โรคลำต้นเน่า!$G$5:$G$71)</f>
        <v>0</v>
      </c>
      <c r="AY69" s="297">
        <f>SUMIF('โรคใบจุด ปาล์ม'!$C$5:$C$71,ทดสอบ!$E69,'โรคใบจุด ปาล์ม'!$G$5:$G$71)</f>
        <v>0</v>
      </c>
      <c r="AZ69" s="297">
        <f>SUMIF(โรคก้านทางใบเน่า!$C$5:$C$71,ทดสอบ!$E69,โรคก้านทางใบเน่า!$G$5:$G$71)</f>
        <v>0</v>
      </c>
      <c r="BA69" s="297">
        <f>SUMIF(หนอนหน้าแมว!$C$5:$C$71,ทดสอบ!$E69,หนอนหน้าแมว!$G$5:$G$71)</f>
        <v>0</v>
      </c>
      <c r="BB69" s="591">
        <f>SUMIF('หนอนหัวดำ ปาล์ม'!$C$5:$C$71,ทดสอบ!$E69,'หนอนหัวดำ ปาล์ม'!$G$5:$G$71)</f>
        <v>0</v>
      </c>
      <c r="BC69" s="297">
        <f>SUMIF('โรคใบจุดสาหร่าย ปาล์ม'!$C$5:$C$71,ทดสอบ!$E69,'โรคใบจุดสาหร่าย ปาล์ม'!$G$5:$G$71)</f>
        <v>0</v>
      </c>
      <c r="BD69" s="300">
        <f t="shared" ref="BD69:BD76" si="170">SUBTOTAL(9,AT69:BC69)</f>
        <v>0</v>
      </c>
      <c r="BE69" s="297">
        <f>SUMIF(โรครากขาว!$C$5:$C$69,ทดสอบ!$E69,โรครากขาว!$G$5:$G$69)</f>
        <v>0</v>
      </c>
      <c r="BF69" s="297">
        <f>SUMIF(โรคใบร่วงยางพาราชนิดใหม่!$C$5:$C$69,ทดสอบ!$E69,โรคใบร่วงยางพาราชนิดใหม่!$G$5:$G$69)</f>
        <v>17</v>
      </c>
      <c r="BG69" s="297">
        <f>SUMIF(โรคใบร่วงยางพารา!$C$5:$C$69,ทดสอบ!$E69,โรคใบร่วงยางพารา!$G$5:$G$69)</f>
        <v>0</v>
      </c>
      <c r="BH69" s="297">
        <f>SUMIF(โรคราแป้ง1!$C$5:$C$69,ทดสอบ!$E69,โรคราแป้ง1!$G$5:$G$69)</f>
        <v>0</v>
      </c>
      <c r="BI69" s="297">
        <f>SUMIF(โรคหน้ายางแห้ง!$C$5:$C$69,ทดสอบ!$E69,โรคหน้ายางแห้ง!$G$5:$G$69)</f>
        <v>0</v>
      </c>
      <c r="BJ69" s="300">
        <f t="shared" ref="BJ69:BJ76" si="171">SUBTOTAL(9,BE69:BI69)</f>
        <v>17</v>
      </c>
      <c r="BK69" s="297">
        <f>SUMIF(โรคราสนิม!$C$5:$C$64,ทดสอบ!$E69,โรคราสนิม!$G$5:$G$64)</f>
        <v>0</v>
      </c>
      <c r="BL69" s="297">
        <f>SUMIF(หนอนกาแฟสีแดง!$C$5:$C$64,ทดสอบ!$E69,หนอนกาแฟสีแดง!$G$5:$G$64)</f>
        <v>0</v>
      </c>
      <c r="BM69" s="297">
        <f>SUMIF(โรคใบจุดตากบ!$C$5:$C$64,ทดสอบ!$E69,โรคใบจุดตากบ!$G$5:$G$64)</f>
        <v>0</v>
      </c>
      <c r="BN69" s="297">
        <f ca="1">SUMIF(หนอนเจาะกิ่งลำต้น!$C$5:$C523,ทดสอบ!$E69,หนอนเจาะกิ่งลำต้น!$G$5:$G$64)</f>
        <v>0</v>
      </c>
      <c r="BO69" s="591">
        <f>SUMIF(มอดเจาะเมล็ดกาแฟ!$C$5:$C$64,ทดสอบ!$E69,มอดเจาะเมล็ดกาแฟ!$G$5:$G$64)</f>
        <v>0</v>
      </c>
      <c r="BP69" s="297">
        <f>SUMIF(มอดเจาะผลกาแฟ!$C$5:$C$64,ทดสอบ!$E69,มอดเจาะผลกาแฟ!$G$5:$G$64)</f>
        <v>0</v>
      </c>
      <c r="BQ69" s="300">
        <f t="shared" ref="BQ69:BQ76" ca="1" si="172">SUBTOTAL(9,BK69:BP69)</f>
        <v>0</v>
      </c>
      <c r="BR69" s="297">
        <f>SUMIF(เพลี้ยแป้งมัน!$B$5:$B$59,ทดสอบ!$E69,เพลี้ยแป้งมัน!$H$5:$H$59)</f>
        <v>292</v>
      </c>
      <c r="BS69" s="591">
        <f>SUMIF('โรคใบไหม้ (มัน)'!$B$5:$B$58,ทดสอบ!$E69,'โรคใบไหม้ (มัน)'!$H$5:$H$58)</f>
        <v>0</v>
      </c>
      <c r="BT69" s="297">
        <f>SUMIF(ไรแดง!$B$5:$B$59,ทดสอบ!$E69,ไรแดง!$H$5:$H$59)</f>
        <v>15639</v>
      </c>
      <c r="BU69" s="297"/>
      <c r="BV69" s="297"/>
      <c r="BW69" s="297"/>
      <c r="BX69" s="297"/>
      <c r="BY69" s="297"/>
      <c r="BZ69" s="297">
        <f>SUMIF(โรคโคนเน่าหัวเน่า!$B$5:$B$59,ทดสอบ!$E69,โรคโคนเน่าหัวเน่า!$H$5:$H$59)</f>
        <v>0</v>
      </c>
      <c r="CA69" s="297"/>
      <c r="CB69" s="297">
        <f>SUMIF(โรคพุ่มแจ้!$B$5:$B$58,ทดสอบ!$E69,โรคพุ่มแจ้!$H$5:$H$58)</f>
        <v>0</v>
      </c>
      <c r="CC69" s="297">
        <f>SUMIF(โรคใบด่างมันสำปะหลัง!$B$5:$B$59,ทดสอบ!$E69,โรคใบด่างมันสำปะหลัง!$H$5:$H$59)</f>
        <v>171971.6</v>
      </c>
      <c r="CD69" s="300">
        <f t="shared" ref="CD69:CD76" si="173">SUBTOTAL(9,BR69:CC69)</f>
        <v>187902.6</v>
      </c>
      <c r="CE69" s="297">
        <f>SUMIF(หนอนกออ้อย!$B$5:$B$50,ทดสอบ!$E69,หนอนกออ้อย!$G$5:$G$50)</f>
        <v>0</v>
      </c>
      <c r="CF69" s="297">
        <f>SUMIF('ด้วงหนวดยาว อ้อย'!$B$5:$B$52,ทดสอบ!$E69,'ด้วงหนวดยาว อ้อย'!$G$5:$G$52)</f>
        <v>0</v>
      </c>
      <c r="CG69" s="297"/>
      <c r="CH69" s="297"/>
      <c r="CI69" s="297"/>
      <c r="CJ69" s="297"/>
      <c r="CK69" s="297"/>
      <c r="CL69" s="297"/>
      <c r="CM69" s="297"/>
      <c r="CN69" s="297"/>
      <c r="CO69" s="297"/>
      <c r="CP69" s="297"/>
      <c r="CQ69" s="297"/>
      <c r="CR69" s="297">
        <f>SUMIF('โรคใบขาว อ้อย'!$B$5:$B$50,ทดสอบ!$E69,'โรคใบขาว อ้อย'!$G$5:$G$50)</f>
        <v>0</v>
      </c>
      <c r="CS69" s="297"/>
      <c r="CT69" s="300">
        <f t="shared" ref="CT69:CT76" si="174">SUBTOTAL(9,CE69:CS69)</f>
        <v>0</v>
      </c>
      <c r="CU69" s="297"/>
      <c r="CV69" s="297">
        <f>SUMIF('หนอนกระทู้ข้าวโพดลายจุด (FAW)'!$B$5:$B$57,ทดสอบ!$E69,'หนอนกระทู้ข้าวโพดลายจุด (FAW)'!$F$5:$F$57)</f>
        <v>0</v>
      </c>
      <c r="CW69" s="297">
        <f>SUMIF(โรคฝักเน่า!$C$5:$C$57,ทดสอบ!$E69,โรคฝักเน่า!$G$5:$G$57)</f>
        <v>0</v>
      </c>
      <c r="CX69" s="297"/>
      <c r="CY69" s="297"/>
      <c r="CZ69" s="297"/>
      <c r="DA69" s="297"/>
      <c r="DB69" s="297"/>
      <c r="DC69" s="297"/>
      <c r="DD69" s="300">
        <f t="shared" ref="DD69:DD76" si="175">SUBTOTAL(9,CU69:DC69)</f>
        <v>0</v>
      </c>
      <c r="DE69" s="297">
        <f>SUMIF(โรคเหี่ยว!$B$5:$B$65,ทดสอบ!$E69,โรคเหี่ยว!$E$5:$E$65)</f>
        <v>0</v>
      </c>
      <c r="DF69" s="297"/>
      <c r="DG69" s="297"/>
      <c r="DH69" s="297"/>
      <c r="DI69" s="297"/>
      <c r="DJ69" s="300">
        <f t="shared" ref="DJ69:DJ76" si="176">SUBTOTAL(9,DE69:DI69)</f>
        <v>0</v>
      </c>
      <c r="DK69" s="297"/>
      <c r="DL69" s="297"/>
      <c r="DM69" s="297"/>
      <c r="DN69" s="297"/>
      <c r="DO69" s="297"/>
      <c r="DP69" s="300">
        <f t="shared" ref="DP69:DP76" si="177">SUBTOTAL(9,DK69:DO69)</f>
        <v>0</v>
      </c>
      <c r="DQ69" s="297"/>
      <c r="DR69" s="297"/>
      <c r="DS69" s="297">
        <f>SUMIF('เพลี้ยไฟ ทุเรียน'!$B$5:$B$81,ทดสอบ!$E69,'เพลี้ยไฟ ทุเรียน'!$F$5:$F$81)</f>
        <v>0</v>
      </c>
      <c r="DT69" s="297">
        <f>SUMIF('เพลี้ยแป้ง ทุเรียน'!$B$5:$B$81,ทดสอบ!$E69,'เพลี้ยแป้ง ทุเรียน'!$F$5:$F$81)</f>
        <v>0</v>
      </c>
      <c r="DU69" s="297">
        <f>SUMIF(เพลี้ยไก่แจ้ทุเรียน!$B$5:$B$81,ทดสอบ!$E69,เพลี้ยไก่แจ้ทุเรียน!$F$5:$F$81)</f>
        <v>0</v>
      </c>
      <c r="DV69" s="297">
        <f>SUMIF(เพลี้ยหอยเกล็ด!$B$5:$B$81,ทดสอบ!$E69,เพลี้ยหอยเกล็ด!$F$5:$F$81)</f>
        <v>0</v>
      </c>
      <c r="DW69" s="297">
        <f>SUMIF(เพลี้ยจั๊กจั่นฝอย!$B$5:$B$81,ทดสอบ!$E69,เพลี้ยจั๊กจั่นฝอย!$F$5:$F$81)</f>
        <v>0</v>
      </c>
      <c r="DX69" s="297">
        <f>SUMIF(หนอนเจาะเมล็ดทุเรียน!$B$5:$B$81,ทดสอบ!$E69,หนอนเจาะเมล็ดทุเรียน!$F$5:$F$81)</f>
        <v>0</v>
      </c>
      <c r="DY69" s="297">
        <f>SUMIF(ไรแดงทุเรียน!$B$5:$B$81,ทดสอบ!$E69,ไรแดงทุเรียน!$F$5:$F$81)</f>
        <v>0</v>
      </c>
      <c r="DZ69" s="297"/>
      <c r="EA69" s="297">
        <f>SUMIF(โรครากเน่าโคนเน่า!$B$5:$B$81,ทดสอบ!$E69,โรครากเน่าโคนเน่า!$F$5:$F$81)</f>
        <v>0</v>
      </c>
      <c r="EB69" s="297">
        <f>SUMIF('โรคราดำ ทุเรียน'!$B$5:$B$81,ทดสอบ!$E69,'โรคราดำ ทุเรียน'!$F$5:$F$81)</f>
        <v>0</v>
      </c>
      <c r="EC69" s="297"/>
      <c r="ED69" s="297"/>
      <c r="EE69" s="297">
        <f>SUMIF(โรคราสีชมพู!$B$5:$B$81,ทดสอบ!$E69,โรคราสีชมพู!$F$5:$F$81)</f>
        <v>0</v>
      </c>
      <c r="EF69" s="297">
        <f>SUMIF(โรคใบติดหรือใบไหม้!$B$5:$B$81,ทดสอบ!$E69,โรคใบติดหรือใบไหม้!$F$5:$F$81)</f>
        <v>0</v>
      </c>
      <c r="EG69" s="297"/>
      <c r="EH69" s="297">
        <f>SUMIF('โรคใบจุดสาหร่าย (durian)'!$B$5:$B$81,ทดสอบ!$E69,'โรคใบจุดสาหร่าย (durian)'!$F$5:$F$81)</f>
        <v>0</v>
      </c>
      <c r="EI69" s="297">
        <f>SUMIF(หนอนเจาะผล!$B$5:$B$81,ทดสอบ!$E69,หนอนเจาะผล!$F$5:$F$81)</f>
        <v>0</v>
      </c>
      <c r="EJ69" s="300">
        <f t="shared" ref="EJ69:EJ76" si="178">SUBTOTAL(9,DQ69:EI69)</f>
        <v>0</v>
      </c>
      <c r="EK69" s="297"/>
      <c r="EL69" s="297">
        <f>SUMIF('เพลี้ยแป้ง (เงาะ)'!$B$5:$B$76,ทดสอบ!$E69,'เพลี้ยแป้ง (เงาะ)'!$F$5:$F$76)</f>
        <v>0</v>
      </c>
      <c r="EM69" s="297"/>
      <c r="EN69" s="297">
        <f>SUMIF(หนอนคืบกินใบ!$B$5:$B$76,ทดสอบ!$E69,หนอนคืบกินใบ!$F$5:$F$76)</f>
        <v>0</v>
      </c>
      <c r="EO69" s="297">
        <f>SUMIF('โรคราแป้ง (เงาะ)'!$B$5:$B$76,ทดสอบ!$E69,'โรคราแป้ง (เงาะ)'!$F$5:$F$76)</f>
        <v>0</v>
      </c>
      <c r="EP69" s="297"/>
      <c r="EQ69" s="297"/>
      <c r="ER69" s="297"/>
      <c r="ES69" s="297">
        <f>SUMIF('โรคใบจุดสาหร่าย(เงาะ)'!$B$5:$B$76,ทดสอบ!$E69,'โรคใบจุดสาหร่าย(เงาะ)'!$F$5:$F$76)</f>
        <v>0</v>
      </c>
      <c r="ET69" s="300">
        <f t="shared" ref="ET69:ET76" si="179">SUBTOTAL(9,EK69:ES69)</f>
        <v>0</v>
      </c>
      <c r="EU69" s="297">
        <f>SUMIF('เพลี้ยไฟ (mangosteen)'!$B$5:$B$76,ทดสอบ!$E69,'เพลี้ยไฟ (mangosteen)'!$F$5:$F$76)</f>
        <v>0</v>
      </c>
      <c r="EV69" s="297">
        <f>SUMIF(หนอนชอนใบ!$B$5:$B$76,ทดสอบ!$E69,หนอนชอนใบ!$F$5:$F$76)</f>
        <v>0</v>
      </c>
      <c r="EW69" s="297">
        <f>SUMIF(หนอนกินใบ!$B$5:$B$76,ทดสอบ!$E69,หนอนกินใบ!$F$5:$F$76)</f>
        <v>0</v>
      </c>
      <c r="EX69" s="297"/>
      <c r="EY69" s="297">
        <f>SUMIF(โรคแอนแทรคโนส!$B$5:$B$76,ทดสอบ!$E69,โรคแอนแทรคโนส!$F$5:$F$76)</f>
        <v>0</v>
      </c>
      <c r="EZ69" s="297">
        <f>SUMIF('โรคใบจุดสาหร่าย (mangosteen)'!$B$5:$B$76,ทดสอบ!$E69,'โรคใบจุดสาหร่าย (mangosteen)'!$F$5:$F$76)</f>
        <v>0</v>
      </c>
      <c r="FA69" s="297">
        <f>SUMIF('โรคใบจุด (mangosteen)'!$B$5:$B$76,ทดสอบ!$E69,'โรคใบจุด (mangosteen)'!$F$5:$F$76)</f>
        <v>0</v>
      </c>
      <c r="FB69" s="300">
        <f t="shared" ref="FB69:FB76" si="180">SUBTOTAL(9,EU69:FA69)</f>
        <v>0</v>
      </c>
      <c r="FC69" s="297">
        <f>SUMIF(โรคพุ่มไม้กวาด!$B$5:$B$80,ทดสอบ!$E69,โรคพุ่มไม้กวาด!$F$5:$F$80)</f>
        <v>0</v>
      </c>
      <c r="FD69" s="297">
        <f>SUMIF('เพลี้ยแป้ง (ลำไย)'!$B$5:$B$80,ทดสอบ!$E69,'เพลี้ยแป้ง (ลำไย)'!$F$5:$F$80)</f>
        <v>0</v>
      </c>
      <c r="FE69" s="297">
        <f>SUMIF('โรคราดำ (ลำไย)'!$B$5:$B$80,ทดสอบ!$E69,'โรคราดำ (ลำไย)'!$F$5:$F$80)</f>
        <v>0</v>
      </c>
      <c r="FF69" s="297">
        <f>SUMIF('หนอนคืบกินใบ (ลำไย)'!$B$5:$B$80,ทดสอบ!$E69,'หนอนคืบกินใบ (ลำไย)'!$F$5:$F$80)</f>
        <v>0</v>
      </c>
      <c r="FG69" s="297"/>
      <c r="FH69" s="300">
        <f t="shared" ref="FH69:FH76" si="181">SUBTOTAL(9,FC69:FG69)</f>
        <v>0</v>
      </c>
      <c r="FI69" s="300">
        <f t="shared" ref="FI69:FI76" ca="1" si="182">FH69+FB69+ET69+EJ69+DP69+DJ69+DD69+CT69+CD69+BQ69+BJ69+BD69+AS69+AK69</f>
        <v>187919.6</v>
      </c>
      <c r="FJ69" s="368">
        <f t="shared" ca="1" si="93"/>
        <v>187919.6</v>
      </c>
      <c r="FK69" s="334">
        <f t="shared" ca="1" si="25"/>
        <v>0</v>
      </c>
    </row>
    <row r="70" spans="1:167" s="112" customFormat="1">
      <c r="A70" s="318">
        <v>0</v>
      </c>
      <c r="B70" s="318">
        <f t="shared" ca="1" si="168"/>
        <v>1</v>
      </c>
      <c r="C70" s="318">
        <f ca="1">IF(B70=1,SUBTOTAL(2,$B$69:B70),"")</f>
        <v>2</v>
      </c>
      <c r="D70" s="290">
        <f t="shared" ca="1" si="139"/>
        <v>2</v>
      </c>
      <c r="E70" s="291" t="s">
        <v>175</v>
      </c>
      <c r="F70" s="310"/>
      <c r="G70" s="310"/>
      <c r="H70" s="310"/>
      <c r="I70" s="310"/>
      <c r="J70" s="307"/>
      <c r="K70" s="297">
        <f>SUMIF(หนอนห่อใบข้าว!$B$5:$B$76,ทดสอบ!$E70,หนอนห่อใบข้าว!$G$5:$G$76)</f>
        <v>0</v>
      </c>
      <c r="L70" s="297">
        <f>SUMIF(เพลี้ยกระโดดหลังขาว!$B$5:$B$76,ทดสอบ!$E70,เพลี้ยกระโดดหลังขาว!$G$5:$G$76)</f>
        <v>0</v>
      </c>
      <c r="M70" s="297">
        <f>SUMIF(โรคไหม้ข้าว!$B$5:$B$76,ทดสอบ!$E70,โรคไหม้ข้าว!$G$5:$G$76)</f>
        <v>0</v>
      </c>
      <c r="N70" s="297">
        <f>SUMIF(แมลงหวี่ขาว!$B$5:$B$76,ทดสอบ!$E70,แมลงหวี่ขาว!$G$5:$G$76)</f>
        <v>0</v>
      </c>
      <c r="O70" s="297">
        <f>SUMIF(เพลี้ยกระโดดสีน้ำตาล!$B$5:$B$77,ทดสอบ!$E70,เพลี้ยกระโดดสีน้ำตาล!$G$5:$G$77)</f>
        <v>0</v>
      </c>
      <c r="P70" s="297">
        <f>SUMIF(แมลงสิง!$B$5:$B$81,ทดสอบ!$E70,แมลงสิง!$G$5:$G$81)</f>
        <v>0</v>
      </c>
      <c r="Q70" s="297">
        <f>SUMIF(เพลี้ยไฟ!$B$5:$B$76,ทดสอบ!$E70,เพลี้ยไฟ!$G$5:$G$76)</f>
        <v>0</v>
      </c>
      <c r="R70" s="297">
        <f>SUMIF(แมลงดำหนาม1!$B$5:$B$81,ทดสอบ!$E70,แมลงดำหนาม1!$G$5:$G$81)</f>
        <v>0</v>
      </c>
      <c r="S70" s="297">
        <f>SUMIF(โรคขอบใบแห้ง!$B$5:$B$78,ทดสอบ!$E70,โรคขอบใบแห้ง!$G$5:$G$78)</f>
        <v>0</v>
      </c>
      <c r="T70" s="297">
        <f>SUMIF(โรคกาบใบแห้ง!$B$5:$B$81,ทดสอบ!$E70,โรคกาบใบแห้ง!$G$5:$G$81)</f>
        <v>0</v>
      </c>
      <c r="U70" s="297">
        <f>SUMIF(โรคใบจุดสีน้ำตาล!$B$5:$B$77,ทดสอบ!$E70,โรคใบจุดสีน้ำตาล!$G$5:$G$77)</f>
        <v>0</v>
      </c>
      <c r="V70" s="297">
        <f>SUMIF(หนอนกระทู้กล้า!$B$5:$B$76,ทดสอบ!$E70,หนอนกระทู้กล้า!$G$5:$G$76)</f>
        <v>0</v>
      </c>
      <c r="W70" s="297">
        <f>SUMIF(โรคใบขีดโปร่งแสง!$B$5:$B$81,ทดสอบ!$E70,โรคใบขีดโปร่งแสง!$G$5:$G$81)</f>
        <v>0</v>
      </c>
      <c r="X70" s="297">
        <f>SUMIF(โรคใบขีดสีน้ำตาล!$B$5:$B$80,ทดสอบ!$E70,โรคใบขีดสีน้ำตาล!$G$5:$G$80)</f>
        <v>0</v>
      </c>
      <c r="Y70" s="297">
        <f>SUMIF(หนอนกัดใบข้าว!$B$5:$B$81,ทดสอบ!$E70,หนอนกัดใบข้าว!$G$5:$G$81)</f>
        <v>0</v>
      </c>
      <c r="Z70" s="297">
        <f>SUMIF(แมลงหล่า!$B$5:$B$81,ทดสอบ!$E70,แมลงหล่า!$G$5:$G$81)</f>
        <v>0</v>
      </c>
      <c r="AA70" s="297">
        <f>SUMIF(แมลงบั่ว!$B$5:$B$80,ทดสอบ!$E70,แมลงบั่ว!$G$5:$G$80)</f>
        <v>0</v>
      </c>
      <c r="AB70" s="297">
        <f>SUMIF(โรคเมล็ดด่าง!$B$5:$B$81,ทดสอบ!$E70,โรคเมล็ดด่าง!$G$5:$G$81)</f>
        <v>0</v>
      </c>
      <c r="AC70" s="297">
        <f>SUMIF(ด้วงดำ!$B$5:$B$81,ทดสอบ!$E70,ด้วงดำ!$G$5:$G$81)</f>
        <v>0</v>
      </c>
      <c r="AD70" s="297">
        <f>SUMIF(ตั๊กแตนหนวดสั้น!$B$5:$B$81,ทดสอบ!$E70,ตั๊กแตนหนวดสั้น!$G$5:$G$81)</f>
        <v>0</v>
      </c>
      <c r="AE70" s="297">
        <f>SUMIF(หนอนกอข้าว!$B$5:$B$77,ทดสอบ!$E70,หนอนกอข้าว!$G$5:$G$77)</f>
        <v>0</v>
      </c>
      <c r="AF70" s="297">
        <f>SUMIF(หนอนกระทู้ข้าว!$B$5:$B$81,ทดสอบ!$E70,หนอนกระทู้ข้าว!$G$5:$G$81)</f>
        <v>0</v>
      </c>
      <c r="AG70" s="297">
        <f>SUMIF(โรคกาบใบเน่า!$B$5:$B$81,ทดสอบ!$E70,โรคกาบใบเน่า!$G$5:$G$81)</f>
        <v>0</v>
      </c>
      <c r="AH70" s="297">
        <f>SUMIF(เพลี้ยจั๊กจั่นสีเขียว!$B$5:$B$80,ทดสอบ!$E70,เพลี้ยจั๊กจั่นสีเขียว!$G$5:$G$80)</f>
        <v>0</v>
      </c>
      <c r="AI70" s="297">
        <f>SUMIF(หอยเชอรี่!$B$5:$B$81,ทดสอบ!$E70,หอยเชอรี่!$G$5:$G$81)</f>
        <v>0</v>
      </c>
      <c r="AJ70" s="297">
        <f>SUMIF(โรคใบสีส้ม!$B$5:$B$80,ทดสอบ!$E70,โรคใบสีส้ม!$G$5:$G$80)</f>
        <v>0</v>
      </c>
      <c r="AK70" s="300">
        <f t="shared" si="169"/>
        <v>0</v>
      </c>
      <c r="AL70" s="297">
        <f>SUMIF(หนอนหัวดำ!$C$6:$C$67,ทดสอบ!$E70,หนอนหัวดำ!$N$6:$N$67)</f>
        <v>17</v>
      </c>
      <c r="AM70" s="297">
        <f>SUMIF(แมลงดำหนาม!$C$6:$C$67,ทดสอบ!$E70,แมลงดำหนาม!$N$6:$N$67)</f>
        <v>0</v>
      </c>
      <c r="AN70" s="297">
        <f>SUMIF('ด้วงแรด มะพร้าว'!$C$6:$C$67,ทดสอบ!$E70,'ด้วงแรด มะพร้าว'!$J$6:$J$67)</f>
        <v>5</v>
      </c>
      <c r="AO70" s="297">
        <f>SUMIF(ด้วงงวง!$C$6:$C$67,ทดสอบ!$E70,ด้วงงวง!$J$6:$J$67)</f>
        <v>0</v>
      </c>
      <c r="AP70" s="297">
        <f>SUMIF(ไรสี่ขามะพร้าว!$C$6:$C$67,ทดสอบ!$E70,ไรสี่ขามะพร้าว!$J$6:$J$67)</f>
        <v>7</v>
      </c>
      <c r="AQ70" s="297">
        <f>SUMIF(หนอนพาราซา!$C$6:$C$67,ทดสอบ!$E70,หนอนพาราซา!$J$6:$J$67)</f>
        <v>0</v>
      </c>
      <c r="AR70" s="297">
        <f>SUMIF(หนอนกินใบมะพร้าว!$C$6:$C$67,ทดสอบ!$E70,หนอนกินใบมะพร้าว!$J$6:$J$67)</f>
        <v>0</v>
      </c>
      <c r="AS70" s="300">
        <f t="shared" si="79"/>
        <v>29</v>
      </c>
      <c r="AT70" s="297">
        <f>SUMIF('ด้วงแรด ปาล์ม'!$C$5:$C$71,ทดสอบ!$E70,'ด้วงแรด ปาล์ม'!$G$5:$G$71)</f>
        <v>0</v>
      </c>
      <c r="AU70" s="297">
        <f>SUMIF(หนอนปลอกเล็ก!$C$5:$C$71,ทดสอบ!$E70,หนอนปลอกเล็ก!$G$5:$G$71)</f>
        <v>0</v>
      </c>
      <c r="AV70" s="297">
        <f>SUMIF(ด้วงกุหลาบ!$C$5:$C$70,ทดสอบ!$E70,ด้วงกุหลาบ!$G$5:$G$70)</f>
        <v>0</v>
      </c>
      <c r="AW70" s="297">
        <f>SUMIF(โรคทะลายเน่า!$C$5:$C$71,ทดสอบ!$E70,โรคทะลายเน่า!$G$5:$G$71)</f>
        <v>0</v>
      </c>
      <c r="AX70" s="297">
        <f>SUMIF(โรคลำต้นเน่า!$C$5:$C$71,ทดสอบ!$E70,โรคลำต้นเน่า!$G$5:$G$71)</f>
        <v>0</v>
      </c>
      <c r="AY70" s="297">
        <f>SUMIF('โรคใบจุด ปาล์ม'!$C$5:$C$71,ทดสอบ!$E70,'โรคใบจุด ปาล์ม'!$G$5:$G$71)</f>
        <v>0</v>
      </c>
      <c r="AZ70" s="297">
        <f>SUMIF(โรคก้านทางใบเน่า!$C$5:$C$71,ทดสอบ!$E70,โรคก้านทางใบเน่า!$G$5:$G$71)</f>
        <v>0</v>
      </c>
      <c r="BA70" s="297">
        <f>SUMIF(หนอนหน้าแมว!$C$5:$C$71,ทดสอบ!$E70,หนอนหน้าแมว!$G$5:$G$71)</f>
        <v>0</v>
      </c>
      <c r="BB70" s="591">
        <f>SUMIF('หนอนหัวดำ ปาล์ม'!$C$5:$C$71,ทดสอบ!$E70,'หนอนหัวดำ ปาล์ม'!$G$5:$G$71)</f>
        <v>0</v>
      </c>
      <c r="BC70" s="297">
        <f>SUMIF('โรคใบจุดสาหร่าย ปาล์ม'!$C$5:$C$71,ทดสอบ!$E70,'โรคใบจุดสาหร่าย ปาล์ม'!$G$5:$G$71)</f>
        <v>0</v>
      </c>
      <c r="BD70" s="300">
        <f t="shared" si="170"/>
        <v>0</v>
      </c>
      <c r="BE70" s="297">
        <f>SUMIF(โรครากขาว!$C$5:$C$69,ทดสอบ!$E70,โรครากขาว!$G$5:$G$69)</f>
        <v>0</v>
      </c>
      <c r="BF70" s="297">
        <f>SUMIF(โรคใบร่วงยางพาราชนิดใหม่!$C$5:$C$69,ทดสอบ!$E70,โรคใบร่วงยางพาราชนิดใหม่!$G$5:$G$69)</f>
        <v>0</v>
      </c>
      <c r="BG70" s="297">
        <f>SUMIF(โรคใบร่วงยางพารา!$C$5:$C$69,ทดสอบ!$E70,โรคใบร่วงยางพารา!$G$5:$G$69)</f>
        <v>0</v>
      </c>
      <c r="BH70" s="297">
        <f>SUMIF(โรคราแป้ง1!$C$5:$C$69,ทดสอบ!$E70,โรคราแป้ง1!$G$5:$G$69)</f>
        <v>0</v>
      </c>
      <c r="BI70" s="297">
        <f>SUMIF(โรคหน้ายางแห้ง!$C$5:$C$69,ทดสอบ!$E70,โรคหน้ายางแห้ง!$G$5:$G$69)</f>
        <v>0</v>
      </c>
      <c r="BJ70" s="300">
        <f t="shared" si="171"/>
        <v>0</v>
      </c>
      <c r="BK70" s="297">
        <f>SUMIF(โรคราสนิม!$C$5:$C$64,ทดสอบ!$E70,โรคราสนิม!$G$5:$G$64)</f>
        <v>0</v>
      </c>
      <c r="BL70" s="297">
        <f>SUMIF(หนอนกาแฟสีแดง!$C$5:$C$64,ทดสอบ!$E70,หนอนกาแฟสีแดง!$G$5:$G$64)</f>
        <v>0</v>
      </c>
      <c r="BM70" s="297">
        <f>SUMIF(โรคใบจุดตากบ!$C$5:$C$64,ทดสอบ!$E70,โรคใบจุดตากบ!$G$5:$G$64)</f>
        <v>0</v>
      </c>
      <c r="BN70" s="297">
        <f ca="1">SUMIF(หนอนเจาะกิ่งลำต้น!$C$5:$C524,ทดสอบ!$E70,หนอนเจาะกิ่งลำต้น!$G$5:$G$64)</f>
        <v>0</v>
      </c>
      <c r="BO70" s="591">
        <f>SUMIF(มอดเจาะเมล็ดกาแฟ!$C$5:$C$64,ทดสอบ!$E70,มอดเจาะเมล็ดกาแฟ!$G$5:$G$64)</f>
        <v>0</v>
      </c>
      <c r="BP70" s="297">
        <f>SUMIF(มอดเจาะผลกาแฟ!$C$5:$C$64,ทดสอบ!$E70,มอดเจาะผลกาแฟ!$G$5:$G$64)</f>
        <v>0</v>
      </c>
      <c r="BQ70" s="300">
        <f t="shared" ca="1" si="172"/>
        <v>0</v>
      </c>
      <c r="BR70" s="297">
        <f>SUMIF(เพลี้ยแป้งมัน!$B$5:$B$59,ทดสอบ!$E70,เพลี้ยแป้งมัน!$H$5:$H$59)</f>
        <v>0</v>
      </c>
      <c r="BS70" s="591">
        <f>SUMIF('โรคใบไหม้ (มัน)'!$B$5:$B$58,ทดสอบ!$E70,'โรคใบไหม้ (มัน)'!$H$5:$H$58)</f>
        <v>0</v>
      </c>
      <c r="BT70" s="297">
        <f>SUMIF(ไรแดง!$B$5:$B$59,ทดสอบ!$E70,ไรแดง!$H$5:$H$59)</f>
        <v>0</v>
      </c>
      <c r="BU70" s="297"/>
      <c r="BV70" s="297"/>
      <c r="BW70" s="297"/>
      <c r="BX70" s="297"/>
      <c r="BY70" s="297"/>
      <c r="BZ70" s="297">
        <f>SUMIF(โรคโคนเน่าหัวเน่า!$B$5:$B$59,ทดสอบ!$E70,โรคโคนเน่าหัวเน่า!$H$5:$H$59)</f>
        <v>0</v>
      </c>
      <c r="CA70" s="297"/>
      <c r="CB70" s="297">
        <f>SUMIF(โรคพุ่มแจ้!$B$5:$B$58,ทดสอบ!$E70,โรคพุ่มแจ้!$H$5:$H$58)</f>
        <v>0</v>
      </c>
      <c r="CC70" s="297">
        <f>SUMIF(โรคใบด่างมันสำปะหลัง!$B$5:$B$59,ทดสอบ!$E70,โรคใบด่างมันสำปะหลัง!$H$5:$H$59)</f>
        <v>0</v>
      </c>
      <c r="CD70" s="300">
        <f t="shared" si="173"/>
        <v>0</v>
      </c>
      <c r="CE70" s="297">
        <f>SUMIF(หนอนกออ้อย!$B$5:$B$50,ทดสอบ!$E70,หนอนกออ้อย!$G$5:$G$50)</f>
        <v>0</v>
      </c>
      <c r="CF70" s="297">
        <f>SUMIF('ด้วงหนวดยาว อ้อย'!$B$5:$B$52,ทดสอบ!$E70,'ด้วงหนวดยาว อ้อย'!$G$5:$G$52)</f>
        <v>0</v>
      </c>
      <c r="CG70" s="297"/>
      <c r="CH70" s="297"/>
      <c r="CI70" s="297"/>
      <c r="CJ70" s="297"/>
      <c r="CK70" s="297"/>
      <c r="CL70" s="297"/>
      <c r="CM70" s="297"/>
      <c r="CN70" s="297"/>
      <c r="CO70" s="297"/>
      <c r="CP70" s="297"/>
      <c r="CQ70" s="297"/>
      <c r="CR70" s="297">
        <f>SUMIF('โรคใบขาว อ้อย'!$B$5:$B$50,ทดสอบ!$E70,'โรคใบขาว อ้อย'!$G$5:$G$50)</f>
        <v>0</v>
      </c>
      <c r="CS70" s="297"/>
      <c r="CT70" s="300">
        <f t="shared" si="174"/>
        <v>0</v>
      </c>
      <c r="CU70" s="297"/>
      <c r="CV70" s="297">
        <f>SUMIF('หนอนกระทู้ข้าวโพดลายจุด (FAW)'!$B$5:$B$57,ทดสอบ!$E70,'หนอนกระทู้ข้าวโพดลายจุด (FAW)'!$F$5:$F$57)</f>
        <v>0</v>
      </c>
      <c r="CW70" s="297">
        <f>SUMIF(โรคฝักเน่า!$C$5:$C$57,ทดสอบ!$E70,โรคฝักเน่า!$G$5:$G$57)</f>
        <v>0</v>
      </c>
      <c r="CX70" s="297"/>
      <c r="CY70" s="297"/>
      <c r="CZ70" s="297"/>
      <c r="DA70" s="297"/>
      <c r="DB70" s="297"/>
      <c r="DC70" s="297"/>
      <c r="DD70" s="300">
        <f t="shared" si="175"/>
        <v>0</v>
      </c>
      <c r="DE70" s="297">
        <f>SUMIF(โรคเหี่ยว!$B$5:$B$65,ทดสอบ!$E70,โรคเหี่ยว!$E$5:$E$65)</f>
        <v>0</v>
      </c>
      <c r="DF70" s="297"/>
      <c r="DG70" s="297"/>
      <c r="DH70" s="297"/>
      <c r="DI70" s="297"/>
      <c r="DJ70" s="300">
        <f t="shared" si="176"/>
        <v>0</v>
      </c>
      <c r="DK70" s="297"/>
      <c r="DL70" s="297"/>
      <c r="DM70" s="297"/>
      <c r="DN70" s="297"/>
      <c r="DO70" s="297"/>
      <c r="DP70" s="300">
        <f t="shared" si="177"/>
        <v>0</v>
      </c>
      <c r="DQ70" s="297"/>
      <c r="DR70" s="297"/>
      <c r="DS70" s="297">
        <f>SUMIF('เพลี้ยไฟ ทุเรียน'!$B$5:$B$81,ทดสอบ!$E70,'เพลี้ยไฟ ทุเรียน'!$F$5:$F$81)</f>
        <v>0</v>
      </c>
      <c r="DT70" s="297">
        <f>SUMIF('เพลี้ยแป้ง ทุเรียน'!$B$5:$B$81,ทดสอบ!$E70,'เพลี้ยแป้ง ทุเรียน'!$F$5:$F$81)</f>
        <v>0</v>
      </c>
      <c r="DU70" s="297">
        <f>SUMIF(เพลี้ยไก่แจ้ทุเรียน!$B$5:$B$81,ทดสอบ!$E70,เพลี้ยไก่แจ้ทุเรียน!$F$5:$F$81)</f>
        <v>0</v>
      </c>
      <c r="DV70" s="297">
        <f>SUMIF(เพลี้ยหอยเกล็ด!$B$5:$B$81,ทดสอบ!$E70,เพลี้ยหอยเกล็ด!$F$5:$F$81)</f>
        <v>0</v>
      </c>
      <c r="DW70" s="297">
        <f>SUMIF(เพลี้ยจั๊กจั่นฝอย!$B$5:$B$81,ทดสอบ!$E70,เพลี้ยจั๊กจั่นฝอย!$F$5:$F$81)</f>
        <v>0</v>
      </c>
      <c r="DX70" s="297">
        <f>SUMIF(หนอนเจาะเมล็ดทุเรียน!$B$5:$B$81,ทดสอบ!$E70,หนอนเจาะเมล็ดทุเรียน!$F$5:$F$81)</f>
        <v>0</v>
      </c>
      <c r="DY70" s="297">
        <f>SUMIF(ไรแดงทุเรียน!$B$5:$B$81,ทดสอบ!$E70,ไรแดงทุเรียน!$F$5:$F$81)</f>
        <v>0</v>
      </c>
      <c r="DZ70" s="297"/>
      <c r="EA70" s="297">
        <f>SUMIF(โรครากเน่าโคนเน่า!$B$5:$B$81,ทดสอบ!$E70,โรครากเน่าโคนเน่า!$F$5:$F$81)</f>
        <v>0</v>
      </c>
      <c r="EB70" s="297">
        <f>SUMIF('โรคราดำ ทุเรียน'!$B$5:$B$81,ทดสอบ!$E70,'โรคราดำ ทุเรียน'!$F$5:$F$81)</f>
        <v>0</v>
      </c>
      <c r="EC70" s="297"/>
      <c r="ED70" s="297"/>
      <c r="EE70" s="297">
        <f>SUMIF(โรคราสีชมพู!$B$5:$B$81,ทดสอบ!$E70,โรคราสีชมพู!$F$5:$F$81)</f>
        <v>0</v>
      </c>
      <c r="EF70" s="297">
        <f>SUMIF(โรคใบติดหรือใบไหม้!$B$5:$B$81,ทดสอบ!$E70,โรคใบติดหรือใบไหม้!$F$5:$F$81)</f>
        <v>0</v>
      </c>
      <c r="EG70" s="297"/>
      <c r="EH70" s="297">
        <f>SUMIF('โรคใบจุดสาหร่าย (durian)'!$B$5:$B$81,ทดสอบ!$E70,'โรคใบจุดสาหร่าย (durian)'!$F$5:$F$81)</f>
        <v>0</v>
      </c>
      <c r="EI70" s="297">
        <f>SUMIF(หนอนเจาะผล!$B$5:$B$81,ทดสอบ!$E70,หนอนเจาะผล!$F$5:$F$81)</f>
        <v>0</v>
      </c>
      <c r="EJ70" s="300">
        <f t="shared" si="178"/>
        <v>0</v>
      </c>
      <c r="EK70" s="297"/>
      <c r="EL70" s="297">
        <f>SUMIF('เพลี้ยแป้ง (เงาะ)'!$B$5:$B$76,ทดสอบ!$E70,'เพลี้ยแป้ง (เงาะ)'!$F$5:$F$76)</f>
        <v>0</v>
      </c>
      <c r="EM70" s="297"/>
      <c r="EN70" s="297">
        <f>SUMIF(หนอนคืบกินใบ!$B$5:$B$76,ทดสอบ!$E70,หนอนคืบกินใบ!$F$5:$F$76)</f>
        <v>0</v>
      </c>
      <c r="EO70" s="297">
        <f>SUMIF('โรคราแป้ง (เงาะ)'!$B$5:$B$76,ทดสอบ!$E70,'โรคราแป้ง (เงาะ)'!$F$5:$F$76)</f>
        <v>0</v>
      </c>
      <c r="EP70" s="297"/>
      <c r="EQ70" s="297"/>
      <c r="ER70" s="297"/>
      <c r="ES70" s="297">
        <f>SUMIF('โรคใบจุดสาหร่าย(เงาะ)'!$B$5:$B$76,ทดสอบ!$E70,'โรคใบจุดสาหร่าย(เงาะ)'!$F$5:$F$76)</f>
        <v>0</v>
      </c>
      <c r="ET70" s="300">
        <f t="shared" si="179"/>
        <v>0</v>
      </c>
      <c r="EU70" s="297">
        <f>SUMIF('เพลี้ยไฟ (mangosteen)'!$B$5:$B$76,ทดสอบ!$E70,'เพลี้ยไฟ (mangosteen)'!$F$5:$F$76)</f>
        <v>0</v>
      </c>
      <c r="EV70" s="297">
        <f>SUMIF(หนอนชอนใบ!$B$5:$B$76,ทดสอบ!$E70,หนอนชอนใบ!$F$5:$F$76)</f>
        <v>0</v>
      </c>
      <c r="EW70" s="297">
        <f>SUMIF(หนอนกินใบ!$B$5:$B$76,ทดสอบ!$E70,หนอนกินใบ!$F$5:$F$76)</f>
        <v>0</v>
      </c>
      <c r="EX70" s="297"/>
      <c r="EY70" s="297">
        <f>SUMIF(โรคแอนแทรคโนส!$B$5:$B$76,ทดสอบ!$E70,โรคแอนแทรคโนส!$F$5:$F$76)</f>
        <v>0</v>
      </c>
      <c r="EZ70" s="297">
        <f>SUMIF('โรคใบจุดสาหร่าย (mangosteen)'!$B$5:$B$76,ทดสอบ!$E70,'โรคใบจุดสาหร่าย (mangosteen)'!$F$5:$F$76)</f>
        <v>0</v>
      </c>
      <c r="FA70" s="297">
        <f>SUMIF('โรคใบจุด (mangosteen)'!$B$5:$B$76,ทดสอบ!$E70,'โรคใบจุด (mangosteen)'!$F$5:$F$76)</f>
        <v>0</v>
      </c>
      <c r="FB70" s="300">
        <f t="shared" si="180"/>
        <v>0</v>
      </c>
      <c r="FC70" s="297">
        <f>SUMIF(โรคพุ่มไม้กวาด!$B$5:$B$80,ทดสอบ!$E70,โรคพุ่มไม้กวาด!$F$5:$F$80)</f>
        <v>0</v>
      </c>
      <c r="FD70" s="297">
        <f>SUMIF('เพลี้ยแป้ง (ลำไย)'!$B$5:$B$80,ทดสอบ!$E70,'เพลี้ยแป้ง (ลำไย)'!$F$5:$F$80)</f>
        <v>0</v>
      </c>
      <c r="FE70" s="297">
        <f>SUMIF('โรคราดำ (ลำไย)'!$B$5:$B$80,ทดสอบ!$E70,'โรคราดำ (ลำไย)'!$F$5:$F$80)</f>
        <v>0</v>
      </c>
      <c r="FF70" s="297">
        <f>SUMIF('หนอนคืบกินใบ (ลำไย)'!$B$5:$B$80,ทดสอบ!$E70,'หนอนคืบกินใบ (ลำไย)'!$F$5:$F$80)</f>
        <v>0</v>
      </c>
      <c r="FG70" s="297"/>
      <c r="FH70" s="300">
        <f t="shared" si="181"/>
        <v>0</v>
      </c>
      <c r="FI70" s="300">
        <f t="shared" ca="1" si="182"/>
        <v>29</v>
      </c>
      <c r="FJ70" s="368">
        <f t="shared" ca="1" si="93"/>
        <v>29</v>
      </c>
      <c r="FK70" s="334">
        <f t="shared" ref="FK70:FK90" ca="1" si="183">FI70-FJ70</f>
        <v>0</v>
      </c>
    </row>
    <row r="71" spans="1:167" s="112" customFormat="1">
      <c r="A71" s="318">
        <v>0</v>
      </c>
      <c r="B71" s="318">
        <f t="shared" ca="1" si="168"/>
        <v>1</v>
      </c>
      <c r="C71" s="318">
        <f ca="1">IF(B71=1,SUBTOTAL(2,$B$69:B71),"")</f>
        <v>3</v>
      </c>
      <c r="D71" s="290">
        <f t="shared" ca="1" si="139"/>
        <v>3</v>
      </c>
      <c r="E71" s="291" t="s">
        <v>176</v>
      </c>
      <c r="F71" s="310"/>
      <c r="G71" s="310"/>
      <c r="H71" s="310"/>
      <c r="I71" s="310"/>
      <c r="J71" s="307"/>
      <c r="K71" s="297">
        <f>SUMIF(หนอนห่อใบข้าว!$B$5:$B$76,ทดสอบ!$E71,หนอนห่อใบข้าว!$G$5:$G$76)</f>
        <v>0</v>
      </c>
      <c r="L71" s="297">
        <f>SUMIF(เพลี้ยกระโดดหลังขาว!$B$5:$B$76,ทดสอบ!$E71,เพลี้ยกระโดดหลังขาว!$G$5:$G$76)</f>
        <v>0</v>
      </c>
      <c r="M71" s="297">
        <f>SUMIF(โรคไหม้ข้าว!$B$5:$B$76,ทดสอบ!$E71,โรคไหม้ข้าว!$G$5:$G$76)</f>
        <v>0</v>
      </c>
      <c r="N71" s="297">
        <f>SUMIF(แมลงหวี่ขาว!$B$5:$B$76,ทดสอบ!$E71,แมลงหวี่ขาว!$G$5:$G$76)</f>
        <v>0</v>
      </c>
      <c r="O71" s="297">
        <f>SUMIF(เพลี้ยกระโดดสีน้ำตาล!$B$5:$B$77,ทดสอบ!$E71,เพลี้ยกระโดดสีน้ำตาล!$G$5:$G$77)</f>
        <v>0</v>
      </c>
      <c r="P71" s="297">
        <f>SUMIF(แมลงสิง!$B$5:$B$81,ทดสอบ!$E71,แมลงสิง!$G$5:$G$81)</f>
        <v>0</v>
      </c>
      <c r="Q71" s="297">
        <f>SUMIF(เพลี้ยไฟ!$B$5:$B$76,ทดสอบ!$E71,เพลี้ยไฟ!$G$5:$G$76)</f>
        <v>0</v>
      </c>
      <c r="R71" s="297">
        <f>SUMIF(แมลงดำหนาม1!$B$5:$B$81,ทดสอบ!$E71,แมลงดำหนาม1!$G$5:$G$81)</f>
        <v>0</v>
      </c>
      <c r="S71" s="297">
        <f>SUMIF(โรคขอบใบแห้ง!$B$5:$B$78,ทดสอบ!$E71,โรคขอบใบแห้ง!$G$5:$G$78)</f>
        <v>0</v>
      </c>
      <c r="T71" s="297">
        <f>SUMIF(โรคกาบใบแห้ง!$B$5:$B$81,ทดสอบ!$E71,โรคกาบใบแห้ง!$G$5:$G$81)</f>
        <v>0</v>
      </c>
      <c r="U71" s="297">
        <f>SUMIF(โรคใบจุดสีน้ำตาล!$B$5:$B$77,ทดสอบ!$E71,โรคใบจุดสีน้ำตาล!$G$5:$G$77)</f>
        <v>0</v>
      </c>
      <c r="V71" s="297">
        <f>SUMIF(หนอนกระทู้กล้า!$B$5:$B$76,ทดสอบ!$E71,หนอนกระทู้กล้า!$G$5:$G$76)</f>
        <v>0</v>
      </c>
      <c r="W71" s="297">
        <f>SUMIF(โรคใบขีดโปร่งแสง!$B$5:$B$81,ทดสอบ!$E71,โรคใบขีดโปร่งแสง!$G$5:$G$81)</f>
        <v>0</v>
      </c>
      <c r="X71" s="297">
        <f>SUMIF(โรคใบขีดสีน้ำตาล!$B$5:$B$80,ทดสอบ!$E71,โรคใบขีดสีน้ำตาล!$G$5:$G$80)</f>
        <v>0</v>
      </c>
      <c r="Y71" s="297">
        <f>SUMIF(หนอนกัดใบข้าว!$B$5:$B$81,ทดสอบ!$E71,หนอนกัดใบข้าว!$G$5:$G$81)</f>
        <v>0</v>
      </c>
      <c r="Z71" s="297">
        <f>SUMIF(แมลงหล่า!$B$5:$B$81,ทดสอบ!$E71,แมลงหล่า!$G$5:$G$81)</f>
        <v>0</v>
      </c>
      <c r="AA71" s="297">
        <f>SUMIF(แมลงบั่ว!$B$5:$B$80,ทดสอบ!$E71,แมลงบั่ว!$G$5:$G$80)</f>
        <v>0</v>
      </c>
      <c r="AB71" s="297">
        <f>SUMIF(โรคเมล็ดด่าง!$B$5:$B$81,ทดสอบ!$E71,โรคเมล็ดด่าง!$G$5:$G$81)</f>
        <v>0</v>
      </c>
      <c r="AC71" s="297">
        <f>SUMIF(ด้วงดำ!$B$5:$B$81,ทดสอบ!$E71,ด้วงดำ!$G$5:$G$81)</f>
        <v>0</v>
      </c>
      <c r="AD71" s="297">
        <f>SUMIF(ตั๊กแตนหนวดสั้น!$B$5:$B$81,ทดสอบ!$E71,ตั๊กแตนหนวดสั้น!$G$5:$G$81)</f>
        <v>0</v>
      </c>
      <c r="AE71" s="297">
        <f>SUMIF(หนอนกอข้าว!$B$5:$B$77,ทดสอบ!$E71,หนอนกอข้าว!$G$5:$G$77)</f>
        <v>0</v>
      </c>
      <c r="AF71" s="297">
        <f>SUMIF(หนอนกระทู้ข้าว!$B$5:$B$81,ทดสอบ!$E71,หนอนกระทู้ข้าว!$G$5:$G$81)</f>
        <v>0</v>
      </c>
      <c r="AG71" s="297">
        <f>SUMIF(โรคกาบใบเน่า!$B$5:$B$81,ทดสอบ!$E71,โรคกาบใบเน่า!$G$5:$G$81)</f>
        <v>0</v>
      </c>
      <c r="AH71" s="297">
        <f>SUMIF(เพลี้ยจั๊กจั่นสีเขียว!$B$5:$B$80,ทดสอบ!$E71,เพลี้ยจั๊กจั่นสีเขียว!$G$5:$G$80)</f>
        <v>0</v>
      </c>
      <c r="AI71" s="297">
        <f>SUMIF(หอยเชอรี่!$B$5:$B$81,ทดสอบ!$E71,หอยเชอรี่!$G$5:$G$81)</f>
        <v>0</v>
      </c>
      <c r="AJ71" s="297">
        <f>SUMIF(โรคใบสีส้ม!$B$5:$B$80,ทดสอบ!$E71,โรคใบสีส้ม!$G$5:$G$80)</f>
        <v>0</v>
      </c>
      <c r="AK71" s="300">
        <f t="shared" si="169"/>
        <v>0</v>
      </c>
      <c r="AL71" s="297">
        <f>SUMIF(หนอนหัวดำ!$C$6:$C$67,ทดสอบ!$E71,หนอนหัวดำ!$N$6:$N$67)</f>
        <v>35662.75</v>
      </c>
      <c r="AM71" s="297">
        <f>SUMIF(แมลงดำหนาม!$C$6:$C$67,ทดสอบ!$E71,แมลงดำหนาม!$N$6:$N$67)</f>
        <v>8155.5</v>
      </c>
      <c r="AN71" s="297">
        <f>SUMIF('ด้วงแรด มะพร้าว'!$C$6:$C$67,ทดสอบ!$E71,'ด้วงแรด มะพร้าว'!$J$6:$J$67)</f>
        <v>2707</v>
      </c>
      <c r="AO71" s="297">
        <f>SUMIF(ด้วงงวง!$C$6:$C$67,ทดสอบ!$E71,ด้วงงวง!$J$6:$J$67)</f>
        <v>143.5</v>
      </c>
      <c r="AP71" s="297">
        <f>SUMIF(ไรสี่ขามะพร้าว!$C$6:$C$67,ทดสอบ!$E71,ไรสี่ขามะพร้าว!$J$6:$J$67)</f>
        <v>3</v>
      </c>
      <c r="AQ71" s="297">
        <f>SUMIF(หนอนพาราซา!$C$6:$C$67,ทดสอบ!$E71,หนอนพาราซา!$J$6:$J$67)</f>
        <v>0</v>
      </c>
      <c r="AR71" s="297">
        <f>SUMIF(หนอนกินใบมะพร้าว!$C$6:$C$67,ทดสอบ!$E71,หนอนกินใบมะพร้าว!$J$6:$J$67)</f>
        <v>0</v>
      </c>
      <c r="AS71" s="300">
        <f t="shared" si="79"/>
        <v>46671.75</v>
      </c>
      <c r="AT71" s="297">
        <f>SUMIF('ด้วงแรด ปาล์ม'!$C$5:$C$71,ทดสอบ!$E71,'ด้วงแรด ปาล์ม'!$G$5:$G$71)</f>
        <v>0</v>
      </c>
      <c r="AU71" s="297">
        <f>SUMIF(หนอนปลอกเล็ก!$C$5:$C$71,ทดสอบ!$E71,หนอนปลอกเล็ก!$G$5:$G$71)</f>
        <v>0</v>
      </c>
      <c r="AV71" s="297">
        <f>SUMIF(ด้วงกุหลาบ!$C$5:$C$70,ทดสอบ!$E71,ด้วงกุหลาบ!$G$5:$G$70)</f>
        <v>0</v>
      </c>
      <c r="AW71" s="297">
        <f>SUMIF(โรคทะลายเน่า!$C$5:$C$71,ทดสอบ!$E71,โรคทะลายเน่า!$G$5:$G$71)</f>
        <v>0</v>
      </c>
      <c r="AX71" s="297">
        <f>SUMIF(โรคลำต้นเน่า!$C$5:$C$71,ทดสอบ!$E71,โรคลำต้นเน่า!$G$5:$G$71)</f>
        <v>19</v>
      </c>
      <c r="AY71" s="297">
        <f>SUMIF('โรคใบจุด ปาล์ม'!$C$5:$C$71,ทดสอบ!$E71,'โรคใบจุด ปาล์ม'!$G$5:$G$71)</f>
        <v>0</v>
      </c>
      <c r="AZ71" s="297">
        <f>SUMIF(โรคก้านทางใบเน่า!$C$5:$C$71,ทดสอบ!$E71,โรคก้านทางใบเน่า!$G$5:$G$71)</f>
        <v>0</v>
      </c>
      <c r="BA71" s="297">
        <f>SUMIF(หนอนหน้าแมว!$C$5:$C$71,ทดสอบ!$E71,หนอนหน้าแมว!$G$5:$G$71)</f>
        <v>0</v>
      </c>
      <c r="BB71" s="591">
        <f>SUMIF('หนอนหัวดำ ปาล์ม'!$C$5:$C$71,ทดสอบ!$E71,'หนอนหัวดำ ปาล์ม'!$G$5:$G$71)</f>
        <v>0</v>
      </c>
      <c r="BC71" s="297">
        <f>SUMIF('โรคใบจุดสาหร่าย ปาล์ม'!$C$5:$C$71,ทดสอบ!$E71,'โรคใบจุดสาหร่าย ปาล์ม'!$G$5:$G$71)</f>
        <v>0</v>
      </c>
      <c r="BD71" s="300">
        <f t="shared" si="170"/>
        <v>19</v>
      </c>
      <c r="BE71" s="297">
        <f>SUMIF(โรครากขาว!$C$5:$C$69,ทดสอบ!$E71,โรครากขาว!$G$5:$G$69)</f>
        <v>0</v>
      </c>
      <c r="BF71" s="297">
        <f>SUMIF(โรคใบร่วงยางพาราชนิดใหม่!$C$5:$C$69,ทดสอบ!$E71,โรคใบร่วงยางพาราชนิดใหม่!$G$5:$G$69)</f>
        <v>0</v>
      </c>
      <c r="BG71" s="297">
        <f>SUMIF(โรคใบร่วงยางพารา!$C$5:$C$69,ทดสอบ!$E71,โรคใบร่วงยางพารา!$G$5:$G$69)</f>
        <v>0</v>
      </c>
      <c r="BH71" s="297">
        <f>SUMIF(โรคราแป้ง1!$C$5:$C$69,ทดสอบ!$E71,โรคราแป้ง1!$G$5:$G$69)</f>
        <v>0</v>
      </c>
      <c r="BI71" s="297">
        <f>SUMIF(โรคหน้ายางแห้ง!$C$5:$C$69,ทดสอบ!$E71,โรคหน้ายางแห้ง!$G$5:$G$69)</f>
        <v>0</v>
      </c>
      <c r="BJ71" s="300">
        <f t="shared" si="171"/>
        <v>0</v>
      </c>
      <c r="BK71" s="297">
        <f>SUMIF(โรคราสนิม!$C$5:$C$64,ทดสอบ!$E71,โรคราสนิม!$G$5:$G$64)</f>
        <v>0</v>
      </c>
      <c r="BL71" s="297">
        <f>SUMIF(หนอนกาแฟสีแดง!$C$5:$C$64,ทดสอบ!$E71,หนอนกาแฟสีแดง!$G$5:$G$64)</f>
        <v>0</v>
      </c>
      <c r="BM71" s="297">
        <f>SUMIF(โรคใบจุดตากบ!$C$5:$C$64,ทดสอบ!$E71,โรคใบจุดตากบ!$G$5:$G$64)</f>
        <v>0</v>
      </c>
      <c r="BN71" s="297">
        <f ca="1">SUMIF(หนอนเจาะกิ่งลำต้น!$C$5:$C525,ทดสอบ!$E71,หนอนเจาะกิ่งลำต้น!$G$5:$G$64)</f>
        <v>0</v>
      </c>
      <c r="BO71" s="591">
        <f>SUMIF(มอดเจาะเมล็ดกาแฟ!$C$5:$C$64,ทดสอบ!$E71,มอดเจาะเมล็ดกาแฟ!$G$5:$G$64)</f>
        <v>0</v>
      </c>
      <c r="BP71" s="297">
        <f>SUMIF(มอดเจาะผลกาแฟ!$C$5:$C$64,ทดสอบ!$E71,มอดเจาะผลกาแฟ!$G$5:$G$64)</f>
        <v>0</v>
      </c>
      <c r="BQ71" s="300">
        <f t="shared" ca="1" si="172"/>
        <v>0</v>
      </c>
      <c r="BR71" s="297">
        <f>SUMIF(เพลี้ยแป้งมัน!$B$5:$B$59,ทดสอบ!$E71,เพลี้ยแป้งมัน!$H$5:$H$59)</f>
        <v>0</v>
      </c>
      <c r="BS71" s="591">
        <f>SUMIF('โรคใบไหม้ (มัน)'!$B$5:$B$58,ทดสอบ!$E71,'โรคใบไหม้ (มัน)'!$H$5:$H$58)</f>
        <v>0</v>
      </c>
      <c r="BT71" s="297">
        <f>SUMIF(ไรแดง!$B$5:$B$59,ทดสอบ!$E71,ไรแดง!$H$5:$H$59)</f>
        <v>0</v>
      </c>
      <c r="BU71" s="297"/>
      <c r="BV71" s="297"/>
      <c r="BW71" s="297"/>
      <c r="BX71" s="297"/>
      <c r="BY71" s="297"/>
      <c r="BZ71" s="297">
        <f>SUMIF(โรคโคนเน่าหัวเน่า!$B$5:$B$59,ทดสอบ!$E71,โรคโคนเน่าหัวเน่า!$H$5:$H$59)</f>
        <v>0</v>
      </c>
      <c r="CA71" s="297"/>
      <c r="CB71" s="297">
        <f>SUMIF(โรคพุ่มแจ้!$B$5:$B$58,ทดสอบ!$E71,โรคพุ่มแจ้!$H$5:$H$58)</f>
        <v>0</v>
      </c>
      <c r="CC71" s="297">
        <f>SUMIF(โรคใบด่างมันสำปะหลัง!$B$5:$B$59,ทดสอบ!$E71,โรคใบด่างมันสำปะหลัง!$H$5:$H$59)</f>
        <v>0</v>
      </c>
      <c r="CD71" s="300">
        <f t="shared" si="173"/>
        <v>0</v>
      </c>
      <c r="CE71" s="297">
        <f>SUMIF(หนอนกออ้อย!$B$5:$B$50,ทดสอบ!$E71,หนอนกออ้อย!$G$5:$G$50)</f>
        <v>0</v>
      </c>
      <c r="CF71" s="297">
        <f>SUMIF('ด้วงหนวดยาว อ้อย'!$B$5:$B$52,ทดสอบ!$E71,'ด้วงหนวดยาว อ้อย'!$G$5:$G$52)</f>
        <v>0</v>
      </c>
      <c r="CG71" s="297"/>
      <c r="CH71" s="297"/>
      <c r="CI71" s="297"/>
      <c r="CJ71" s="297"/>
      <c r="CK71" s="297"/>
      <c r="CL71" s="297"/>
      <c r="CM71" s="297"/>
      <c r="CN71" s="297"/>
      <c r="CO71" s="297"/>
      <c r="CP71" s="297"/>
      <c r="CQ71" s="297"/>
      <c r="CR71" s="297">
        <f>SUMIF('โรคใบขาว อ้อย'!$B$5:$B$50,ทดสอบ!$E71,'โรคใบขาว อ้อย'!$G$5:$G$50)</f>
        <v>0</v>
      </c>
      <c r="CS71" s="297"/>
      <c r="CT71" s="300">
        <f t="shared" si="174"/>
        <v>0</v>
      </c>
      <c r="CU71" s="297"/>
      <c r="CV71" s="297">
        <f>SUMIF('หนอนกระทู้ข้าวโพดลายจุด (FAW)'!$B$5:$B$57,ทดสอบ!$E71,'หนอนกระทู้ข้าวโพดลายจุด (FAW)'!$F$5:$F$57)</f>
        <v>0</v>
      </c>
      <c r="CW71" s="297">
        <f>SUMIF(โรคฝักเน่า!$C$5:$C$57,ทดสอบ!$E71,โรคฝักเน่า!$G$5:$G$57)</f>
        <v>0</v>
      </c>
      <c r="CX71" s="297"/>
      <c r="CY71" s="297"/>
      <c r="CZ71" s="297"/>
      <c r="DA71" s="297"/>
      <c r="DB71" s="297"/>
      <c r="DC71" s="297"/>
      <c r="DD71" s="300">
        <f t="shared" si="175"/>
        <v>0</v>
      </c>
      <c r="DE71" s="297">
        <f>SUMIF(โรคเหี่ยว!$B$5:$B$65,ทดสอบ!$E71,โรคเหี่ยว!$E$5:$E$65)</f>
        <v>295.5</v>
      </c>
      <c r="DF71" s="297"/>
      <c r="DG71" s="297"/>
      <c r="DH71" s="297"/>
      <c r="DI71" s="297"/>
      <c r="DJ71" s="300">
        <f t="shared" si="176"/>
        <v>295.5</v>
      </c>
      <c r="DK71" s="297"/>
      <c r="DL71" s="297"/>
      <c r="DM71" s="297"/>
      <c r="DN71" s="297"/>
      <c r="DO71" s="297"/>
      <c r="DP71" s="300">
        <f t="shared" si="177"/>
        <v>0</v>
      </c>
      <c r="DQ71" s="297"/>
      <c r="DR71" s="297"/>
      <c r="DS71" s="297">
        <f>SUMIF('เพลี้ยไฟ ทุเรียน'!$B$5:$B$81,ทดสอบ!$E71,'เพลี้ยไฟ ทุเรียน'!$F$5:$F$81)</f>
        <v>0</v>
      </c>
      <c r="DT71" s="297">
        <f>SUMIF('เพลี้ยแป้ง ทุเรียน'!$B$5:$B$81,ทดสอบ!$E71,'เพลี้ยแป้ง ทุเรียน'!$F$5:$F$81)</f>
        <v>0</v>
      </c>
      <c r="DU71" s="297">
        <f>SUMIF(เพลี้ยไก่แจ้ทุเรียน!$B$5:$B$81,ทดสอบ!$E71,เพลี้ยไก่แจ้ทุเรียน!$F$5:$F$81)</f>
        <v>0</v>
      </c>
      <c r="DV71" s="297">
        <f>SUMIF(เพลี้ยหอยเกล็ด!$B$5:$B$81,ทดสอบ!$E71,เพลี้ยหอยเกล็ด!$F$5:$F$81)</f>
        <v>0</v>
      </c>
      <c r="DW71" s="297">
        <f>SUMIF(เพลี้ยจั๊กจั่นฝอย!$B$5:$B$81,ทดสอบ!$E71,เพลี้ยจั๊กจั่นฝอย!$F$5:$F$81)</f>
        <v>0</v>
      </c>
      <c r="DX71" s="297">
        <f>SUMIF(หนอนเจาะเมล็ดทุเรียน!$B$5:$B$81,ทดสอบ!$E71,หนอนเจาะเมล็ดทุเรียน!$F$5:$F$81)</f>
        <v>0</v>
      </c>
      <c r="DY71" s="297">
        <f>SUMIF(ไรแดงทุเรียน!$B$5:$B$81,ทดสอบ!$E71,ไรแดงทุเรียน!$F$5:$F$81)</f>
        <v>0</v>
      </c>
      <c r="DZ71" s="297"/>
      <c r="EA71" s="297">
        <f>SUMIF(โรครากเน่าโคนเน่า!$B$5:$B$81,ทดสอบ!$E71,โรครากเน่าโคนเน่า!$F$5:$F$81)</f>
        <v>9</v>
      </c>
      <c r="EB71" s="297">
        <f>SUMIF('โรคราดำ ทุเรียน'!$B$5:$B$81,ทดสอบ!$E71,'โรคราดำ ทุเรียน'!$F$5:$F$81)</f>
        <v>0</v>
      </c>
      <c r="EC71" s="297"/>
      <c r="ED71" s="297"/>
      <c r="EE71" s="297">
        <f>SUMIF(โรคราสีชมพู!$B$5:$B$81,ทดสอบ!$E71,โรคราสีชมพู!$F$5:$F$81)</f>
        <v>0</v>
      </c>
      <c r="EF71" s="297">
        <f>SUMIF(โรคใบติดหรือใบไหม้!$B$5:$B$81,ทดสอบ!$E71,โรคใบติดหรือใบไหม้!$F$5:$F$81)</f>
        <v>0</v>
      </c>
      <c r="EG71" s="297"/>
      <c r="EH71" s="297">
        <f>SUMIF('โรคใบจุดสาหร่าย (durian)'!$B$5:$B$81,ทดสอบ!$E71,'โรคใบจุดสาหร่าย (durian)'!$F$5:$F$81)</f>
        <v>0</v>
      </c>
      <c r="EI71" s="297">
        <f>SUMIF(หนอนเจาะผล!$B$5:$B$81,ทดสอบ!$E71,หนอนเจาะผล!$F$5:$F$81)</f>
        <v>0</v>
      </c>
      <c r="EJ71" s="300">
        <f t="shared" si="178"/>
        <v>9</v>
      </c>
      <c r="EK71" s="297"/>
      <c r="EL71" s="297">
        <f>SUMIF('เพลี้ยแป้ง (เงาะ)'!$B$5:$B$76,ทดสอบ!$E71,'เพลี้ยแป้ง (เงาะ)'!$F$5:$F$76)</f>
        <v>0</v>
      </c>
      <c r="EM71" s="297"/>
      <c r="EN71" s="297">
        <f>SUMIF(หนอนคืบกินใบ!$B$5:$B$76,ทดสอบ!$E71,หนอนคืบกินใบ!$F$5:$F$76)</f>
        <v>0</v>
      </c>
      <c r="EO71" s="297">
        <f>SUMIF('โรคราแป้ง (เงาะ)'!$B$5:$B$76,ทดสอบ!$E71,'โรคราแป้ง (เงาะ)'!$F$5:$F$76)</f>
        <v>0</v>
      </c>
      <c r="EP71" s="297"/>
      <c r="EQ71" s="297"/>
      <c r="ER71" s="297"/>
      <c r="ES71" s="297">
        <f>SUMIF('โรคใบจุดสาหร่าย(เงาะ)'!$B$5:$B$76,ทดสอบ!$E71,'โรคใบจุดสาหร่าย(เงาะ)'!$F$5:$F$76)</f>
        <v>0</v>
      </c>
      <c r="ET71" s="300">
        <f t="shared" si="179"/>
        <v>0</v>
      </c>
      <c r="EU71" s="297">
        <f>SUMIF('เพลี้ยไฟ (mangosteen)'!$B$5:$B$76,ทดสอบ!$E71,'เพลี้ยไฟ (mangosteen)'!$F$5:$F$76)</f>
        <v>0</v>
      </c>
      <c r="EV71" s="297">
        <f>SUMIF(หนอนชอนใบ!$B$5:$B$76,ทดสอบ!$E71,หนอนชอนใบ!$F$5:$F$76)</f>
        <v>0</v>
      </c>
      <c r="EW71" s="297">
        <f>SUMIF(หนอนกินใบ!$B$5:$B$76,ทดสอบ!$E71,หนอนกินใบ!$F$5:$F$76)</f>
        <v>0</v>
      </c>
      <c r="EX71" s="297"/>
      <c r="EY71" s="297">
        <f>SUMIF(โรคแอนแทรคโนส!$B$5:$B$76,ทดสอบ!$E71,โรคแอนแทรคโนส!$F$5:$F$76)</f>
        <v>0</v>
      </c>
      <c r="EZ71" s="297">
        <f>SUMIF('โรคใบจุดสาหร่าย (mangosteen)'!$B$5:$B$76,ทดสอบ!$E71,'โรคใบจุดสาหร่าย (mangosteen)'!$F$5:$F$76)</f>
        <v>0</v>
      </c>
      <c r="FA71" s="297">
        <f>SUMIF('โรคใบจุด (mangosteen)'!$B$5:$B$76,ทดสอบ!$E71,'โรคใบจุด (mangosteen)'!$F$5:$F$76)</f>
        <v>0</v>
      </c>
      <c r="FB71" s="300">
        <f t="shared" si="180"/>
        <v>0</v>
      </c>
      <c r="FC71" s="297">
        <f>SUMIF(โรคพุ่มไม้กวาด!$B$5:$B$80,ทดสอบ!$E71,โรคพุ่มไม้กวาด!$F$5:$F$80)</f>
        <v>0</v>
      </c>
      <c r="FD71" s="297">
        <f>SUMIF('เพลี้ยแป้ง (ลำไย)'!$B$5:$B$80,ทดสอบ!$E71,'เพลี้ยแป้ง (ลำไย)'!$F$5:$F$80)</f>
        <v>0</v>
      </c>
      <c r="FE71" s="297">
        <f>SUMIF('โรคราดำ (ลำไย)'!$B$5:$B$80,ทดสอบ!$E71,'โรคราดำ (ลำไย)'!$F$5:$F$80)</f>
        <v>0</v>
      </c>
      <c r="FF71" s="297">
        <f>SUMIF('หนอนคืบกินใบ (ลำไย)'!$B$5:$B$80,ทดสอบ!$E71,'หนอนคืบกินใบ (ลำไย)'!$F$5:$F$80)</f>
        <v>0</v>
      </c>
      <c r="FG71" s="297"/>
      <c r="FH71" s="300">
        <f t="shared" si="181"/>
        <v>0</v>
      </c>
      <c r="FI71" s="300">
        <f t="shared" ca="1" si="182"/>
        <v>46995.25</v>
      </c>
      <c r="FJ71" s="368">
        <f t="shared" ref="FJ71:FJ91" ca="1" si="184">FH71+FB71+ET71+EJ71+DP71+DJ71+DD71+CT71+CD71+BQ71+BJ71+BD71+AS71+AK71</f>
        <v>46995.25</v>
      </c>
      <c r="FK71" s="334">
        <f t="shared" ca="1" si="183"/>
        <v>0</v>
      </c>
    </row>
    <row r="72" spans="1:167" s="112" customFormat="1">
      <c r="A72" s="318">
        <v>0</v>
      </c>
      <c r="B72" s="318">
        <f t="shared" ca="1" si="168"/>
        <v>1</v>
      </c>
      <c r="C72" s="318">
        <f ca="1">IF(B72=1,SUBTOTAL(2,$B$69:B72),"")</f>
        <v>4</v>
      </c>
      <c r="D72" s="290">
        <f t="shared" ca="1" si="139"/>
        <v>4</v>
      </c>
      <c r="E72" s="291" t="s">
        <v>177</v>
      </c>
      <c r="F72" s="310"/>
      <c r="G72" s="310"/>
      <c r="H72" s="310"/>
      <c r="I72" s="310"/>
      <c r="J72" s="307"/>
      <c r="K72" s="297">
        <f>SUMIF(หนอนห่อใบข้าว!$B$5:$B$76,ทดสอบ!$E72,หนอนห่อใบข้าว!$G$5:$G$76)</f>
        <v>0</v>
      </c>
      <c r="L72" s="297">
        <f>SUMIF(เพลี้ยกระโดดหลังขาว!$B$5:$B$76,ทดสอบ!$E72,เพลี้ยกระโดดหลังขาว!$G$5:$G$76)</f>
        <v>0</v>
      </c>
      <c r="M72" s="297">
        <f>SUMIF(โรคไหม้ข้าว!$B$5:$B$76,ทดสอบ!$E72,โรคไหม้ข้าว!$G$5:$G$76)</f>
        <v>0</v>
      </c>
      <c r="N72" s="297">
        <f>SUMIF(แมลงหวี่ขาว!$B$5:$B$76,ทดสอบ!$E72,แมลงหวี่ขาว!$G$5:$G$76)</f>
        <v>0</v>
      </c>
      <c r="O72" s="297">
        <f>SUMIF(เพลี้ยกระโดดสีน้ำตาล!$B$5:$B$77,ทดสอบ!$E72,เพลี้ยกระโดดสีน้ำตาล!$G$5:$G$77)</f>
        <v>0</v>
      </c>
      <c r="P72" s="297">
        <f>SUMIF(แมลงสิง!$B$5:$B$81,ทดสอบ!$E72,แมลงสิง!$G$5:$G$81)</f>
        <v>0</v>
      </c>
      <c r="Q72" s="297">
        <f>SUMIF(เพลี้ยไฟ!$B$5:$B$76,ทดสอบ!$E72,เพลี้ยไฟ!$G$5:$G$76)</f>
        <v>0</v>
      </c>
      <c r="R72" s="297">
        <f>SUMIF(แมลงดำหนาม1!$B$5:$B$81,ทดสอบ!$E72,แมลงดำหนาม1!$G$5:$G$81)</f>
        <v>0</v>
      </c>
      <c r="S72" s="297">
        <f>SUMIF(โรคขอบใบแห้ง!$B$5:$B$78,ทดสอบ!$E72,โรคขอบใบแห้ง!$G$5:$G$78)</f>
        <v>0</v>
      </c>
      <c r="T72" s="297">
        <f>SUMIF(โรคกาบใบแห้ง!$B$5:$B$81,ทดสอบ!$E72,โรคกาบใบแห้ง!$G$5:$G$81)</f>
        <v>0</v>
      </c>
      <c r="U72" s="297">
        <f>SUMIF(โรคใบจุดสีน้ำตาล!$B$5:$B$77,ทดสอบ!$E72,โรคใบจุดสีน้ำตาล!$G$5:$G$77)</f>
        <v>0</v>
      </c>
      <c r="V72" s="297">
        <f>SUMIF(หนอนกระทู้กล้า!$B$5:$B$76,ทดสอบ!$E72,หนอนกระทู้กล้า!$G$5:$G$76)</f>
        <v>0</v>
      </c>
      <c r="W72" s="297">
        <f>SUMIF(โรคใบขีดโปร่งแสง!$B$5:$B$81,ทดสอบ!$E72,โรคใบขีดโปร่งแสง!$G$5:$G$81)</f>
        <v>0</v>
      </c>
      <c r="X72" s="297">
        <f>SUMIF(โรคใบขีดสีน้ำตาล!$B$5:$B$80,ทดสอบ!$E72,โรคใบขีดสีน้ำตาล!$G$5:$G$80)</f>
        <v>0</v>
      </c>
      <c r="Y72" s="297">
        <f>SUMIF(หนอนกัดใบข้าว!$B$5:$B$81,ทดสอบ!$E72,หนอนกัดใบข้าว!$G$5:$G$81)</f>
        <v>0</v>
      </c>
      <c r="Z72" s="297">
        <f>SUMIF(แมลงหล่า!$B$5:$B$81,ทดสอบ!$E72,แมลงหล่า!$G$5:$G$81)</f>
        <v>0</v>
      </c>
      <c r="AA72" s="297">
        <f>SUMIF(แมลงบั่ว!$B$5:$B$80,ทดสอบ!$E72,แมลงบั่ว!$G$5:$G$80)</f>
        <v>0</v>
      </c>
      <c r="AB72" s="297">
        <f>SUMIF(โรคเมล็ดด่าง!$B$5:$B$81,ทดสอบ!$E72,โรคเมล็ดด่าง!$G$5:$G$81)</f>
        <v>0</v>
      </c>
      <c r="AC72" s="297">
        <f>SUMIF(ด้วงดำ!$B$5:$B$81,ทดสอบ!$E72,ด้วงดำ!$G$5:$G$81)</f>
        <v>0</v>
      </c>
      <c r="AD72" s="297">
        <f>SUMIF(ตั๊กแตนหนวดสั้น!$B$5:$B$81,ทดสอบ!$E72,ตั๊กแตนหนวดสั้น!$G$5:$G$81)</f>
        <v>0</v>
      </c>
      <c r="AE72" s="297">
        <f>SUMIF(หนอนกอข้าว!$B$5:$B$77,ทดสอบ!$E72,หนอนกอข้าว!$G$5:$G$77)</f>
        <v>0</v>
      </c>
      <c r="AF72" s="297">
        <f>SUMIF(หนอนกระทู้ข้าว!$B$5:$B$81,ทดสอบ!$E72,หนอนกระทู้ข้าว!$G$5:$G$81)</f>
        <v>0</v>
      </c>
      <c r="AG72" s="297">
        <f>SUMIF(โรคกาบใบเน่า!$B$5:$B$81,ทดสอบ!$E72,โรคกาบใบเน่า!$G$5:$G$81)</f>
        <v>0</v>
      </c>
      <c r="AH72" s="297">
        <f>SUMIF(เพลี้ยจั๊กจั่นสีเขียว!$B$5:$B$80,ทดสอบ!$E72,เพลี้ยจั๊กจั่นสีเขียว!$G$5:$G$80)</f>
        <v>0</v>
      </c>
      <c r="AI72" s="297">
        <f>SUMIF(หอยเชอรี่!$B$5:$B$81,ทดสอบ!$E72,หอยเชอรี่!$G$5:$G$81)</f>
        <v>0</v>
      </c>
      <c r="AJ72" s="297">
        <f>SUMIF(โรคใบสีส้ม!$B$5:$B$80,ทดสอบ!$E72,โรคใบสีส้ม!$G$5:$G$80)</f>
        <v>0</v>
      </c>
      <c r="AK72" s="300">
        <f t="shared" si="169"/>
        <v>0</v>
      </c>
      <c r="AL72" s="297">
        <f>SUMIF(หนอนหัวดำ!$C$6:$C$67,ทดสอบ!$E72,หนอนหัวดำ!$N$6:$N$67)</f>
        <v>575.75</v>
      </c>
      <c r="AM72" s="297">
        <f>SUMIF(แมลงดำหนาม!$C$6:$C$67,ทดสอบ!$E72,แมลงดำหนาม!$N$6:$N$67)</f>
        <v>338.75</v>
      </c>
      <c r="AN72" s="297">
        <f>SUMIF('ด้วงแรด มะพร้าว'!$C$6:$C$67,ทดสอบ!$E72,'ด้วงแรด มะพร้าว'!$J$6:$J$67)</f>
        <v>76</v>
      </c>
      <c r="AO72" s="297">
        <f>SUMIF(ด้วงงวง!$C$6:$C$67,ทดสอบ!$E72,ด้วงงวง!$J$6:$J$67)</f>
        <v>6</v>
      </c>
      <c r="AP72" s="297">
        <f>SUMIF(ไรสี่ขามะพร้าว!$C$6:$C$67,ทดสอบ!$E72,ไรสี่ขามะพร้าว!$J$6:$J$67)</f>
        <v>2</v>
      </c>
      <c r="AQ72" s="297">
        <f>SUMIF(หนอนพาราซา!$C$6:$C$67,ทดสอบ!$E72,หนอนพาราซา!$J$6:$J$67)</f>
        <v>0</v>
      </c>
      <c r="AR72" s="297">
        <f>SUMIF(หนอนกินใบมะพร้าว!$C$6:$C$67,ทดสอบ!$E72,หนอนกินใบมะพร้าว!$J$6:$J$67)</f>
        <v>0</v>
      </c>
      <c r="AS72" s="300">
        <f t="shared" si="79"/>
        <v>998.5</v>
      </c>
      <c r="AT72" s="297">
        <f>SUMIF('ด้วงแรด ปาล์ม'!$C$5:$C$71,ทดสอบ!$E72,'ด้วงแรด ปาล์ม'!$G$5:$G$71)</f>
        <v>0</v>
      </c>
      <c r="AU72" s="297">
        <f>SUMIF(หนอนปลอกเล็ก!$C$5:$C$71,ทดสอบ!$E72,หนอนปลอกเล็ก!$G$5:$G$71)</f>
        <v>0</v>
      </c>
      <c r="AV72" s="297">
        <f>SUMIF(ด้วงกุหลาบ!$C$5:$C$70,ทดสอบ!$E72,ด้วงกุหลาบ!$G$5:$G$70)</f>
        <v>0</v>
      </c>
      <c r="AW72" s="297">
        <f>SUMIF(โรคทะลายเน่า!$C$5:$C$71,ทดสอบ!$E72,โรคทะลายเน่า!$G$5:$G$71)</f>
        <v>0</v>
      </c>
      <c r="AX72" s="297">
        <f>SUMIF(โรคลำต้นเน่า!$C$5:$C$71,ทดสอบ!$E72,โรคลำต้นเน่า!$G$5:$G$71)</f>
        <v>0</v>
      </c>
      <c r="AY72" s="297">
        <f>SUMIF('โรคใบจุด ปาล์ม'!$C$5:$C$71,ทดสอบ!$E72,'โรคใบจุด ปาล์ม'!$G$5:$G$71)</f>
        <v>0</v>
      </c>
      <c r="AZ72" s="297">
        <f>SUMIF(โรคก้านทางใบเน่า!$C$5:$C$71,ทดสอบ!$E72,โรคก้านทางใบเน่า!$G$5:$G$71)</f>
        <v>0</v>
      </c>
      <c r="BA72" s="297">
        <f>SUMIF(หนอนหน้าแมว!$C$5:$C$71,ทดสอบ!$E72,หนอนหน้าแมว!$G$5:$G$71)</f>
        <v>0</v>
      </c>
      <c r="BB72" s="591">
        <f>SUMIF('หนอนหัวดำ ปาล์ม'!$C$5:$C$71,ทดสอบ!$E72,'หนอนหัวดำ ปาล์ม'!$G$5:$G$71)</f>
        <v>0</v>
      </c>
      <c r="BC72" s="297">
        <f>SUMIF('โรคใบจุดสาหร่าย ปาล์ม'!$C$5:$C$71,ทดสอบ!$E72,'โรคใบจุดสาหร่าย ปาล์ม'!$G$5:$G$71)</f>
        <v>0</v>
      </c>
      <c r="BD72" s="300">
        <f t="shared" si="170"/>
        <v>0</v>
      </c>
      <c r="BE72" s="297">
        <f>SUMIF(โรครากขาว!$C$5:$C$69,ทดสอบ!$E72,โรครากขาว!$G$5:$G$69)</f>
        <v>0</v>
      </c>
      <c r="BF72" s="297">
        <f>SUMIF(โรคใบร่วงยางพาราชนิดใหม่!$C$5:$C$69,ทดสอบ!$E72,โรคใบร่วงยางพาราชนิดใหม่!$G$5:$G$69)</f>
        <v>0</v>
      </c>
      <c r="BG72" s="297">
        <f>SUMIF(โรคใบร่วงยางพารา!$C$5:$C$69,ทดสอบ!$E72,โรคใบร่วงยางพารา!$G$5:$G$69)</f>
        <v>0</v>
      </c>
      <c r="BH72" s="297">
        <f>SUMIF(โรคราแป้ง1!$C$5:$C$69,ทดสอบ!$E72,โรคราแป้ง1!$G$5:$G$69)</f>
        <v>0</v>
      </c>
      <c r="BI72" s="297">
        <f>SUMIF(โรคหน้ายางแห้ง!$C$5:$C$69,ทดสอบ!$E72,โรคหน้ายางแห้ง!$G$5:$G$69)</f>
        <v>0</v>
      </c>
      <c r="BJ72" s="300">
        <f t="shared" si="171"/>
        <v>0</v>
      </c>
      <c r="BK72" s="297">
        <f>SUMIF(โรคราสนิม!$C$5:$C$64,ทดสอบ!$E72,โรคราสนิม!$G$5:$G$64)</f>
        <v>0</v>
      </c>
      <c r="BL72" s="297">
        <f>SUMIF(หนอนกาแฟสีแดง!$C$5:$C$64,ทดสอบ!$E72,หนอนกาแฟสีแดง!$G$5:$G$64)</f>
        <v>0</v>
      </c>
      <c r="BM72" s="297">
        <f>SUMIF(โรคใบจุดตากบ!$C$5:$C$64,ทดสอบ!$E72,โรคใบจุดตากบ!$G$5:$G$64)</f>
        <v>0</v>
      </c>
      <c r="BN72" s="297">
        <f ca="1">SUMIF(หนอนเจาะกิ่งลำต้น!$C$5:$C526,ทดสอบ!$E72,หนอนเจาะกิ่งลำต้น!$G$5:$G$64)</f>
        <v>0</v>
      </c>
      <c r="BO72" s="591">
        <f>SUMIF(มอดเจาะเมล็ดกาแฟ!$C$5:$C$64,ทดสอบ!$E72,มอดเจาะเมล็ดกาแฟ!$G$5:$G$64)</f>
        <v>0</v>
      </c>
      <c r="BP72" s="297">
        <f>SUMIF(มอดเจาะผลกาแฟ!$C$5:$C$64,ทดสอบ!$E72,มอดเจาะผลกาแฟ!$G$5:$G$64)</f>
        <v>0</v>
      </c>
      <c r="BQ72" s="300">
        <f t="shared" ca="1" si="172"/>
        <v>0</v>
      </c>
      <c r="BR72" s="297">
        <f>SUMIF(เพลี้ยแป้งมัน!$B$5:$B$59,ทดสอบ!$E72,เพลี้ยแป้งมัน!$H$5:$H$59)</f>
        <v>0</v>
      </c>
      <c r="BS72" s="591">
        <f>SUMIF('โรคใบไหม้ (มัน)'!$B$5:$B$58,ทดสอบ!$E72,'โรคใบไหม้ (มัน)'!$H$5:$H$58)</f>
        <v>0</v>
      </c>
      <c r="BT72" s="297">
        <f>SUMIF(ไรแดง!$B$5:$B$59,ทดสอบ!$E72,ไรแดง!$H$5:$H$59)</f>
        <v>0</v>
      </c>
      <c r="BU72" s="297"/>
      <c r="BV72" s="297"/>
      <c r="BW72" s="297"/>
      <c r="BX72" s="297"/>
      <c r="BY72" s="297"/>
      <c r="BZ72" s="297">
        <f>SUMIF(โรคโคนเน่าหัวเน่า!$B$5:$B$59,ทดสอบ!$E72,โรคโคนเน่าหัวเน่า!$H$5:$H$59)</f>
        <v>0</v>
      </c>
      <c r="CA72" s="297"/>
      <c r="CB72" s="297">
        <f>SUMIF(โรคพุ่มแจ้!$B$5:$B$58,ทดสอบ!$E72,โรคพุ่มแจ้!$H$5:$H$58)</f>
        <v>0</v>
      </c>
      <c r="CC72" s="297">
        <f>SUMIF(โรคใบด่างมันสำปะหลัง!$B$5:$B$59,ทดสอบ!$E72,โรคใบด่างมันสำปะหลัง!$H$5:$H$59)</f>
        <v>405</v>
      </c>
      <c r="CD72" s="300">
        <f t="shared" si="173"/>
        <v>405</v>
      </c>
      <c r="CE72" s="297">
        <f>SUMIF(หนอนกออ้อย!$B$5:$B$50,ทดสอบ!$E72,หนอนกออ้อย!$G$5:$G$50)</f>
        <v>0</v>
      </c>
      <c r="CF72" s="297">
        <f>SUMIF('ด้วงหนวดยาว อ้อย'!$B$5:$B$52,ทดสอบ!$E72,'ด้วงหนวดยาว อ้อย'!$G$5:$G$52)</f>
        <v>0</v>
      </c>
      <c r="CG72" s="297"/>
      <c r="CH72" s="297"/>
      <c r="CI72" s="297"/>
      <c r="CJ72" s="297"/>
      <c r="CK72" s="297"/>
      <c r="CL72" s="297"/>
      <c r="CM72" s="297"/>
      <c r="CN72" s="297"/>
      <c r="CO72" s="297"/>
      <c r="CP72" s="297"/>
      <c r="CQ72" s="297"/>
      <c r="CR72" s="297">
        <f>SUMIF('โรคใบขาว อ้อย'!$B$5:$B$50,ทดสอบ!$E72,'โรคใบขาว อ้อย'!$G$5:$G$50)</f>
        <v>0</v>
      </c>
      <c r="CS72" s="297"/>
      <c r="CT72" s="300">
        <f t="shared" si="174"/>
        <v>0</v>
      </c>
      <c r="CU72" s="297"/>
      <c r="CV72" s="297">
        <f>SUMIF('หนอนกระทู้ข้าวโพดลายจุด (FAW)'!$B$5:$B$57,ทดสอบ!$E72,'หนอนกระทู้ข้าวโพดลายจุด (FAW)'!$F$5:$F$57)</f>
        <v>0</v>
      </c>
      <c r="CW72" s="297">
        <f>SUMIF(โรคฝักเน่า!$C$5:$C$57,ทดสอบ!$E72,โรคฝักเน่า!$G$5:$G$57)</f>
        <v>0</v>
      </c>
      <c r="CX72" s="297"/>
      <c r="CY72" s="297"/>
      <c r="CZ72" s="297"/>
      <c r="DA72" s="297"/>
      <c r="DB72" s="297"/>
      <c r="DC72" s="297"/>
      <c r="DD72" s="300">
        <f t="shared" si="175"/>
        <v>0</v>
      </c>
      <c r="DE72" s="297">
        <f>SUMIF(โรคเหี่ยว!$B$5:$B$65,ทดสอบ!$E72,โรคเหี่ยว!$E$5:$E$65)</f>
        <v>0</v>
      </c>
      <c r="DF72" s="297"/>
      <c r="DG72" s="297"/>
      <c r="DH72" s="297"/>
      <c r="DI72" s="297"/>
      <c r="DJ72" s="300">
        <f t="shared" si="176"/>
        <v>0</v>
      </c>
      <c r="DK72" s="297"/>
      <c r="DL72" s="297"/>
      <c r="DM72" s="297"/>
      <c r="DN72" s="297"/>
      <c r="DO72" s="297"/>
      <c r="DP72" s="300">
        <f t="shared" si="177"/>
        <v>0</v>
      </c>
      <c r="DQ72" s="297"/>
      <c r="DR72" s="297"/>
      <c r="DS72" s="297">
        <f>SUMIF('เพลี้ยไฟ ทุเรียน'!$B$5:$B$81,ทดสอบ!$E72,'เพลี้ยไฟ ทุเรียน'!$F$5:$F$81)</f>
        <v>0</v>
      </c>
      <c r="DT72" s="297">
        <f>SUMIF('เพลี้ยแป้ง ทุเรียน'!$B$5:$B$81,ทดสอบ!$E72,'เพลี้ยแป้ง ทุเรียน'!$F$5:$F$81)</f>
        <v>0</v>
      </c>
      <c r="DU72" s="297">
        <f>SUMIF(เพลี้ยไก่แจ้ทุเรียน!$B$5:$B$81,ทดสอบ!$E72,เพลี้ยไก่แจ้ทุเรียน!$F$5:$F$81)</f>
        <v>0</v>
      </c>
      <c r="DV72" s="297">
        <f>SUMIF(เพลี้ยหอยเกล็ด!$B$5:$B$81,ทดสอบ!$E72,เพลี้ยหอยเกล็ด!$F$5:$F$81)</f>
        <v>0</v>
      </c>
      <c r="DW72" s="297">
        <f>SUMIF(เพลี้ยจั๊กจั่นฝอย!$B$5:$B$81,ทดสอบ!$E72,เพลี้ยจั๊กจั่นฝอย!$F$5:$F$81)</f>
        <v>0</v>
      </c>
      <c r="DX72" s="297">
        <f>SUMIF(หนอนเจาะเมล็ดทุเรียน!$B$5:$B$81,ทดสอบ!$E72,หนอนเจาะเมล็ดทุเรียน!$F$5:$F$81)</f>
        <v>0</v>
      </c>
      <c r="DY72" s="297">
        <f>SUMIF(ไรแดงทุเรียน!$B$5:$B$81,ทดสอบ!$E72,ไรแดงทุเรียน!$F$5:$F$81)</f>
        <v>0</v>
      </c>
      <c r="DZ72" s="297"/>
      <c r="EA72" s="297">
        <f>SUMIF(โรครากเน่าโคนเน่า!$B$5:$B$81,ทดสอบ!$E72,โรครากเน่าโคนเน่า!$F$5:$F$81)</f>
        <v>0</v>
      </c>
      <c r="EB72" s="297">
        <f>SUMIF('โรคราดำ ทุเรียน'!$B$5:$B$81,ทดสอบ!$E72,'โรคราดำ ทุเรียน'!$F$5:$F$81)</f>
        <v>0</v>
      </c>
      <c r="EC72" s="297"/>
      <c r="ED72" s="297"/>
      <c r="EE72" s="297">
        <f>SUMIF(โรคราสีชมพู!$B$5:$B$81,ทดสอบ!$E72,โรคราสีชมพู!$F$5:$F$81)</f>
        <v>0</v>
      </c>
      <c r="EF72" s="297">
        <f>SUMIF(โรคใบติดหรือใบไหม้!$B$5:$B$81,ทดสอบ!$E72,โรคใบติดหรือใบไหม้!$F$5:$F$81)</f>
        <v>0</v>
      </c>
      <c r="EG72" s="297"/>
      <c r="EH72" s="297">
        <f>SUMIF('โรคใบจุดสาหร่าย (durian)'!$B$5:$B$81,ทดสอบ!$E72,'โรคใบจุดสาหร่าย (durian)'!$F$5:$F$81)</f>
        <v>0</v>
      </c>
      <c r="EI72" s="297">
        <f>SUMIF(หนอนเจาะผล!$B$5:$B$81,ทดสอบ!$E72,หนอนเจาะผล!$F$5:$F$81)</f>
        <v>0</v>
      </c>
      <c r="EJ72" s="300">
        <f t="shared" si="178"/>
        <v>0</v>
      </c>
      <c r="EK72" s="297"/>
      <c r="EL72" s="297">
        <f>SUMIF('เพลี้ยแป้ง (เงาะ)'!$B$5:$B$76,ทดสอบ!$E72,'เพลี้ยแป้ง (เงาะ)'!$F$5:$F$76)</f>
        <v>0</v>
      </c>
      <c r="EM72" s="297"/>
      <c r="EN72" s="297">
        <f>SUMIF(หนอนคืบกินใบ!$B$5:$B$76,ทดสอบ!$E72,หนอนคืบกินใบ!$F$5:$F$76)</f>
        <v>0</v>
      </c>
      <c r="EO72" s="297">
        <f>SUMIF('โรคราแป้ง (เงาะ)'!$B$5:$B$76,ทดสอบ!$E72,'โรคราแป้ง (เงาะ)'!$F$5:$F$76)</f>
        <v>0</v>
      </c>
      <c r="EP72" s="297"/>
      <c r="EQ72" s="297"/>
      <c r="ER72" s="297"/>
      <c r="ES72" s="297">
        <f>SUMIF('โรคใบจุดสาหร่าย(เงาะ)'!$B$5:$B$76,ทดสอบ!$E72,'โรคใบจุดสาหร่าย(เงาะ)'!$F$5:$F$76)</f>
        <v>0</v>
      </c>
      <c r="ET72" s="300">
        <f t="shared" si="179"/>
        <v>0</v>
      </c>
      <c r="EU72" s="297">
        <f>SUMIF('เพลี้ยไฟ (mangosteen)'!$B$5:$B$76,ทดสอบ!$E72,'เพลี้ยไฟ (mangosteen)'!$F$5:$F$76)</f>
        <v>0</v>
      </c>
      <c r="EV72" s="297">
        <f>SUMIF(หนอนชอนใบ!$B$5:$B$76,ทดสอบ!$E72,หนอนชอนใบ!$F$5:$F$76)</f>
        <v>0</v>
      </c>
      <c r="EW72" s="297">
        <f>SUMIF(หนอนกินใบ!$B$5:$B$76,ทดสอบ!$E72,หนอนกินใบ!$F$5:$F$76)</f>
        <v>0</v>
      </c>
      <c r="EX72" s="297"/>
      <c r="EY72" s="297">
        <f>SUMIF(โรคแอนแทรคโนส!$B$5:$B$76,ทดสอบ!$E72,โรคแอนแทรคโนส!$F$5:$F$76)</f>
        <v>0</v>
      </c>
      <c r="EZ72" s="297">
        <f>SUMIF('โรคใบจุดสาหร่าย (mangosteen)'!$B$5:$B$76,ทดสอบ!$E72,'โรคใบจุดสาหร่าย (mangosteen)'!$F$5:$F$76)</f>
        <v>0</v>
      </c>
      <c r="FA72" s="297">
        <f>SUMIF('โรคใบจุด (mangosteen)'!$B$5:$B$76,ทดสอบ!$E72,'โรคใบจุด (mangosteen)'!$F$5:$F$76)</f>
        <v>0</v>
      </c>
      <c r="FB72" s="300">
        <f t="shared" si="180"/>
        <v>0</v>
      </c>
      <c r="FC72" s="297">
        <f>SUMIF(โรคพุ่มไม้กวาด!$B$5:$B$80,ทดสอบ!$E72,โรคพุ่มไม้กวาด!$F$5:$F$80)</f>
        <v>0</v>
      </c>
      <c r="FD72" s="297">
        <f>SUMIF('เพลี้ยแป้ง (ลำไย)'!$B$5:$B$80,ทดสอบ!$E72,'เพลี้ยแป้ง (ลำไย)'!$F$5:$F$80)</f>
        <v>0</v>
      </c>
      <c r="FE72" s="297">
        <f>SUMIF('โรคราดำ (ลำไย)'!$B$5:$B$80,ทดสอบ!$E72,'โรคราดำ (ลำไย)'!$F$5:$F$80)</f>
        <v>0</v>
      </c>
      <c r="FF72" s="297">
        <f>SUMIF('หนอนคืบกินใบ (ลำไย)'!$B$5:$B$80,ทดสอบ!$E72,'หนอนคืบกินใบ (ลำไย)'!$F$5:$F$80)</f>
        <v>0</v>
      </c>
      <c r="FG72" s="297"/>
      <c r="FH72" s="300">
        <f t="shared" si="181"/>
        <v>0</v>
      </c>
      <c r="FI72" s="300">
        <f t="shared" ca="1" si="182"/>
        <v>1403.5</v>
      </c>
      <c r="FJ72" s="368">
        <f t="shared" ca="1" si="184"/>
        <v>1403.5</v>
      </c>
      <c r="FK72" s="334">
        <f t="shared" ca="1" si="183"/>
        <v>0</v>
      </c>
    </row>
    <row r="73" spans="1:167" s="112" customFormat="1">
      <c r="A73" s="318">
        <v>0</v>
      </c>
      <c r="B73" s="318">
        <f t="shared" ca="1" si="168"/>
        <v>1</v>
      </c>
      <c r="C73" s="318">
        <f ca="1">IF(B73=1,SUBTOTAL(2,$B$69:B73),"")</f>
        <v>5</v>
      </c>
      <c r="D73" s="290">
        <f t="shared" ca="1" si="139"/>
        <v>5</v>
      </c>
      <c r="E73" s="291" t="s">
        <v>178</v>
      </c>
      <c r="F73" s="310"/>
      <c r="G73" s="310"/>
      <c r="H73" s="310"/>
      <c r="I73" s="310"/>
      <c r="J73" s="306"/>
      <c r="K73" s="297">
        <f>SUMIF(หนอนห่อใบข้าว!$B$5:$B$76,ทดสอบ!$E73,หนอนห่อใบข้าว!$G$5:$G$76)</f>
        <v>0</v>
      </c>
      <c r="L73" s="297">
        <f>SUMIF(เพลี้ยกระโดดหลังขาว!$B$5:$B$76,ทดสอบ!$E73,เพลี้ยกระโดดหลังขาว!$G$5:$G$76)</f>
        <v>7</v>
      </c>
      <c r="M73" s="297">
        <f>SUMIF(โรคไหม้ข้าว!$B$5:$B$76,ทดสอบ!$E73,โรคไหม้ข้าว!$G$5:$G$76)</f>
        <v>0</v>
      </c>
      <c r="N73" s="297">
        <f>SUMIF(แมลงหวี่ขาว!$B$5:$B$76,ทดสอบ!$E73,แมลงหวี่ขาว!$G$5:$G$76)</f>
        <v>0</v>
      </c>
      <c r="O73" s="297">
        <f>SUMIF(เพลี้ยกระโดดสีน้ำตาล!$B$5:$B$77,ทดสอบ!$E73,เพลี้ยกระโดดสีน้ำตาล!$G$5:$G$77)</f>
        <v>0</v>
      </c>
      <c r="P73" s="297">
        <f>SUMIF(แมลงสิง!$B$5:$B$81,ทดสอบ!$E73,แมลงสิง!$G$5:$G$81)</f>
        <v>0</v>
      </c>
      <c r="Q73" s="297">
        <f>SUMIF(เพลี้ยไฟ!$B$5:$B$76,ทดสอบ!$E73,เพลี้ยไฟ!$G$5:$G$76)</f>
        <v>0</v>
      </c>
      <c r="R73" s="297">
        <f>SUMIF(แมลงดำหนาม1!$B$5:$B$81,ทดสอบ!$E73,แมลงดำหนาม1!$G$5:$G$81)</f>
        <v>0</v>
      </c>
      <c r="S73" s="297">
        <f>SUMIF(โรคขอบใบแห้ง!$B$5:$B$78,ทดสอบ!$E73,โรคขอบใบแห้ง!$G$5:$G$78)</f>
        <v>1</v>
      </c>
      <c r="T73" s="297">
        <f>SUMIF(โรคกาบใบแห้ง!$B$5:$B$81,ทดสอบ!$E73,โรคกาบใบแห้ง!$G$5:$G$81)</f>
        <v>0</v>
      </c>
      <c r="U73" s="297">
        <f>SUMIF(โรคใบจุดสีน้ำตาล!$B$5:$B$77,ทดสอบ!$E73,โรคใบจุดสีน้ำตาล!$G$5:$G$77)</f>
        <v>0</v>
      </c>
      <c r="V73" s="297">
        <f>SUMIF(หนอนกระทู้กล้า!$B$5:$B$76,ทดสอบ!$E73,หนอนกระทู้กล้า!$G$5:$G$76)</f>
        <v>0</v>
      </c>
      <c r="W73" s="297">
        <f>SUMIF(โรคใบขีดโปร่งแสง!$B$5:$B$81,ทดสอบ!$E73,โรคใบขีดโปร่งแสง!$G$5:$G$81)</f>
        <v>0</v>
      </c>
      <c r="X73" s="297">
        <f>SUMIF(โรคใบขีดสีน้ำตาล!$B$5:$B$80,ทดสอบ!$E73,โรคใบขีดสีน้ำตาล!$G$5:$G$80)</f>
        <v>0</v>
      </c>
      <c r="Y73" s="297">
        <f>SUMIF(หนอนกัดใบข้าว!$B$5:$B$81,ทดสอบ!$E73,หนอนกัดใบข้าว!$G$5:$G$81)</f>
        <v>0</v>
      </c>
      <c r="Z73" s="297">
        <f>SUMIF(แมลงหล่า!$B$5:$B$81,ทดสอบ!$E73,แมลงหล่า!$G$5:$G$81)</f>
        <v>0</v>
      </c>
      <c r="AA73" s="297">
        <f>SUMIF(แมลงบั่ว!$B$5:$B$80,ทดสอบ!$E73,แมลงบั่ว!$G$5:$G$80)</f>
        <v>0</v>
      </c>
      <c r="AB73" s="297">
        <f>SUMIF(โรคเมล็ดด่าง!$B$5:$B$81,ทดสอบ!$E73,โรคเมล็ดด่าง!$G$5:$G$81)</f>
        <v>0</v>
      </c>
      <c r="AC73" s="297">
        <f>SUMIF(ด้วงดำ!$B$5:$B$81,ทดสอบ!$E73,ด้วงดำ!$G$5:$G$81)</f>
        <v>0</v>
      </c>
      <c r="AD73" s="297">
        <f>SUMIF(ตั๊กแตนหนวดสั้น!$B$5:$B$81,ทดสอบ!$E73,ตั๊กแตนหนวดสั้น!$G$5:$G$81)</f>
        <v>0</v>
      </c>
      <c r="AE73" s="297">
        <f>SUMIF(หนอนกอข้าว!$B$5:$B$77,ทดสอบ!$E73,หนอนกอข้าว!$G$5:$G$77)</f>
        <v>0</v>
      </c>
      <c r="AF73" s="297">
        <f>SUMIF(หนอนกระทู้ข้าว!$B$5:$B$81,ทดสอบ!$E73,หนอนกระทู้ข้าว!$G$5:$G$81)</f>
        <v>0</v>
      </c>
      <c r="AG73" s="297">
        <f>SUMIF(โรคกาบใบเน่า!$B$5:$B$81,ทดสอบ!$E73,โรคกาบใบเน่า!$G$5:$G$81)</f>
        <v>0</v>
      </c>
      <c r="AH73" s="297">
        <f>SUMIF(เพลี้ยจั๊กจั่นสีเขียว!$B$5:$B$80,ทดสอบ!$E73,เพลี้ยจั๊กจั่นสีเขียว!$G$5:$G$80)</f>
        <v>0</v>
      </c>
      <c r="AI73" s="297">
        <f>SUMIF(หอยเชอรี่!$B$5:$B$81,ทดสอบ!$E73,หอยเชอรี่!$G$5:$G$81)</f>
        <v>0</v>
      </c>
      <c r="AJ73" s="297">
        <f>SUMIF(โรคใบสีส้ม!$B$5:$B$80,ทดสอบ!$E73,โรคใบสีส้ม!$G$5:$G$80)</f>
        <v>0</v>
      </c>
      <c r="AK73" s="300">
        <f t="shared" si="169"/>
        <v>8</v>
      </c>
      <c r="AL73" s="297">
        <f>SUMIF(หนอนหัวดำ!$C$6:$C$67,ทดสอบ!$E73,หนอนหัวดำ!$N$6:$N$67)</f>
        <v>555</v>
      </c>
      <c r="AM73" s="297">
        <f>SUMIF(แมลงดำหนาม!$C$6:$C$67,ทดสอบ!$E73,แมลงดำหนาม!$N$6:$N$67)</f>
        <v>0</v>
      </c>
      <c r="AN73" s="297">
        <f>SUMIF('ด้วงแรด มะพร้าว'!$C$6:$C$67,ทดสอบ!$E73,'ด้วงแรด มะพร้าว'!$J$6:$J$67)</f>
        <v>49</v>
      </c>
      <c r="AO73" s="297">
        <f>SUMIF(ด้วงงวง!$C$6:$C$67,ทดสอบ!$E73,ด้วงงวง!$J$6:$J$67)</f>
        <v>3</v>
      </c>
      <c r="AP73" s="297">
        <f>SUMIF(ไรสี่ขามะพร้าว!$C$6:$C$67,ทดสอบ!$E73,ไรสี่ขามะพร้าว!$J$6:$J$67)</f>
        <v>0</v>
      </c>
      <c r="AQ73" s="297">
        <f>SUMIF(หนอนพาราซา!$C$6:$C$67,ทดสอบ!$E73,หนอนพาราซา!$J$6:$J$67)</f>
        <v>0</v>
      </c>
      <c r="AR73" s="297">
        <f>SUMIF(หนอนกินใบมะพร้าว!$C$6:$C$67,ทดสอบ!$E73,หนอนกินใบมะพร้าว!$J$6:$J$67)</f>
        <v>0</v>
      </c>
      <c r="AS73" s="300">
        <f t="shared" si="79"/>
        <v>607</v>
      </c>
      <c r="AT73" s="297">
        <f>SUMIF('ด้วงแรด ปาล์ม'!$C$5:$C$71,ทดสอบ!$E73,'ด้วงแรด ปาล์ม'!$G$5:$G$71)</f>
        <v>0</v>
      </c>
      <c r="AU73" s="297">
        <f>SUMIF(หนอนปลอกเล็ก!$C$5:$C$71,ทดสอบ!$E73,หนอนปลอกเล็ก!$G$5:$G$71)</f>
        <v>0</v>
      </c>
      <c r="AV73" s="297">
        <f>SUMIF(ด้วงกุหลาบ!$C$5:$C$70,ทดสอบ!$E73,ด้วงกุหลาบ!$G$5:$G$70)</f>
        <v>0</v>
      </c>
      <c r="AW73" s="297">
        <f>SUMIF(โรคทะลายเน่า!$C$5:$C$71,ทดสอบ!$E73,โรคทะลายเน่า!$G$5:$G$71)</f>
        <v>0</v>
      </c>
      <c r="AX73" s="297">
        <f>SUMIF(โรคลำต้นเน่า!$C$5:$C$71,ทดสอบ!$E73,โรคลำต้นเน่า!$G$5:$G$71)</f>
        <v>0</v>
      </c>
      <c r="AY73" s="297">
        <f>SUMIF('โรคใบจุด ปาล์ม'!$C$5:$C$71,ทดสอบ!$E73,'โรคใบจุด ปาล์ม'!$G$5:$G$71)</f>
        <v>0</v>
      </c>
      <c r="AZ73" s="297">
        <f>SUMIF(โรคก้านทางใบเน่า!$C$5:$C$71,ทดสอบ!$E73,โรคก้านทางใบเน่า!$G$5:$G$71)</f>
        <v>0</v>
      </c>
      <c r="BA73" s="297">
        <f>SUMIF(หนอนหน้าแมว!$C$5:$C$71,ทดสอบ!$E73,หนอนหน้าแมว!$G$5:$G$71)</f>
        <v>0</v>
      </c>
      <c r="BB73" s="591">
        <f>SUMIF('หนอนหัวดำ ปาล์ม'!$C$5:$C$71,ทดสอบ!$E73,'หนอนหัวดำ ปาล์ม'!$G$5:$G$71)</f>
        <v>0</v>
      </c>
      <c r="BC73" s="297">
        <f>SUMIF('โรคใบจุดสาหร่าย ปาล์ม'!$C$5:$C$71,ทดสอบ!$E73,'โรคใบจุดสาหร่าย ปาล์ม'!$G$5:$G$71)</f>
        <v>0</v>
      </c>
      <c r="BD73" s="300">
        <f t="shared" si="170"/>
        <v>0</v>
      </c>
      <c r="BE73" s="297">
        <f>SUMIF(โรครากขาว!$C$5:$C$69,ทดสอบ!$E73,โรครากขาว!$G$5:$G$69)</f>
        <v>0</v>
      </c>
      <c r="BF73" s="297">
        <f>SUMIF(โรคใบร่วงยางพาราชนิดใหม่!$C$5:$C$69,ทดสอบ!$E73,โรคใบร่วงยางพาราชนิดใหม่!$G$5:$G$69)</f>
        <v>0</v>
      </c>
      <c r="BG73" s="297">
        <f>SUMIF(โรคใบร่วงยางพารา!$C$5:$C$69,ทดสอบ!$E73,โรคใบร่วงยางพารา!$G$5:$G$69)</f>
        <v>0</v>
      </c>
      <c r="BH73" s="297">
        <f>SUMIF(โรคราแป้ง1!$C$5:$C$69,ทดสอบ!$E73,โรคราแป้ง1!$G$5:$G$69)</f>
        <v>0</v>
      </c>
      <c r="BI73" s="297">
        <f>SUMIF(โรคหน้ายางแห้ง!$C$5:$C$69,ทดสอบ!$E73,โรคหน้ายางแห้ง!$G$5:$G$69)</f>
        <v>0</v>
      </c>
      <c r="BJ73" s="300">
        <f t="shared" si="171"/>
        <v>0</v>
      </c>
      <c r="BK73" s="297">
        <f>SUMIF(โรคราสนิม!$C$5:$C$64,ทดสอบ!$E73,โรคราสนิม!$G$5:$G$64)</f>
        <v>0</v>
      </c>
      <c r="BL73" s="297">
        <f>SUMIF(หนอนกาแฟสีแดง!$C$5:$C$64,ทดสอบ!$E73,หนอนกาแฟสีแดง!$G$5:$G$64)</f>
        <v>0</v>
      </c>
      <c r="BM73" s="297">
        <f>SUMIF(โรคใบจุดตากบ!$C$5:$C$64,ทดสอบ!$E73,โรคใบจุดตากบ!$G$5:$G$64)</f>
        <v>0</v>
      </c>
      <c r="BN73" s="297">
        <f ca="1">SUMIF(หนอนเจาะกิ่งลำต้น!$C$5:$C527,ทดสอบ!$E73,หนอนเจาะกิ่งลำต้น!$G$5:$G$64)</f>
        <v>0</v>
      </c>
      <c r="BO73" s="591">
        <f>SUMIF(มอดเจาะเมล็ดกาแฟ!$C$5:$C$64,ทดสอบ!$E73,มอดเจาะเมล็ดกาแฟ!$G$5:$G$64)</f>
        <v>0</v>
      </c>
      <c r="BP73" s="297">
        <f>SUMIF(มอดเจาะผลกาแฟ!$C$5:$C$64,ทดสอบ!$E73,มอดเจาะผลกาแฟ!$G$5:$G$64)</f>
        <v>0</v>
      </c>
      <c r="BQ73" s="300">
        <f t="shared" ca="1" si="172"/>
        <v>0</v>
      </c>
      <c r="BR73" s="297">
        <f>SUMIF(เพลี้ยแป้งมัน!$B$5:$B$59,ทดสอบ!$E73,เพลี้ยแป้งมัน!$H$5:$H$59)</f>
        <v>414</v>
      </c>
      <c r="BS73" s="591">
        <f>SUMIF('โรคใบไหม้ (มัน)'!$B$5:$B$58,ทดสอบ!$E73,'โรคใบไหม้ (มัน)'!$H$5:$H$58)</f>
        <v>0</v>
      </c>
      <c r="BT73" s="297">
        <f>SUMIF(ไรแดง!$B$5:$B$59,ทดสอบ!$E73,ไรแดง!$H$5:$H$59)</f>
        <v>242</v>
      </c>
      <c r="BU73" s="297"/>
      <c r="BV73" s="297"/>
      <c r="BW73" s="297"/>
      <c r="BX73" s="297"/>
      <c r="BY73" s="297"/>
      <c r="BZ73" s="297">
        <f>SUMIF(โรคโคนเน่าหัวเน่า!$B$5:$B$59,ทดสอบ!$E73,โรคโคนเน่าหัวเน่า!$H$5:$H$59)</f>
        <v>0</v>
      </c>
      <c r="CA73" s="297"/>
      <c r="CB73" s="297">
        <f>SUMIF(โรคพุ่มแจ้!$B$5:$B$58,ทดสอบ!$E73,โรคพุ่มแจ้!$H$5:$H$58)</f>
        <v>0</v>
      </c>
      <c r="CC73" s="297">
        <f>SUMIF(โรคใบด่างมันสำปะหลัง!$B$5:$B$59,ทดสอบ!$E73,โรคใบด่างมันสำปะหลัง!$H$5:$H$59)</f>
        <v>1515</v>
      </c>
      <c r="CD73" s="300">
        <f t="shared" si="173"/>
        <v>2171</v>
      </c>
      <c r="CE73" s="297">
        <f>SUMIF(หนอนกออ้อย!$B$5:$B$50,ทดสอบ!$E73,หนอนกออ้อย!$G$5:$G$50)</f>
        <v>0</v>
      </c>
      <c r="CF73" s="297">
        <f>SUMIF('ด้วงหนวดยาว อ้อย'!$B$5:$B$52,ทดสอบ!$E73,'ด้วงหนวดยาว อ้อย'!$G$5:$G$52)</f>
        <v>0</v>
      </c>
      <c r="CG73" s="297"/>
      <c r="CH73" s="297"/>
      <c r="CI73" s="297"/>
      <c r="CJ73" s="297"/>
      <c r="CK73" s="297"/>
      <c r="CL73" s="297"/>
      <c r="CM73" s="297"/>
      <c r="CN73" s="297"/>
      <c r="CO73" s="297"/>
      <c r="CP73" s="297"/>
      <c r="CQ73" s="297"/>
      <c r="CR73" s="297">
        <f>SUMIF('โรคใบขาว อ้อย'!$B$5:$B$50,ทดสอบ!$E73,'โรคใบขาว อ้อย'!$G$5:$G$50)</f>
        <v>0</v>
      </c>
      <c r="CS73" s="297"/>
      <c r="CT73" s="300">
        <f t="shared" si="174"/>
        <v>0</v>
      </c>
      <c r="CU73" s="297"/>
      <c r="CV73" s="297">
        <f>SUMIF('หนอนกระทู้ข้าวโพดลายจุด (FAW)'!$B$5:$B$57,ทดสอบ!$E73,'หนอนกระทู้ข้าวโพดลายจุด (FAW)'!$F$5:$F$57)</f>
        <v>0</v>
      </c>
      <c r="CW73" s="297">
        <f>SUMIF(โรคฝักเน่า!$C$5:$C$57,ทดสอบ!$E73,โรคฝักเน่า!$G$5:$G$57)</f>
        <v>0</v>
      </c>
      <c r="CX73" s="297"/>
      <c r="CY73" s="297"/>
      <c r="CZ73" s="297"/>
      <c r="DA73" s="297"/>
      <c r="DB73" s="297"/>
      <c r="DC73" s="297"/>
      <c r="DD73" s="300">
        <f t="shared" si="175"/>
        <v>0</v>
      </c>
      <c r="DE73" s="297">
        <f>SUMIF(โรคเหี่ยว!$B$5:$B$65,ทดสอบ!$E73,โรคเหี่ยว!$E$5:$E$65)</f>
        <v>0</v>
      </c>
      <c r="DF73" s="297"/>
      <c r="DG73" s="297"/>
      <c r="DH73" s="297"/>
      <c r="DI73" s="297"/>
      <c r="DJ73" s="300">
        <f t="shared" si="176"/>
        <v>0</v>
      </c>
      <c r="DK73" s="297"/>
      <c r="DL73" s="297"/>
      <c r="DM73" s="297"/>
      <c r="DN73" s="297"/>
      <c r="DO73" s="297"/>
      <c r="DP73" s="300">
        <f t="shared" si="177"/>
        <v>0</v>
      </c>
      <c r="DQ73" s="297"/>
      <c r="DR73" s="297"/>
      <c r="DS73" s="297">
        <f>SUMIF('เพลี้ยไฟ ทุเรียน'!$B$5:$B$81,ทดสอบ!$E73,'เพลี้ยไฟ ทุเรียน'!$F$5:$F$81)</f>
        <v>0</v>
      </c>
      <c r="DT73" s="297">
        <f>SUMIF('เพลี้ยแป้ง ทุเรียน'!$B$5:$B$81,ทดสอบ!$E73,'เพลี้ยแป้ง ทุเรียน'!$F$5:$F$81)</f>
        <v>0</v>
      </c>
      <c r="DU73" s="297">
        <f>SUMIF(เพลี้ยไก่แจ้ทุเรียน!$B$5:$B$81,ทดสอบ!$E73,เพลี้ยไก่แจ้ทุเรียน!$F$5:$F$81)</f>
        <v>0</v>
      </c>
      <c r="DV73" s="297">
        <f>SUMIF(เพลี้ยหอยเกล็ด!$B$5:$B$81,ทดสอบ!$E73,เพลี้ยหอยเกล็ด!$F$5:$F$81)</f>
        <v>0</v>
      </c>
      <c r="DW73" s="297">
        <f>SUMIF(เพลี้ยจั๊กจั่นฝอย!$B$5:$B$81,ทดสอบ!$E73,เพลี้ยจั๊กจั่นฝอย!$F$5:$F$81)</f>
        <v>0</v>
      </c>
      <c r="DX73" s="297">
        <f>SUMIF(หนอนเจาะเมล็ดทุเรียน!$B$5:$B$81,ทดสอบ!$E73,หนอนเจาะเมล็ดทุเรียน!$F$5:$F$81)</f>
        <v>0</v>
      </c>
      <c r="DY73" s="297">
        <f>SUMIF(ไรแดงทุเรียน!$B$5:$B$81,ทดสอบ!$E73,ไรแดงทุเรียน!$F$5:$F$81)</f>
        <v>0</v>
      </c>
      <c r="DZ73" s="297"/>
      <c r="EA73" s="297">
        <f>SUMIF(โรครากเน่าโคนเน่า!$B$5:$B$81,ทดสอบ!$E73,โรครากเน่าโคนเน่า!$F$5:$F$81)</f>
        <v>0</v>
      </c>
      <c r="EB73" s="297">
        <f>SUMIF('โรคราดำ ทุเรียน'!$B$5:$B$81,ทดสอบ!$E73,'โรคราดำ ทุเรียน'!$F$5:$F$81)</f>
        <v>0</v>
      </c>
      <c r="EC73" s="297"/>
      <c r="ED73" s="297"/>
      <c r="EE73" s="297">
        <f>SUMIF(โรคราสีชมพู!$B$5:$B$81,ทดสอบ!$E73,โรคราสีชมพู!$F$5:$F$81)</f>
        <v>0</v>
      </c>
      <c r="EF73" s="297">
        <f>SUMIF(โรคใบติดหรือใบไหม้!$B$5:$B$81,ทดสอบ!$E73,โรคใบติดหรือใบไหม้!$F$5:$F$81)</f>
        <v>0</v>
      </c>
      <c r="EG73" s="297"/>
      <c r="EH73" s="297">
        <f>SUMIF('โรคใบจุดสาหร่าย (durian)'!$B$5:$B$81,ทดสอบ!$E73,'โรคใบจุดสาหร่าย (durian)'!$F$5:$F$81)</f>
        <v>0</v>
      </c>
      <c r="EI73" s="297">
        <f>SUMIF(หนอนเจาะผล!$B$5:$B$81,ทดสอบ!$E73,หนอนเจาะผล!$F$5:$F$81)</f>
        <v>0</v>
      </c>
      <c r="EJ73" s="300">
        <f t="shared" si="178"/>
        <v>0</v>
      </c>
      <c r="EK73" s="297"/>
      <c r="EL73" s="297">
        <f>SUMIF('เพลี้ยแป้ง (เงาะ)'!$B$5:$B$76,ทดสอบ!$E73,'เพลี้ยแป้ง (เงาะ)'!$F$5:$F$76)</f>
        <v>0</v>
      </c>
      <c r="EM73" s="297"/>
      <c r="EN73" s="297">
        <f>SUMIF(หนอนคืบกินใบ!$B$5:$B$76,ทดสอบ!$E73,หนอนคืบกินใบ!$F$5:$F$76)</f>
        <v>0</v>
      </c>
      <c r="EO73" s="297">
        <f>SUMIF('โรคราแป้ง (เงาะ)'!$B$5:$B$76,ทดสอบ!$E73,'โรคราแป้ง (เงาะ)'!$F$5:$F$76)</f>
        <v>0</v>
      </c>
      <c r="EP73" s="297"/>
      <c r="EQ73" s="297"/>
      <c r="ER73" s="297"/>
      <c r="ES73" s="297">
        <f>SUMIF('โรคใบจุดสาหร่าย(เงาะ)'!$B$5:$B$76,ทดสอบ!$E73,'โรคใบจุดสาหร่าย(เงาะ)'!$F$5:$F$76)</f>
        <v>0</v>
      </c>
      <c r="ET73" s="300">
        <f t="shared" si="179"/>
        <v>0</v>
      </c>
      <c r="EU73" s="297">
        <f>SUMIF('เพลี้ยไฟ (mangosteen)'!$B$5:$B$76,ทดสอบ!$E73,'เพลี้ยไฟ (mangosteen)'!$F$5:$F$76)</f>
        <v>0</v>
      </c>
      <c r="EV73" s="297">
        <f>SUMIF(หนอนชอนใบ!$B$5:$B$76,ทดสอบ!$E73,หนอนชอนใบ!$F$5:$F$76)</f>
        <v>0</v>
      </c>
      <c r="EW73" s="297">
        <f>SUMIF(หนอนกินใบ!$B$5:$B$76,ทดสอบ!$E73,หนอนกินใบ!$F$5:$F$76)</f>
        <v>0</v>
      </c>
      <c r="EX73" s="297"/>
      <c r="EY73" s="297">
        <f>SUMIF(โรคแอนแทรคโนส!$B$5:$B$76,ทดสอบ!$E73,โรคแอนแทรคโนส!$F$5:$F$76)</f>
        <v>0</v>
      </c>
      <c r="EZ73" s="297">
        <f>SUMIF('โรคใบจุดสาหร่าย (mangosteen)'!$B$5:$B$76,ทดสอบ!$E73,'โรคใบจุดสาหร่าย (mangosteen)'!$F$5:$F$76)</f>
        <v>0</v>
      </c>
      <c r="FA73" s="297">
        <f>SUMIF('โรคใบจุด (mangosteen)'!$B$5:$B$76,ทดสอบ!$E73,'โรคใบจุด (mangosteen)'!$F$5:$F$76)</f>
        <v>0</v>
      </c>
      <c r="FB73" s="300">
        <f t="shared" si="180"/>
        <v>0</v>
      </c>
      <c r="FC73" s="297">
        <f>SUMIF(โรคพุ่มไม้กวาด!$B$5:$B$80,ทดสอบ!$E73,โรคพุ่มไม้กวาด!$F$5:$F$80)</f>
        <v>0</v>
      </c>
      <c r="FD73" s="297">
        <f>SUMIF('เพลี้ยแป้ง (ลำไย)'!$B$5:$B$80,ทดสอบ!$E73,'เพลี้ยแป้ง (ลำไย)'!$F$5:$F$80)</f>
        <v>0</v>
      </c>
      <c r="FE73" s="297">
        <f>SUMIF('โรคราดำ (ลำไย)'!$B$5:$B$80,ทดสอบ!$E73,'โรคราดำ (ลำไย)'!$F$5:$F$80)</f>
        <v>0</v>
      </c>
      <c r="FF73" s="297">
        <f>SUMIF('หนอนคืบกินใบ (ลำไย)'!$B$5:$B$80,ทดสอบ!$E73,'หนอนคืบกินใบ (ลำไย)'!$F$5:$F$80)</f>
        <v>0</v>
      </c>
      <c r="FG73" s="297"/>
      <c r="FH73" s="300">
        <f t="shared" si="181"/>
        <v>0</v>
      </c>
      <c r="FI73" s="300">
        <f t="shared" ca="1" si="182"/>
        <v>2786</v>
      </c>
      <c r="FJ73" s="368">
        <f t="shared" ca="1" si="184"/>
        <v>2786</v>
      </c>
      <c r="FK73" s="334">
        <f t="shared" ca="1" si="183"/>
        <v>0</v>
      </c>
    </row>
    <row r="74" spans="1:167" s="112" customFormat="1">
      <c r="A74" s="318">
        <v>0</v>
      </c>
      <c r="B74" s="318">
        <f t="shared" ca="1" si="168"/>
        <v>1</v>
      </c>
      <c r="C74" s="318">
        <f ca="1">IF(B74=1,SUBTOTAL(2,$B$69:B74),"")</f>
        <v>6</v>
      </c>
      <c r="D74" s="290">
        <f t="shared" ca="1" si="139"/>
        <v>6</v>
      </c>
      <c r="E74" s="291" t="s">
        <v>179</v>
      </c>
      <c r="F74" s="310"/>
      <c r="G74" s="310"/>
      <c r="H74" s="310"/>
      <c r="I74" s="310"/>
      <c r="J74" s="307"/>
      <c r="K74" s="297">
        <f>SUMIF(หนอนห่อใบข้าว!$B$5:$B$76,ทดสอบ!$E74,หนอนห่อใบข้าว!$G$5:$G$76)</f>
        <v>0</v>
      </c>
      <c r="L74" s="297">
        <f>SUMIF(เพลี้ยกระโดดหลังขาว!$B$5:$B$76,ทดสอบ!$E74,เพลี้ยกระโดดหลังขาว!$G$5:$G$76)</f>
        <v>0</v>
      </c>
      <c r="M74" s="297">
        <f>SUMIF(โรคไหม้ข้าว!$B$5:$B$76,ทดสอบ!$E74,โรคไหม้ข้าว!$G$5:$G$76)</f>
        <v>0</v>
      </c>
      <c r="N74" s="297">
        <f>SUMIF(แมลงหวี่ขาว!$B$5:$B$76,ทดสอบ!$E74,แมลงหวี่ขาว!$G$5:$G$76)</f>
        <v>0</v>
      </c>
      <c r="O74" s="297">
        <f>SUMIF(เพลี้ยกระโดดสีน้ำตาล!$B$5:$B$77,ทดสอบ!$E74,เพลี้ยกระโดดสีน้ำตาล!$G$5:$G$77)</f>
        <v>0</v>
      </c>
      <c r="P74" s="297">
        <f>SUMIF(แมลงสิง!$B$5:$B$81,ทดสอบ!$E74,แมลงสิง!$G$5:$G$81)</f>
        <v>0</v>
      </c>
      <c r="Q74" s="297">
        <f>SUMIF(เพลี้ยไฟ!$B$5:$B$76,ทดสอบ!$E74,เพลี้ยไฟ!$G$5:$G$76)</f>
        <v>0</v>
      </c>
      <c r="R74" s="297">
        <f>SUMIF(แมลงดำหนาม1!$B$5:$B$81,ทดสอบ!$E74,แมลงดำหนาม1!$G$5:$G$81)</f>
        <v>0</v>
      </c>
      <c r="S74" s="297">
        <f>SUMIF(โรคขอบใบแห้ง!$B$5:$B$78,ทดสอบ!$E74,โรคขอบใบแห้ง!$G$5:$G$78)</f>
        <v>0</v>
      </c>
      <c r="T74" s="297">
        <f>SUMIF(โรคกาบใบแห้ง!$B$5:$B$81,ทดสอบ!$E74,โรคกาบใบแห้ง!$G$5:$G$81)</f>
        <v>0</v>
      </c>
      <c r="U74" s="297">
        <f>SUMIF(โรคใบจุดสีน้ำตาล!$B$5:$B$77,ทดสอบ!$E74,โรคใบจุดสีน้ำตาล!$G$5:$G$77)</f>
        <v>0</v>
      </c>
      <c r="V74" s="297">
        <f>SUMIF(หนอนกระทู้กล้า!$B$5:$B$76,ทดสอบ!$E74,หนอนกระทู้กล้า!$G$5:$G$76)</f>
        <v>0</v>
      </c>
      <c r="W74" s="297">
        <f>SUMIF(โรคใบขีดโปร่งแสง!$B$5:$B$81,ทดสอบ!$E74,โรคใบขีดโปร่งแสง!$G$5:$G$81)</f>
        <v>0</v>
      </c>
      <c r="X74" s="297">
        <f>SUMIF(โรคใบขีดสีน้ำตาล!$B$5:$B$80,ทดสอบ!$E74,โรคใบขีดสีน้ำตาล!$G$5:$G$80)</f>
        <v>0</v>
      </c>
      <c r="Y74" s="297">
        <f>SUMIF(หนอนกัดใบข้าว!$B$5:$B$81,ทดสอบ!$E74,หนอนกัดใบข้าว!$G$5:$G$81)</f>
        <v>0</v>
      </c>
      <c r="Z74" s="297">
        <f>SUMIF(แมลงหล่า!$B$5:$B$81,ทดสอบ!$E74,แมลงหล่า!$G$5:$G$81)</f>
        <v>0</v>
      </c>
      <c r="AA74" s="297">
        <f>SUMIF(แมลงบั่ว!$B$5:$B$80,ทดสอบ!$E74,แมลงบั่ว!$G$5:$G$80)</f>
        <v>0</v>
      </c>
      <c r="AB74" s="297">
        <f>SUMIF(โรคเมล็ดด่าง!$B$5:$B$81,ทดสอบ!$E74,โรคเมล็ดด่าง!$G$5:$G$81)</f>
        <v>0</v>
      </c>
      <c r="AC74" s="297">
        <f>SUMIF(ด้วงดำ!$B$5:$B$81,ทดสอบ!$E74,ด้วงดำ!$G$5:$G$81)</f>
        <v>0</v>
      </c>
      <c r="AD74" s="297">
        <f>SUMIF(ตั๊กแตนหนวดสั้น!$B$5:$B$81,ทดสอบ!$E74,ตั๊กแตนหนวดสั้น!$G$5:$G$81)</f>
        <v>0</v>
      </c>
      <c r="AE74" s="297">
        <f>SUMIF(หนอนกอข้าว!$B$5:$B$77,ทดสอบ!$E74,หนอนกอข้าว!$G$5:$G$77)</f>
        <v>0</v>
      </c>
      <c r="AF74" s="297">
        <f>SUMIF(หนอนกระทู้ข้าว!$B$5:$B$81,ทดสอบ!$E74,หนอนกระทู้ข้าว!$G$5:$G$81)</f>
        <v>0</v>
      </c>
      <c r="AG74" s="297">
        <f>SUMIF(โรคกาบใบเน่า!$B$5:$B$81,ทดสอบ!$E74,โรคกาบใบเน่า!$G$5:$G$81)</f>
        <v>0</v>
      </c>
      <c r="AH74" s="297">
        <f>SUMIF(เพลี้ยจั๊กจั่นสีเขียว!$B$5:$B$80,ทดสอบ!$E74,เพลี้ยจั๊กจั่นสีเขียว!$G$5:$G$80)</f>
        <v>0</v>
      </c>
      <c r="AI74" s="297">
        <f>SUMIF(หอยเชอรี่!$B$5:$B$81,ทดสอบ!$E74,หอยเชอรี่!$G$5:$G$81)</f>
        <v>0</v>
      </c>
      <c r="AJ74" s="297">
        <f>SUMIF(โรคใบสีส้ม!$B$5:$B$80,ทดสอบ!$E74,โรคใบสีส้ม!$G$5:$G$80)</f>
        <v>0</v>
      </c>
      <c r="AK74" s="300">
        <f t="shared" si="169"/>
        <v>0</v>
      </c>
      <c r="AL74" s="297">
        <f>SUMIF(หนอนหัวดำ!$C$6:$C$67,ทดสอบ!$E74,หนอนหัวดำ!$N$6:$N$67)</f>
        <v>302.25</v>
      </c>
      <c r="AM74" s="297">
        <f>SUMIF(แมลงดำหนาม!$C$6:$C$67,ทดสอบ!$E74,แมลงดำหนาม!$N$6:$N$67)</f>
        <v>37.599999999999994</v>
      </c>
      <c r="AN74" s="297">
        <f>SUMIF('ด้วงแรด มะพร้าว'!$C$6:$C$67,ทดสอบ!$E74,'ด้วงแรด มะพร้าว'!$J$6:$J$67)</f>
        <v>238.5</v>
      </c>
      <c r="AO74" s="297">
        <f>SUMIF(ด้วงงวง!$C$6:$C$67,ทดสอบ!$E74,ด้วงงวง!$J$6:$J$67)</f>
        <v>68.28</v>
      </c>
      <c r="AP74" s="297">
        <f>SUMIF(ไรสี่ขามะพร้าว!$C$6:$C$67,ทดสอบ!$E74,ไรสี่ขามะพร้าว!$J$6:$J$67)</f>
        <v>0</v>
      </c>
      <c r="AQ74" s="297">
        <f>SUMIF(หนอนพาราซา!$C$6:$C$67,ทดสอบ!$E74,หนอนพาราซา!$J$6:$J$67)</f>
        <v>0</v>
      </c>
      <c r="AR74" s="297">
        <f>SUMIF(หนอนกินใบมะพร้าว!$C$6:$C$67,ทดสอบ!$E74,หนอนกินใบมะพร้าว!$J$6:$J$67)</f>
        <v>0</v>
      </c>
      <c r="AS74" s="300">
        <f t="shared" si="79"/>
        <v>646.63</v>
      </c>
      <c r="AT74" s="297">
        <f>SUMIF('ด้วงแรด ปาล์ม'!$C$5:$C$71,ทดสอบ!$E74,'ด้วงแรด ปาล์ม'!$G$5:$G$71)</f>
        <v>0</v>
      </c>
      <c r="AU74" s="297">
        <f>SUMIF(หนอนปลอกเล็ก!$C$5:$C$71,ทดสอบ!$E74,หนอนปลอกเล็ก!$G$5:$G$71)</f>
        <v>0</v>
      </c>
      <c r="AV74" s="297">
        <f>SUMIF(ด้วงกุหลาบ!$C$5:$C$70,ทดสอบ!$E74,ด้วงกุหลาบ!$G$5:$G$70)</f>
        <v>0</v>
      </c>
      <c r="AW74" s="297">
        <f>SUMIF(โรคทะลายเน่า!$C$5:$C$71,ทดสอบ!$E74,โรคทะลายเน่า!$G$5:$G$71)</f>
        <v>0</v>
      </c>
      <c r="AX74" s="297">
        <f>SUMIF(โรคลำต้นเน่า!$C$5:$C$71,ทดสอบ!$E74,โรคลำต้นเน่า!$G$5:$G$71)</f>
        <v>0</v>
      </c>
      <c r="AY74" s="297">
        <f>SUMIF('โรคใบจุด ปาล์ม'!$C$5:$C$71,ทดสอบ!$E74,'โรคใบจุด ปาล์ม'!$G$5:$G$71)</f>
        <v>0</v>
      </c>
      <c r="AZ74" s="297">
        <f>SUMIF(โรคก้านทางใบเน่า!$C$5:$C$71,ทดสอบ!$E74,โรคก้านทางใบเน่า!$G$5:$G$71)</f>
        <v>0</v>
      </c>
      <c r="BA74" s="297">
        <f>SUMIF(หนอนหน้าแมว!$C$5:$C$71,ทดสอบ!$E74,หนอนหน้าแมว!$G$5:$G$71)</f>
        <v>0</v>
      </c>
      <c r="BB74" s="591">
        <f>SUMIF('หนอนหัวดำ ปาล์ม'!$C$5:$C$71,ทดสอบ!$E74,'หนอนหัวดำ ปาล์ม'!$G$5:$G$71)</f>
        <v>0</v>
      </c>
      <c r="BC74" s="297">
        <f>SUMIF('โรคใบจุดสาหร่าย ปาล์ม'!$C$5:$C$71,ทดสอบ!$E74,'โรคใบจุดสาหร่าย ปาล์ม'!$G$5:$G$71)</f>
        <v>0</v>
      </c>
      <c r="BD74" s="300">
        <f t="shared" si="170"/>
        <v>0</v>
      </c>
      <c r="BE74" s="297">
        <f>SUMIF(โรครากขาว!$C$5:$C$69,ทดสอบ!$E74,โรครากขาว!$G$5:$G$69)</f>
        <v>0</v>
      </c>
      <c r="BF74" s="297">
        <f>SUMIF(โรคใบร่วงยางพาราชนิดใหม่!$C$5:$C$69,ทดสอบ!$E74,โรคใบร่วงยางพาราชนิดใหม่!$G$5:$G$69)</f>
        <v>0</v>
      </c>
      <c r="BG74" s="297">
        <f>SUMIF(โรคใบร่วงยางพารา!$C$5:$C$69,ทดสอบ!$E74,โรคใบร่วงยางพารา!$G$5:$G$69)</f>
        <v>0</v>
      </c>
      <c r="BH74" s="297">
        <f>SUMIF(โรคราแป้ง1!$C$5:$C$69,ทดสอบ!$E74,โรคราแป้ง1!$G$5:$G$69)</f>
        <v>0</v>
      </c>
      <c r="BI74" s="297">
        <f>SUMIF(โรคหน้ายางแห้ง!$C$5:$C$69,ทดสอบ!$E74,โรคหน้ายางแห้ง!$G$5:$G$69)</f>
        <v>0</v>
      </c>
      <c r="BJ74" s="300">
        <f t="shared" si="171"/>
        <v>0</v>
      </c>
      <c r="BK74" s="297">
        <f>SUMIF(โรคราสนิม!$C$5:$C$64,ทดสอบ!$E74,โรคราสนิม!$G$5:$G$64)</f>
        <v>0</v>
      </c>
      <c r="BL74" s="297">
        <f>SUMIF(หนอนกาแฟสีแดง!$C$5:$C$64,ทดสอบ!$E74,หนอนกาแฟสีแดง!$G$5:$G$64)</f>
        <v>0</v>
      </c>
      <c r="BM74" s="297">
        <f>SUMIF(โรคใบจุดตากบ!$C$5:$C$64,ทดสอบ!$E74,โรคใบจุดตากบ!$G$5:$G$64)</f>
        <v>0</v>
      </c>
      <c r="BN74" s="297">
        <f ca="1">SUMIF(หนอนเจาะกิ่งลำต้น!$C$5:$C528,ทดสอบ!$E74,หนอนเจาะกิ่งลำต้น!$G$5:$G$64)</f>
        <v>0</v>
      </c>
      <c r="BO74" s="591">
        <f>SUMIF(มอดเจาะเมล็ดกาแฟ!$C$5:$C$64,ทดสอบ!$E74,มอดเจาะเมล็ดกาแฟ!$G$5:$G$64)</f>
        <v>0</v>
      </c>
      <c r="BP74" s="297">
        <f>SUMIF(มอดเจาะผลกาแฟ!$C$5:$C$64,ทดสอบ!$E74,มอดเจาะผลกาแฟ!$G$5:$G$64)</f>
        <v>0</v>
      </c>
      <c r="BQ74" s="300">
        <f t="shared" ca="1" si="172"/>
        <v>0</v>
      </c>
      <c r="BR74" s="297">
        <f>SUMIF(เพลี้ยแป้งมัน!$B$5:$B$59,ทดสอบ!$E74,เพลี้ยแป้งมัน!$H$5:$H$59)</f>
        <v>0</v>
      </c>
      <c r="BS74" s="591">
        <f>SUMIF('โรคใบไหม้ (มัน)'!$B$5:$B$58,ทดสอบ!$E74,'โรคใบไหม้ (มัน)'!$H$5:$H$58)</f>
        <v>0</v>
      </c>
      <c r="BT74" s="297">
        <f>SUMIF(ไรแดง!$B$5:$B$59,ทดสอบ!$E74,ไรแดง!$H$5:$H$59)</f>
        <v>0</v>
      </c>
      <c r="BU74" s="297"/>
      <c r="BV74" s="297"/>
      <c r="BW74" s="297"/>
      <c r="BX74" s="297"/>
      <c r="BY74" s="297"/>
      <c r="BZ74" s="297">
        <f>SUMIF(โรคโคนเน่าหัวเน่า!$B$5:$B$59,ทดสอบ!$E74,โรคโคนเน่าหัวเน่า!$H$5:$H$59)</f>
        <v>0</v>
      </c>
      <c r="CA74" s="297"/>
      <c r="CB74" s="297">
        <f>SUMIF(โรคพุ่มแจ้!$B$5:$B$58,ทดสอบ!$E74,โรคพุ่มแจ้!$H$5:$H$58)</f>
        <v>0</v>
      </c>
      <c r="CC74" s="297">
        <f>SUMIF(โรคใบด่างมันสำปะหลัง!$B$5:$B$59,ทดสอบ!$E74,โรคใบด่างมันสำปะหลัง!$H$5:$H$59)</f>
        <v>0</v>
      </c>
      <c r="CD74" s="300">
        <f t="shared" si="173"/>
        <v>0</v>
      </c>
      <c r="CE74" s="297">
        <f>SUMIF(หนอนกออ้อย!$B$5:$B$50,ทดสอบ!$E74,หนอนกออ้อย!$G$5:$G$50)</f>
        <v>0</v>
      </c>
      <c r="CF74" s="297">
        <f>SUMIF('ด้วงหนวดยาว อ้อย'!$B$5:$B$52,ทดสอบ!$E74,'ด้วงหนวดยาว อ้อย'!$G$5:$G$52)</f>
        <v>0</v>
      </c>
      <c r="CG74" s="297"/>
      <c r="CH74" s="297"/>
      <c r="CI74" s="297"/>
      <c r="CJ74" s="297"/>
      <c r="CK74" s="297"/>
      <c r="CL74" s="297"/>
      <c r="CM74" s="297"/>
      <c r="CN74" s="297"/>
      <c r="CO74" s="297"/>
      <c r="CP74" s="297"/>
      <c r="CQ74" s="297"/>
      <c r="CR74" s="297">
        <f>SUMIF('โรคใบขาว อ้อย'!$B$5:$B$50,ทดสอบ!$E74,'โรคใบขาว อ้อย'!$G$5:$G$50)</f>
        <v>0</v>
      </c>
      <c r="CS74" s="297"/>
      <c r="CT74" s="300">
        <f t="shared" si="174"/>
        <v>0</v>
      </c>
      <c r="CU74" s="297"/>
      <c r="CV74" s="297">
        <f>SUMIF('หนอนกระทู้ข้าวโพดลายจุด (FAW)'!$B$5:$B$57,ทดสอบ!$E74,'หนอนกระทู้ข้าวโพดลายจุด (FAW)'!$F$5:$F$57)</f>
        <v>0</v>
      </c>
      <c r="CW74" s="297">
        <f>SUMIF(โรคฝักเน่า!$C$5:$C$57,ทดสอบ!$E74,โรคฝักเน่า!$G$5:$G$57)</f>
        <v>0</v>
      </c>
      <c r="CX74" s="297"/>
      <c r="CY74" s="297"/>
      <c r="CZ74" s="297"/>
      <c r="DA74" s="297"/>
      <c r="DB74" s="297"/>
      <c r="DC74" s="297"/>
      <c r="DD74" s="300">
        <f t="shared" si="175"/>
        <v>0</v>
      </c>
      <c r="DE74" s="297">
        <f>SUMIF(โรคเหี่ยว!$B$5:$B$65,ทดสอบ!$E74,โรคเหี่ยว!$E$5:$E$65)</f>
        <v>0</v>
      </c>
      <c r="DF74" s="297"/>
      <c r="DG74" s="297"/>
      <c r="DH74" s="297"/>
      <c r="DI74" s="297"/>
      <c r="DJ74" s="300">
        <f t="shared" si="176"/>
        <v>0</v>
      </c>
      <c r="DK74" s="297"/>
      <c r="DL74" s="297"/>
      <c r="DM74" s="297"/>
      <c r="DN74" s="297"/>
      <c r="DO74" s="297"/>
      <c r="DP74" s="300">
        <f t="shared" si="177"/>
        <v>0</v>
      </c>
      <c r="DQ74" s="297"/>
      <c r="DR74" s="297"/>
      <c r="DS74" s="297">
        <f>SUMIF('เพลี้ยไฟ ทุเรียน'!$B$5:$B$81,ทดสอบ!$E74,'เพลี้ยไฟ ทุเรียน'!$F$5:$F$81)</f>
        <v>0</v>
      </c>
      <c r="DT74" s="297">
        <f>SUMIF('เพลี้ยแป้ง ทุเรียน'!$B$5:$B$81,ทดสอบ!$E74,'เพลี้ยแป้ง ทุเรียน'!$F$5:$F$81)</f>
        <v>0</v>
      </c>
      <c r="DU74" s="297">
        <f>SUMIF(เพลี้ยไก่แจ้ทุเรียน!$B$5:$B$81,ทดสอบ!$E74,เพลี้ยไก่แจ้ทุเรียน!$F$5:$F$81)</f>
        <v>0</v>
      </c>
      <c r="DV74" s="297">
        <f>SUMIF(เพลี้ยหอยเกล็ด!$B$5:$B$81,ทดสอบ!$E74,เพลี้ยหอยเกล็ด!$F$5:$F$81)</f>
        <v>0</v>
      </c>
      <c r="DW74" s="297">
        <f>SUMIF(เพลี้ยจั๊กจั่นฝอย!$B$5:$B$81,ทดสอบ!$E74,เพลี้ยจั๊กจั่นฝอย!$F$5:$F$81)</f>
        <v>0</v>
      </c>
      <c r="DX74" s="297">
        <f>SUMIF(หนอนเจาะเมล็ดทุเรียน!$B$5:$B$81,ทดสอบ!$E74,หนอนเจาะเมล็ดทุเรียน!$F$5:$F$81)</f>
        <v>0</v>
      </c>
      <c r="DY74" s="297">
        <f>SUMIF(ไรแดงทุเรียน!$B$5:$B$81,ทดสอบ!$E74,ไรแดงทุเรียน!$F$5:$F$81)</f>
        <v>0</v>
      </c>
      <c r="DZ74" s="297"/>
      <c r="EA74" s="297">
        <f>SUMIF(โรครากเน่าโคนเน่า!$B$5:$B$81,ทดสอบ!$E74,โรครากเน่าโคนเน่า!$F$5:$F$81)</f>
        <v>0</v>
      </c>
      <c r="EB74" s="297">
        <f>SUMIF('โรคราดำ ทุเรียน'!$B$5:$B$81,ทดสอบ!$E74,'โรคราดำ ทุเรียน'!$F$5:$F$81)</f>
        <v>0</v>
      </c>
      <c r="EC74" s="297"/>
      <c r="ED74" s="297"/>
      <c r="EE74" s="297">
        <f>SUMIF(โรคราสีชมพู!$B$5:$B$81,ทดสอบ!$E74,โรคราสีชมพู!$F$5:$F$81)</f>
        <v>0</v>
      </c>
      <c r="EF74" s="297">
        <f>SUMIF(โรคใบติดหรือใบไหม้!$B$5:$B$81,ทดสอบ!$E74,โรคใบติดหรือใบไหม้!$F$5:$F$81)</f>
        <v>0</v>
      </c>
      <c r="EG74" s="297"/>
      <c r="EH74" s="297">
        <f>SUMIF('โรคใบจุดสาหร่าย (durian)'!$B$5:$B$81,ทดสอบ!$E74,'โรคใบจุดสาหร่าย (durian)'!$F$5:$F$81)</f>
        <v>0</v>
      </c>
      <c r="EI74" s="297">
        <f>SUMIF(หนอนเจาะผล!$B$5:$B$81,ทดสอบ!$E74,หนอนเจาะผล!$F$5:$F$81)</f>
        <v>0</v>
      </c>
      <c r="EJ74" s="300">
        <f t="shared" si="178"/>
        <v>0</v>
      </c>
      <c r="EK74" s="297"/>
      <c r="EL74" s="297">
        <f>SUMIF('เพลี้ยแป้ง (เงาะ)'!$B$5:$B$76,ทดสอบ!$E74,'เพลี้ยแป้ง (เงาะ)'!$F$5:$F$76)</f>
        <v>0</v>
      </c>
      <c r="EM74" s="297"/>
      <c r="EN74" s="297">
        <f>SUMIF(หนอนคืบกินใบ!$B$5:$B$76,ทดสอบ!$E74,หนอนคืบกินใบ!$F$5:$F$76)</f>
        <v>0</v>
      </c>
      <c r="EO74" s="297">
        <f>SUMIF('โรคราแป้ง (เงาะ)'!$B$5:$B$76,ทดสอบ!$E74,'โรคราแป้ง (เงาะ)'!$F$5:$F$76)</f>
        <v>0</v>
      </c>
      <c r="EP74" s="297"/>
      <c r="EQ74" s="297"/>
      <c r="ER74" s="297"/>
      <c r="ES74" s="297">
        <f>SUMIF('โรคใบจุดสาหร่าย(เงาะ)'!$B$5:$B$76,ทดสอบ!$E74,'โรคใบจุดสาหร่าย(เงาะ)'!$F$5:$F$76)</f>
        <v>0</v>
      </c>
      <c r="ET74" s="300">
        <f t="shared" si="179"/>
        <v>0</v>
      </c>
      <c r="EU74" s="297">
        <f>SUMIF('เพลี้ยไฟ (mangosteen)'!$B$5:$B$76,ทดสอบ!$E74,'เพลี้ยไฟ (mangosteen)'!$F$5:$F$76)</f>
        <v>0</v>
      </c>
      <c r="EV74" s="297">
        <f>SUMIF(หนอนชอนใบ!$B$5:$B$76,ทดสอบ!$E74,หนอนชอนใบ!$F$5:$F$76)</f>
        <v>0</v>
      </c>
      <c r="EW74" s="297">
        <f>SUMIF(หนอนกินใบ!$B$5:$B$76,ทดสอบ!$E74,หนอนกินใบ!$F$5:$F$76)</f>
        <v>0</v>
      </c>
      <c r="EX74" s="297"/>
      <c r="EY74" s="297">
        <f>SUMIF(โรคแอนแทรคโนส!$B$5:$B$76,ทดสอบ!$E74,โรคแอนแทรคโนส!$F$5:$F$76)</f>
        <v>0</v>
      </c>
      <c r="EZ74" s="297">
        <f>SUMIF('โรคใบจุดสาหร่าย (mangosteen)'!$B$5:$B$76,ทดสอบ!$E74,'โรคใบจุดสาหร่าย (mangosteen)'!$F$5:$F$76)</f>
        <v>0</v>
      </c>
      <c r="FA74" s="297">
        <f>SUMIF('โรคใบจุด (mangosteen)'!$B$5:$B$76,ทดสอบ!$E74,'โรคใบจุด (mangosteen)'!$F$5:$F$76)</f>
        <v>0</v>
      </c>
      <c r="FB74" s="300">
        <f t="shared" si="180"/>
        <v>0</v>
      </c>
      <c r="FC74" s="297">
        <f>SUMIF(โรคพุ่มไม้กวาด!$B$5:$B$80,ทดสอบ!$E74,โรคพุ่มไม้กวาด!$F$5:$F$80)</f>
        <v>0</v>
      </c>
      <c r="FD74" s="297">
        <f>SUMIF('เพลี้ยแป้ง (ลำไย)'!$B$5:$B$80,ทดสอบ!$E74,'เพลี้ยแป้ง (ลำไย)'!$F$5:$F$80)</f>
        <v>0</v>
      </c>
      <c r="FE74" s="297">
        <f>SUMIF('โรคราดำ (ลำไย)'!$B$5:$B$80,ทดสอบ!$E74,'โรคราดำ (ลำไย)'!$F$5:$F$80)</f>
        <v>0</v>
      </c>
      <c r="FF74" s="297">
        <f>SUMIF('หนอนคืบกินใบ (ลำไย)'!$B$5:$B$80,ทดสอบ!$E74,'หนอนคืบกินใบ (ลำไย)'!$F$5:$F$80)</f>
        <v>0</v>
      </c>
      <c r="FG74" s="297"/>
      <c r="FH74" s="300">
        <f t="shared" si="181"/>
        <v>0</v>
      </c>
      <c r="FI74" s="300">
        <f t="shared" ca="1" si="182"/>
        <v>646.63</v>
      </c>
      <c r="FJ74" s="368">
        <f t="shared" ca="1" si="184"/>
        <v>646.63</v>
      </c>
      <c r="FK74" s="334">
        <f t="shared" ca="1" si="183"/>
        <v>0</v>
      </c>
    </row>
    <row r="75" spans="1:167" s="112" customFormat="1">
      <c r="A75" s="318">
        <v>0</v>
      </c>
      <c r="B75" s="318">
        <f t="shared" ca="1" si="168"/>
        <v>1</v>
      </c>
      <c r="C75" s="318">
        <f ca="1">IF(B75=1,SUBTOTAL(2,$B$69:B75),"")</f>
        <v>7</v>
      </c>
      <c r="D75" s="290">
        <f t="shared" ca="1" si="139"/>
        <v>7</v>
      </c>
      <c r="E75" s="291" t="s">
        <v>180</v>
      </c>
      <c r="F75" s="310"/>
      <c r="G75" s="310"/>
      <c r="H75" s="310"/>
      <c r="I75" s="310"/>
      <c r="J75" s="307"/>
      <c r="K75" s="297">
        <f>SUMIF(หนอนห่อใบข้าว!$B$5:$B$76,ทดสอบ!$E75,หนอนห่อใบข้าว!$G$5:$G$76)</f>
        <v>0</v>
      </c>
      <c r="L75" s="297">
        <f>SUMIF(เพลี้ยกระโดดหลังขาว!$B$5:$B$76,ทดสอบ!$E75,เพลี้ยกระโดดหลังขาว!$G$5:$G$76)</f>
        <v>0</v>
      </c>
      <c r="M75" s="297">
        <f>SUMIF(โรคไหม้ข้าว!$B$5:$B$76,ทดสอบ!$E75,โรคไหม้ข้าว!$G$5:$G$76)</f>
        <v>0</v>
      </c>
      <c r="N75" s="297">
        <f>SUMIF(แมลงหวี่ขาว!$B$5:$B$76,ทดสอบ!$E75,แมลงหวี่ขาว!$G$5:$G$76)</f>
        <v>0</v>
      </c>
      <c r="O75" s="297">
        <f>SUMIF(เพลี้ยกระโดดสีน้ำตาล!$B$5:$B$77,ทดสอบ!$E75,เพลี้ยกระโดดสีน้ำตาล!$G$5:$G$77)</f>
        <v>0</v>
      </c>
      <c r="P75" s="297">
        <f>SUMIF(แมลงสิง!$B$5:$B$81,ทดสอบ!$E75,แมลงสิง!$G$5:$G$81)</f>
        <v>0</v>
      </c>
      <c r="Q75" s="297">
        <f>SUMIF(เพลี้ยไฟ!$B$5:$B$76,ทดสอบ!$E75,เพลี้ยไฟ!$G$5:$G$76)</f>
        <v>0</v>
      </c>
      <c r="R75" s="297">
        <f>SUMIF(แมลงดำหนาม1!$B$5:$B$81,ทดสอบ!$E75,แมลงดำหนาม1!$G$5:$G$81)</f>
        <v>0</v>
      </c>
      <c r="S75" s="297">
        <f>SUMIF(โรคขอบใบแห้ง!$B$5:$B$78,ทดสอบ!$E75,โรคขอบใบแห้ง!$G$5:$G$78)</f>
        <v>0</v>
      </c>
      <c r="T75" s="297">
        <f>SUMIF(โรคกาบใบแห้ง!$B$5:$B$81,ทดสอบ!$E75,โรคกาบใบแห้ง!$G$5:$G$81)</f>
        <v>0</v>
      </c>
      <c r="U75" s="297">
        <f>SUMIF(โรคใบจุดสีน้ำตาล!$B$5:$B$77,ทดสอบ!$E75,โรคใบจุดสีน้ำตาล!$G$5:$G$77)</f>
        <v>0</v>
      </c>
      <c r="V75" s="297">
        <f>SUMIF(หนอนกระทู้กล้า!$B$5:$B$76,ทดสอบ!$E75,หนอนกระทู้กล้า!$G$5:$G$76)</f>
        <v>0</v>
      </c>
      <c r="W75" s="297">
        <f>SUMIF(โรคใบขีดโปร่งแสง!$B$5:$B$81,ทดสอบ!$E75,โรคใบขีดโปร่งแสง!$G$5:$G$81)</f>
        <v>0</v>
      </c>
      <c r="X75" s="297">
        <f>SUMIF(โรคใบขีดสีน้ำตาล!$B$5:$B$80,ทดสอบ!$E75,โรคใบขีดสีน้ำตาล!$G$5:$G$80)</f>
        <v>0</v>
      </c>
      <c r="Y75" s="297">
        <f>SUMIF(หนอนกัดใบข้าว!$B$5:$B$81,ทดสอบ!$E75,หนอนกัดใบข้าว!$G$5:$G$81)</f>
        <v>0</v>
      </c>
      <c r="Z75" s="297">
        <f>SUMIF(แมลงหล่า!$B$5:$B$81,ทดสอบ!$E75,แมลงหล่า!$G$5:$G$81)</f>
        <v>0</v>
      </c>
      <c r="AA75" s="297">
        <f>SUMIF(แมลงบั่ว!$B$5:$B$80,ทดสอบ!$E75,แมลงบั่ว!$G$5:$G$80)</f>
        <v>0</v>
      </c>
      <c r="AB75" s="297">
        <f>SUMIF(โรคเมล็ดด่าง!$B$5:$B$81,ทดสอบ!$E75,โรคเมล็ดด่าง!$G$5:$G$81)</f>
        <v>0</v>
      </c>
      <c r="AC75" s="297">
        <f>SUMIF(ด้วงดำ!$B$5:$B$81,ทดสอบ!$E75,ด้วงดำ!$G$5:$G$81)</f>
        <v>0</v>
      </c>
      <c r="AD75" s="297">
        <f>SUMIF(ตั๊กแตนหนวดสั้น!$B$5:$B$81,ทดสอบ!$E75,ตั๊กแตนหนวดสั้น!$G$5:$G$81)</f>
        <v>0</v>
      </c>
      <c r="AE75" s="297">
        <f>SUMIF(หนอนกอข้าว!$B$5:$B$77,ทดสอบ!$E75,หนอนกอข้าว!$G$5:$G$77)</f>
        <v>0</v>
      </c>
      <c r="AF75" s="297">
        <f>SUMIF(หนอนกระทู้ข้าว!$B$5:$B$81,ทดสอบ!$E75,หนอนกระทู้ข้าว!$G$5:$G$81)</f>
        <v>0</v>
      </c>
      <c r="AG75" s="297">
        <f>SUMIF(โรคกาบใบเน่า!$B$5:$B$81,ทดสอบ!$E75,โรคกาบใบเน่า!$G$5:$G$81)</f>
        <v>0</v>
      </c>
      <c r="AH75" s="297">
        <f>SUMIF(เพลี้ยจั๊กจั่นสีเขียว!$B$5:$B$80,ทดสอบ!$E75,เพลี้ยจั๊กจั่นสีเขียว!$G$5:$G$80)</f>
        <v>0</v>
      </c>
      <c r="AI75" s="297">
        <f>SUMIF(หอยเชอรี่!$B$5:$B$81,ทดสอบ!$E75,หอยเชอรี่!$G$5:$G$81)</f>
        <v>0</v>
      </c>
      <c r="AJ75" s="297">
        <f>SUMIF(โรคใบสีส้ม!$B$5:$B$80,ทดสอบ!$E75,โรคใบสีส้ม!$G$5:$G$80)</f>
        <v>0</v>
      </c>
      <c r="AK75" s="300">
        <f t="shared" si="169"/>
        <v>0</v>
      </c>
      <c r="AL75" s="297">
        <f>SUMIF(หนอนหัวดำ!$C$6:$C$67,ทดสอบ!$E75,หนอนหัวดำ!$N$6:$N$67)</f>
        <v>831.5</v>
      </c>
      <c r="AM75" s="297">
        <f>SUMIF(แมลงดำหนาม!$C$6:$C$67,ทดสอบ!$E75,แมลงดำหนาม!$N$6:$N$67)</f>
        <v>12</v>
      </c>
      <c r="AN75" s="297">
        <f>SUMIF('ด้วงแรด มะพร้าว'!$C$6:$C$67,ทดสอบ!$E75,'ด้วงแรด มะพร้าว'!$J$6:$J$67)</f>
        <v>298</v>
      </c>
      <c r="AO75" s="297">
        <f>SUMIF(ด้วงงวง!$C$6:$C$67,ทดสอบ!$E75,ด้วงงวง!$J$6:$J$67)</f>
        <v>3</v>
      </c>
      <c r="AP75" s="297">
        <f>SUMIF(ไรสี่ขามะพร้าว!$C$6:$C$67,ทดสอบ!$E75,ไรสี่ขามะพร้าว!$J$6:$J$67)</f>
        <v>497.25</v>
      </c>
      <c r="AQ75" s="297">
        <f>SUMIF(หนอนพาราซา!$C$6:$C$67,ทดสอบ!$E75,หนอนพาราซา!$J$6:$J$67)</f>
        <v>0</v>
      </c>
      <c r="AR75" s="297">
        <f>SUMIF(หนอนกินใบมะพร้าว!$C$6:$C$67,ทดสอบ!$E75,หนอนกินใบมะพร้าว!$J$6:$J$67)</f>
        <v>0</v>
      </c>
      <c r="AS75" s="300">
        <f t="shared" si="79"/>
        <v>1641.75</v>
      </c>
      <c r="AT75" s="297">
        <f>SUMIF('ด้วงแรด ปาล์ม'!$C$5:$C$71,ทดสอบ!$E75,'ด้วงแรด ปาล์ม'!$G$5:$G$71)</f>
        <v>0</v>
      </c>
      <c r="AU75" s="297">
        <f>SUMIF(หนอนปลอกเล็ก!$C$5:$C$71,ทดสอบ!$E75,หนอนปลอกเล็ก!$G$5:$G$71)</f>
        <v>0</v>
      </c>
      <c r="AV75" s="297">
        <f>SUMIF(ด้วงกุหลาบ!$C$5:$C$70,ทดสอบ!$E75,ด้วงกุหลาบ!$G$5:$G$70)</f>
        <v>0</v>
      </c>
      <c r="AW75" s="297">
        <f>SUMIF(โรคทะลายเน่า!$C$5:$C$71,ทดสอบ!$E75,โรคทะลายเน่า!$G$5:$G$71)</f>
        <v>0</v>
      </c>
      <c r="AX75" s="297">
        <f>SUMIF(โรคลำต้นเน่า!$C$5:$C$71,ทดสอบ!$E75,โรคลำต้นเน่า!$G$5:$G$71)</f>
        <v>0</v>
      </c>
      <c r="AY75" s="297">
        <f>SUMIF('โรคใบจุด ปาล์ม'!$C$5:$C$71,ทดสอบ!$E75,'โรคใบจุด ปาล์ม'!$G$5:$G$71)</f>
        <v>0</v>
      </c>
      <c r="AZ75" s="297">
        <f>SUMIF(โรคก้านทางใบเน่า!$C$5:$C$71,ทดสอบ!$E75,โรคก้านทางใบเน่า!$G$5:$G$71)</f>
        <v>0</v>
      </c>
      <c r="BA75" s="297">
        <f>SUMIF(หนอนหน้าแมว!$C$5:$C$71,ทดสอบ!$E75,หนอนหน้าแมว!$G$5:$G$71)</f>
        <v>0</v>
      </c>
      <c r="BB75" s="591">
        <f>SUMIF('หนอนหัวดำ ปาล์ม'!$C$5:$C$71,ทดสอบ!$E75,'หนอนหัวดำ ปาล์ม'!$G$5:$G$71)</f>
        <v>0</v>
      </c>
      <c r="BC75" s="297">
        <f>SUMIF('โรคใบจุดสาหร่าย ปาล์ม'!$C$5:$C$71,ทดสอบ!$E75,'โรคใบจุดสาหร่าย ปาล์ม'!$G$5:$G$71)</f>
        <v>0</v>
      </c>
      <c r="BD75" s="300">
        <f t="shared" si="170"/>
        <v>0</v>
      </c>
      <c r="BE75" s="297">
        <f>SUMIF(โรครากขาว!$C$5:$C$69,ทดสอบ!$E75,โรครากขาว!$G$5:$G$69)</f>
        <v>0</v>
      </c>
      <c r="BF75" s="297">
        <f>SUMIF(โรคใบร่วงยางพาราชนิดใหม่!$C$5:$C$69,ทดสอบ!$E75,โรคใบร่วงยางพาราชนิดใหม่!$G$5:$G$69)</f>
        <v>0</v>
      </c>
      <c r="BG75" s="297">
        <f>SUMIF(โรคใบร่วงยางพารา!$C$5:$C$69,ทดสอบ!$E75,โรคใบร่วงยางพารา!$G$5:$G$69)</f>
        <v>0</v>
      </c>
      <c r="BH75" s="297">
        <f>SUMIF(โรคราแป้ง1!$C$5:$C$69,ทดสอบ!$E75,โรคราแป้ง1!$G$5:$G$69)</f>
        <v>0</v>
      </c>
      <c r="BI75" s="297">
        <f>SUMIF(โรคหน้ายางแห้ง!$C$5:$C$69,ทดสอบ!$E75,โรคหน้ายางแห้ง!$G$5:$G$69)</f>
        <v>0</v>
      </c>
      <c r="BJ75" s="300">
        <f t="shared" si="171"/>
        <v>0</v>
      </c>
      <c r="BK75" s="297">
        <f>SUMIF(โรคราสนิม!$C$5:$C$64,ทดสอบ!$E75,โรคราสนิม!$G$5:$G$64)</f>
        <v>0</v>
      </c>
      <c r="BL75" s="297">
        <f>SUMIF(หนอนกาแฟสีแดง!$C$5:$C$64,ทดสอบ!$E75,หนอนกาแฟสีแดง!$G$5:$G$64)</f>
        <v>0</v>
      </c>
      <c r="BM75" s="297">
        <f>SUMIF(โรคใบจุดตากบ!$C$5:$C$64,ทดสอบ!$E75,โรคใบจุดตากบ!$G$5:$G$64)</f>
        <v>0</v>
      </c>
      <c r="BN75" s="297">
        <f ca="1">SUMIF(หนอนเจาะกิ่งลำต้น!$C$5:$C529,ทดสอบ!$E75,หนอนเจาะกิ่งลำต้น!$G$5:$G$64)</f>
        <v>0</v>
      </c>
      <c r="BO75" s="591">
        <f>SUMIF(มอดเจาะเมล็ดกาแฟ!$C$5:$C$64,ทดสอบ!$E75,มอดเจาะเมล็ดกาแฟ!$G$5:$G$64)</f>
        <v>0</v>
      </c>
      <c r="BP75" s="297">
        <f>SUMIF(มอดเจาะผลกาแฟ!$C$5:$C$64,ทดสอบ!$E75,มอดเจาะผลกาแฟ!$G$5:$G$64)</f>
        <v>0</v>
      </c>
      <c r="BQ75" s="300">
        <f t="shared" ca="1" si="172"/>
        <v>0</v>
      </c>
      <c r="BR75" s="297">
        <f>SUMIF(เพลี้ยแป้งมัน!$B$5:$B$59,ทดสอบ!$E75,เพลี้ยแป้งมัน!$H$5:$H$59)</f>
        <v>0</v>
      </c>
      <c r="BS75" s="591">
        <f>SUMIF('โรคใบไหม้ (มัน)'!$B$5:$B$58,ทดสอบ!$E75,'โรคใบไหม้ (มัน)'!$H$5:$H$58)</f>
        <v>0</v>
      </c>
      <c r="BT75" s="297">
        <f>SUMIF(ไรแดง!$B$5:$B$59,ทดสอบ!$E75,ไรแดง!$H$5:$H$59)</f>
        <v>0</v>
      </c>
      <c r="BU75" s="297"/>
      <c r="BV75" s="297"/>
      <c r="BW75" s="297"/>
      <c r="BX75" s="297"/>
      <c r="BY75" s="297"/>
      <c r="BZ75" s="297">
        <f>SUMIF(โรคโคนเน่าหัวเน่า!$B$5:$B$59,ทดสอบ!$E75,โรคโคนเน่าหัวเน่า!$H$5:$H$59)</f>
        <v>0</v>
      </c>
      <c r="CA75" s="297"/>
      <c r="CB75" s="297">
        <f>SUMIF(โรคพุ่มแจ้!$B$5:$B$58,ทดสอบ!$E75,โรคพุ่มแจ้!$H$5:$H$58)</f>
        <v>0</v>
      </c>
      <c r="CC75" s="297">
        <f>SUMIF(โรคใบด่างมันสำปะหลัง!$B$5:$B$59,ทดสอบ!$E75,โรคใบด่างมันสำปะหลัง!$H$5:$H$59)</f>
        <v>0</v>
      </c>
      <c r="CD75" s="300">
        <f t="shared" si="173"/>
        <v>0</v>
      </c>
      <c r="CE75" s="297">
        <f>SUMIF(หนอนกออ้อย!$B$5:$B$50,ทดสอบ!$E75,หนอนกออ้อย!$G$5:$G$50)</f>
        <v>0</v>
      </c>
      <c r="CF75" s="297">
        <f>SUMIF('ด้วงหนวดยาว อ้อย'!$B$5:$B$52,ทดสอบ!$E75,'ด้วงหนวดยาว อ้อย'!$G$5:$G$52)</f>
        <v>0</v>
      </c>
      <c r="CG75" s="297"/>
      <c r="CH75" s="297"/>
      <c r="CI75" s="297"/>
      <c r="CJ75" s="297"/>
      <c r="CK75" s="297"/>
      <c r="CL75" s="297"/>
      <c r="CM75" s="297"/>
      <c r="CN75" s="297"/>
      <c r="CO75" s="297"/>
      <c r="CP75" s="297"/>
      <c r="CQ75" s="297"/>
      <c r="CR75" s="297">
        <f>SUMIF('โรคใบขาว อ้อย'!$B$5:$B$50,ทดสอบ!$E75,'โรคใบขาว อ้อย'!$G$5:$G$50)</f>
        <v>0</v>
      </c>
      <c r="CS75" s="297"/>
      <c r="CT75" s="300">
        <f t="shared" si="174"/>
        <v>0</v>
      </c>
      <c r="CU75" s="297"/>
      <c r="CV75" s="297">
        <f>SUMIF('หนอนกระทู้ข้าวโพดลายจุด (FAW)'!$B$5:$B$57,ทดสอบ!$E75,'หนอนกระทู้ข้าวโพดลายจุด (FAW)'!$F$5:$F$57)</f>
        <v>0</v>
      </c>
      <c r="CW75" s="297">
        <f>SUMIF(โรคฝักเน่า!$C$5:$C$57,ทดสอบ!$E75,โรคฝักเน่า!$G$5:$G$57)</f>
        <v>0</v>
      </c>
      <c r="CX75" s="297"/>
      <c r="CY75" s="297"/>
      <c r="CZ75" s="297"/>
      <c r="DA75" s="297"/>
      <c r="DB75" s="297"/>
      <c r="DC75" s="297"/>
      <c r="DD75" s="300">
        <f t="shared" si="175"/>
        <v>0</v>
      </c>
      <c r="DE75" s="297">
        <f>SUMIF(โรคเหี่ยว!$B$5:$B$65,ทดสอบ!$E75,โรคเหี่ยว!$E$5:$E$65)</f>
        <v>0</v>
      </c>
      <c r="DF75" s="297"/>
      <c r="DG75" s="297"/>
      <c r="DH75" s="297"/>
      <c r="DI75" s="297"/>
      <c r="DJ75" s="300">
        <f t="shared" si="176"/>
        <v>0</v>
      </c>
      <c r="DK75" s="297"/>
      <c r="DL75" s="297"/>
      <c r="DM75" s="297"/>
      <c r="DN75" s="297"/>
      <c r="DO75" s="297"/>
      <c r="DP75" s="300">
        <f t="shared" si="177"/>
        <v>0</v>
      </c>
      <c r="DQ75" s="297"/>
      <c r="DR75" s="297"/>
      <c r="DS75" s="297">
        <f>SUMIF('เพลี้ยไฟ ทุเรียน'!$B$5:$B$81,ทดสอบ!$E75,'เพลี้ยไฟ ทุเรียน'!$F$5:$F$81)</f>
        <v>0</v>
      </c>
      <c r="DT75" s="297">
        <f>SUMIF('เพลี้ยแป้ง ทุเรียน'!$B$5:$B$81,ทดสอบ!$E75,'เพลี้ยแป้ง ทุเรียน'!$F$5:$F$81)</f>
        <v>0</v>
      </c>
      <c r="DU75" s="297">
        <f>SUMIF(เพลี้ยไก่แจ้ทุเรียน!$B$5:$B$81,ทดสอบ!$E75,เพลี้ยไก่แจ้ทุเรียน!$F$5:$F$81)</f>
        <v>0</v>
      </c>
      <c r="DV75" s="297">
        <f>SUMIF(เพลี้ยหอยเกล็ด!$B$5:$B$81,ทดสอบ!$E75,เพลี้ยหอยเกล็ด!$F$5:$F$81)</f>
        <v>0</v>
      </c>
      <c r="DW75" s="297">
        <f>SUMIF(เพลี้ยจั๊กจั่นฝอย!$B$5:$B$81,ทดสอบ!$E75,เพลี้ยจั๊กจั่นฝอย!$F$5:$F$81)</f>
        <v>0</v>
      </c>
      <c r="DX75" s="297">
        <f>SUMIF(หนอนเจาะเมล็ดทุเรียน!$B$5:$B$81,ทดสอบ!$E75,หนอนเจาะเมล็ดทุเรียน!$F$5:$F$81)</f>
        <v>0</v>
      </c>
      <c r="DY75" s="297">
        <f>SUMIF(ไรแดงทุเรียน!$B$5:$B$81,ทดสอบ!$E75,ไรแดงทุเรียน!$F$5:$F$81)</f>
        <v>0</v>
      </c>
      <c r="DZ75" s="297"/>
      <c r="EA75" s="297">
        <f>SUMIF(โรครากเน่าโคนเน่า!$B$5:$B$81,ทดสอบ!$E75,โรครากเน่าโคนเน่า!$F$5:$F$81)</f>
        <v>0</v>
      </c>
      <c r="EB75" s="297">
        <f>SUMIF('โรคราดำ ทุเรียน'!$B$5:$B$81,ทดสอบ!$E75,'โรคราดำ ทุเรียน'!$F$5:$F$81)</f>
        <v>0</v>
      </c>
      <c r="EC75" s="297"/>
      <c r="ED75" s="297"/>
      <c r="EE75" s="297">
        <f>SUMIF(โรคราสีชมพู!$B$5:$B$81,ทดสอบ!$E75,โรคราสีชมพู!$F$5:$F$81)</f>
        <v>0</v>
      </c>
      <c r="EF75" s="297">
        <f>SUMIF(โรคใบติดหรือใบไหม้!$B$5:$B$81,ทดสอบ!$E75,โรคใบติดหรือใบไหม้!$F$5:$F$81)</f>
        <v>0</v>
      </c>
      <c r="EG75" s="297"/>
      <c r="EH75" s="297">
        <f>SUMIF('โรคใบจุดสาหร่าย (durian)'!$B$5:$B$81,ทดสอบ!$E75,'โรคใบจุดสาหร่าย (durian)'!$F$5:$F$81)</f>
        <v>0</v>
      </c>
      <c r="EI75" s="297">
        <f>SUMIF(หนอนเจาะผล!$B$5:$B$81,ทดสอบ!$E75,หนอนเจาะผล!$F$5:$F$81)</f>
        <v>0</v>
      </c>
      <c r="EJ75" s="300">
        <f t="shared" si="178"/>
        <v>0</v>
      </c>
      <c r="EK75" s="297"/>
      <c r="EL75" s="297">
        <f>SUMIF('เพลี้ยแป้ง (เงาะ)'!$B$5:$B$76,ทดสอบ!$E75,'เพลี้ยแป้ง (เงาะ)'!$F$5:$F$76)</f>
        <v>0</v>
      </c>
      <c r="EM75" s="297"/>
      <c r="EN75" s="297">
        <f>SUMIF(หนอนคืบกินใบ!$B$5:$B$76,ทดสอบ!$E75,หนอนคืบกินใบ!$F$5:$F$76)</f>
        <v>0</v>
      </c>
      <c r="EO75" s="297">
        <f>SUMIF('โรคราแป้ง (เงาะ)'!$B$5:$B$76,ทดสอบ!$E75,'โรคราแป้ง (เงาะ)'!$F$5:$F$76)</f>
        <v>0</v>
      </c>
      <c r="EP75" s="297"/>
      <c r="EQ75" s="297"/>
      <c r="ER75" s="297"/>
      <c r="ES75" s="297">
        <f>SUMIF('โรคใบจุดสาหร่าย(เงาะ)'!$B$5:$B$76,ทดสอบ!$E75,'โรคใบจุดสาหร่าย(เงาะ)'!$F$5:$F$76)</f>
        <v>0</v>
      </c>
      <c r="ET75" s="300">
        <f t="shared" si="179"/>
        <v>0</v>
      </c>
      <c r="EU75" s="297">
        <f>SUMIF('เพลี้ยไฟ (mangosteen)'!$B$5:$B$76,ทดสอบ!$E75,'เพลี้ยไฟ (mangosteen)'!$F$5:$F$76)</f>
        <v>0</v>
      </c>
      <c r="EV75" s="297">
        <f>SUMIF(หนอนชอนใบ!$B$5:$B$76,ทดสอบ!$E75,หนอนชอนใบ!$F$5:$F$76)</f>
        <v>0</v>
      </c>
      <c r="EW75" s="297">
        <f>SUMIF(หนอนกินใบ!$B$5:$B$76,ทดสอบ!$E75,หนอนกินใบ!$F$5:$F$76)</f>
        <v>0</v>
      </c>
      <c r="EX75" s="297"/>
      <c r="EY75" s="297">
        <f>SUMIF(โรคแอนแทรคโนส!$B$5:$B$76,ทดสอบ!$E75,โรคแอนแทรคโนส!$F$5:$F$76)</f>
        <v>0</v>
      </c>
      <c r="EZ75" s="297">
        <f>SUMIF('โรคใบจุดสาหร่าย (mangosteen)'!$B$5:$B$76,ทดสอบ!$E75,'โรคใบจุดสาหร่าย (mangosteen)'!$F$5:$F$76)</f>
        <v>0</v>
      </c>
      <c r="FA75" s="297">
        <f>SUMIF('โรคใบจุด (mangosteen)'!$B$5:$B$76,ทดสอบ!$E75,'โรคใบจุด (mangosteen)'!$F$5:$F$76)</f>
        <v>0</v>
      </c>
      <c r="FB75" s="300">
        <f t="shared" si="180"/>
        <v>0</v>
      </c>
      <c r="FC75" s="297">
        <f>SUMIF(โรคพุ่มไม้กวาด!$B$5:$B$80,ทดสอบ!$E75,โรคพุ่มไม้กวาด!$F$5:$F$80)</f>
        <v>0</v>
      </c>
      <c r="FD75" s="297">
        <f>SUMIF('เพลี้ยแป้ง (ลำไย)'!$B$5:$B$80,ทดสอบ!$E75,'เพลี้ยแป้ง (ลำไย)'!$F$5:$F$80)</f>
        <v>18</v>
      </c>
      <c r="FE75" s="297">
        <f>SUMIF('โรคราดำ (ลำไย)'!$B$5:$B$80,ทดสอบ!$E75,'โรคราดำ (ลำไย)'!$F$5:$F$80)</f>
        <v>0</v>
      </c>
      <c r="FF75" s="297">
        <f>SUMIF('หนอนคืบกินใบ (ลำไย)'!$B$5:$B$80,ทดสอบ!$E75,'หนอนคืบกินใบ (ลำไย)'!$F$5:$F$80)</f>
        <v>0</v>
      </c>
      <c r="FG75" s="297"/>
      <c r="FH75" s="300">
        <f t="shared" si="181"/>
        <v>18</v>
      </c>
      <c r="FI75" s="300">
        <f t="shared" ca="1" si="182"/>
        <v>1659.75</v>
      </c>
      <c r="FJ75" s="368">
        <f t="shared" ca="1" si="184"/>
        <v>1659.75</v>
      </c>
      <c r="FK75" s="334">
        <f t="shared" ca="1" si="183"/>
        <v>0</v>
      </c>
    </row>
    <row r="76" spans="1:167" s="113" customFormat="1">
      <c r="A76" s="318">
        <v>0</v>
      </c>
      <c r="B76" s="318">
        <f t="shared" ca="1" si="168"/>
        <v>1</v>
      </c>
      <c r="C76" s="318">
        <f ca="1">IF(B76=1,SUBTOTAL(2,$B$69:B76),"")</f>
        <v>8</v>
      </c>
      <c r="D76" s="290">
        <f t="shared" ca="1" si="139"/>
        <v>8</v>
      </c>
      <c r="E76" s="291" t="s">
        <v>181</v>
      </c>
      <c r="F76" s="310"/>
      <c r="G76" s="310"/>
      <c r="H76" s="310"/>
      <c r="I76" s="310"/>
      <c r="J76" s="307"/>
      <c r="K76" s="297">
        <f>SUMIF(หนอนห่อใบข้าว!$B$5:$B$76,ทดสอบ!$E76,หนอนห่อใบข้าว!$G$5:$G$76)</f>
        <v>0</v>
      </c>
      <c r="L76" s="297">
        <f>SUMIF(เพลี้ยกระโดดหลังขาว!$B$5:$B$76,ทดสอบ!$E76,เพลี้ยกระโดดหลังขาว!$G$5:$G$76)</f>
        <v>0</v>
      </c>
      <c r="M76" s="297">
        <f>SUMIF(โรคไหม้ข้าว!$B$5:$B$76,ทดสอบ!$E76,โรคไหม้ข้าว!$G$5:$G$76)</f>
        <v>0</v>
      </c>
      <c r="N76" s="297">
        <f>SUMIF(แมลงหวี่ขาว!$B$5:$B$76,ทดสอบ!$E76,แมลงหวี่ขาว!$G$5:$G$76)</f>
        <v>0</v>
      </c>
      <c r="O76" s="297">
        <f>SUMIF(เพลี้ยกระโดดสีน้ำตาล!$B$5:$B$77,ทดสอบ!$E76,เพลี้ยกระโดดสีน้ำตาล!$G$5:$G$77)</f>
        <v>0</v>
      </c>
      <c r="P76" s="297">
        <f>SUMIF(แมลงสิง!$B$5:$B$81,ทดสอบ!$E76,แมลงสิง!$G$5:$G$81)</f>
        <v>0</v>
      </c>
      <c r="Q76" s="297">
        <f>SUMIF(เพลี้ยไฟ!$B$5:$B$76,ทดสอบ!$E76,เพลี้ยไฟ!$G$5:$G$76)</f>
        <v>0</v>
      </c>
      <c r="R76" s="297">
        <f>SUMIF(แมลงดำหนาม1!$B$5:$B$81,ทดสอบ!$E76,แมลงดำหนาม1!$G$5:$G$81)</f>
        <v>0</v>
      </c>
      <c r="S76" s="297">
        <f>SUMIF(โรคขอบใบแห้ง!$B$5:$B$78,ทดสอบ!$E76,โรคขอบใบแห้ง!$G$5:$G$78)</f>
        <v>0</v>
      </c>
      <c r="T76" s="297">
        <f>SUMIF(โรคกาบใบแห้ง!$B$5:$B$81,ทดสอบ!$E76,โรคกาบใบแห้ง!$G$5:$G$81)</f>
        <v>0</v>
      </c>
      <c r="U76" s="297">
        <f>SUMIF(โรคใบจุดสีน้ำตาล!$B$5:$B$77,ทดสอบ!$E76,โรคใบจุดสีน้ำตาล!$G$5:$G$77)</f>
        <v>0</v>
      </c>
      <c r="V76" s="297">
        <f>SUMIF(หนอนกระทู้กล้า!$B$5:$B$76,ทดสอบ!$E76,หนอนกระทู้กล้า!$G$5:$G$76)</f>
        <v>0</v>
      </c>
      <c r="W76" s="297">
        <f>SUMIF(โรคใบขีดโปร่งแสง!$B$5:$B$81,ทดสอบ!$E76,โรคใบขีดโปร่งแสง!$G$5:$G$81)</f>
        <v>0</v>
      </c>
      <c r="X76" s="297">
        <f>SUMIF(โรคใบขีดสีน้ำตาล!$B$5:$B$80,ทดสอบ!$E76,โรคใบขีดสีน้ำตาล!$G$5:$G$80)</f>
        <v>0</v>
      </c>
      <c r="Y76" s="297">
        <f>SUMIF(หนอนกัดใบข้าว!$B$5:$B$81,ทดสอบ!$E76,หนอนกัดใบข้าว!$G$5:$G$81)</f>
        <v>0</v>
      </c>
      <c r="Z76" s="297">
        <f>SUMIF(แมลงหล่า!$B$5:$B$81,ทดสอบ!$E76,แมลงหล่า!$G$5:$G$81)</f>
        <v>0</v>
      </c>
      <c r="AA76" s="297">
        <f>SUMIF(แมลงบั่ว!$B$5:$B$80,ทดสอบ!$E76,แมลงบั่ว!$G$5:$G$80)</f>
        <v>0</v>
      </c>
      <c r="AB76" s="297">
        <f>SUMIF(โรคเมล็ดด่าง!$B$5:$B$81,ทดสอบ!$E76,โรคเมล็ดด่าง!$G$5:$G$81)</f>
        <v>0</v>
      </c>
      <c r="AC76" s="297">
        <f>SUMIF(ด้วงดำ!$B$5:$B$81,ทดสอบ!$E76,ด้วงดำ!$G$5:$G$81)</f>
        <v>0</v>
      </c>
      <c r="AD76" s="297">
        <f>SUMIF(ตั๊กแตนหนวดสั้น!$B$5:$B$81,ทดสอบ!$E76,ตั๊กแตนหนวดสั้น!$G$5:$G$81)</f>
        <v>0</v>
      </c>
      <c r="AE76" s="297">
        <f>SUMIF(หนอนกอข้าว!$B$5:$B$77,ทดสอบ!$E76,หนอนกอข้าว!$G$5:$G$77)</f>
        <v>0</v>
      </c>
      <c r="AF76" s="297">
        <f>SUMIF(หนอนกระทู้ข้าว!$B$5:$B$81,ทดสอบ!$E76,หนอนกระทู้ข้าว!$G$5:$G$81)</f>
        <v>0</v>
      </c>
      <c r="AG76" s="297">
        <f>SUMIF(โรคกาบใบเน่า!$B$5:$B$81,ทดสอบ!$E76,โรคกาบใบเน่า!$G$5:$G$81)</f>
        <v>0</v>
      </c>
      <c r="AH76" s="297">
        <f>SUMIF(เพลี้ยจั๊กจั่นสีเขียว!$B$5:$B$80,ทดสอบ!$E76,เพลี้ยจั๊กจั่นสีเขียว!$G$5:$G$80)</f>
        <v>0</v>
      </c>
      <c r="AI76" s="297">
        <f>SUMIF(หอยเชอรี่!$B$5:$B$81,ทดสอบ!$E76,หอยเชอรี่!$G$5:$G$81)</f>
        <v>0</v>
      </c>
      <c r="AJ76" s="297">
        <f>SUMIF(โรคใบสีส้ม!$B$5:$B$80,ทดสอบ!$E76,โรคใบสีส้ม!$G$5:$G$80)</f>
        <v>0</v>
      </c>
      <c r="AK76" s="300">
        <f t="shared" si="169"/>
        <v>0</v>
      </c>
      <c r="AL76" s="297">
        <f>SUMIF(หนอนหัวดำ!$C$6:$C$67,ทดสอบ!$E76,หนอนหัวดำ!$N$6:$N$67)</f>
        <v>0</v>
      </c>
      <c r="AM76" s="297">
        <f>SUMIF(แมลงดำหนาม!$C$6:$C$67,ทดสอบ!$E76,แมลงดำหนาม!$N$6:$N$67)</f>
        <v>0</v>
      </c>
      <c r="AN76" s="297">
        <f>SUMIF('ด้วงแรด มะพร้าว'!$C$6:$C$67,ทดสอบ!$E76,'ด้วงแรด มะพร้าว'!$J$6:$J$67)</f>
        <v>0</v>
      </c>
      <c r="AO76" s="297">
        <f>SUMIF(ด้วงงวง!$C$6:$C$67,ทดสอบ!$E76,ด้วงงวง!$J$6:$J$67)</f>
        <v>0</v>
      </c>
      <c r="AP76" s="297">
        <f>SUMIF(ไรสี่ขามะพร้าว!$C$6:$C$67,ทดสอบ!$E76,ไรสี่ขามะพร้าว!$J$6:$J$67)</f>
        <v>0</v>
      </c>
      <c r="AQ76" s="297">
        <f>SUMIF(หนอนพาราซา!$C$6:$C$67,ทดสอบ!$E76,หนอนพาราซา!$J$6:$J$67)</f>
        <v>0</v>
      </c>
      <c r="AR76" s="297">
        <f>SUMIF(หนอนกินใบมะพร้าว!$C$6:$C$67,ทดสอบ!$E76,หนอนกินใบมะพร้าว!$J$6:$J$67)</f>
        <v>0</v>
      </c>
      <c r="AS76" s="300">
        <f t="shared" si="79"/>
        <v>0</v>
      </c>
      <c r="AT76" s="297">
        <f>SUMIF('ด้วงแรด ปาล์ม'!$C$5:$C$71,ทดสอบ!$E76,'ด้วงแรด ปาล์ม'!$G$5:$G$71)</f>
        <v>0</v>
      </c>
      <c r="AU76" s="297">
        <f>SUMIF(หนอนปลอกเล็ก!$C$5:$C$71,ทดสอบ!$E76,หนอนปลอกเล็ก!$G$5:$G$71)</f>
        <v>0</v>
      </c>
      <c r="AV76" s="297">
        <f>SUMIF(ด้วงกุหลาบ!$C$5:$C$70,ทดสอบ!$E76,ด้วงกุหลาบ!$G$5:$G$70)</f>
        <v>0</v>
      </c>
      <c r="AW76" s="297">
        <f>SUMIF(โรคทะลายเน่า!$C$5:$C$71,ทดสอบ!$E76,โรคทะลายเน่า!$G$5:$G$71)</f>
        <v>0</v>
      </c>
      <c r="AX76" s="297">
        <f>SUMIF(โรคลำต้นเน่า!$C$5:$C$71,ทดสอบ!$E76,โรคลำต้นเน่า!$G$5:$G$71)</f>
        <v>0</v>
      </c>
      <c r="AY76" s="297">
        <f>SUMIF('โรคใบจุด ปาล์ม'!$C$5:$C$71,ทดสอบ!$E76,'โรคใบจุด ปาล์ม'!$G$5:$G$71)</f>
        <v>0</v>
      </c>
      <c r="AZ76" s="297">
        <f>SUMIF(โรคก้านทางใบเน่า!$C$5:$C$71,ทดสอบ!$E76,โรคก้านทางใบเน่า!$G$5:$G$71)</f>
        <v>0</v>
      </c>
      <c r="BA76" s="297">
        <f>SUMIF(หนอนหน้าแมว!$C$5:$C$71,ทดสอบ!$E76,หนอนหน้าแมว!$G$5:$G$71)</f>
        <v>0</v>
      </c>
      <c r="BB76" s="591">
        <f>SUMIF('หนอนหัวดำ ปาล์ม'!$C$5:$C$71,ทดสอบ!$E76,'หนอนหัวดำ ปาล์ม'!$G$5:$G$71)</f>
        <v>0</v>
      </c>
      <c r="BC76" s="297">
        <f>SUMIF('โรคใบจุดสาหร่าย ปาล์ม'!$C$5:$C$71,ทดสอบ!$E76,'โรคใบจุดสาหร่าย ปาล์ม'!$G$5:$G$71)</f>
        <v>0</v>
      </c>
      <c r="BD76" s="300">
        <f t="shared" si="170"/>
        <v>0</v>
      </c>
      <c r="BE76" s="297">
        <f>SUMIF(โรครากขาว!$C$5:$C$69,ทดสอบ!$E76,โรครากขาว!$G$5:$G$69)</f>
        <v>0</v>
      </c>
      <c r="BF76" s="297">
        <f>SUMIF(โรคใบร่วงยางพาราชนิดใหม่!$C$5:$C$69,ทดสอบ!$E76,โรคใบร่วงยางพาราชนิดใหม่!$G$5:$G$69)</f>
        <v>0</v>
      </c>
      <c r="BG76" s="297">
        <f>SUMIF(โรคใบร่วงยางพารา!$C$5:$C$69,ทดสอบ!$E76,โรคใบร่วงยางพารา!$G$5:$G$69)</f>
        <v>0</v>
      </c>
      <c r="BH76" s="297">
        <f>SUMIF(โรคราแป้ง1!$C$5:$C$69,ทดสอบ!$E76,โรคราแป้ง1!$G$5:$G$69)</f>
        <v>0</v>
      </c>
      <c r="BI76" s="297">
        <f>SUMIF(โรคหน้ายางแห้ง!$C$5:$C$69,ทดสอบ!$E76,โรคหน้ายางแห้ง!$G$5:$G$69)</f>
        <v>0</v>
      </c>
      <c r="BJ76" s="300">
        <f t="shared" si="171"/>
        <v>0</v>
      </c>
      <c r="BK76" s="297">
        <f>SUMIF(โรคราสนิม!$C$5:$C$64,ทดสอบ!$E76,โรคราสนิม!$G$5:$G$64)</f>
        <v>0</v>
      </c>
      <c r="BL76" s="297">
        <f>SUMIF(หนอนกาแฟสีแดง!$C$5:$C$64,ทดสอบ!$E76,หนอนกาแฟสีแดง!$G$5:$G$64)</f>
        <v>0</v>
      </c>
      <c r="BM76" s="297">
        <f>SUMIF(โรคใบจุดตากบ!$C$5:$C$64,ทดสอบ!$E76,โรคใบจุดตากบ!$G$5:$G$64)</f>
        <v>0</v>
      </c>
      <c r="BN76" s="297">
        <f ca="1">SUMIF(หนอนเจาะกิ่งลำต้น!$C$5:$C530,ทดสอบ!$E76,หนอนเจาะกิ่งลำต้น!$G$5:$G$64)</f>
        <v>0</v>
      </c>
      <c r="BO76" s="591">
        <f>SUMIF(มอดเจาะเมล็ดกาแฟ!$C$5:$C$64,ทดสอบ!$E76,มอดเจาะเมล็ดกาแฟ!$G$5:$G$64)</f>
        <v>0</v>
      </c>
      <c r="BP76" s="297">
        <f>SUMIF(มอดเจาะผลกาแฟ!$C$5:$C$64,ทดสอบ!$E76,มอดเจาะผลกาแฟ!$G$5:$G$64)</f>
        <v>0</v>
      </c>
      <c r="BQ76" s="300">
        <f t="shared" ca="1" si="172"/>
        <v>0</v>
      </c>
      <c r="BR76" s="297">
        <f>SUMIF(เพลี้ยแป้งมัน!$B$5:$B$59,ทดสอบ!$E76,เพลี้ยแป้งมัน!$H$5:$H$59)</f>
        <v>0</v>
      </c>
      <c r="BS76" s="591">
        <f>SUMIF('โรคใบไหม้ (มัน)'!$B$5:$B$58,ทดสอบ!$E76,'โรคใบไหม้ (มัน)'!$H$5:$H$58)</f>
        <v>0</v>
      </c>
      <c r="BT76" s="297">
        <f>SUMIF(ไรแดง!$B$5:$B$59,ทดสอบ!$E76,ไรแดง!$H$5:$H$59)</f>
        <v>0</v>
      </c>
      <c r="BU76" s="297"/>
      <c r="BV76" s="297"/>
      <c r="BW76" s="297"/>
      <c r="BX76" s="297"/>
      <c r="BY76" s="297"/>
      <c r="BZ76" s="297">
        <f>SUMIF(โรคโคนเน่าหัวเน่า!$B$5:$B$59,ทดสอบ!$E76,โรคโคนเน่าหัวเน่า!$H$5:$H$59)</f>
        <v>0</v>
      </c>
      <c r="CA76" s="297"/>
      <c r="CB76" s="297">
        <f>SUMIF(โรคพุ่มแจ้!$B$5:$B$58,ทดสอบ!$E76,โรคพุ่มแจ้!$H$5:$H$58)</f>
        <v>0</v>
      </c>
      <c r="CC76" s="297">
        <f>SUMIF(โรคใบด่างมันสำปะหลัง!$B$5:$B$59,ทดสอบ!$E76,โรคใบด่างมันสำปะหลัง!$H$5:$H$59)</f>
        <v>425</v>
      </c>
      <c r="CD76" s="300">
        <f t="shared" si="173"/>
        <v>425</v>
      </c>
      <c r="CE76" s="297">
        <f>SUMIF(หนอนกออ้อย!$B$5:$B$50,ทดสอบ!$E76,หนอนกออ้อย!$G$5:$G$50)</f>
        <v>0</v>
      </c>
      <c r="CF76" s="297">
        <f>SUMIF('ด้วงหนวดยาว อ้อย'!$B$5:$B$52,ทดสอบ!$E76,'ด้วงหนวดยาว อ้อย'!$G$5:$G$52)</f>
        <v>0</v>
      </c>
      <c r="CG76" s="297"/>
      <c r="CH76" s="297"/>
      <c r="CI76" s="297"/>
      <c r="CJ76" s="297"/>
      <c r="CK76" s="297"/>
      <c r="CL76" s="297"/>
      <c r="CM76" s="297"/>
      <c r="CN76" s="297"/>
      <c r="CO76" s="297"/>
      <c r="CP76" s="297"/>
      <c r="CQ76" s="297"/>
      <c r="CR76" s="297">
        <f>SUMIF('โรคใบขาว อ้อย'!$B$5:$B$50,ทดสอบ!$E76,'โรคใบขาว อ้อย'!$G$5:$G$50)</f>
        <v>0</v>
      </c>
      <c r="CS76" s="297"/>
      <c r="CT76" s="300">
        <f t="shared" si="174"/>
        <v>0</v>
      </c>
      <c r="CU76" s="297"/>
      <c r="CV76" s="297">
        <f>SUMIF('หนอนกระทู้ข้าวโพดลายจุด (FAW)'!$B$5:$B$57,ทดสอบ!$E76,'หนอนกระทู้ข้าวโพดลายจุด (FAW)'!$F$5:$F$57)</f>
        <v>0</v>
      </c>
      <c r="CW76" s="297">
        <f>SUMIF(โรคฝักเน่า!$C$5:$C$57,ทดสอบ!$E76,โรคฝักเน่า!$G$5:$G$57)</f>
        <v>0</v>
      </c>
      <c r="CX76" s="297"/>
      <c r="CY76" s="297"/>
      <c r="CZ76" s="297"/>
      <c r="DA76" s="297"/>
      <c r="DB76" s="297"/>
      <c r="DC76" s="297"/>
      <c r="DD76" s="300">
        <f t="shared" si="175"/>
        <v>0</v>
      </c>
      <c r="DE76" s="297">
        <f>SUMIF(โรคเหี่ยว!$B$5:$B$65,ทดสอบ!$E76,โรคเหี่ยว!$E$5:$E$65)</f>
        <v>0</v>
      </c>
      <c r="DF76" s="297"/>
      <c r="DG76" s="297"/>
      <c r="DH76" s="297"/>
      <c r="DI76" s="297"/>
      <c r="DJ76" s="300">
        <f t="shared" si="176"/>
        <v>0</v>
      </c>
      <c r="DK76" s="297"/>
      <c r="DL76" s="297"/>
      <c r="DM76" s="297"/>
      <c r="DN76" s="297"/>
      <c r="DO76" s="297"/>
      <c r="DP76" s="300">
        <f t="shared" si="177"/>
        <v>0</v>
      </c>
      <c r="DQ76" s="297"/>
      <c r="DR76" s="297"/>
      <c r="DS76" s="297">
        <f>SUMIF('เพลี้ยไฟ ทุเรียน'!$B$5:$B$81,ทดสอบ!$E76,'เพลี้ยไฟ ทุเรียน'!$F$5:$F$81)</f>
        <v>0</v>
      </c>
      <c r="DT76" s="297">
        <f>SUMIF('เพลี้ยแป้ง ทุเรียน'!$B$5:$B$81,ทดสอบ!$E76,'เพลี้ยแป้ง ทุเรียน'!$F$5:$F$81)</f>
        <v>0</v>
      </c>
      <c r="DU76" s="297">
        <f>SUMIF(เพลี้ยไก่แจ้ทุเรียน!$B$5:$B$81,ทดสอบ!$E76,เพลี้ยไก่แจ้ทุเรียน!$F$5:$F$81)</f>
        <v>0</v>
      </c>
      <c r="DV76" s="297">
        <f>SUMIF(เพลี้ยหอยเกล็ด!$B$5:$B$81,ทดสอบ!$E76,เพลี้ยหอยเกล็ด!$F$5:$F$81)</f>
        <v>0</v>
      </c>
      <c r="DW76" s="297">
        <f>SUMIF(เพลี้ยจั๊กจั่นฝอย!$B$5:$B$81,ทดสอบ!$E76,เพลี้ยจั๊กจั่นฝอย!$F$5:$F$81)</f>
        <v>0</v>
      </c>
      <c r="DX76" s="297">
        <f>SUMIF(หนอนเจาะเมล็ดทุเรียน!$B$5:$B$81,ทดสอบ!$E76,หนอนเจาะเมล็ดทุเรียน!$F$5:$F$81)</f>
        <v>0</v>
      </c>
      <c r="DY76" s="297">
        <f>SUMIF(ไรแดงทุเรียน!$B$5:$B$81,ทดสอบ!$E76,ไรแดงทุเรียน!$F$5:$F$81)</f>
        <v>0</v>
      </c>
      <c r="DZ76" s="297"/>
      <c r="EA76" s="297">
        <f>SUMIF(โรครากเน่าโคนเน่า!$B$5:$B$81,ทดสอบ!$E76,โรครากเน่าโคนเน่า!$F$5:$F$81)</f>
        <v>0</v>
      </c>
      <c r="EB76" s="297">
        <f>SUMIF('โรคราดำ ทุเรียน'!$B$5:$B$81,ทดสอบ!$E76,'โรคราดำ ทุเรียน'!$F$5:$F$81)</f>
        <v>0</v>
      </c>
      <c r="EC76" s="297"/>
      <c r="ED76" s="297"/>
      <c r="EE76" s="297">
        <f>SUMIF(โรคราสีชมพู!$B$5:$B$81,ทดสอบ!$E76,โรคราสีชมพู!$F$5:$F$81)</f>
        <v>0</v>
      </c>
      <c r="EF76" s="297">
        <f>SUMIF(โรคใบติดหรือใบไหม้!$B$5:$B$81,ทดสอบ!$E76,โรคใบติดหรือใบไหม้!$F$5:$F$81)</f>
        <v>0</v>
      </c>
      <c r="EG76" s="297"/>
      <c r="EH76" s="297">
        <f>SUMIF('โรคใบจุดสาหร่าย (durian)'!$B$5:$B$81,ทดสอบ!$E76,'โรคใบจุดสาหร่าย (durian)'!$F$5:$F$81)</f>
        <v>0</v>
      </c>
      <c r="EI76" s="297">
        <f>SUMIF(หนอนเจาะผล!$B$5:$B$81,ทดสอบ!$E76,หนอนเจาะผล!$F$5:$F$81)</f>
        <v>0</v>
      </c>
      <c r="EJ76" s="300">
        <f t="shared" si="178"/>
        <v>0</v>
      </c>
      <c r="EK76" s="297"/>
      <c r="EL76" s="297">
        <f>SUMIF('เพลี้ยแป้ง (เงาะ)'!$B$5:$B$76,ทดสอบ!$E76,'เพลี้ยแป้ง (เงาะ)'!$F$5:$F$76)</f>
        <v>0</v>
      </c>
      <c r="EM76" s="297"/>
      <c r="EN76" s="297">
        <f>SUMIF(หนอนคืบกินใบ!$B$5:$B$76,ทดสอบ!$E76,หนอนคืบกินใบ!$F$5:$F$76)</f>
        <v>0</v>
      </c>
      <c r="EO76" s="297">
        <f>SUMIF('โรคราแป้ง (เงาะ)'!$B$5:$B$76,ทดสอบ!$E76,'โรคราแป้ง (เงาะ)'!$F$5:$F$76)</f>
        <v>0</v>
      </c>
      <c r="EP76" s="297"/>
      <c r="EQ76" s="297"/>
      <c r="ER76" s="297"/>
      <c r="ES76" s="297">
        <f>SUMIF('โรคใบจุดสาหร่าย(เงาะ)'!$B$5:$B$76,ทดสอบ!$E76,'โรคใบจุดสาหร่าย(เงาะ)'!$F$5:$F$76)</f>
        <v>0</v>
      </c>
      <c r="ET76" s="300">
        <f t="shared" si="179"/>
        <v>0</v>
      </c>
      <c r="EU76" s="297">
        <f>SUMIF('เพลี้ยไฟ (mangosteen)'!$B$5:$B$76,ทดสอบ!$E76,'เพลี้ยไฟ (mangosteen)'!$F$5:$F$76)</f>
        <v>0</v>
      </c>
      <c r="EV76" s="297">
        <f>SUMIF(หนอนชอนใบ!$B$5:$B$76,ทดสอบ!$E76,หนอนชอนใบ!$F$5:$F$76)</f>
        <v>0</v>
      </c>
      <c r="EW76" s="297">
        <f>SUMIF(หนอนกินใบ!$B$5:$B$76,ทดสอบ!$E76,หนอนกินใบ!$F$5:$F$76)</f>
        <v>0</v>
      </c>
      <c r="EX76" s="297"/>
      <c r="EY76" s="297">
        <f>SUMIF(โรคแอนแทรคโนส!$B$5:$B$76,ทดสอบ!$E76,โรคแอนแทรคโนส!$F$5:$F$76)</f>
        <v>0</v>
      </c>
      <c r="EZ76" s="297">
        <f>SUMIF('โรคใบจุดสาหร่าย (mangosteen)'!$B$5:$B$76,ทดสอบ!$E76,'โรคใบจุดสาหร่าย (mangosteen)'!$F$5:$F$76)</f>
        <v>0</v>
      </c>
      <c r="FA76" s="297">
        <f>SUMIF('โรคใบจุด (mangosteen)'!$B$5:$B$76,ทดสอบ!$E76,'โรคใบจุด (mangosteen)'!$F$5:$F$76)</f>
        <v>0</v>
      </c>
      <c r="FB76" s="300">
        <f t="shared" si="180"/>
        <v>0</v>
      </c>
      <c r="FC76" s="297">
        <f>SUMIF(โรคพุ่มไม้กวาด!$B$5:$B$80,ทดสอบ!$E76,โรคพุ่มไม้กวาด!$F$5:$F$80)</f>
        <v>0</v>
      </c>
      <c r="FD76" s="297">
        <f>SUMIF('เพลี้ยแป้ง (ลำไย)'!$B$5:$B$80,ทดสอบ!$E76,'เพลี้ยแป้ง (ลำไย)'!$F$5:$F$80)</f>
        <v>0</v>
      </c>
      <c r="FE76" s="297">
        <f>SUMIF('โรคราดำ (ลำไย)'!$B$5:$B$80,ทดสอบ!$E76,'โรคราดำ (ลำไย)'!$F$5:$F$80)</f>
        <v>0</v>
      </c>
      <c r="FF76" s="297">
        <f>SUMIF('หนอนคืบกินใบ (ลำไย)'!$B$5:$B$80,ทดสอบ!$E76,'หนอนคืบกินใบ (ลำไย)'!$F$5:$F$80)</f>
        <v>0</v>
      </c>
      <c r="FG76" s="297"/>
      <c r="FH76" s="300">
        <f t="shared" si="181"/>
        <v>0</v>
      </c>
      <c r="FI76" s="300">
        <f t="shared" ca="1" si="182"/>
        <v>425</v>
      </c>
      <c r="FJ76" s="368">
        <f t="shared" ca="1" si="184"/>
        <v>425</v>
      </c>
      <c r="FK76" s="334">
        <f t="shared" ca="1" si="183"/>
        <v>0</v>
      </c>
    </row>
    <row r="77" spans="1:167" s="118" customFormat="1">
      <c r="A77" s="318">
        <v>0</v>
      </c>
      <c r="B77" s="318" t="s">
        <v>310</v>
      </c>
      <c r="C77" s="318" t="s">
        <v>310</v>
      </c>
      <c r="D77" s="288" t="s">
        <v>308</v>
      </c>
      <c r="E77" s="289"/>
      <c r="F77" s="314">
        <f ca="1">SUBTOTAL(2,$D$78:$D$92)</f>
        <v>14</v>
      </c>
      <c r="G77" s="315" t="s">
        <v>4</v>
      </c>
      <c r="H77" s="315"/>
      <c r="I77" s="309"/>
      <c r="J77" s="305"/>
      <c r="K77" s="296">
        <f>SUM(K78:K92)</f>
        <v>34</v>
      </c>
      <c r="L77" s="296">
        <f t="shared" ref="L77:AJ77" si="185">SUM(L78:L92)</f>
        <v>5</v>
      </c>
      <c r="M77" s="296">
        <f t="shared" si="185"/>
        <v>0</v>
      </c>
      <c r="N77" s="296">
        <f t="shared" si="185"/>
        <v>0</v>
      </c>
      <c r="O77" s="296">
        <f t="shared" si="185"/>
        <v>207.75</v>
      </c>
      <c r="P77" s="296">
        <f t="shared" si="185"/>
        <v>0</v>
      </c>
      <c r="Q77" s="296">
        <f t="shared" si="185"/>
        <v>0</v>
      </c>
      <c r="R77" s="296">
        <f t="shared" si="185"/>
        <v>0</v>
      </c>
      <c r="S77" s="296">
        <f t="shared" si="185"/>
        <v>0</v>
      </c>
      <c r="T77" s="296">
        <f t="shared" si="185"/>
        <v>0</v>
      </c>
      <c r="U77" s="296">
        <f t="shared" si="185"/>
        <v>0</v>
      </c>
      <c r="V77" s="296">
        <f t="shared" si="185"/>
        <v>0</v>
      </c>
      <c r="W77" s="296">
        <f t="shared" si="185"/>
        <v>0</v>
      </c>
      <c r="X77" s="296">
        <f t="shared" si="185"/>
        <v>0</v>
      </c>
      <c r="Y77" s="296">
        <f t="shared" si="185"/>
        <v>0</v>
      </c>
      <c r="Z77" s="296">
        <f t="shared" si="185"/>
        <v>0</v>
      </c>
      <c r="AA77" s="296">
        <f t="shared" si="185"/>
        <v>0</v>
      </c>
      <c r="AB77" s="296">
        <f t="shared" si="185"/>
        <v>0</v>
      </c>
      <c r="AC77" s="296">
        <f t="shared" si="185"/>
        <v>0</v>
      </c>
      <c r="AD77" s="296">
        <f t="shared" si="185"/>
        <v>0</v>
      </c>
      <c r="AE77" s="296">
        <f t="shared" si="185"/>
        <v>0</v>
      </c>
      <c r="AF77" s="296">
        <f t="shared" si="185"/>
        <v>0</v>
      </c>
      <c r="AG77" s="296">
        <f t="shared" si="185"/>
        <v>0</v>
      </c>
      <c r="AH77" s="296">
        <f t="shared" si="185"/>
        <v>0</v>
      </c>
      <c r="AI77" s="296">
        <f t="shared" si="185"/>
        <v>0</v>
      </c>
      <c r="AJ77" s="296">
        <f t="shared" si="185"/>
        <v>0</v>
      </c>
      <c r="AK77" s="296">
        <f t="shared" ref="AK77:BD77" si="186">SUM(AK78:AK92)</f>
        <v>246.75</v>
      </c>
      <c r="AL77" s="296">
        <f t="shared" si="186"/>
        <v>2386.5500000000002</v>
      </c>
      <c r="AM77" s="296">
        <f t="shared" si="186"/>
        <v>2502.5500000000002</v>
      </c>
      <c r="AN77" s="296">
        <f t="shared" si="186"/>
        <v>941.25</v>
      </c>
      <c r="AO77" s="296">
        <f t="shared" si="186"/>
        <v>41</v>
      </c>
      <c r="AP77" s="296">
        <f t="shared" si="186"/>
        <v>0</v>
      </c>
      <c r="AQ77" s="296">
        <f t="shared" si="186"/>
        <v>0</v>
      </c>
      <c r="AR77" s="296">
        <f t="shared" si="186"/>
        <v>0</v>
      </c>
      <c r="AS77" s="296">
        <f t="shared" ref="AS77" si="187">SUM(AS78:AS92)</f>
        <v>5871.35</v>
      </c>
      <c r="AT77" s="296">
        <f t="shared" si="186"/>
        <v>1029.5</v>
      </c>
      <c r="AU77" s="296">
        <f t="shared" si="186"/>
        <v>507.3</v>
      </c>
      <c r="AV77" s="296">
        <f t="shared" si="186"/>
        <v>487.3</v>
      </c>
      <c r="AW77" s="296">
        <f t="shared" si="186"/>
        <v>893.5</v>
      </c>
      <c r="AX77" s="296">
        <f t="shared" si="186"/>
        <v>11423</v>
      </c>
      <c r="AY77" s="296">
        <f t="shared" si="186"/>
        <v>79</v>
      </c>
      <c r="AZ77" s="296">
        <f t="shared" si="186"/>
        <v>0</v>
      </c>
      <c r="BA77" s="296">
        <f t="shared" si="186"/>
        <v>0</v>
      </c>
      <c r="BB77" s="296">
        <f t="shared" si="186"/>
        <v>4</v>
      </c>
      <c r="BC77" s="296">
        <f t="shared" si="186"/>
        <v>362</v>
      </c>
      <c r="BD77" s="296">
        <f t="shared" si="186"/>
        <v>14785.599999999999</v>
      </c>
      <c r="BE77" s="296">
        <f t="shared" ref="BE77:BJ77" si="188">SUM(BE78:BE92)</f>
        <v>1444.45</v>
      </c>
      <c r="BF77" s="296">
        <f t="shared" si="188"/>
        <v>812694</v>
      </c>
      <c r="BG77" s="296">
        <f t="shared" si="188"/>
        <v>2651</v>
      </c>
      <c r="BH77" s="296">
        <f t="shared" si="188"/>
        <v>0</v>
      </c>
      <c r="BI77" s="296">
        <f t="shared" si="188"/>
        <v>3226.65</v>
      </c>
      <c r="BJ77" s="296">
        <f t="shared" si="188"/>
        <v>820016.1</v>
      </c>
      <c r="BK77" s="296">
        <f t="shared" ref="BK77:DD77" si="189">SUM(BK78:BK92)</f>
        <v>0</v>
      </c>
      <c r="BL77" s="296">
        <f t="shared" si="189"/>
        <v>0</v>
      </c>
      <c r="BM77" s="296">
        <f t="shared" si="189"/>
        <v>0</v>
      </c>
      <c r="BN77" s="296">
        <f t="shared" ca="1" si="189"/>
        <v>0</v>
      </c>
      <c r="BO77" s="296">
        <f t="shared" si="189"/>
        <v>0</v>
      </c>
      <c r="BP77" s="296">
        <f t="shared" si="189"/>
        <v>4</v>
      </c>
      <c r="BQ77" s="296">
        <f t="shared" ca="1" si="189"/>
        <v>4</v>
      </c>
      <c r="BR77" s="296">
        <f t="shared" si="189"/>
        <v>0</v>
      </c>
      <c r="BS77" s="618">
        <f t="shared" si="189"/>
        <v>0</v>
      </c>
      <c r="BT77" s="296">
        <f t="shared" si="189"/>
        <v>0</v>
      </c>
      <c r="BU77" s="296">
        <f t="shared" si="189"/>
        <v>0</v>
      </c>
      <c r="BV77" s="296">
        <f t="shared" si="189"/>
        <v>0</v>
      </c>
      <c r="BW77" s="296">
        <f t="shared" si="189"/>
        <v>0</v>
      </c>
      <c r="BX77" s="296">
        <f t="shared" si="189"/>
        <v>0</v>
      </c>
      <c r="BY77" s="296">
        <f t="shared" si="189"/>
        <v>0</v>
      </c>
      <c r="BZ77" s="296">
        <f t="shared" si="189"/>
        <v>0</v>
      </c>
      <c r="CA77" s="296"/>
      <c r="CB77" s="296">
        <f t="shared" si="189"/>
        <v>0</v>
      </c>
      <c r="CC77" s="296">
        <f>SUM(CC78:CC92)</f>
        <v>0</v>
      </c>
      <c r="CD77" s="296">
        <f t="shared" si="189"/>
        <v>0</v>
      </c>
      <c r="CE77" s="296">
        <f t="shared" ref="CE77:CT77" si="190">SUM(CE78:CE92)</f>
        <v>0</v>
      </c>
      <c r="CF77" s="296">
        <f t="shared" si="190"/>
        <v>0</v>
      </c>
      <c r="CG77" s="296">
        <f t="shared" si="190"/>
        <v>0</v>
      </c>
      <c r="CH77" s="296">
        <f t="shared" si="190"/>
        <v>0</v>
      </c>
      <c r="CI77" s="296">
        <f t="shared" si="190"/>
        <v>0</v>
      </c>
      <c r="CJ77" s="296">
        <f t="shared" si="190"/>
        <v>0</v>
      </c>
      <c r="CK77" s="296">
        <f t="shared" si="190"/>
        <v>0</v>
      </c>
      <c r="CL77" s="296">
        <f t="shared" si="190"/>
        <v>0</v>
      </c>
      <c r="CM77" s="296">
        <f t="shared" si="190"/>
        <v>0</v>
      </c>
      <c r="CN77" s="296">
        <f t="shared" si="190"/>
        <v>0</v>
      </c>
      <c r="CO77" s="296">
        <f t="shared" si="190"/>
        <v>0</v>
      </c>
      <c r="CP77" s="296">
        <f t="shared" si="190"/>
        <v>0</v>
      </c>
      <c r="CQ77" s="296"/>
      <c r="CR77" s="296">
        <f t="shared" si="190"/>
        <v>0</v>
      </c>
      <c r="CS77" s="296">
        <f t="shared" si="190"/>
        <v>0</v>
      </c>
      <c r="CT77" s="296">
        <f t="shared" si="190"/>
        <v>0</v>
      </c>
      <c r="CU77" s="296">
        <f t="shared" si="189"/>
        <v>0</v>
      </c>
      <c r="CV77" s="296">
        <f t="shared" si="189"/>
        <v>3.5</v>
      </c>
      <c r="CW77" s="296">
        <f t="shared" si="189"/>
        <v>0</v>
      </c>
      <c r="CX77" s="296">
        <f t="shared" si="189"/>
        <v>0</v>
      </c>
      <c r="CY77" s="296">
        <f t="shared" si="189"/>
        <v>0</v>
      </c>
      <c r="CZ77" s="296">
        <f t="shared" si="189"/>
        <v>0</v>
      </c>
      <c r="DA77" s="296">
        <f t="shared" si="189"/>
        <v>0</v>
      </c>
      <c r="DB77" s="296">
        <f t="shared" si="189"/>
        <v>0</v>
      </c>
      <c r="DC77" s="296">
        <f t="shared" si="189"/>
        <v>0</v>
      </c>
      <c r="DD77" s="296">
        <f t="shared" si="189"/>
        <v>3.5</v>
      </c>
      <c r="DE77" s="296">
        <f t="shared" ref="DE77:DJ77" si="191">SUM(DE78:DE92)</f>
        <v>0</v>
      </c>
      <c r="DF77" s="296">
        <f t="shared" si="191"/>
        <v>0</v>
      </c>
      <c r="DG77" s="296">
        <f t="shared" ref="DG77:DH77" si="192">SUM(DG78:DG92)</f>
        <v>0</v>
      </c>
      <c r="DH77" s="296">
        <f t="shared" si="192"/>
        <v>0</v>
      </c>
      <c r="DI77" s="296">
        <f t="shared" si="191"/>
        <v>0</v>
      </c>
      <c r="DJ77" s="296">
        <f t="shared" si="191"/>
        <v>0</v>
      </c>
      <c r="DK77" s="296">
        <f t="shared" ref="DK77:DN77" si="193">SUM(DK78:DK92)</f>
        <v>0</v>
      </c>
      <c r="DL77" s="296">
        <f t="shared" ref="DL77:DM77" si="194">SUM(DL78:DL92)</f>
        <v>0</v>
      </c>
      <c r="DM77" s="296">
        <f t="shared" si="194"/>
        <v>0</v>
      </c>
      <c r="DN77" s="296">
        <f t="shared" si="193"/>
        <v>0</v>
      </c>
      <c r="DO77" s="296">
        <f t="shared" ref="DO77:DP77" si="195">SUM(DO78:DO92)</f>
        <v>0</v>
      </c>
      <c r="DP77" s="296">
        <f t="shared" si="195"/>
        <v>0</v>
      </c>
      <c r="DQ77" s="296">
        <f t="shared" ref="DQ77:EJ77" si="196">SUM(DQ78:DQ92)</f>
        <v>0</v>
      </c>
      <c r="DR77" s="296">
        <f t="shared" si="196"/>
        <v>0</v>
      </c>
      <c r="DS77" s="296">
        <f t="shared" si="196"/>
        <v>574</v>
      </c>
      <c r="DT77" s="296">
        <f t="shared" si="196"/>
        <v>102</v>
      </c>
      <c r="DU77" s="296">
        <f t="shared" si="196"/>
        <v>514</v>
      </c>
      <c r="DV77" s="296">
        <f t="shared" si="196"/>
        <v>121.5</v>
      </c>
      <c r="DW77" s="296">
        <f t="shared" si="196"/>
        <v>422</v>
      </c>
      <c r="DX77" s="296">
        <f t="shared" si="196"/>
        <v>0.15</v>
      </c>
      <c r="DY77" s="296">
        <f t="shared" si="196"/>
        <v>825.5</v>
      </c>
      <c r="DZ77" s="296">
        <f t="shared" si="196"/>
        <v>0</v>
      </c>
      <c r="EA77" s="296">
        <f t="shared" si="196"/>
        <v>2037.35</v>
      </c>
      <c r="EB77" s="296">
        <f t="shared" si="196"/>
        <v>41</v>
      </c>
      <c r="EC77" s="296">
        <f t="shared" si="196"/>
        <v>0</v>
      </c>
      <c r="ED77" s="296">
        <f t="shared" si="196"/>
        <v>0</v>
      </c>
      <c r="EE77" s="296">
        <f t="shared" si="196"/>
        <v>125.27000000000001</v>
      </c>
      <c r="EF77" s="296">
        <f t="shared" si="196"/>
        <v>462.5</v>
      </c>
      <c r="EG77" s="296">
        <f t="shared" si="196"/>
        <v>0</v>
      </c>
      <c r="EH77" s="296">
        <f t="shared" si="196"/>
        <v>388</v>
      </c>
      <c r="EI77" s="296">
        <f t="shared" si="196"/>
        <v>20</v>
      </c>
      <c r="EJ77" s="296">
        <f t="shared" si="196"/>
        <v>5633.27</v>
      </c>
      <c r="EK77" s="296">
        <f t="shared" ref="EK77:ET77" si="197">SUM(EK78:EK92)</f>
        <v>0</v>
      </c>
      <c r="EL77" s="296">
        <f t="shared" si="197"/>
        <v>19</v>
      </c>
      <c r="EM77" s="296">
        <f t="shared" si="197"/>
        <v>0</v>
      </c>
      <c r="EN77" s="296">
        <f t="shared" si="197"/>
        <v>0</v>
      </c>
      <c r="EO77" s="296">
        <f t="shared" si="197"/>
        <v>6</v>
      </c>
      <c r="EP77" s="296">
        <f t="shared" si="197"/>
        <v>0</v>
      </c>
      <c r="EQ77" s="296">
        <f t="shared" si="197"/>
        <v>0</v>
      </c>
      <c r="ER77" s="296">
        <f t="shared" si="197"/>
        <v>0</v>
      </c>
      <c r="ES77" s="296">
        <f t="shared" si="197"/>
        <v>6</v>
      </c>
      <c r="ET77" s="296">
        <f t="shared" si="197"/>
        <v>31</v>
      </c>
      <c r="EU77" s="296">
        <f t="shared" ref="EU77:FI77" si="198">SUM(EU78:EU92)</f>
        <v>67</v>
      </c>
      <c r="EV77" s="296">
        <f t="shared" si="198"/>
        <v>1</v>
      </c>
      <c r="EW77" s="296">
        <f t="shared" si="198"/>
        <v>202</v>
      </c>
      <c r="EX77" s="296">
        <f t="shared" si="198"/>
        <v>0</v>
      </c>
      <c r="EY77" s="296">
        <f t="shared" si="198"/>
        <v>40</v>
      </c>
      <c r="EZ77" s="296">
        <f t="shared" si="198"/>
        <v>20</v>
      </c>
      <c r="FA77" s="296">
        <f t="shared" si="198"/>
        <v>5</v>
      </c>
      <c r="FB77" s="296">
        <f t="shared" si="198"/>
        <v>335</v>
      </c>
      <c r="FC77" s="296">
        <f t="shared" si="198"/>
        <v>0</v>
      </c>
      <c r="FD77" s="296">
        <f t="shared" si="198"/>
        <v>0</v>
      </c>
      <c r="FE77" s="296">
        <f t="shared" si="198"/>
        <v>0</v>
      </c>
      <c r="FF77" s="296">
        <f t="shared" si="198"/>
        <v>0</v>
      </c>
      <c r="FG77" s="296">
        <f t="shared" si="198"/>
        <v>0</v>
      </c>
      <c r="FH77" s="296">
        <f t="shared" si="198"/>
        <v>0</v>
      </c>
      <c r="FI77" s="296">
        <f t="shared" ca="1" si="198"/>
        <v>846926.57</v>
      </c>
      <c r="FJ77" s="368">
        <f t="shared" ca="1" si="184"/>
        <v>846926.57</v>
      </c>
      <c r="FK77" s="334">
        <f t="shared" ca="1" si="183"/>
        <v>0</v>
      </c>
    </row>
    <row r="78" spans="1:167" s="112" customFormat="1">
      <c r="A78" s="318">
        <v>0</v>
      </c>
      <c r="B78" s="318">
        <f t="shared" ref="B78:B92" ca="1" si="199">IF(FI78&gt;0,1,"")</f>
        <v>1</v>
      </c>
      <c r="C78" s="318">
        <f ca="1">IF(B78=1,SUBTOTAL(2,$B$78:B78),"")</f>
        <v>1</v>
      </c>
      <c r="D78" s="290">
        <f t="shared" ca="1" si="139"/>
        <v>1</v>
      </c>
      <c r="E78" s="291" t="s">
        <v>183</v>
      </c>
      <c r="F78" s="310"/>
      <c r="G78" s="310"/>
      <c r="H78" s="310"/>
      <c r="I78" s="310"/>
      <c r="J78" s="307"/>
      <c r="K78" s="297">
        <f>SUMIF(หนอนห่อใบข้าว!$B$5:$B$76,ทดสอบ!$E78,หนอนห่อใบข้าว!$G$5:$G$76)</f>
        <v>0</v>
      </c>
      <c r="L78" s="297">
        <f>SUMIF(เพลี้ยกระโดดหลังขาว!$B$5:$B$76,ทดสอบ!$E78,เพลี้ยกระโดดหลังขาว!$G$5:$G$76)</f>
        <v>0</v>
      </c>
      <c r="M78" s="297">
        <f>SUMIF(โรคไหม้ข้าว!$B$5:$B$76,ทดสอบ!$E78,โรคไหม้ข้าว!$G$5:$G$76)</f>
        <v>0</v>
      </c>
      <c r="N78" s="297">
        <f>SUMIF(แมลงหวี่ขาว!$B$5:$B$76,ทดสอบ!$E78,แมลงหวี่ขาว!$G$5:$G$76)</f>
        <v>0</v>
      </c>
      <c r="O78" s="297">
        <f>SUMIF(เพลี้ยกระโดดสีน้ำตาล!$B$5:$B$77,ทดสอบ!$E78,เพลี้ยกระโดดสีน้ำตาล!$G$5:$G$77)</f>
        <v>0</v>
      </c>
      <c r="P78" s="297">
        <f>SUMIF(แมลงสิง!$B$5:$B$81,ทดสอบ!$E78,แมลงสิง!$G$5:$G$81)</f>
        <v>0</v>
      </c>
      <c r="Q78" s="297">
        <f>SUMIF(เพลี้ยไฟ!$B$5:$B$76,ทดสอบ!$E78,เพลี้ยไฟ!$G$5:$G$76)</f>
        <v>0</v>
      </c>
      <c r="R78" s="297">
        <f>SUMIF(แมลงดำหนาม1!$B$5:$B$81,ทดสอบ!$E78,แมลงดำหนาม1!$G$5:$G$81)</f>
        <v>0</v>
      </c>
      <c r="S78" s="297">
        <f>SUMIF(โรคขอบใบแห้ง!$B$5:$B$78,ทดสอบ!$E78,โรคขอบใบแห้ง!$G$5:$G$78)</f>
        <v>0</v>
      </c>
      <c r="T78" s="297">
        <f>SUMIF(โรคกาบใบแห้ง!$B$5:$B$81,ทดสอบ!$E78,โรคกาบใบแห้ง!$G$5:$G$81)</f>
        <v>0</v>
      </c>
      <c r="U78" s="297">
        <f>SUMIF(โรคใบจุดสีน้ำตาล!$B$5:$B$77,ทดสอบ!$E78,โรคใบจุดสีน้ำตาล!$G$5:$G$77)</f>
        <v>0</v>
      </c>
      <c r="V78" s="297">
        <f>SUMIF(หนอนกระทู้กล้า!$B$5:$B$76,ทดสอบ!$E78,หนอนกระทู้กล้า!$G$5:$G$76)</f>
        <v>0</v>
      </c>
      <c r="W78" s="297">
        <f>SUMIF(โรคใบขีดโปร่งแสง!$B$5:$B$81,ทดสอบ!$E78,โรคใบขีดโปร่งแสง!$G$5:$G$81)</f>
        <v>0</v>
      </c>
      <c r="X78" s="297">
        <f>SUMIF(โรคใบขีดสีน้ำตาล!$B$5:$B$80,ทดสอบ!$E78,โรคใบขีดสีน้ำตาล!$G$5:$G$80)</f>
        <v>0</v>
      </c>
      <c r="Y78" s="297">
        <f>SUMIF(หนอนกัดใบข้าว!$B$5:$B$81,ทดสอบ!$E78,หนอนกัดใบข้าว!$G$5:$G$81)</f>
        <v>0</v>
      </c>
      <c r="Z78" s="297">
        <f>SUMIF(แมลงหล่า!$B$5:$B$81,ทดสอบ!$E78,แมลงหล่า!$G$5:$G$81)</f>
        <v>0</v>
      </c>
      <c r="AA78" s="297">
        <f>SUMIF(แมลงบั่ว!$B$5:$B$80,ทดสอบ!$E78,แมลงบั่ว!$G$5:$G$80)</f>
        <v>0</v>
      </c>
      <c r="AB78" s="297">
        <f>SUMIF(โรคเมล็ดด่าง!$B$5:$B$81,ทดสอบ!$E78,โรคเมล็ดด่าง!$G$5:$G$81)</f>
        <v>0</v>
      </c>
      <c r="AC78" s="297">
        <f>SUMIF(ด้วงดำ!$B$5:$B$81,ทดสอบ!$E78,ด้วงดำ!$G$5:$G$81)</f>
        <v>0</v>
      </c>
      <c r="AD78" s="297">
        <f>SUMIF(ตั๊กแตนหนวดสั้น!$B$5:$B$81,ทดสอบ!$E78,ตั๊กแตนหนวดสั้น!$G$5:$G$81)</f>
        <v>0</v>
      </c>
      <c r="AE78" s="297">
        <f>SUMIF(หนอนกอข้าว!$B$5:$B$77,ทดสอบ!$E78,หนอนกอข้าว!$G$5:$G$77)</f>
        <v>0</v>
      </c>
      <c r="AF78" s="297">
        <f>SUMIF(หนอนกระทู้ข้าว!$B$5:$B$81,ทดสอบ!$E78,หนอนกระทู้ข้าว!$G$5:$G$81)</f>
        <v>0</v>
      </c>
      <c r="AG78" s="297">
        <f>SUMIF(โรคกาบใบเน่า!$B$5:$B$81,ทดสอบ!$E78,โรคกาบใบเน่า!$G$5:$G$81)</f>
        <v>0</v>
      </c>
      <c r="AH78" s="297">
        <f>SUMIF(เพลี้ยจั๊กจั่นสีเขียว!$B$5:$B$80,ทดสอบ!$E78,เพลี้ยจั๊กจั่นสีเขียว!$G$5:$G$80)</f>
        <v>0</v>
      </c>
      <c r="AI78" s="297">
        <f>SUMIF(หอยเชอรี่!$B$5:$B$81,ทดสอบ!$E78,หอยเชอรี่!$G$5:$G$81)</f>
        <v>0</v>
      </c>
      <c r="AJ78" s="297">
        <f>SUMIF(โรคใบสีส้ม!$B$5:$B$80,ทดสอบ!$E78,โรคใบสีส้ม!$G$5:$G$80)</f>
        <v>0</v>
      </c>
      <c r="AK78" s="300">
        <f t="shared" ref="AK78:AK91" si="200">SUBTOTAL(9,K78:AJ78)</f>
        <v>0</v>
      </c>
      <c r="AL78" s="297">
        <f>SUMIF(หนอนหัวดำ!$C$6:$C$67,ทดสอบ!$E78,หนอนหัวดำ!$N$6:$N$67)</f>
        <v>45</v>
      </c>
      <c r="AM78" s="297">
        <f>SUMIF(แมลงดำหนาม!$C$6:$C$67,ทดสอบ!$E78,แมลงดำหนาม!$N$6:$N$67)</f>
        <v>75</v>
      </c>
      <c r="AN78" s="297">
        <f>SUMIF('ด้วงแรด มะพร้าว'!$C$6:$C$67,ทดสอบ!$E78,'ด้วงแรด มะพร้าว'!$J$6:$J$67)</f>
        <v>47</v>
      </c>
      <c r="AO78" s="297">
        <f>SUMIF(ด้วงงวง!$C$6:$C$67,ทดสอบ!$E78,ด้วงงวง!$J$6:$J$67)</f>
        <v>0</v>
      </c>
      <c r="AP78" s="297">
        <f>SUMIF(ไรสี่ขามะพร้าว!$C$6:$C$67,ทดสอบ!$E78,ไรสี่ขามะพร้าว!$J$6:$J$67)</f>
        <v>0</v>
      </c>
      <c r="AQ78" s="297">
        <f>SUMIF(หนอนพาราซา!$C$6:$C$67,ทดสอบ!$E78,หนอนพาราซา!$J$6:$J$67)</f>
        <v>0</v>
      </c>
      <c r="AR78" s="297">
        <f>SUMIF(หนอนกินใบมะพร้าว!$C$6:$C$67,ทดสอบ!$E78,หนอนกินใบมะพร้าว!$J$6:$J$67)</f>
        <v>0</v>
      </c>
      <c r="AS78" s="300">
        <f t="shared" si="79"/>
        <v>167</v>
      </c>
      <c r="AT78" s="297">
        <f>SUMIF('ด้วงแรด ปาล์ม'!$C$5:$C$71,ทดสอบ!$E78,'ด้วงแรด ปาล์ม'!$G$5:$G$71)</f>
        <v>104</v>
      </c>
      <c r="AU78" s="297">
        <f>SUMIF(หนอนปลอกเล็ก!$C$5:$C$71,ทดสอบ!$E78,หนอนปลอกเล็ก!$G$5:$G$71)</f>
        <v>45.5</v>
      </c>
      <c r="AV78" s="297">
        <f>SUMIF(ด้วงกุหลาบ!$C$5:$C$70,ทดสอบ!$E78,ด้วงกุหลาบ!$G$5:$G$70)</f>
        <v>19</v>
      </c>
      <c r="AW78" s="297">
        <f>SUMIF(โรคทะลายเน่า!$C$5:$C$71,ทดสอบ!$E78,โรคทะลายเน่า!$G$5:$G$71)</f>
        <v>0</v>
      </c>
      <c r="AX78" s="297">
        <f>SUMIF(โรคลำต้นเน่า!$C$5:$C$71,ทดสอบ!$E78,โรคลำต้นเน่า!$G$5:$G$71)</f>
        <v>6744</v>
      </c>
      <c r="AY78" s="297">
        <f>SUMIF('โรคใบจุด ปาล์ม'!$C$5:$C$71,ทดสอบ!$E78,'โรคใบจุด ปาล์ม'!$G$5:$G$71)</f>
        <v>0</v>
      </c>
      <c r="AZ78" s="297">
        <f>SUMIF(โรคก้านทางใบเน่า!$C$5:$C$71,ทดสอบ!$E78,โรคก้านทางใบเน่า!$G$5:$G$71)</f>
        <v>0</v>
      </c>
      <c r="BA78" s="297">
        <f>SUMIF(หนอนหน้าแมว!$C$5:$C$71,ทดสอบ!$E78,หนอนหน้าแมว!$G$5:$G$71)</f>
        <v>0</v>
      </c>
      <c r="BB78" s="591">
        <f>SUMIF('หนอนหัวดำ ปาล์ม'!$C$5:$C$71,ทดสอบ!$E78,'หนอนหัวดำ ปาล์ม'!$G$5:$G$71)</f>
        <v>0</v>
      </c>
      <c r="BC78" s="297">
        <f>SUMIF('โรคใบจุดสาหร่าย ปาล์ม'!$C$5:$C$71,ทดสอบ!$E78,'โรคใบจุดสาหร่าย ปาล์ม'!$G$5:$G$71)</f>
        <v>127</v>
      </c>
      <c r="BD78" s="300">
        <f t="shared" ref="BD78:BD91" si="201">SUBTOTAL(9,AT78:BC78)</f>
        <v>7039.5</v>
      </c>
      <c r="BE78" s="297">
        <f>SUMIF(โรครากขาว!$C$5:$C$69,ทดสอบ!$E78,โรครากขาว!$G$5:$G$69)</f>
        <v>9</v>
      </c>
      <c r="BF78" s="297">
        <f>SUMIF(โรคใบร่วงยางพาราชนิดใหม่!$C$5:$C$69,ทดสอบ!$E78,โรคใบร่วงยางพาราชนิดใหม่!$G$5:$G$69)</f>
        <v>0</v>
      </c>
      <c r="BG78" s="297">
        <f>SUMIF(โรคใบร่วงยางพารา!$C$5:$C$69,ทดสอบ!$E78,โรคใบร่วงยางพารา!$G$5:$G$69)</f>
        <v>13</v>
      </c>
      <c r="BH78" s="297">
        <f>SUMIF(โรคราแป้ง1!$C$5:$C$69,ทดสอบ!$E78,โรคราแป้ง1!$G$5:$G$69)</f>
        <v>0</v>
      </c>
      <c r="BI78" s="297">
        <f>SUMIF(โรคหน้ายางแห้ง!$C$5:$C$69,ทดสอบ!$E78,โรคหน้ายางแห้ง!$G$5:$G$69)</f>
        <v>0</v>
      </c>
      <c r="BJ78" s="300">
        <f t="shared" ref="BJ78:BJ90" si="202">SUBTOTAL(9,BE78:BI78)</f>
        <v>22</v>
      </c>
      <c r="BK78" s="297">
        <f>SUMIF(โรคราสนิม!$C$5:$C$64,ทดสอบ!$E78,โรคราสนิม!$G$5:$G$64)</f>
        <v>0</v>
      </c>
      <c r="BL78" s="297">
        <f>SUMIF(หนอนกาแฟสีแดง!$C$5:$C$64,ทดสอบ!$E78,หนอนกาแฟสีแดง!$G$5:$G$64)</f>
        <v>0</v>
      </c>
      <c r="BM78" s="297">
        <f>SUMIF(โรคใบจุดตากบ!$C$5:$C$64,ทดสอบ!$E78,โรคใบจุดตากบ!$G$5:$G$64)</f>
        <v>0</v>
      </c>
      <c r="BN78" s="297">
        <f ca="1">SUMIF(หนอนเจาะกิ่งลำต้น!$C$5:$C532,ทดสอบ!$E78,หนอนเจาะกิ่งลำต้น!$G$5:$G$64)</f>
        <v>0</v>
      </c>
      <c r="BO78" s="591">
        <f>SUMIF(มอดเจาะเมล็ดกาแฟ!$C$5:$C$64,ทดสอบ!$E78,มอดเจาะเมล็ดกาแฟ!$G$5:$G$64)</f>
        <v>0</v>
      </c>
      <c r="BP78" s="297">
        <f>SUMIF(มอดเจาะผลกาแฟ!$C$5:$C$64,ทดสอบ!$E78,มอดเจาะผลกาแฟ!$G$5:$G$64)</f>
        <v>1</v>
      </c>
      <c r="BQ78" s="300">
        <f t="shared" ref="BQ78:BQ91" ca="1" si="203">SUBTOTAL(9,BK78:BP78)</f>
        <v>1</v>
      </c>
      <c r="BR78" s="297">
        <f>SUMIF(เพลี้ยแป้งมัน!$B$5:$B$59,ทดสอบ!$E78,เพลี้ยแป้งมัน!$H$5:$H$59)</f>
        <v>0</v>
      </c>
      <c r="BS78" s="591">
        <f>SUMIF('โรคใบไหม้ (มัน)'!$B$5:$B$58,ทดสอบ!$E78,'โรคใบไหม้ (มัน)'!$H$5:$H$58)</f>
        <v>0</v>
      </c>
      <c r="BT78" s="297">
        <f>SUMIF(ไรแดง!$B$5:$B$59,ทดสอบ!$E78,ไรแดง!$H$5:$H$59)</f>
        <v>0</v>
      </c>
      <c r="BU78" s="297"/>
      <c r="BV78" s="297"/>
      <c r="BW78" s="297"/>
      <c r="BX78" s="297"/>
      <c r="BY78" s="297"/>
      <c r="BZ78" s="297">
        <f>SUMIF(โรคโคนเน่าหัวเน่า!$B$5:$B$59,ทดสอบ!$E78,โรคโคนเน่าหัวเน่า!$H$5:$H$59)</f>
        <v>0</v>
      </c>
      <c r="CA78" s="297"/>
      <c r="CB78" s="297">
        <f>SUMIF(โรคพุ่มแจ้!$B$5:$B$58,ทดสอบ!$E78,โรคพุ่มแจ้!$H$5:$H$58)</f>
        <v>0</v>
      </c>
      <c r="CC78" s="297">
        <f>SUMIF(โรคใบด่างมันสำปะหลัง!$B$5:$B$59,ทดสอบ!$E78,โรคใบด่างมันสำปะหลัง!$H$5:$H$59)</f>
        <v>0</v>
      </c>
      <c r="CD78" s="300">
        <f t="shared" ref="CD78:CD91" si="204">SUBTOTAL(9,BR78:CC78)</f>
        <v>0</v>
      </c>
      <c r="CE78" s="297">
        <f>SUMIF(หนอนกออ้อย!$B$5:$B$50,ทดสอบ!$E78,หนอนกออ้อย!$G$5:$G$50)</f>
        <v>0</v>
      </c>
      <c r="CF78" s="297">
        <f>SUMIF('ด้วงหนวดยาว อ้อย'!$B$5:$B$52,ทดสอบ!$E78,'ด้วงหนวดยาว อ้อย'!$G$5:$G$52)</f>
        <v>0</v>
      </c>
      <c r="CG78" s="297"/>
      <c r="CH78" s="297"/>
      <c r="CI78" s="297"/>
      <c r="CJ78" s="297"/>
      <c r="CK78" s="297"/>
      <c r="CL78" s="297"/>
      <c r="CM78" s="297"/>
      <c r="CN78" s="297"/>
      <c r="CO78" s="297"/>
      <c r="CP78" s="297"/>
      <c r="CQ78" s="297"/>
      <c r="CR78" s="297">
        <f>SUMIF('โรคใบขาว อ้อย'!$B$5:$B$50,ทดสอบ!$E78,'โรคใบขาว อ้อย'!$G$5:$G$50)</f>
        <v>0</v>
      </c>
      <c r="CS78" s="297"/>
      <c r="CT78" s="300">
        <f t="shared" ref="CT78:CT91" si="205">SUBTOTAL(9,CE78:CS78)</f>
        <v>0</v>
      </c>
      <c r="CU78" s="297"/>
      <c r="CV78" s="297">
        <f>SUMIF('หนอนกระทู้ข้าวโพดลายจุด (FAW)'!$B$5:$B$57,ทดสอบ!$E78,'หนอนกระทู้ข้าวโพดลายจุด (FAW)'!$F$5:$F$57)</f>
        <v>0</v>
      </c>
      <c r="CW78" s="297">
        <f>SUMIF(โรคฝักเน่า!$C$5:$C$57,ทดสอบ!$E78,โรคฝักเน่า!$G$5:$G$57)</f>
        <v>0</v>
      </c>
      <c r="CX78" s="297"/>
      <c r="CY78" s="297"/>
      <c r="CZ78" s="297"/>
      <c r="DA78" s="297"/>
      <c r="DB78" s="297"/>
      <c r="DC78" s="297"/>
      <c r="DD78" s="300">
        <f t="shared" ref="DD78:DD91" si="206">SUBTOTAL(9,CU78:DC78)</f>
        <v>0</v>
      </c>
      <c r="DE78" s="297">
        <f>SUMIF(โรคเหี่ยว!$B$5:$B$65,ทดสอบ!$E78,โรคเหี่ยว!$E$5:$E$65)</f>
        <v>0</v>
      </c>
      <c r="DF78" s="297"/>
      <c r="DG78" s="297"/>
      <c r="DH78" s="297"/>
      <c r="DI78" s="297"/>
      <c r="DJ78" s="300">
        <f t="shared" ref="DJ78:DJ91" si="207">SUBTOTAL(9,DE78:DI78)</f>
        <v>0</v>
      </c>
      <c r="DK78" s="297"/>
      <c r="DL78" s="297"/>
      <c r="DM78" s="297"/>
      <c r="DN78" s="297"/>
      <c r="DO78" s="297"/>
      <c r="DP78" s="300">
        <f t="shared" ref="DP78:DP91" si="208">SUBTOTAL(9,DK78:DO78)</f>
        <v>0</v>
      </c>
      <c r="DQ78" s="297"/>
      <c r="DR78" s="297"/>
      <c r="DS78" s="297">
        <f>SUMIF('เพลี้ยไฟ ทุเรียน'!$B$5:$B$81,ทดสอบ!$E78,'เพลี้ยไฟ ทุเรียน'!$F$5:$F$81)</f>
        <v>4</v>
      </c>
      <c r="DT78" s="297">
        <f>SUMIF('เพลี้ยแป้ง ทุเรียน'!$B$5:$B$81,ทดสอบ!$E78,'เพลี้ยแป้ง ทุเรียน'!$F$5:$F$81)</f>
        <v>1</v>
      </c>
      <c r="DU78" s="297">
        <f>SUMIF(เพลี้ยไก่แจ้ทุเรียน!$B$5:$B$81,ทดสอบ!$E78,เพลี้ยไก่แจ้ทุเรียน!$F$5:$F$81)</f>
        <v>5</v>
      </c>
      <c r="DV78" s="297">
        <f>SUMIF(เพลี้ยหอยเกล็ด!$B$5:$B$81,ทดสอบ!$E78,เพลี้ยหอยเกล็ด!$F$5:$F$81)</f>
        <v>7</v>
      </c>
      <c r="DW78" s="297">
        <f>SUMIF(เพลี้ยจั๊กจั่นฝอย!$B$5:$B$81,ทดสอบ!$E78,เพลี้ยจั๊กจั่นฝอย!$F$5:$F$81)</f>
        <v>10</v>
      </c>
      <c r="DX78" s="297">
        <f>SUMIF(หนอนเจาะเมล็ดทุเรียน!$B$5:$B$81,ทดสอบ!$E78,หนอนเจาะเมล็ดทุเรียน!$F$5:$F$81)</f>
        <v>0</v>
      </c>
      <c r="DY78" s="297">
        <f>SUMIF(ไรแดงทุเรียน!$B$5:$B$81,ทดสอบ!$E78,ไรแดงทุเรียน!$F$5:$F$81)</f>
        <v>10</v>
      </c>
      <c r="DZ78" s="297"/>
      <c r="EA78" s="297">
        <f>SUMIF(โรครากเน่าโคนเน่า!$B$5:$B$81,ทดสอบ!$E78,โรครากเน่าโคนเน่า!$F$5:$F$81)</f>
        <v>8.25</v>
      </c>
      <c r="EB78" s="297">
        <f>SUMIF('โรคราดำ ทุเรียน'!$B$5:$B$81,ทดสอบ!$E78,'โรคราดำ ทุเรียน'!$F$5:$F$81)</f>
        <v>0</v>
      </c>
      <c r="EC78" s="297"/>
      <c r="ED78" s="297"/>
      <c r="EE78" s="297">
        <f>SUMIF(โรคราสีชมพู!$B$5:$B$81,ทดสอบ!$E78,โรคราสีชมพู!$F$5:$F$81)</f>
        <v>0.02</v>
      </c>
      <c r="EF78" s="297">
        <f>SUMIF(โรคใบติดหรือใบไหม้!$B$5:$B$81,ทดสอบ!$E78,โรคใบติดหรือใบไหม้!$F$5:$F$81)</f>
        <v>0</v>
      </c>
      <c r="EG78" s="297"/>
      <c r="EH78" s="297">
        <f>SUMIF('โรคใบจุดสาหร่าย (durian)'!$B$5:$B$81,ทดสอบ!$E78,'โรคใบจุดสาหร่าย (durian)'!$F$5:$F$81)</f>
        <v>0</v>
      </c>
      <c r="EI78" s="297">
        <f>SUMIF(หนอนเจาะผล!$B$5:$B$81,ทดสอบ!$E78,หนอนเจาะผล!$F$5:$F$81)</f>
        <v>0</v>
      </c>
      <c r="EJ78" s="300">
        <f t="shared" ref="EJ78:EJ91" si="209">SUBTOTAL(9,DQ78:EI78)</f>
        <v>45.27</v>
      </c>
      <c r="EK78" s="297"/>
      <c r="EL78" s="297">
        <f>SUMIF('เพลี้ยแป้ง (เงาะ)'!$B$5:$B$76,ทดสอบ!$E78,'เพลี้ยแป้ง (เงาะ)'!$F$5:$F$76)</f>
        <v>0</v>
      </c>
      <c r="EM78" s="297"/>
      <c r="EN78" s="297">
        <f>SUMIF(หนอนคืบกินใบ!$B$5:$B$76,ทดสอบ!$E78,หนอนคืบกินใบ!$F$5:$F$76)</f>
        <v>0</v>
      </c>
      <c r="EO78" s="297">
        <f>SUMIF('โรคราแป้ง (เงาะ)'!$B$5:$B$76,ทดสอบ!$E78,'โรคราแป้ง (เงาะ)'!$F$5:$F$76)</f>
        <v>0</v>
      </c>
      <c r="EP78" s="297"/>
      <c r="EQ78" s="297"/>
      <c r="ER78" s="297"/>
      <c r="ES78" s="297">
        <f>SUMIF('โรคใบจุดสาหร่าย(เงาะ)'!$B$5:$B$76,ทดสอบ!$E78,'โรคใบจุดสาหร่าย(เงาะ)'!$F$5:$F$76)</f>
        <v>0</v>
      </c>
      <c r="ET78" s="300">
        <f t="shared" ref="ET78:ET91" si="210">SUBTOTAL(9,EK78:ES78)</f>
        <v>0</v>
      </c>
      <c r="EU78" s="297">
        <f>SUMIF('เพลี้ยไฟ (mangosteen)'!$B$5:$B$76,ทดสอบ!$E78,'เพลี้ยไฟ (mangosteen)'!$F$5:$F$76)</f>
        <v>0</v>
      </c>
      <c r="EV78" s="297">
        <f>SUMIF(หนอนชอนใบ!$B$5:$B$76,ทดสอบ!$E78,หนอนชอนใบ!$F$5:$F$76)</f>
        <v>0</v>
      </c>
      <c r="EW78" s="297">
        <f>SUMIF(หนอนกินใบ!$B$5:$B$76,ทดสอบ!$E78,หนอนกินใบ!$F$5:$F$76)</f>
        <v>0</v>
      </c>
      <c r="EX78" s="297"/>
      <c r="EY78" s="297">
        <f>SUMIF(โรคแอนแทรคโนส!$B$5:$B$76,ทดสอบ!$E78,โรคแอนแทรคโนส!$F$5:$F$76)</f>
        <v>0</v>
      </c>
      <c r="EZ78" s="297">
        <f>SUMIF('โรคใบจุดสาหร่าย (mangosteen)'!$B$5:$B$76,ทดสอบ!$E78,'โรคใบจุดสาหร่าย (mangosteen)'!$F$5:$F$76)</f>
        <v>0</v>
      </c>
      <c r="FA78" s="297">
        <f>SUMIF('โรคใบจุด (mangosteen)'!$B$5:$B$76,ทดสอบ!$E78,'โรคใบจุด (mangosteen)'!$F$5:$F$76)</f>
        <v>0</v>
      </c>
      <c r="FB78" s="300">
        <f t="shared" ref="FB78:FB91" si="211">SUBTOTAL(9,EU78:FA78)</f>
        <v>0</v>
      </c>
      <c r="FC78" s="297">
        <f>SUMIF(โรคพุ่มไม้กวาด!$B$5:$B$80,ทดสอบ!$E78,โรคพุ่มไม้กวาด!$F$5:$F$80)</f>
        <v>0</v>
      </c>
      <c r="FD78" s="297">
        <f>SUMIF('เพลี้ยแป้ง (ลำไย)'!$B$5:$B$80,ทดสอบ!$E78,'เพลี้ยแป้ง (ลำไย)'!$F$5:$F$80)</f>
        <v>0</v>
      </c>
      <c r="FE78" s="297">
        <f>SUMIF('โรคราดำ (ลำไย)'!$B$5:$B$80,ทดสอบ!$E78,'โรคราดำ (ลำไย)'!$F$5:$F$80)</f>
        <v>0</v>
      </c>
      <c r="FF78" s="297">
        <f>SUMIF('หนอนคืบกินใบ (ลำไย)'!$B$5:$B$80,ทดสอบ!$E78,'หนอนคืบกินใบ (ลำไย)'!$F$5:$F$80)</f>
        <v>0</v>
      </c>
      <c r="FG78" s="297"/>
      <c r="FH78" s="300">
        <f t="shared" ref="FH78:FH90" si="212">SUBTOTAL(9,FC78:FG78)</f>
        <v>0</v>
      </c>
      <c r="FI78" s="300">
        <f t="shared" ref="FI78:FI91" ca="1" si="213">FH78+FB78+ET78+EJ78+DP78+DJ78+DD78+CT78+CD78+BQ78+BJ78+BD78+AS78+AK78</f>
        <v>7274.77</v>
      </c>
      <c r="FJ78" s="368">
        <f t="shared" ca="1" si="184"/>
        <v>7274.77</v>
      </c>
      <c r="FK78" s="334">
        <f t="shared" ca="1" si="183"/>
        <v>0</v>
      </c>
    </row>
    <row r="79" spans="1:167" s="112" customFormat="1">
      <c r="A79" s="318">
        <v>0</v>
      </c>
      <c r="B79" s="318">
        <f t="shared" ca="1" si="199"/>
        <v>1</v>
      </c>
      <c r="C79" s="318">
        <f ca="1">IF(B79=1,SUBTOTAL(2,$B$78:B79),"")</f>
        <v>2</v>
      </c>
      <c r="D79" s="290">
        <f t="shared" ca="1" si="139"/>
        <v>2</v>
      </c>
      <c r="E79" s="291" t="s">
        <v>184</v>
      </c>
      <c r="F79" s="310"/>
      <c r="G79" s="310"/>
      <c r="H79" s="310"/>
      <c r="I79" s="310"/>
      <c r="J79" s="307"/>
      <c r="K79" s="297">
        <f>SUMIF(หนอนห่อใบข้าว!$B$5:$B$76,ทดสอบ!$E79,หนอนห่อใบข้าว!$G$5:$G$76)</f>
        <v>0</v>
      </c>
      <c r="L79" s="297">
        <f>SUMIF(เพลี้ยกระโดดหลังขาว!$B$5:$B$76,ทดสอบ!$E79,เพลี้ยกระโดดหลังขาว!$G$5:$G$76)</f>
        <v>0</v>
      </c>
      <c r="M79" s="297">
        <f>SUMIF(โรคไหม้ข้าว!$B$5:$B$76,ทดสอบ!$E79,โรคไหม้ข้าว!$G$5:$G$76)</f>
        <v>0</v>
      </c>
      <c r="N79" s="297">
        <f>SUMIF(แมลงหวี่ขาว!$B$5:$B$76,ทดสอบ!$E79,แมลงหวี่ขาว!$G$5:$G$76)</f>
        <v>0</v>
      </c>
      <c r="O79" s="297">
        <f>SUMIF(เพลี้ยกระโดดสีน้ำตาล!$B$5:$B$77,ทดสอบ!$E79,เพลี้ยกระโดดสีน้ำตาล!$G$5:$G$77)</f>
        <v>0</v>
      </c>
      <c r="P79" s="297">
        <f>SUMIF(แมลงสิง!$B$5:$B$81,ทดสอบ!$E79,แมลงสิง!$G$5:$G$81)</f>
        <v>0</v>
      </c>
      <c r="Q79" s="297">
        <f>SUMIF(เพลี้ยไฟ!$B$5:$B$76,ทดสอบ!$E79,เพลี้ยไฟ!$G$5:$G$76)</f>
        <v>0</v>
      </c>
      <c r="R79" s="297">
        <f>SUMIF(แมลงดำหนาม1!$B$5:$B$81,ทดสอบ!$E79,แมลงดำหนาม1!$G$5:$G$81)</f>
        <v>0</v>
      </c>
      <c r="S79" s="297">
        <f>SUMIF(โรคขอบใบแห้ง!$B$5:$B$78,ทดสอบ!$E79,โรคขอบใบแห้ง!$G$5:$G$78)</f>
        <v>0</v>
      </c>
      <c r="T79" s="297">
        <f>SUMIF(โรคกาบใบแห้ง!$B$5:$B$81,ทดสอบ!$E79,โรคกาบใบแห้ง!$G$5:$G$81)</f>
        <v>0</v>
      </c>
      <c r="U79" s="297">
        <f>SUMIF(โรคใบจุดสีน้ำตาล!$B$5:$B$77,ทดสอบ!$E79,โรคใบจุดสีน้ำตาล!$G$5:$G$77)</f>
        <v>0</v>
      </c>
      <c r="V79" s="297">
        <f>SUMIF(หนอนกระทู้กล้า!$B$5:$B$76,ทดสอบ!$E79,หนอนกระทู้กล้า!$G$5:$G$76)</f>
        <v>0</v>
      </c>
      <c r="W79" s="297">
        <f>SUMIF(โรคใบขีดโปร่งแสง!$B$5:$B$81,ทดสอบ!$E79,โรคใบขีดโปร่งแสง!$G$5:$G$81)</f>
        <v>0</v>
      </c>
      <c r="X79" s="297">
        <f>SUMIF(โรคใบขีดสีน้ำตาล!$B$5:$B$80,ทดสอบ!$E79,โรคใบขีดสีน้ำตาล!$G$5:$G$80)</f>
        <v>0</v>
      </c>
      <c r="Y79" s="297">
        <f>SUMIF(หนอนกัดใบข้าว!$B$5:$B$81,ทดสอบ!$E79,หนอนกัดใบข้าว!$G$5:$G$81)</f>
        <v>0</v>
      </c>
      <c r="Z79" s="297">
        <f>SUMIF(แมลงหล่า!$B$5:$B$81,ทดสอบ!$E79,แมลงหล่า!$G$5:$G$81)</f>
        <v>0</v>
      </c>
      <c r="AA79" s="297">
        <f>SUMIF(แมลงบั่ว!$B$5:$B$80,ทดสอบ!$E79,แมลงบั่ว!$G$5:$G$80)</f>
        <v>0</v>
      </c>
      <c r="AB79" s="297">
        <f>SUMIF(โรคเมล็ดด่าง!$B$5:$B$81,ทดสอบ!$E79,โรคเมล็ดด่าง!$G$5:$G$81)</f>
        <v>0</v>
      </c>
      <c r="AC79" s="297">
        <f>SUMIF(ด้วงดำ!$B$5:$B$81,ทดสอบ!$E79,ด้วงดำ!$G$5:$G$81)</f>
        <v>0</v>
      </c>
      <c r="AD79" s="297">
        <f>SUMIF(ตั๊กแตนหนวดสั้น!$B$5:$B$81,ทดสอบ!$E79,ตั๊กแตนหนวดสั้น!$G$5:$G$81)</f>
        <v>0</v>
      </c>
      <c r="AE79" s="297">
        <f>SUMIF(หนอนกอข้าว!$B$5:$B$77,ทดสอบ!$E79,หนอนกอข้าว!$G$5:$G$77)</f>
        <v>0</v>
      </c>
      <c r="AF79" s="297">
        <f>SUMIF(หนอนกระทู้ข้าว!$B$5:$B$81,ทดสอบ!$E79,หนอนกระทู้ข้าว!$G$5:$G$81)</f>
        <v>0</v>
      </c>
      <c r="AG79" s="297">
        <f>SUMIF(โรคกาบใบเน่า!$B$5:$B$81,ทดสอบ!$E79,โรคกาบใบเน่า!$G$5:$G$81)</f>
        <v>0</v>
      </c>
      <c r="AH79" s="297">
        <f>SUMIF(เพลี้ยจั๊กจั่นสีเขียว!$B$5:$B$80,ทดสอบ!$E79,เพลี้ยจั๊กจั่นสีเขียว!$G$5:$G$80)</f>
        <v>0</v>
      </c>
      <c r="AI79" s="297">
        <f>SUMIF(หอยเชอรี่!$B$5:$B$81,ทดสอบ!$E79,หอยเชอรี่!$G$5:$G$81)</f>
        <v>0</v>
      </c>
      <c r="AJ79" s="297">
        <f>SUMIF(โรคใบสีส้ม!$B$5:$B$80,ทดสอบ!$E79,โรคใบสีส้ม!$G$5:$G$80)</f>
        <v>0</v>
      </c>
      <c r="AK79" s="300">
        <f t="shared" si="200"/>
        <v>0</v>
      </c>
      <c r="AL79" s="297">
        <f>SUMIF(หนอนหัวดำ!$C$6:$C$67,ทดสอบ!$E79,หนอนหัวดำ!$N$6:$N$67)</f>
        <v>296.5</v>
      </c>
      <c r="AM79" s="297">
        <f>SUMIF(แมลงดำหนาม!$C$6:$C$67,ทดสอบ!$E79,แมลงดำหนาม!$N$6:$N$67)</f>
        <v>1033.5</v>
      </c>
      <c r="AN79" s="297">
        <f>SUMIF('ด้วงแรด มะพร้าว'!$C$6:$C$67,ทดสอบ!$E79,'ด้วงแรด มะพร้าว'!$J$6:$J$67)</f>
        <v>364.35</v>
      </c>
      <c r="AO79" s="297">
        <f>SUMIF(ด้วงงวง!$C$6:$C$67,ทดสอบ!$E79,ด้วงงวง!$J$6:$J$67)</f>
        <v>0</v>
      </c>
      <c r="AP79" s="297">
        <f>SUMIF(ไรสี่ขามะพร้าว!$C$6:$C$67,ทดสอบ!$E79,ไรสี่ขามะพร้าว!$J$6:$J$67)</f>
        <v>0</v>
      </c>
      <c r="AQ79" s="297">
        <f>SUMIF(หนอนพาราซา!$C$6:$C$67,ทดสอบ!$E79,หนอนพาราซา!$J$6:$J$67)</f>
        <v>0</v>
      </c>
      <c r="AR79" s="297">
        <f>SUMIF(หนอนกินใบมะพร้าว!$C$6:$C$67,ทดสอบ!$E79,หนอนกินใบมะพร้าว!$J$6:$J$67)</f>
        <v>0</v>
      </c>
      <c r="AS79" s="300">
        <f t="shared" si="79"/>
        <v>1694.35</v>
      </c>
      <c r="AT79" s="297">
        <f>SUMIF('ด้วงแรด ปาล์ม'!$C$5:$C$71,ทดสอบ!$E79,'ด้วงแรด ปาล์ม'!$G$5:$G$71)</f>
        <v>314</v>
      </c>
      <c r="AU79" s="297">
        <f>SUMIF(หนอนปลอกเล็ก!$C$5:$C$71,ทดสอบ!$E79,หนอนปลอกเล็ก!$G$5:$G$71)</f>
        <v>60.3</v>
      </c>
      <c r="AV79" s="297">
        <f>SUMIF(ด้วงกุหลาบ!$C$5:$C$70,ทดสอบ!$E79,ด้วงกุหลาบ!$G$5:$G$70)</f>
        <v>66</v>
      </c>
      <c r="AW79" s="297">
        <f>SUMIF(โรคทะลายเน่า!$C$5:$C$71,ทดสอบ!$E79,โรคทะลายเน่า!$G$5:$G$71)</f>
        <v>0</v>
      </c>
      <c r="AX79" s="297">
        <f>SUMIF(โรคลำต้นเน่า!$C$5:$C$71,ทดสอบ!$E79,โรคลำต้นเน่า!$G$5:$G$71)</f>
        <v>614.25</v>
      </c>
      <c r="AY79" s="297">
        <f>SUMIF('โรคใบจุด ปาล์ม'!$C$5:$C$71,ทดสอบ!$E79,'โรคใบจุด ปาล์ม'!$G$5:$G$71)</f>
        <v>47</v>
      </c>
      <c r="AZ79" s="297">
        <f>SUMIF(โรคก้านทางใบเน่า!$C$5:$C$71,ทดสอบ!$E79,โรคก้านทางใบเน่า!$G$5:$G$71)</f>
        <v>0</v>
      </c>
      <c r="BA79" s="297">
        <f>SUMIF(หนอนหน้าแมว!$C$5:$C$71,ทดสอบ!$E79,หนอนหน้าแมว!$G$5:$G$71)</f>
        <v>0</v>
      </c>
      <c r="BB79" s="591">
        <f>SUMIF('หนอนหัวดำ ปาล์ม'!$C$5:$C$71,ทดสอบ!$E79,'หนอนหัวดำ ปาล์ม'!$G$5:$G$71)</f>
        <v>0</v>
      </c>
      <c r="BC79" s="297">
        <f>SUMIF('โรคใบจุดสาหร่าย ปาล์ม'!$C$5:$C$71,ทดสอบ!$E79,'โรคใบจุดสาหร่าย ปาล์ม'!$G$5:$G$71)</f>
        <v>26</v>
      </c>
      <c r="BD79" s="300">
        <f t="shared" si="201"/>
        <v>1127.55</v>
      </c>
      <c r="BE79" s="297">
        <f>SUMIF(โรครากขาว!$C$5:$C$69,ทดสอบ!$E79,โรครากขาว!$G$5:$G$69)</f>
        <v>32.450000000000003</v>
      </c>
      <c r="BF79" s="297">
        <f>SUMIF(โรคใบร่วงยางพาราชนิดใหม่!$C$5:$C$69,ทดสอบ!$E79,โรคใบร่วงยางพาราชนิดใหม่!$G$5:$G$69)</f>
        <v>0</v>
      </c>
      <c r="BG79" s="297">
        <f>SUMIF(โรคใบร่วงยางพารา!$C$5:$C$69,ทดสอบ!$E79,โรคใบร่วงยางพารา!$G$5:$G$69)</f>
        <v>78</v>
      </c>
      <c r="BH79" s="297">
        <f>SUMIF(โรคราแป้ง1!$C$5:$C$69,ทดสอบ!$E79,โรคราแป้ง1!$G$5:$G$69)</f>
        <v>0</v>
      </c>
      <c r="BI79" s="297">
        <f>SUMIF(โรคหน้ายางแห้ง!$C$5:$C$69,ทดสอบ!$E79,โรคหน้ายางแห้ง!$G$5:$G$69)</f>
        <v>8</v>
      </c>
      <c r="BJ79" s="300">
        <f t="shared" si="202"/>
        <v>118.45</v>
      </c>
      <c r="BK79" s="297">
        <f>SUMIF(โรคราสนิม!$C$5:$C$64,ทดสอบ!$E79,โรคราสนิม!$G$5:$G$64)</f>
        <v>0</v>
      </c>
      <c r="BL79" s="297">
        <f>SUMIF(หนอนกาแฟสีแดง!$C$5:$C$64,ทดสอบ!$E79,หนอนกาแฟสีแดง!$G$5:$G$64)</f>
        <v>0</v>
      </c>
      <c r="BM79" s="297">
        <f>SUMIF(โรคใบจุดตากบ!$C$5:$C$64,ทดสอบ!$E79,โรคใบจุดตากบ!$G$5:$G$64)</f>
        <v>0</v>
      </c>
      <c r="BN79" s="297">
        <f ca="1">SUMIF(หนอนเจาะกิ่งลำต้น!$C$5:$C533,ทดสอบ!$E79,หนอนเจาะกิ่งลำต้น!$G$5:$G$64)</f>
        <v>0</v>
      </c>
      <c r="BO79" s="591">
        <f>SUMIF(มอดเจาะเมล็ดกาแฟ!$C$5:$C$64,ทดสอบ!$E79,มอดเจาะเมล็ดกาแฟ!$G$5:$G$64)</f>
        <v>0</v>
      </c>
      <c r="BP79" s="297">
        <f>SUMIF(มอดเจาะผลกาแฟ!$C$5:$C$64,ทดสอบ!$E79,มอดเจาะผลกาแฟ!$G$5:$G$64)</f>
        <v>3</v>
      </c>
      <c r="BQ79" s="300">
        <f t="shared" ca="1" si="203"/>
        <v>3</v>
      </c>
      <c r="BR79" s="297">
        <f>SUMIF(เพลี้ยแป้งมัน!$B$5:$B$59,ทดสอบ!$E79,เพลี้ยแป้งมัน!$H$5:$H$59)</f>
        <v>0</v>
      </c>
      <c r="BS79" s="591">
        <f>SUMIF('โรคใบไหม้ (มัน)'!$B$5:$B$58,ทดสอบ!$E79,'โรคใบไหม้ (มัน)'!$H$5:$H$58)</f>
        <v>0</v>
      </c>
      <c r="BT79" s="297">
        <f>SUMIF(ไรแดง!$B$5:$B$59,ทดสอบ!$E79,ไรแดง!$H$5:$H$59)</f>
        <v>0</v>
      </c>
      <c r="BU79" s="297"/>
      <c r="BV79" s="297"/>
      <c r="BW79" s="297"/>
      <c r="BX79" s="297"/>
      <c r="BY79" s="297"/>
      <c r="BZ79" s="297">
        <f>SUMIF(โรคโคนเน่าหัวเน่า!$B$5:$B$59,ทดสอบ!$E79,โรคโคนเน่าหัวเน่า!$H$5:$H$59)</f>
        <v>0</v>
      </c>
      <c r="CA79" s="297"/>
      <c r="CB79" s="297">
        <f>SUMIF(โรคพุ่มแจ้!$B$5:$B$58,ทดสอบ!$E79,โรคพุ่มแจ้!$H$5:$H$58)</f>
        <v>0</v>
      </c>
      <c r="CC79" s="297">
        <f>SUMIF(โรคใบด่างมันสำปะหลัง!$B$5:$B$59,ทดสอบ!$E79,โรคใบด่างมันสำปะหลัง!$H$5:$H$59)</f>
        <v>0</v>
      </c>
      <c r="CD79" s="300">
        <f t="shared" si="204"/>
        <v>0</v>
      </c>
      <c r="CE79" s="297">
        <f>SUMIF(หนอนกออ้อย!$B$5:$B$50,ทดสอบ!$E79,หนอนกออ้อย!$G$5:$G$50)</f>
        <v>0</v>
      </c>
      <c r="CF79" s="297">
        <f>SUMIF('ด้วงหนวดยาว อ้อย'!$B$5:$B$52,ทดสอบ!$E79,'ด้วงหนวดยาว อ้อย'!$G$5:$G$52)</f>
        <v>0</v>
      </c>
      <c r="CG79" s="297"/>
      <c r="CH79" s="297"/>
      <c r="CI79" s="297"/>
      <c r="CJ79" s="297"/>
      <c r="CK79" s="297"/>
      <c r="CL79" s="297"/>
      <c r="CM79" s="297"/>
      <c r="CN79" s="297"/>
      <c r="CO79" s="297"/>
      <c r="CP79" s="297"/>
      <c r="CQ79" s="297"/>
      <c r="CR79" s="297">
        <f>SUMIF('โรคใบขาว อ้อย'!$B$5:$B$50,ทดสอบ!$E79,'โรคใบขาว อ้อย'!$G$5:$G$50)</f>
        <v>0</v>
      </c>
      <c r="CS79" s="297"/>
      <c r="CT79" s="300">
        <f t="shared" si="205"/>
        <v>0</v>
      </c>
      <c r="CU79" s="297"/>
      <c r="CV79" s="297">
        <f>SUMIF('หนอนกระทู้ข้าวโพดลายจุด (FAW)'!$B$5:$B$57,ทดสอบ!$E79,'หนอนกระทู้ข้าวโพดลายจุด (FAW)'!$F$5:$F$57)</f>
        <v>0</v>
      </c>
      <c r="CW79" s="297">
        <f>SUMIF(โรคฝักเน่า!$C$5:$C$57,ทดสอบ!$E79,โรคฝักเน่า!$G$5:$G$57)</f>
        <v>0</v>
      </c>
      <c r="CX79" s="297"/>
      <c r="CY79" s="297"/>
      <c r="CZ79" s="297"/>
      <c r="DA79" s="297"/>
      <c r="DB79" s="297"/>
      <c r="DC79" s="297"/>
      <c r="DD79" s="300">
        <f t="shared" si="206"/>
        <v>0</v>
      </c>
      <c r="DE79" s="297">
        <f>SUMIF(โรคเหี่ยว!$B$5:$B$65,ทดสอบ!$E79,โรคเหี่ยว!$E$5:$E$65)</f>
        <v>0</v>
      </c>
      <c r="DF79" s="297"/>
      <c r="DG79" s="297"/>
      <c r="DH79" s="297"/>
      <c r="DI79" s="297"/>
      <c r="DJ79" s="300">
        <f t="shared" si="207"/>
        <v>0</v>
      </c>
      <c r="DK79" s="297"/>
      <c r="DL79" s="297"/>
      <c r="DM79" s="297"/>
      <c r="DN79" s="297"/>
      <c r="DO79" s="297"/>
      <c r="DP79" s="300">
        <f t="shared" si="208"/>
        <v>0</v>
      </c>
      <c r="DQ79" s="297"/>
      <c r="DR79" s="297"/>
      <c r="DS79" s="297">
        <f>SUMIF('เพลี้ยไฟ ทุเรียน'!$B$5:$B$81,ทดสอบ!$E79,'เพลี้ยไฟ ทุเรียน'!$F$5:$F$81)</f>
        <v>128.5</v>
      </c>
      <c r="DT79" s="297">
        <f>SUMIF('เพลี้ยแป้ง ทุเรียน'!$B$5:$B$81,ทดสอบ!$E79,'เพลี้ยแป้ง ทุเรียน'!$F$5:$F$81)</f>
        <v>80</v>
      </c>
      <c r="DU79" s="297">
        <f>SUMIF(เพลี้ยไก่แจ้ทุเรียน!$B$5:$B$81,ทดสอบ!$E79,เพลี้ยไก่แจ้ทุเรียน!$F$5:$F$81)</f>
        <v>41.5</v>
      </c>
      <c r="DV79" s="297">
        <f>SUMIF(เพลี้ยหอยเกล็ด!$B$5:$B$81,ทดสอบ!$E79,เพลี้ยหอยเกล็ด!$F$5:$F$81)</f>
        <v>22</v>
      </c>
      <c r="DW79" s="297">
        <f>SUMIF(เพลี้ยจั๊กจั่นฝอย!$B$5:$B$81,ทดสอบ!$E79,เพลี้ยจั๊กจั่นฝอย!$F$5:$F$81)</f>
        <v>211</v>
      </c>
      <c r="DX79" s="297">
        <f>SUMIF(หนอนเจาะเมล็ดทุเรียน!$B$5:$B$81,ทดสอบ!$E79,หนอนเจาะเมล็ดทุเรียน!$F$5:$F$81)</f>
        <v>0</v>
      </c>
      <c r="DY79" s="297">
        <f>SUMIF(ไรแดงทุเรียน!$B$5:$B$81,ทดสอบ!$E79,ไรแดงทุเรียน!$F$5:$F$81)</f>
        <v>135.5</v>
      </c>
      <c r="DZ79" s="297"/>
      <c r="EA79" s="297">
        <f>SUMIF(โรครากเน่าโคนเน่า!$B$5:$B$81,ทดสอบ!$E79,โรครากเน่าโคนเน่า!$F$5:$F$81)</f>
        <v>1009</v>
      </c>
      <c r="EB79" s="297">
        <f>SUMIF('โรคราดำ ทุเรียน'!$B$5:$B$81,ทดสอบ!$E79,'โรคราดำ ทุเรียน'!$F$5:$F$81)</f>
        <v>5</v>
      </c>
      <c r="EC79" s="297"/>
      <c r="ED79" s="297"/>
      <c r="EE79" s="297">
        <f>SUMIF(โรคราสีชมพู!$B$5:$B$81,ทดสอบ!$E79,โรคราสีชมพู!$F$5:$F$81)</f>
        <v>43</v>
      </c>
      <c r="EF79" s="297">
        <f>SUMIF(โรคใบติดหรือใบไหม้!$B$5:$B$81,ทดสอบ!$E79,โรคใบติดหรือใบไหม้!$F$5:$F$81)</f>
        <v>48</v>
      </c>
      <c r="EG79" s="297"/>
      <c r="EH79" s="297">
        <f>SUMIF('โรคใบจุดสาหร่าย (durian)'!$B$5:$B$81,ทดสอบ!$E79,'โรคใบจุดสาหร่าย (durian)'!$F$5:$F$81)</f>
        <v>161</v>
      </c>
      <c r="EI79" s="297">
        <f>SUMIF(หนอนเจาะผล!$B$5:$B$81,ทดสอบ!$E79,หนอนเจาะผล!$F$5:$F$81)</f>
        <v>15</v>
      </c>
      <c r="EJ79" s="300">
        <f t="shared" si="209"/>
        <v>1899.5</v>
      </c>
      <c r="EK79" s="297"/>
      <c r="EL79" s="297">
        <f>SUMIF('เพลี้ยแป้ง (เงาะ)'!$B$5:$B$76,ทดสอบ!$E79,'เพลี้ยแป้ง (เงาะ)'!$F$5:$F$76)</f>
        <v>0</v>
      </c>
      <c r="EM79" s="297"/>
      <c r="EN79" s="297">
        <f>SUMIF(หนอนคืบกินใบ!$B$5:$B$76,ทดสอบ!$E79,หนอนคืบกินใบ!$F$5:$F$76)</f>
        <v>0</v>
      </c>
      <c r="EO79" s="297">
        <f>SUMIF('โรคราแป้ง (เงาะ)'!$B$5:$B$76,ทดสอบ!$E79,'โรคราแป้ง (เงาะ)'!$F$5:$F$76)</f>
        <v>0</v>
      </c>
      <c r="EP79" s="297"/>
      <c r="EQ79" s="297"/>
      <c r="ER79" s="297"/>
      <c r="ES79" s="297">
        <f>SUMIF('โรคใบจุดสาหร่าย(เงาะ)'!$B$5:$B$76,ทดสอบ!$E79,'โรคใบจุดสาหร่าย(เงาะ)'!$F$5:$F$76)</f>
        <v>0</v>
      </c>
      <c r="ET79" s="300">
        <f t="shared" si="210"/>
        <v>0</v>
      </c>
      <c r="EU79" s="297">
        <f>SUMIF('เพลี้ยไฟ (mangosteen)'!$B$5:$B$76,ทดสอบ!$E79,'เพลี้ยไฟ (mangosteen)'!$F$5:$F$76)</f>
        <v>57</v>
      </c>
      <c r="EV79" s="297">
        <f>SUMIF(หนอนชอนใบ!$B$5:$B$76,ทดสอบ!$E79,หนอนชอนใบ!$F$5:$F$76)</f>
        <v>1</v>
      </c>
      <c r="EW79" s="297">
        <f>SUMIF(หนอนกินใบ!$B$5:$B$76,ทดสอบ!$E79,หนอนกินใบ!$F$5:$F$76)</f>
        <v>54</v>
      </c>
      <c r="EX79" s="297"/>
      <c r="EY79" s="297">
        <f>SUMIF(โรคแอนแทรคโนส!$B$5:$B$76,ทดสอบ!$E79,โรคแอนแทรคโนส!$F$5:$F$76)</f>
        <v>40</v>
      </c>
      <c r="EZ79" s="297">
        <f>SUMIF('โรคใบจุดสาหร่าย (mangosteen)'!$B$5:$B$76,ทดสอบ!$E79,'โรคใบจุดสาหร่าย (mangosteen)'!$F$5:$F$76)</f>
        <v>13</v>
      </c>
      <c r="FA79" s="297">
        <f>SUMIF('โรคใบจุด (mangosteen)'!$B$5:$B$76,ทดสอบ!$E79,'โรคใบจุด (mangosteen)'!$F$5:$F$76)</f>
        <v>5</v>
      </c>
      <c r="FB79" s="300">
        <f t="shared" si="211"/>
        <v>170</v>
      </c>
      <c r="FC79" s="297">
        <f>SUMIF(โรคพุ่มไม้กวาด!$B$5:$B$80,ทดสอบ!$E79,โรคพุ่มไม้กวาด!$F$5:$F$80)</f>
        <v>0</v>
      </c>
      <c r="FD79" s="297">
        <f>SUMIF('เพลี้ยแป้ง (ลำไย)'!$B$5:$B$80,ทดสอบ!$E79,'เพลี้ยแป้ง (ลำไย)'!$F$5:$F$80)</f>
        <v>0</v>
      </c>
      <c r="FE79" s="297">
        <f>SUMIF('โรคราดำ (ลำไย)'!$B$5:$B$80,ทดสอบ!$E79,'โรคราดำ (ลำไย)'!$F$5:$F$80)</f>
        <v>0</v>
      </c>
      <c r="FF79" s="297">
        <f>SUMIF('หนอนคืบกินใบ (ลำไย)'!$B$5:$B$80,ทดสอบ!$E79,'หนอนคืบกินใบ (ลำไย)'!$F$5:$F$80)</f>
        <v>0</v>
      </c>
      <c r="FG79" s="297"/>
      <c r="FH79" s="300">
        <f t="shared" si="212"/>
        <v>0</v>
      </c>
      <c r="FI79" s="300">
        <f t="shared" ca="1" si="213"/>
        <v>5012.8500000000004</v>
      </c>
      <c r="FJ79" s="368">
        <f t="shared" ca="1" si="184"/>
        <v>5012.8500000000004</v>
      </c>
      <c r="FK79" s="334">
        <f t="shared" ca="1" si="183"/>
        <v>0</v>
      </c>
    </row>
    <row r="80" spans="1:167" s="112" customFormat="1">
      <c r="A80" s="318">
        <v>0</v>
      </c>
      <c r="B80" s="318">
        <f t="shared" ca="1" si="199"/>
        <v>1</v>
      </c>
      <c r="C80" s="318">
        <f ca="1">IF(B80=1,SUBTOTAL(2,$B$78:B80),"")</f>
        <v>3</v>
      </c>
      <c r="D80" s="290">
        <f t="shared" ca="1" si="139"/>
        <v>3</v>
      </c>
      <c r="E80" s="291" t="s">
        <v>185</v>
      </c>
      <c r="F80" s="310"/>
      <c r="G80" s="310"/>
      <c r="H80" s="310"/>
      <c r="I80" s="310"/>
      <c r="J80" s="306"/>
      <c r="K80" s="297">
        <f>SUMIF(หนอนห่อใบข้าว!$B$5:$B$76,ทดสอบ!$E80,หนอนห่อใบข้าว!$G$5:$G$76)</f>
        <v>0</v>
      </c>
      <c r="L80" s="297">
        <f>SUMIF(เพลี้ยกระโดดหลังขาว!$B$5:$B$76,ทดสอบ!$E80,เพลี้ยกระโดดหลังขาว!$G$5:$G$76)</f>
        <v>0</v>
      </c>
      <c r="M80" s="297">
        <f>SUMIF(โรคไหม้ข้าว!$B$5:$B$76,ทดสอบ!$E80,โรคไหม้ข้าว!$G$5:$G$76)</f>
        <v>0</v>
      </c>
      <c r="N80" s="297">
        <f>SUMIF(แมลงหวี่ขาว!$B$5:$B$76,ทดสอบ!$E80,แมลงหวี่ขาว!$G$5:$G$76)</f>
        <v>0</v>
      </c>
      <c r="O80" s="297">
        <f>SUMIF(เพลี้ยกระโดดสีน้ำตาล!$B$5:$B$77,ทดสอบ!$E80,เพลี้ยกระโดดสีน้ำตาล!$G$5:$G$77)</f>
        <v>0</v>
      </c>
      <c r="P80" s="297">
        <f>SUMIF(แมลงสิง!$B$5:$B$81,ทดสอบ!$E80,แมลงสิง!$G$5:$G$81)</f>
        <v>0</v>
      </c>
      <c r="Q80" s="297">
        <f>SUMIF(เพลี้ยไฟ!$B$5:$B$76,ทดสอบ!$E80,เพลี้ยไฟ!$G$5:$G$76)</f>
        <v>0</v>
      </c>
      <c r="R80" s="297">
        <f>SUMIF(แมลงดำหนาม1!$B$5:$B$81,ทดสอบ!$E80,แมลงดำหนาม1!$G$5:$G$81)</f>
        <v>0</v>
      </c>
      <c r="S80" s="297">
        <f>SUMIF(โรคขอบใบแห้ง!$B$5:$B$78,ทดสอบ!$E80,โรคขอบใบแห้ง!$G$5:$G$78)</f>
        <v>0</v>
      </c>
      <c r="T80" s="297">
        <f>SUMIF(โรคกาบใบแห้ง!$B$5:$B$81,ทดสอบ!$E80,โรคกาบใบแห้ง!$G$5:$G$81)</f>
        <v>0</v>
      </c>
      <c r="U80" s="297">
        <f>SUMIF(โรคใบจุดสีน้ำตาล!$B$5:$B$77,ทดสอบ!$E80,โรคใบจุดสีน้ำตาล!$G$5:$G$77)</f>
        <v>0</v>
      </c>
      <c r="V80" s="297">
        <f>SUMIF(หนอนกระทู้กล้า!$B$5:$B$76,ทดสอบ!$E80,หนอนกระทู้กล้า!$G$5:$G$76)</f>
        <v>0</v>
      </c>
      <c r="W80" s="297">
        <f>SUMIF(โรคใบขีดโปร่งแสง!$B$5:$B$81,ทดสอบ!$E80,โรคใบขีดโปร่งแสง!$G$5:$G$81)</f>
        <v>0</v>
      </c>
      <c r="X80" s="297">
        <f>SUMIF(โรคใบขีดสีน้ำตาล!$B$5:$B$80,ทดสอบ!$E80,โรคใบขีดสีน้ำตาล!$G$5:$G$80)</f>
        <v>0</v>
      </c>
      <c r="Y80" s="297">
        <f>SUMIF(หนอนกัดใบข้าว!$B$5:$B$81,ทดสอบ!$E80,หนอนกัดใบข้าว!$G$5:$G$81)</f>
        <v>0</v>
      </c>
      <c r="Z80" s="297">
        <f>SUMIF(แมลงหล่า!$B$5:$B$81,ทดสอบ!$E80,แมลงหล่า!$G$5:$G$81)</f>
        <v>0</v>
      </c>
      <c r="AA80" s="297">
        <f>SUMIF(แมลงบั่ว!$B$5:$B$80,ทดสอบ!$E80,แมลงบั่ว!$G$5:$G$80)</f>
        <v>0</v>
      </c>
      <c r="AB80" s="297">
        <f>SUMIF(โรคเมล็ดด่าง!$B$5:$B$81,ทดสอบ!$E80,โรคเมล็ดด่าง!$G$5:$G$81)</f>
        <v>0</v>
      </c>
      <c r="AC80" s="297">
        <f>SUMIF(ด้วงดำ!$B$5:$B$81,ทดสอบ!$E80,ด้วงดำ!$G$5:$G$81)</f>
        <v>0</v>
      </c>
      <c r="AD80" s="297">
        <f>SUMIF(ตั๊กแตนหนวดสั้น!$B$5:$B$81,ทดสอบ!$E80,ตั๊กแตนหนวดสั้น!$G$5:$G$81)</f>
        <v>0</v>
      </c>
      <c r="AE80" s="297">
        <f>SUMIF(หนอนกอข้าว!$B$5:$B$77,ทดสอบ!$E80,หนอนกอข้าว!$G$5:$G$77)</f>
        <v>0</v>
      </c>
      <c r="AF80" s="297">
        <f>SUMIF(หนอนกระทู้ข้าว!$B$5:$B$81,ทดสอบ!$E80,หนอนกระทู้ข้าว!$G$5:$G$81)</f>
        <v>0</v>
      </c>
      <c r="AG80" s="297">
        <f>SUMIF(โรคกาบใบเน่า!$B$5:$B$81,ทดสอบ!$E80,โรคกาบใบเน่า!$G$5:$G$81)</f>
        <v>0</v>
      </c>
      <c r="AH80" s="297">
        <f>SUMIF(เพลี้ยจั๊กจั่นสีเขียว!$B$5:$B$80,ทดสอบ!$E80,เพลี้ยจั๊กจั่นสีเขียว!$G$5:$G$80)</f>
        <v>0</v>
      </c>
      <c r="AI80" s="297">
        <f>SUMIF(หอยเชอรี่!$B$5:$B$81,ทดสอบ!$E80,หอยเชอรี่!$G$5:$G$81)</f>
        <v>0</v>
      </c>
      <c r="AJ80" s="297">
        <f>SUMIF(โรคใบสีส้ม!$B$5:$B$80,ทดสอบ!$E80,โรคใบสีส้ม!$G$5:$G$80)</f>
        <v>0</v>
      </c>
      <c r="AK80" s="300">
        <f t="shared" si="200"/>
        <v>0</v>
      </c>
      <c r="AL80" s="297">
        <f>SUMIF(หนอนหัวดำ!$C$6:$C$67,ทดสอบ!$E80,หนอนหัวดำ!$N$6:$N$67)</f>
        <v>0</v>
      </c>
      <c r="AM80" s="297">
        <f>SUMIF(แมลงดำหนาม!$C$6:$C$67,ทดสอบ!$E80,แมลงดำหนาม!$N$6:$N$67)</f>
        <v>35</v>
      </c>
      <c r="AN80" s="297">
        <f>SUMIF('ด้วงแรด มะพร้าว'!$C$6:$C$67,ทดสอบ!$E80,'ด้วงแรด มะพร้าว'!$J$6:$J$67)</f>
        <v>5</v>
      </c>
      <c r="AO80" s="297">
        <f>SUMIF(ด้วงงวง!$C$6:$C$67,ทดสอบ!$E80,ด้วงงวง!$J$6:$J$67)</f>
        <v>0</v>
      </c>
      <c r="AP80" s="297">
        <f>SUMIF(ไรสี่ขามะพร้าว!$C$6:$C$67,ทดสอบ!$E80,ไรสี่ขามะพร้าว!$J$6:$J$67)</f>
        <v>0</v>
      </c>
      <c r="AQ80" s="297">
        <f>SUMIF(หนอนพาราซา!$C$6:$C$67,ทดสอบ!$E80,หนอนพาราซา!$J$6:$J$67)</f>
        <v>0</v>
      </c>
      <c r="AR80" s="297">
        <f>SUMIF(หนอนกินใบมะพร้าว!$C$6:$C$67,ทดสอบ!$E80,หนอนกินใบมะพร้าว!$J$6:$J$67)</f>
        <v>0</v>
      </c>
      <c r="AS80" s="300">
        <f t="shared" si="79"/>
        <v>40</v>
      </c>
      <c r="AT80" s="297">
        <f>SUMIF('ด้วงแรด ปาล์ม'!$C$5:$C$71,ทดสอบ!$E80,'ด้วงแรด ปาล์ม'!$G$5:$G$71)</f>
        <v>2</v>
      </c>
      <c r="AU80" s="297">
        <f>SUMIF(หนอนปลอกเล็ก!$C$5:$C$71,ทดสอบ!$E80,หนอนปลอกเล็ก!$G$5:$G$71)</f>
        <v>0</v>
      </c>
      <c r="AV80" s="297">
        <f>SUMIF(ด้วงกุหลาบ!$C$5:$C$70,ทดสอบ!$E80,ด้วงกุหลาบ!$G$5:$G$70)</f>
        <v>0</v>
      </c>
      <c r="AW80" s="297">
        <f>SUMIF(โรคทะลายเน่า!$C$5:$C$71,ทดสอบ!$E80,โรคทะลายเน่า!$G$5:$G$71)</f>
        <v>0</v>
      </c>
      <c r="AX80" s="297">
        <f>SUMIF(โรคลำต้นเน่า!$C$5:$C$71,ทดสอบ!$E80,โรคลำต้นเน่า!$G$5:$G$71)</f>
        <v>138</v>
      </c>
      <c r="AY80" s="297">
        <f>SUMIF('โรคใบจุด ปาล์ม'!$C$5:$C$71,ทดสอบ!$E80,'โรคใบจุด ปาล์ม'!$G$5:$G$71)</f>
        <v>0</v>
      </c>
      <c r="AZ80" s="297">
        <f>SUMIF(โรคก้านทางใบเน่า!$C$5:$C$71,ทดสอบ!$E80,โรคก้านทางใบเน่า!$G$5:$G$71)</f>
        <v>0</v>
      </c>
      <c r="BA80" s="297">
        <f>SUMIF(หนอนหน้าแมว!$C$5:$C$71,ทดสอบ!$E80,หนอนหน้าแมว!$G$5:$G$71)</f>
        <v>0</v>
      </c>
      <c r="BB80" s="591">
        <f>SUMIF('หนอนหัวดำ ปาล์ม'!$C$5:$C$71,ทดสอบ!$E80,'หนอนหัวดำ ปาล์ม'!$G$5:$G$71)</f>
        <v>0</v>
      </c>
      <c r="BC80" s="297">
        <f>SUMIF('โรคใบจุดสาหร่าย ปาล์ม'!$C$5:$C$71,ทดสอบ!$E80,'โรคใบจุดสาหร่าย ปาล์ม'!$G$5:$G$71)</f>
        <v>120</v>
      </c>
      <c r="BD80" s="300">
        <f t="shared" si="201"/>
        <v>260</v>
      </c>
      <c r="BE80" s="297">
        <f>SUMIF(โรครากขาว!$C$5:$C$69,ทดสอบ!$E80,โรครากขาว!$G$5:$G$69)</f>
        <v>492</v>
      </c>
      <c r="BF80" s="297">
        <f>SUMIF(โรคใบร่วงยางพาราชนิดใหม่!$C$5:$C$69,ทดสอบ!$E80,โรคใบร่วงยางพาราชนิดใหม่!$G$5:$G$69)</f>
        <v>22591</v>
      </c>
      <c r="BG80" s="297">
        <f>SUMIF(โรคใบร่วงยางพารา!$C$5:$C$69,ทดสอบ!$E80,โรคใบร่วงยางพารา!$G$5:$G$69)</f>
        <v>0</v>
      </c>
      <c r="BH80" s="297">
        <f>SUMIF(โรคราแป้ง1!$C$5:$C$69,ทดสอบ!$E80,โรคราแป้ง1!$G$5:$G$69)</f>
        <v>0</v>
      </c>
      <c r="BI80" s="297">
        <f>SUMIF(โรคหน้ายางแห้ง!$C$5:$C$69,ทดสอบ!$E80,โรคหน้ายางแห้ง!$G$5:$G$69)</f>
        <v>3202</v>
      </c>
      <c r="BJ80" s="300">
        <f t="shared" si="202"/>
        <v>26285</v>
      </c>
      <c r="BK80" s="297">
        <f>SUMIF(โรคราสนิม!$C$5:$C$64,ทดสอบ!$E80,โรคราสนิม!$G$5:$G$64)</f>
        <v>0</v>
      </c>
      <c r="BL80" s="297">
        <f>SUMIF(หนอนกาแฟสีแดง!$C$5:$C$64,ทดสอบ!$E80,หนอนกาแฟสีแดง!$G$5:$G$64)</f>
        <v>0</v>
      </c>
      <c r="BM80" s="297">
        <f>SUMIF(โรคใบจุดตากบ!$C$5:$C$64,ทดสอบ!$E80,โรคใบจุดตากบ!$G$5:$G$64)</f>
        <v>0</v>
      </c>
      <c r="BN80" s="297">
        <f ca="1">SUMIF(หนอนเจาะกิ่งลำต้น!$C$5:$C534,ทดสอบ!$E80,หนอนเจาะกิ่งลำต้น!$G$5:$G$64)</f>
        <v>0</v>
      </c>
      <c r="BO80" s="591">
        <f>SUMIF(มอดเจาะเมล็ดกาแฟ!$C$5:$C$64,ทดสอบ!$E80,มอดเจาะเมล็ดกาแฟ!$G$5:$G$64)</f>
        <v>0</v>
      </c>
      <c r="BP80" s="297">
        <f>SUMIF(มอดเจาะผลกาแฟ!$C$5:$C$64,ทดสอบ!$E80,มอดเจาะผลกาแฟ!$G$5:$G$64)</f>
        <v>0</v>
      </c>
      <c r="BQ80" s="300">
        <f t="shared" ca="1" si="203"/>
        <v>0</v>
      </c>
      <c r="BR80" s="297">
        <f>SUMIF(เพลี้ยแป้งมัน!$B$5:$B$59,ทดสอบ!$E80,เพลี้ยแป้งมัน!$H$5:$H$59)</f>
        <v>0</v>
      </c>
      <c r="BS80" s="591">
        <f>SUMIF('โรคใบไหม้ (มัน)'!$B$5:$B$58,ทดสอบ!$E80,'โรคใบไหม้ (มัน)'!$H$5:$H$58)</f>
        <v>0</v>
      </c>
      <c r="BT80" s="297">
        <f>SUMIF(ไรแดง!$B$5:$B$59,ทดสอบ!$E80,ไรแดง!$H$5:$H$59)</f>
        <v>0</v>
      </c>
      <c r="BU80" s="297"/>
      <c r="BV80" s="297"/>
      <c r="BW80" s="297"/>
      <c r="BX80" s="297"/>
      <c r="BY80" s="297"/>
      <c r="BZ80" s="297">
        <f>SUMIF(โรคโคนเน่าหัวเน่า!$B$5:$B$59,ทดสอบ!$E80,โรคโคนเน่าหัวเน่า!$H$5:$H$59)</f>
        <v>0</v>
      </c>
      <c r="CA80" s="297"/>
      <c r="CB80" s="297">
        <f>SUMIF(โรคพุ่มแจ้!$B$5:$B$58,ทดสอบ!$E80,โรคพุ่มแจ้!$H$5:$H$58)</f>
        <v>0</v>
      </c>
      <c r="CC80" s="297">
        <f>SUMIF(โรคใบด่างมันสำปะหลัง!$B$5:$B$59,ทดสอบ!$E80,โรคใบด่างมันสำปะหลัง!$H$5:$H$59)</f>
        <v>0</v>
      </c>
      <c r="CD80" s="300">
        <f t="shared" si="204"/>
        <v>0</v>
      </c>
      <c r="CE80" s="297">
        <f>SUMIF(หนอนกออ้อย!$B$5:$B$50,ทดสอบ!$E80,หนอนกออ้อย!$G$5:$G$50)</f>
        <v>0</v>
      </c>
      <c r="CF80" s="297">
        <f>SUMIF('ด้วงหนวดยาว อ้อย'!$B$5:$B$52,ทดสอบ!$E80,'ด้วงหนวดยาว อ้อย'!$G$5:$G$52)</f>
        <v>0</v>
      </c>
      <c r="CG80" s="297"/>
      <c r="CH80" s="297"/>
      <c r="CI80" s="297"/>
      <c r="CJ80" s="297"/>
      <c r="CK80" s="297"/>
      <c r="CL80" s="297"/>
      <c r="CM80" s="297"/>
      <c r="CN80" s="297"/>
      <c r="CO80" s="297"/>
      <c r="CP80" s="297"/>
      <c r="CQ80" s="297"/>
      <c r="CR80" s="297">
        <f>SUMIF('โรคใบขาว อ้อย'!$B$5:$B$50,ทดสอบ!$E80,'โรคใบขาว อ้อย'!$G$5:$G$50)</f>
        <v>0</v>
      </c>
      <c r="CS80" s="297"/>
      <c r="CT80" s="300">
        <f t="shared" si="205"/>
        <v>0</v>
      </c>
      <c r="CU80" s="297"/>
      <c r="CV80" s="297">
        <f>SUMIF('หนอนกระทู้ข้าวโพดลายจุด (FAW)'!$B$5:$B$57,ทดสอบ!$E80,'หนอนกระทู้ข้าวโพดลายจุด (FAW)'!$F$5:$F$57)</f>
        <v>0</v>
      </c>
      <c r="CW80" s="297">
        <f>SUMIF(โรคฝักเน่า!$C$5:$C$57,ทดสอบ!$E80,โรคฝักเน่า!$G$5:$G$57)</f>
        <v>0</v>
      </c>
      <c r="CX80" s="297"/>
      <c r="CY80" s="297"/>
      <c r="CZ80" s="297"/>
      <c r="DA80" s="297"/>
      <c r="DB80" s="297"/>
      <c r="DC80" s="297"/>
      <c r="DD80" s="300">
        <f t="shared" si="206"/>
        <v>0</v>
      </c>
      <c r="DE80" s="297">
        <f>SUMIF(โรคเหี่ยว!$B$5:$B$65,ทดสอบ!$E80,โรคเหี่ยว!$E$5:$E$65)</f>
        <v>0</v>
      </c>
      <c r="DF80" s="297"/>
      <c r="DG80" s="297"/>
      <c r="DH80" s="297"/>
      <c r="DI80" s="297"/>
      <c r="DJ80" s="300">
        <f t="shared" si="207"/>
        <v>0</v>
      </c>
      <c r="DK80" s="297"/>
      <c r="DL80" s="297"/>
      <c r="DM80" s="297"/>
      <c r="DN80" s="297"/>
      <c r="DO80" s="297"/>
      <c r="DP80" s="300">
        <f t="shared" si="208"/>
        <v>0</v>
      </c>
      <c r="DQ80" s="297"/>
      <c r="DR80" s="297"/>
      <c r="DS80" s="297">
        <f>SUMIF('เพลี้ยไฟ ทุเรียน'!$B$5:$B$81,ทดสอบ!$E80,'เพลี้ยไฟ ทุเรียน'!$F$5:$F$81)</f>
        <v>0</v>
      </c>
      <c r="DT80" s="297">
        <f>SUMIF('เพลี้ยแป้ง ทุเรียน'!$B$5:$B$81,ทดสอบ!$E80,'เพลี้ยแป้ง ทุเรียน'!$F$5:$F$81)</f>
        <v>0</v>
      </c>
      <c r="DU80" s="297">
        <f>SUMIF(เพลี้ยไก่แจ้ทุเรียน!$B$5:$B$81,ทดสอบ!$E80,เพลี้ยไก่แจ้ทุเรียน!$F$5:$F$81)</f>
        <v>0</v>
      </c>
      <c r="DV80" s="297">
        <f>SUMIF(เพลี้ยหอยเกล็ด!$B$5:$B$81,ทดสอบ!$E80,เพลี้ยหอยเกล็ด!$F$5:$F$81)</f>
        <v>0</v>
      </c>
      <c r="DW80" s="297">
        <f>SUMIF(เพลี้ยจั๊กจั่นฝอย!$B$5:$B$81,ทดสอบ!$E80,เพลี้ยจั๊กจั่นฝอย!$F$5:$F$81)</f>
        <v>0</v>
      </c>
      <c r="DX80" s="297">
        <f>SUMIF(หนอนเจาะเมล็ดทุเรียน!$B$5:$B$81,ทดสอบ!$E80,หนอนเจาะเมล็ดทุเรียน!$F$5:$F$81)</f>
        <v>0</v>
      </c>
      <c r="DY80" s="297">
        <f>SUMIF(ไรแดงทุเรียน!$B$5:$B$81,ทดสอบ!$E80,ไรแดงทุเรียน!$F$5:$F$81)</f>
        <v>0</v>
      </c>
      <c r="DZ80" s="297"/>
      <c r="EA80" s="297">
        <f>SUMIF(โรครากเน่าโคนเน่า!$B$5:$B$81,ทดสอบ!$E80,โรครากเน่าโคนเน่า!$F$5:$F$81)</f>
        <v>22.5</v>
      </c>
      <c r="EB80" s="297">
        <f>SUMIF('โรคราดำ ทุเรียน'!$B$5:$B$81,ทดสอบ!$E80,'โรคราดำ ทุเรียน'!$F$5:$F$81)</f>
        <v>0</v>
      </c>
      <c r="EC80" s="297"/>
      <c r="ED80" s="297"/>
      <c r="EE80" s="297">
        <f>SUMIF(โรคราสีชมพู!$B$5:$B$81,ทดสอบ!$E80,โรคราสีชมพู!$F$5:$F$81)</f>
        <v>0</v>
      </c>
      <c r="EF80" s="297">
        <f>SUMIF(โรคใบติดหรือใบไหม้!$B$5:$B$81,ทดสอบ!$E80,โรคใบติดหรือใบไหม้!$F$5:$F$81)</f>
        <v>6</v>
      </c>
      <c r="EG80" s="297"/>
      <c r="EH80" s="297">
        <f>SUMIF('โรคใบจุดสาหร่าย (durian)'!$B$5:$B$81,ทดสอบ!$E80,'โรคใบจุดสาหร่าย (durian)'!$F$5:$F$81)</f>
        <v>0</v>
      </c>
      <c r="EI80" s="297">
        <f>SUMIF(หนอนเจาะผล!$B$5:$B$81,ทดสอบ!$E80,หนอนเจาะผล!$F$5:$F$81)</f>
        <v>0</v>
      </c>
      <c r="EJ80" s="300">
        <f t="shared" si="209"/>
        <v>28.5</v>
      </c>
      <c r="EK80" s="297"/>
      <c r="EL80" s="297">
        <f>SUMIF('เพลี้ยแป้ง (เงาะ)'!$B$5:$B$76,ทดสอบ!$E80,'เพลี้ยแป้ง (เงาะ)'!$F$5:$F$76)</f>
        <v>0</v>
      </c>
      <c r="EM80" s="297"/>
      <c r="EN80" s="297">
        <f>SUMIF(หนอนคืบกินใบ!$B$5:$B$76,ทดสอบ!$E80,หนอนคืบกินใบ!$F$5:$F$76)</f>
        <v>0</v>
      </c>
      <c r="EO80" s="297">
        <f>SUMIF('โรคราแป้ง (เงาะ)'!$B$5:$B$76,ทดสอบ!$E80,'โรคราแป้ง (เงาะ)'!$F$5:$F$76)</f>
        <v>0</v>
      </c>
      <c r="EP80" s="297"/>
      <c r="EQ80" s="297"/>
      <c r="ER80" s="297"/>
      <c r="ES80" s="297">
        <f>SUMIF('โรคใบจุดสาหร่าย(เงาะ)'!$B$5:$B$76,ทดสอบ!$E80,'โรคใบจุดสาหร่าย(เงาะ)'!$F$5:$F$76)</f>
        <v>0</v>
      </c>
      <c r="ET80" s="300">
        <f t="shared" si="210"/>
        <v>0</v>
      </c>
      <c r="EU80" s="297">
        <f>SUMIF('เพลี้ยไฟ (mangosteen)'!$B$5:$B$76,ทดสอบ!$E80,'เพลี้ยไฟ (mangosteen)'!$F$5:$F$76)</f>
        <v>0</v>
      </c>
      <c r="EV80" s="297">
        <f>SUMIF(หนอนชอนใบ!$B$5:$B$76,ทดสอบ!$E80,หนอนชอนใบ!$F$5:$F$76)</f>
        <v>0</v>
      </c>
      <c r="EW80" s="297">
        <f>SUMIF(หนอนกินใบ!$B$5:$B$76,ทดสอบ!$E80,หนอนกินใบ!$F$5:$F$76)</f>
        <v>0</v>
      </c>
      <c r="EX80" s="297"/>
      <c r="EY80" s="297">
        <f>SUMIF(โรคแอนแทรคโนส!$B$5:$B$76,ทดสอบ!$E80,โรคแอนแทรคโนส!$F$5:$F$76)</f>
        <v>0</v>
      </c>
      <c r="EZ80" s="297">
        <f>SUMIF('โรคใบจุดสาหร่าย (mangosteen)'!$B$5:$B$76,ทดสอบ!$E80,'โรคใบจุดสาหร่าย (mangosteen)'!$F$5:$F$76)</f>
        <v>3</v>
      </c>
      <c r="FA80" s="297">
        <f>SUMIF('โรคใบจุด (mangosteen)'!$B$5:$B$76,ทดสอบ!$E80,'โรคใบจุด (mangosteen)'!$F$5:$F$76)</f>
        <v>0</v>
      </c>
      <c r="FB80" s="300">
        <f t="shared" si="211"/>
        <v>3</v>
      </c>
      <c r="FC80" s="297">
        <f>SUMIF(โรคพุ่มไม้กวาด!$B$5:$B$80,ทดสอบ!$E80,โรคพุ่มไม้กวาด!$F$5:$F$80)</f>
        <v>0</v>
      </c>
      <c r="FD80" s="297">
        <f>SUMIF('เพลี้ยแป้ง (ลำไย)'!$B$5:$B$80,ทดสอบ!$E80,'เพลี้ยแป้ง (ลำไย)'!$F$5:$F$80)</f>
        <v>0</v>
      </c>
      <c r="FE80" s="297">
        <f>SUMIF('โรคราดำ (ลำไย)'!$B$5:$B$80,ทดสอบ!$E80,'โรคราดำ (ลำไย)'!$F$5:$F$80)</f>
        <v>0</v>
      </c>
      <c r="FF80" s="297">
        <f>SUMIF('หนอนคืบกินใบ (ลำไย)'!$B$5:$B$80,ทดสอบ!$E80,'หนอนคืบกินใบ (ลำไย)'!$F$5:$F$80)</f>
        <v>0</v>
      </c>
      <c r="FG80" s="297"/>
      <c r="FH80" s="300">
        <f t="shared" si="212"/>
        <v>0</v>
      </c>
      <c r="FI80" s="300">
        <f t="shared" ca="1" si="213"/>
        <v>26616.5</v>
      </c>
      <c r="FJ80" s="368">
        <f t="shared" ca="1" si="184"/>
        <v>26616.5</v>
      </c>
      <c r="FK80" s="334">
        <f t="shared" ca="1" si="183"/>
        <v>0</v>
      </c>
    </row>
    <row r="81" spans="1:167" s="112" customFormat="1">
      <c r="A81" s="318">
        <v>0</v>
      </c>
      <c r="B81" s="318">
        <f t="shared" ca="1" si="199"/>
        <v>1</v>
      </c>
      <c r="C81" s="318">
        <f ca="1">IF(B81=1,SUBTOTAL(2,$B$78:B81),"")</f>
        <v>4</v>
      </c>
      <c r="D81" s="290">
        <f t="shared" ca="1" si="139"/>
        <v>4</v>
      </c>
      <c r="E81" s="291" t="s">
        <v>186</v>
      </c>
      <c r="F81" s="310"/>
      <c r="G81" s="310"/>
      <c r="H81" s="310"/>
      <c r="I81" s="310"/>
      <c r="J81" s="307"/>
      <c r="K81" s="297">
        <f>SUMIF(หนอนห่อใบข้าว!$B$5:$B$76,ทดสอบ!$E81,หนอนห่อใบข้าว!$G$5:$G$76)</f>
        <v>10</v>
      </c>
      <c r="L81" s="297">
        <f>SUMIF(เพลี้ยกระโดดหลังขาว!$B$5:$B$76,ทดสอบ!$E81,เพลี้ยกระโดดหลังขาว!$G$5:$G$76)</f>
        <v>5</v>
      </c>
      <c r="M81" s="297">
        <f>SUMIF(โรคไหม้ข้าว!$B$5:$B$76,ทดสอบ!$E81,โรคไหม้ข้าว!$G$5:$G$76)</f>
        <v>0</v>
      </c>
      <c r="N81" s="297">
        <f>SUMIF(แมลงหวี่ขาว!$B$5:$B$76,ทดสอบ!$E81,แมลงหวี่ขาว!$G$5:$G$76)</f>
        <v>0</v>
      </c>
      <c r="O81" s="297">
        <f>SUMIF(เพลี้ยกระโดดสีน้ำตาล!$B$5:$B$77,ทดสอบ!$E81,เพลี้ยกระโดดสีน้ำตาล!$G$5:$G$77)</f>
        <v>0</v>
      </c>
      <c r="P81" s="297">
        <f>SUMIF(แมลงสิง!$B$5:$B$81,ทดสอบ!$E81,แมลงสิง!$G$5:$G$81)</f>
        <v>0</v>
      </c>
      <c r="Q81" s="297">
        <f>SUMIF(เพลี้ยไฟ!$B$5:$B$76,ทดสอบ!$E81,เพลี้ยไฟ!$G$5:$G$76)</f>
        <v>0</v>
      </c>
      <c r="R81" s="297">
        <f>SUMIF(แมลงดำหนาม1!$B$5:$B$81,ทดสอบ!$E81,แมลงดำหนาม1!$G$5:$G$81)</f>
        <v>0</v>
      </c>
      <c r="S81" s="297">
        <f>SUMIF(โรคขอบใบแห้ง!$B$5:$B$78,ทดสอบ!$E81,โรคขอบใบแห้ง!$G$5:$G$78)</f>
        <v>0</v>
      </c>
      <c r="T81" s="297">
        <f>SUMIF(โรคกาบใบแห้ง!$B$5:$B$81,ทดสอบ!$E81,โรคกาบใบแห้ง!$G$5:$G$81)</f>
        <v>0</v>
      </c>
      <c r="U81" s="297">
        <f>SUMIF(โรคใบจุดสีน้ำตาล!$B$5:$B$77,ทดสอบ!$E81,โรคใบจุดสีน้ำตาล!$G$5:$G$77)</f>
        <v>0</v>
      </c>
      <c r="V81" s="297">
        <f>SUMIF(หนอนกระทู้กล้า!$B$5:$B$76,ทดสอบ!$E81,หนอนกระทู้กล้า!$G$5:$G$76)</f>
        <v>0</v>
      </c>
      <c r="W81" s="297">
        <f>SUMIF(โรคใบขีดโปร่งแสง!$B$5:$B$81,ทดสอบ!$E81,โรคใบขีดโปร่งแสง!$G$5:$G$81)</f>
        <v>0</v>
      </c>
      <c r="X81" s="297">
        <f>SUMIF(โรคใบขีดสีน้ำตาล!$B$5:$B$80,ทดสอบ!$E81,โรคใบขีดสีน้ำตาล!$G$5:$G$80)</f>
        <v>0</v>
      </c>
      <c r="Y81" s="297">
        <f>SUMIF(หนอนกัดใบข้าว!$B$5:$B$81,ทดสอบ!$E81,หนอนกัดใบข้าว!$G$5:$G$81)</f>
        <v>0</v>
      </c>
      <c r="Z81" s="297">
        <f>SUMIF(แมลงหล่า!$B$5:$B$81,ทดสอบ!$E81,แมลงหล่า!$G$5:$G$81)</f>
        <v>0</v>
      </c>
      <c r="AA81" s="297">
        <f>SUMIF(แมลงบั่ว!$B$5:$B$80,ทดสอบ!$E81,แมลงบั่ว!$G$5:$G$80)</f>
        <v>0</v>
      </c>
      <c r="AB81" s="297">
        <f>SUMIF(โรคเมล็ดด่าง!$B$5:$B$81,ทดสอบ!$E81,โรคเมล็ดด่าง!$G$5:$G$81)</f>
        <v>0</v>
      </c>
      <c r="AC81" s="297">
        <f>SUMIF(ด้วงดำ!$B$5:$B$81,ทดสอบ!$E81,ด้วงดำ!$G$5:$G$81)</f>
        <v>0</v>
      </c>
      <c r="AD81" s="297">
        <f>SUMIF(ตั๊กแตนหนวดสั้น!$B$5:$B$81,ทดสอบ!$E81,ตั๊กแตนหนวดสั้น!$G$5:$G$81)</f>
        <v>0</v>
      </c>
      <c r="AE81" s="297">
        <f>SUMIF(หนอนกอข้าว!$B$5:$B$77,ทดสอบ!$E81,หนอนกอข้าว!$G$5:$G$77)</f>
        <v>0</v>
      </c>
      <c r="AF81" s="297">
        <f>SUMIF(หนอนกระทู้ข้าว!$B$5:$B$81,ทดสอบ!$E81,หนอนกระทู้ข้าว!$G$5:$G$81)</f>
        <v>0</v>
      </c>
      <c r="AG81" s="297">
        <f>SUMIF(โรคกาบใบเน่า!$B$5:$B$81,ทดสอบ!$E81,โรคกาบใบเน่า!$G$5:$G$81)</f>
        <v>0</v>
      </c>
      <c r="AH81" s="297">
        <f>SUMIF(เพลี้ยจั๊กจั่นสีเขียว!$B$5:$B$80,ทดสอบ!$E81,เพลี้ยจั๊กจั่นสีเขียว!$G$5:$G$80)</f>
        <v>0</v>
      </c>
      <c r="AI81" s="297">
        <f>SUMIF(หอยเชอรี่!$B$5:$B$81,ทดสอบ!$E81,หอยเชอรี่!$G$5:$G$81)</f>
        <v>0</v>
      </c>
      <c r="AJ81" s="297">
        <f>SUMIF(โรคใบสีส้ม!$B$5:$B$80,ทดสอบ!$E81,โรคใบสีส้ม!$G$5:$G$80)</f>
        <v>0</v>
      </c>
      <c r="AK81" s="300">
        <f t="shared" si="200"/>
        <v>15</v>
      </c>
      <c r="AL81" s="297">
        <f>SUMIF(หนอนหัวดำ!$C$6:$C$67,ทดสอบ!$E81,หนอนหัวดำ!$N$6:$N$67)</f>
        <v>192.25</v>
      </c>
      <c r="AM81" s="297">
        <f>SUMIF(แมลงดำหนาม!$C$6:$C$67,ทดสอบ!$E81,แมลงดำหนาม!$N$6:$N$67)</f>
        <v>495.5</v>
      </c>
      <c r="AN81" s="297">
        <f>SUMIF('ด้วงแรด มะพร้าว'!$C$6:$C$67,ทดสอบ!$E81,'ด้วงแรด มะพร้าว'!$J$6:$J$67)</f>
        <v>217</v>
      </c>
      <c r="AO81" s="297">
        <f>SUMIF(ด้วงงวง!$C$6:$C$67,ทดสอบ!$E81,ด้วงงวง!$J$6:$J$67)</f>
        <v>10</v>
      </c>
      <c r="AP81" s="297">
        <f>SUMIF(ไรสี่ขามะพร้าว!$C$6:$C$67,ทดสอบ!$E81,ไรสี่ขามะพร้าว!$J$6:$J$67)</f>
        <v>0</v>
      </c>
      <c r="AQ81" s="297">
        <f>SUMIF(หนอนพาราซา!$C$6:$C$67,ทดสอบ!$E81,หนอนพาราซา!$J$6:$J$67)</f>
        <v>0</v>
      </c>
      <c r="AR81" s="297">
        <f>SUMIF(หนอนกินใบมะพร้าว!$C$6:$C$67,ทดสอบ!$E81,หนอนกินใบมะพร้าว!$J$6:$J$67)</f>
        <v>0</v>
      </c>
      <c r="AS81" s="300">
        <f t="shared" si="79"/>
        <v>914.75</v>
      </c>
      <c r="AT81" s="297">
        <f>SUMIF('ด้วงแรด ปาล์ม'!$C$5:$C$71,ทดสอบ!$E81,'ด้วงแรด ปาล์ม'!$G$5:$G$71)</f>
        <v>153</v>
      </c>
      <c r="AU81" s="297">
        <f>SUMIF(หนอนปลอกเล็ก!$C$5:$C$71,ทดสอบ!$E81,หนอนปลอกเล็ก!$G$5:$G$71)</f>
        <v>51</v>
      </c>
      <c r="AV81" s="297">
        <f>SUMIF(ด้วงกุหลาบ!$C$5:$C$70,ทดสอบ!$E81,ด้วงกุหลาบ!$G$5:$G$70)</f>
        <v>6</v>
      </c>
      <c r="AW81" s="297">
        <f>SUMIF(โรคทะลายเน่า!$C$5:$C$71,ทดสอบ!$E81,โรคทะลายเน่า!$G$5:$G$71)</f>
        <v>2</v>
      </c>
      <c r="AX81" s="297">
        <f>SUMIF(โรคลำต้นเน่า!$C$5:$C$71,ทดสอบ!$E81,โรคลำต้นเน่า!$G$5:$G$71)</f>
        <v>777.5</v>
      </c>
      <c r="AY81" s="297">
        <f>SUMIF('โรคใบจุด ปาล์ม'!$C$5:$C$71,ทดสอบ!$E81,'โรคใบจุด ปาล์ม'!$G$5:$G$71)</f>
        <v>1</v>
      </c>
      <c r="AZ81" s="297">
        <f>SUMIF(โรคก้านทางใบเน่า!$C$5:$C$71,ทดสอบ!$E81,โรคก้านทางใบเน่า!$G$5:$G$71)</f>
        <v>0</v>
      </c>
      <c r="BA81" s="297">
        <f>SUMIF(หนอนหน้าแมว!$C$5:$C$71,ทดสอบ!$E81,หนอนหน้าแมว!$G$5:$G$71)</f>
        <v>0</v>
      </c>
      <c r="BB81" s="591">
        <f>SUMIF('หนอนหัวดำ ปาล์ม'!$C$5:$C$71,ทดสอบ!$E81,'หนอนหัวดำ ปาล์ม'!$G$5:$G$71)</f>
        <v>4</v>
      </c>
      <c r="BC81" s="297">
        <f>SUMIF('โรคใบจุดสาหร่าย ปาล์ม'!$C$5:$C$71,ทดสอบ!$E81,'โรคใบจุดสาหร่าย ปาล์ม'!$G$5:$G$71)</f>
        <v>39</v>
      </c>
      <c r="BD81" s="300">
        <f t="shared" si="201"/>
        <v>1033.5</v>
      </c>
      <c r="BE81" s="297">
        <f>SUMIF(โรครากขาว!$C$5:$C$69,ทดสอบ!$E81,โรครากขาว!$G$5:$G$69)</f>
        <v>114</v>
      </c>
      <c r="BF81" s="297">
        <f>SUMIF(โรคใบร่วงยางพาราชนิดใหม่!$C$5:$C$69,ทดสอบ!$E81,โรคใบร่วงยางพาราชนิดใหม่!$G$5:$G$69)</f>
        <v>13627</v>
      </c>
      <c r="BG81" s="297">
        <f>SUMIF(โรคใบร่วงยางพารา!$C$5:$C$69,ทดสอบ!$E81,โรคใบร่วงยางพารา!$G$5:$G$69)</f>
        <v>0</v>
      </c>
      <c r="BH81" s="297">
        <f>SUMIF(โรคราแป้ง1!$C$5:$C$69,ทดสอบ!$E81,โรคราแป้ง1!$G$5:$G$69)</f>
        <v>0</v>
      </c>
      <c r="BI81" s="297">
        <f>SUMIF(โรคหน้ายางแห้ง!$C$5:$C$69,ทดสอบ!$E81,โรคหน้ายางแห้ง!$G$5:$G$69)</f>
        <v>15</v>
      </c>
      <c r="BJ81" s="300">
        <f t="shared" si="202"/>
        <v>13756</v>
      </c>
      <c r="BK81" s="297">
        <f>SUMIF(โรคราสนิม!$C$5:$C$64,ทดสอบ!$E81,โรคราสนิม!$G$5:$G$64)</f>
        <v>0</v>
      </c>
      <c r="BL81" s="297">
        <f>SUMIF(หนอนกาแฟสีแดง!$C$5:$C$64,ทดสอบ!$E81,หนอนกาแฟสีแดง!$G$5:$G$64)</f>
        <v>0</v>
      </c>
      <c r="BM81" s="297">
        <f>SUMIF(โรคใบจุดตากบ!$C$5:$C$64,ทดสอบ!$E81,โรคใบจุดตากบ!$G$5:$G$64)</f>
        <v>0</v>
      </c>
      <c r="BN81" s="297">
        <f ca="1">SUMIF(หนอนเจาะกิ่งลำต้น!$C$5:$C535,ทดสอบ!$E81,หนอนเจาะกิ่งลำต้น!$G$5:$G$64)</f>
        <v>0</v>
      </c>
      <c r="BO81" s="591">
        <f>SUMIF(มอดเจาะเมล็ดกาแฟ!$C$5:$C$64,ทดสอบ!$E81,มอดเจาะเมล็ดกาแฟ!$G$5:$G$64)</f>
        <v>0</v>
      </c>
      <c r="BP81" s="297">
        <f>SUMIF(มอดเจาะผลกาแฟ!$C$5:$C$64,ทดสอบ!$E81,มอดเจาะผลกาแฟ!$G$5:$G$64)</f>
        <v>0</v>
      </c>
      <c r="BQ81" s="300">
        <f t="shared" ca="1" si="203"/>
        <v>0</v>
      </c>
      <c r="BR81" s="297">
        <f>SUMIF(เพลี้ยแป้งมัน!$B$5:$B$59,ทดสอบ!$E81,เพลี้ยแป้งมัน!$H$5:$H$59)</f>
        <v>0</v>
      </c>
      <c r="BS81" s="591">
        <f>SUMIF('โรคใบไหม้ (มัน)'!$B$5:$B$58,ทดสอบ!$E81,'โรคใบไหม้ (มัน)'!$H$5:$H$58)</f>
        <v>0</v>
      </c>
      <c r="BT81" s="297">
        <f>SUMIF(ไรแดง!$B$5:$B$59,ทดสอบ!$E81,ไรแดง!$H$5:$H$59)</f>
        <v>0</v>
      </c>
      <c r="BU81" s="297"/>
      <c r="BV81" s="297"/>
      <c r="BW81" s="297"/>
      <c r="BX81" s="297"/>
      <c r="BY81" s="297"/>
      <c r="BZ81" s="297">
        <f>SUMIF(โรคโคนเน่าหัวเน่า!$B$5:$B$59,ทดสอบ!$E81,โรคโคนเน่าหัวเน่า!$H$5:$H$59)</f>
        <v>0</v>
      </c>
      <c r="CA81" s="297"/>
      <c r="CB81" s="297">
        <f>SUMIF(โรคพุ่มแจ้!$B$5:$B$58,ทดสอบ!$E81,โรคพุ่มแจ้!$H$5:$H$58)</f>
        <v>0</v>
      </c>
      <c r="CC81" s="297">
        <f>SUMIF(โรคใบด่างมันสำปะหลัง!$B$5:$B$59,ทดสอบ!$E81,โรคใบด่างมันสำปะหลัง!$H$5:$H$59)</f>
        <v>0</v>
      </c>
      <c r="CD81" s="300">
        <f t="shared" si="204"/>
        <v>0</v>
      </c>
      <c r="CE81" s="297">
        <f>SUMIF(หนอนกออ้อย!$B$5:$B$50,ทดสอบ!$E81,หนอนกออ้อย!$G$5:$G$50)</f>
        <v>0</v>
      </c>
      <c r="CF81" s="297">
        <f>SUMIF('ด้วงหนวดยาว อ้อย'!$B$5:$B$52,ทดสอบ!$E81,'ด้วงหนวดยาว อ้อย'!$G$5:$G$52)</f>
        <v>0</v>
      </c>
      <c r="CG81" s="297"/>
      <c r="CH81" s="297"/>
      <c r="CI81" s="297"/>
      <c r="CJ81" s="297"/>
      <c r="CK81" s="297"/>
      <c r="CL81" s="297"/>
      <c r="CM81" s="297"/>
      <c r="CN81" s="297"/>
      <c r="CO81" s="297"/>
      <c r="CP81" s="297"/>
      <c r="CQ81" s="297"/>
      <c r="CR81" s="297">
        <f>SUMIF('โรคใบขาว อ้อย'!$B$5:$B$50,ทดสอบ!$E81,'โรคใบขาว อ้อย'!$G$5:$G$50)</f>
        <v>0</v>
      </c>
      <c r="CS81" s="297"/>
      <c r="CT81" s="300">
        <f t="shared" si="205"/>
        <v>0</v>
      </c>
      <c r="CU81" s="297"/>
      <c r="CV81" s="297">
        <f>SUMIF('หนอนกระทู้ข้าวโพดลายจุด (FAW)'!$B$5:$B$57,ทดสอบ!$E81,'หนอนกระทู้ข้าวโพดลายจุด (FAW)'!$F$5:$F$57)</f>
        <v>0</v>
      </c>
      <c r="CW81" s="297">
        <f>SUMIF(โรคฝักเน่า!$C$5:$C$57,ทดสอบ!$E81,โรคฝักเน่า!$G$5:$G$57)</f>
        <v>0</v>
      </c>
      <c r="CX81" s="297"/>
      <c r="CY81" s="297"/>
      <c r="CZ81" s="297"/>
      <c r="DA81" s="297"/>
      <c r="DB81" s="297"/>
      <c r="DC81" s="297"/>
      <c r="DD81" s="300">
        <f t="shared" si="206"/>
        <v>0</v>
      </c>
      <c r="DE81" s="297">
        <f>SUMIF(โรคเหี่ยว!$B$5:$B$65,ทดสอบ!$E81,โรคเหี่ยว!$E$5:$E$65)</f>
        <v>0</v>
      </c>
      <c r="DF81" s="297"/>
      <c r="DG81" s="297"/>
      <c r="DH81" s="297"/>
      <c r="DI81" s="297"/>
      <c r="DJ81" s="300">
        <f t="shared" si="207"/>
        <v>0</v>
      </c>
      <c r="DK81" s="297"/>
      <c r="DL81" s="297"/>
      <c r="DM81" s="297"/>
      <c r="DN81" s="297"/>
      <c r="DO81" s="297"/>
      <c r="DP81" s="300">
        <f t="shared" si="208"/>
        <v>0</v>
      </c>
      <c r="DQ81" s="297"/>
      <c r="DR81" s="297"/>
      <c r="DS81" s="297">
        <f>SUMIF('เพลี้ยไฟ ทุเรียน'!$B$5:$B$81,ทดสอบ!$E81,'เพลี้ยไฟ ทุเรียน'!$F$5:$F$81)</f>
        <v>27.5</v>
      </c>
      <c r="DT81" s="297">
        <f>SUMIF('เพลี้ยแป้ง ทุเรียน'!$B$5:$B$81,ทดสอบ!$E81,'เพลี้ยแป้ง ทุเรียน'!$F$5:$F$81)</f>
        <v>5</v>
      </c>
      <c r="DU81" s="297">
        <f>SUMIF(เพลี้ยไก่แจ้ทุเรียน!$B$5:$B$81,ทดสอบ!$E81,เพลี้ยไก่แจ้ทุเรียน!$F$5:$F$81)</f>
        <v>252</v>
      </c>
      <c r="DV81" s="297">
        <f>SUMIF(เพลี้ยหอยเกล็ด!$B$5:$B$81,ทดสอบ!$E81,เพลี้ยหอยเกล็ด!$F$5:$F$81)</f>
        <v>20</v>
      </c>
      <c r="DW81" s="297">
        <f>SUMIF(เพลี้ยจั๊กจั่นฝอย!$B$5:$B$81,ทดสอบ!$E81,เพลี้ยจั๊กจั่นฝอย!$F$5:$F$81)</f>
        <v>23</v>
      </c>
      <c r="DX81" s="297">
        <f>SUMIF(หนอนเจาะเมล็ดทุเรียน!$B$5:$B$81,ทดสอบ!$E81,หนอนเจาะเมล็ดทุเรียน!$F$5:$F$81)</f>
        <v>0</v>
      </c>
      <c r="DY81" s="297">
        <f>SUMIF(ไรแดงทุเรียน!$B$5:$B$81,ทดสอบ!$E81,ไรแดงทุเรียน!$F$5:$F$81)</f>
        <v>176</v>
      </c>
      <c r="DZ81" s="297"/>
      <c r="EA81" s="297">
        <f>SUMIF(โรครากเน่าโคนเน่า!$B$5:$B$81,ทดสอบ!$E81,โรครากเน่าโคนเน่า!$F$5:$F$81)</f>
        <v>26.5</v>
      </c>
      <c r="EB81" s="297">
        <f>SUMIF('โรคราดำ ทุเรียน'!$B$5:$B$81,ทดสอบ!$E81,'โรคราดำ ทุเรียน'!$F$5:$F$81)</f>
        <v>10</v>
      </c>
      <c r="EC81" s="297"/>
      <c r="ED81" s="297"/>
      <c r="EE81" s="297">
        <f>SUMIF(โรคราสีชมพู!$B$5:$B$81,ทดสอบ!$E81,โรคราสีชมพู!$F$5:$F$81)</f>
        <v>80</v>
      </c>
      <c r="EF81" s="297">
        <f>SUMIF(โรคใบติดหรือใบไหม้!$B$5:$B$81,ทดสอบ!$E81,โรคใบติดหรือใบไหม้!$F$5:$F$81)</f>
        <v>31</v>
      </c>
      <c r="EG81" s="297"/>
      <c r="EH81" s="297">
        <f>SUMIF('โรคใบจุดสาหร่าย (durian)'!$B$5:$B$81,ทดสอบ!$E81,'โรคใบจุดสาหร่าย (durian)'!$F$5:$F$81)</f>
        <v>32</v>
      </c>
      <c r="EI81" s="297">
        <f>SUMIF(หนอนเจาะผล!$B$5:$B$81,ทดสอบ!$E81,หนอนเจาะผล!$F$5:$F$81)</f>
        <v>5</v>
      </c>
      <c r="EJ81" s="300">
        <f t="shared" si="209"/>
        <v>688</v>
      </c>
      <c r="EK81" s="297"/>
      <c r="EL81" s="297">
        <f>SUMIF('เพลี้ยแป้ง (เงาะ)'!$B$5:$B$76,ทดสอบ!$E81,'เพลี้ยแป้ง (เงาะ)'!$F$5:$F$76)</f>
        <v>19</v>
      </c>
      <c r="EM81" s="297"/>
      <c r="EN81" s="297">
        <f>SUMIF(หนอนคืบกินใบ!$B$5:$B$76,ทดสอบ!$E81,หนอนคืบกินใบ!$F$5:$F$76)</f>
        <v>0</v>
      </c>
      <c r="EO81" s="297">
        <f>SUMIF('โรคราแป้ง (เงาะ)'!$B$5:$B$76,ทดสอบ!$E81,'โรคราแป้ง (เงาะ)'!$F$5:$F$76)</f>
        <v>6</v>
      </c>
      <c r="EP81" s="297"/>
      <c r="EQ81" s="297"/>
      <c r="ER81" s="297"/>
      <c r="ES81" s="297">
        <f>SUMIF('โรคใบจุดสาหร่าย(เงาะ)'!$B$5:$B$76,ทดสอบ!$E81,'โรคใบจุดสาหร่าย(เงาะ)'!$F$5:$F$76)</f>
        <v>1</v>
      </c>
      <c r="ET81" s="300">
        <f t="shared" si="210"/>
        <v>26</v>
      </c>
      <c r="EU81" s="297">
        <f>SUMIF('เพลี้ยไฟ (mangosteen)'!$B$5:$B$76,ทดสอบ!$E81,'เพลี้ยไฟ (mangosteen)'!$F$5:$F$76)</f>
        <v>0</v>
      </c>
      <c r="EV81" s="297">
        <f>SUMIF(หนอนชอนใบ!$B$5:$B$76,ทดสอบ!$E81,หนอนชอนใบ!$F$5:$F$76)</f>
        <v>0</v>
      </c>
      <c r="EW81" s="297">
        <f>SUMIF(หนอนกินใบ!$B$5:$B$76,ทดสอบ!$E81,หนอนกินใบ!$F$5:$F$76)</f>
        <v>139</v>
      </c>
      <c r="EX81" s="297"/>
      <c r="EY81" s="297">
        <f>SUMIF(โรคแอนแทรคโนส!$B$5:$B$76,ทดสอบ!$E81,โรคแอนแทรคโนส!$F$5:$F$76)</f>
        <v>0</v>
      </c>
      <c r="EZ81" s="297">
        <f>SUMIF('โรคใบจุดสาหร่าย (mangosteen)'!$B$5:$B$76,ทดสอบ!$E81,'โรคใบจุดสาหร่าย (mangosteen)'!$F$5:$F$76)</f>
        <v>0</v>
      </c>
      <c r="FA81" s="297">
        <f>SUMIF('โรคใบจุด (mangosteen)'!$B$5:$B$76,ทดสอบ!$E81,'โรคใบจุด (mangosteen)'!$F$5:$F$76)</f>
        <v>0</v>
      </c>
      <c r="FB81" s="300">
        <f t="shared" si="211"/>
        <v>139</v>
      </c>
      <c r="FC81" s="297">
        <f>SUMIF(โรคพุ่มไม้กวาด!$B$5:$B$80,ทดสอบ!$E81,โรคพุ่มไม้กวาด!$F$5:$F$80)</f>
        <v>0</v>
      </c>
      <c r="FD81" s="297">
        <f>SUMIF('เพลี้ยแป้ง (ลำไย)'!$B$5:$B$80,ทดสอบ!$E81,'เพลี้ยแป้ง (ลำไย)'!$F$5:$F$80)</f>
        <v>0</v>
      </c>
      <c r="FE81" s="297">
        <f>SUMIF('โรคราดำ (ลำไย)'!$B$5:$B$80,ทดสอบ!$E81,'โรคราดำ (ลำไย)'!$F$5:$F$80)</f>
        <v>0</v>
      </c>
      <c r="FF81" s="297">
        <f>SUMIF('หนอนคืบกินใบ (ลำไย)'!$B$5:$B$80,ทดสอบ!$E81,'หนอนคืบกินใบ (ลำไย)'!$F$5:$F$80)</f>
        <v>0</v>
      </c>
      <c r="FG81" s="297"/>
      <c r="FH81" s="300">
        <f t="shared" si="212"/>
        <v>0</v>
      </c>
      <c r="FI81" s="300">
        <f t="shared" ca="1" si="213"/>
        <v>16572.25</v>
      </c>
      <c r="FJ81" s="368">
        <f t="shared" ca="1" si="184"/>
        <v>16572.25</v>
      </c>
      <c r="FK81" s="334">
        <f t="shared" ca="1" si="183"/>
        <v>0</v>
      </c>
    </row>
    <row r="82" spans="1:167" s="112" customFormat="1">
      <c r="A82" s="318">
        <v>0</v>
      </c>
      <c r="B82" s="318">
        <f t="shared" ca="1" si="199"/>
        <v>1</v>
      </c>
      <c r="C82" s="318">
        <f ca="1">IF(B82=1,SUBTOTAL(2,$B$78:B82),"")</f>
        <v>5</v>
      </c>
      <c r="D82" s="290">
        <f t="shared" ca="1" si="139"/>
        <v>5</v>
      </c>
      <c r="E82" s="291" t="s">
        <v>187</v>
      </c>
      <c r="F82" s="310"/>
      <c r="G82" s="310"/>
      <c r="H82" s="310"/>
      <c r="I82" s="310"/>
      <c r="J82" s="306"/>
      <c r="K82" s="297">
        <f>SUMIF(หนอนห่อใบข้าว!$B$5:$B$76,ทดสอบ!$E82,หนอนห่อใบข้าว!$G$5:$G$76)</f>
        <v>0</v>
      </c>
      <c r="L82" s="297">
        <f>SUMIF(เพลี้ยกระโดดหลังขาว!$B$5:$B$76,ทดสอบ!$E82,เพลี้ยกระโดดหลังขาว!$G$5:$G$76)</f>
        <v>0</v>
      </c>
      <c r="M82" s="297">
        <f>SUMIF(โรคไหม้ข้าว!$B$5:$B$76,ทดสอบ!$E82,โรคไหม้ข้าว!$G$5:$G$76)</f>
        <v>0</v>
      </c>
      <c r="N82" s="297">
        <f>SUMIF(แมลงหวี่ขาว!$B$5:$B$76,ทดสอบ!$E82,แมลงหวี่ขาว!$G$5:$G$76)</f>
        <v>0</v>
      </c>
      <c r="O82" s="297">
        <f>SUMIF(เพลี้ยกระโดดสีน้ำตาล!$B$5:$B$77,ทดสอบ!$E82,เพลี้ยกระโดดสีน้ำตาล!$G$5:$G$77)</f>
        <v>0</v>
      </c>
      <c r="P82" s="297">
        <f>SUMIF(แมลงสิง!$B$5:$B$81,ทดสอบ!$E82,แมลงสิง!$G$5:$G$81)</f>
        <v>0</v>
      </c>
      <c r="Q82" s="297">
        <f>SUMIF(เพลี้ยไฟ!$B$5:$B$76,ทดสอบ!$E82,เพลี้ยไฟ!$G$5:$G$76)</f>
        <v>0</v>
      </c>
      <c r="R82" s="297">
        <f>SUMIF(แมลงดำหนาม1!$B$5:$B$81,ทดสอบ!$E82,แมลงดำหนาม1!$G$5:$G$81)</f>
        <v>0</v>
      </c>
      <c r="S82" s="297">
        <f>SUMIF(โรคขอบใบแห้ง!$B$5:$B$78,ทดสอบ!$E82,โรคขอบใบแห้ง!$G$5:$G$78)</f>
        <v>0</v>
      </c>
      <c r="T82" s="297">
        <f>SUMIF(โรคกาบใบแห้ง!$B$5:$B$81,ทดสอบ!$E82,โรคกาบใบแห้ง!$G$5:$G$81)</f>
        <v>0</v>
      </c>
      <c r="U82" s="297">
        <f>SUMIF(โรคใบจุดสีน้ำตาล!$B$5:$B$77,ทดสอบ!$E82,โรคใบจุดสีน้ำตาล!$G$5:$G$77)</f>
        <v>0</v>
      </c>
      <c r="V82" s="297">
        <f>SUMIF(หนอนกระทู้กล้า!$B$5:$B$76,ทดสอบ!$E82,หนอนกระทู้กล้า!$G$5:$G$76)</f>
        <v>0</v>
      </c>
      <c r="W82" s="297">
        <f>SUMIF(โรคใบขีดโปร่งแสง!$B$5:$B$81,ทดสอบ!$E82,โรคใบขีดโปร่งแสง!$G$5:$G$81)</f>
        <v>0</v>
      </c>
      <c r="X82" s="297">
        <f>SUMIF(โรคใบขีดสีน้ำตาล!$B$5:$B$80,ทดสอบ!$E82,โรคใบขีดสีน้ำตาล!$G$5:$G$80)</f>
        <v>0</v>
      </c>
      <c r="Y82" s="297">
        <f>SUMIF(หนอนกัดใบข้าว!$B$5:$B$81,ทดสอบ!$E82,หนอนกัดใบข้าว!$G$5:$G$81)</f>
        <v>0</v>
      </c>
      <c r="Z82" s="297">
        <f>SUMIF(แมลงหล่า!$B$5:$B$81,ทดสอบ!$E82,แมลงหล่า!$G$5:$G$81)</f>
        <v>0</v>
      </c>
      <c r="AA82" s="297">
        <f>SUMIF(แมลงบั่ว!$B$5:$B$80,ทดสอบ!$E82,แมลงบั่ว!$G$5:$G$80)</f>
        <v>0</v>
      </c>
      <c r="AB82" s="297">
        <f>SUMIF(โรคเมล็ดด่าง!$B$5:$B$81,ทดสอบ!$E82,โรคเมล็ดด่าง!$G$5:$G$81)</f>
        <v>0</v>
      </c>
      <c r="AC82" s="297">
        <f>SUMIF(ด้วงดำ!$B$5:$B$81,ทดสอบ!$E82,ด้วงดำ!$G$5:$G$81)</f>
        <v>0</v>
      </c>
      <c r="AD82" s="297">
        <f>SUMIF(ตั๊กแตนหนวดสั้น!$B$5:$B$81,ทดสอบ!$E82,ตั๊กแตนหนวดสั้น!$G$5:$G$81)</f>
        <v>0</v>
      </c>
      <c r="AE82" s="297">
        <f>SUMIF(หนอนกอข้าว!$B$5:$B$77,ทดสอบ!$E82,หนอนกอข้าว!$G$5:$G$77)</f>
        <v>0</v>
      </c>
      <c r="AF82" s="297">
        <f>SUMIF(หนอนกระทู้ข้าว!$B$5:$B$81,ทดสอบ!$E82,หนอนกระทู้ข้าว!$G$5:$G$81)</f>
        <v>0</v>
      </c>
      <c r="AG82" s="297">
        <f>SUMIF(โรคกาบใบเน่า!$B$5:$B$81,ทดสอบ!$E82,โรคกาบใบเน่า!$G$5:$G$81)</f>
        <v>0</v>
      </c>
      <c r="AH82" s="297">
        <f>SUMIF(เพลี้ยจั๊กจั่นสีเขียว!$B$5:$B$80,ทดสอบ!$E82,เพลี้ยจั๊กจั่นสีเขียว!$G$5:$G$80)</f>
        <v>0</v>
      </c>
      <c r="AI82" s="297">
        <f>SUMIF(หอยเชอรี่!$B$5:$B$81,ทดสอบ!$E82,หอยเชอรี่!$G$5:$G$81)</f>
        <v>0</v>
      </c>
      <c r="AJ82" s="297">
        <f>SUMIF(โรคใบสีส้ม!$B$5:$B$80,ทดสอบ!$E82,โรคใบสีส้ม!$G$5:$G$80)</f>
        <v>0</v>
      </c>
      <c r="AK82" s="300">
        <f t="shared" si="200"/>
        <v>0</v>
      </c>
      <c r="AL82" s="297">
        <f>SUMIF(หนอนหัวดำ!$C$6:$C$67,ทดสอบ!$E82,หนอนหัวดำ!$N$6:$N$67)</f>
        <v>4</v>
      </c>
      <c r="AM82" s="297">
        <f>SUMIF(แมลงดำหนาม!$C$6:$C$67,ทดสอบ!$E82,แมลงดำหนาม!$N$6:$N$67)</f>
        <v>0</v>
      </c>
      <c r="AN82" s="297">
        <f>SUMIF('ด้วงแรด มะพร้าว'!$C$6:$C$67,ทดสอบ!$E82,'ด้วงแรด มะพร้าว'!$J$6:$J$67)</f>
        <v>0</v>
      </c>
      <c r="AO82" s="297">
        <f>SUMIF(ด้วงงวง!$C$6:$C$67,ทดสอบ!$E82,ด้วงงวง!$J$6:$J$67)</f>
        <v>0</v>
      </c>
      <c r="AP82" s="297">
        <f>SUMIF(ไรสี่ขามะพร้าว!$C$6:$C$67,ทดสอบ!$E82,ไรสี่ขามะพร้าว!$J$6:$J$67)</f>
        <v>0</v>
      </c>
      <c r="AQ82" s="297">
        <f>SUMIF(หนอนพาราซา!$C$6:$C$67,ทดสอบ!$E82,หนอนพาราซา!$J$6:$J$67)</f>
        <v>0</v>
      </c>
      <c r="AR82" s="297">
        <f>SUMIF(หนอนกินใบมะพร้าว!$C$6:$C$67,ทดสอบ!$E82,หนอนกินใบมะพร้าว!$J$6:$J$67)</f>
        <v>0</v>
      </c>
      <c r="AS82" s="300">
        <f t="shared" si="79"/>
        <v>4</v>
      </c>
      <c r="AT82" s="297">
        <f>SUMIF('ด้วงแรด ปาล์ม'!$C$5:$C$71,ทดสอบ!$E82,'ด้วงแรด ปาล์ม'!$G$5:$G$71)</f>
        <v>0</v>
      </c>
      <c r="AU82" s="297">
        <f>SUMIF(หนอนปลอกเล็ก!$C$5:$C$71,ทดสอบ!$E82,หนอนปลอกเล็ก!$G$5:$G$71)</f>
        <v>0</v>
      </c>
      <c r="AV82" s="297">
        <f>SUMIF(ด้วงกุหลาบ!$C$5:$C$70,ทดสอบ!$E82,ด้วงกุหลาบ!$G$5:$G$70)</f>
        <v>4</v>
      </c>
      <c r="AW82" s="297">
        <f>SUMIF(โรคทะลายเน่า!$C$5:$C$71,ทดสอบ!$E82,โรคทะลายเน่า!$G$5:$G$71)</f>
        <v>7</v>
      </c>
      <c r="AX82" s="297">
        <f>SUMIF(โรคลำต้นเน่า!$C$5:$C$71,ทดสอบ!$E82,โรคลำต้นเน่า!$G$5:$G$71)</f>
        <v>0</v>
      </c>
      <c r="AY82" s="297">
        <f>SUMIF('โรคใบจุด ปาล์ม'!$C$5:$C$71,ทดสอบ!$E82,'โรคใบจุด ปาล์ม'!$G$5:$G$71)</f>
        <v>1</v>
      </c>
      <c r="AZ82" s="297">
        <f>SUMIF(โรคก้านทางใบเน่า!$C$5:$C$71,ทดสอบ!$E82,โรคก้านทางใบเน่า!$G$5:$G$71)</f>
        <v>0</v>
      </c>
      <c r="BA82" s="297">
        <f>SUMIF(หนอนหน้าแมว!$C$5:$C$71,ทดสอบ!$E82,หนอนหน้าแมว!$G$5:$G$71)</f>
        <v>0</v>
      </c>
      <c r="BB82" s="591">
        <f>SUMIF('หนอนหัวดำ ปาล์ม'!$C$5:$C$71,ทดสอบ!$E82,'หนอนหัวดำ ปาล์ม'!$G$5:$G$71)</f>
        <v>0</v>
      </c>
      <c r="BC82" s="297">
        <f>SUMIF('โรคใบจุดสาหร่าย ปาล์ม'!$C$5:$C$71,ทดสอบ!$E82,'โรคใบจุดสาหร่าย ปาล์ม'!$G$5:$G$71)</f>
        <v>0</v>
      </c>
      <c r="BD82" s="300">
        <f t="shared" si="201"/>
        <v>12</v>
      </c>
      <c r="BE82" s="297">
        <f>SUMIF(โรครากขาว!$C$5:$C$69,ทดสอบ!$E82,โรครากขาว!$G$5:$G$69)</f>
        <v>0</v>
      </c>
      <c r="BF82" s="297">
        <f>SUMIF(โรคใบร่วงยางพาราชนิดใหม่!$C$5:$C$69,ทดสอบ!$E82,โรคใบร่วงยางพาราชนิดใหม่!$G$5:$G$69)</f>
        <v>267655</v>
      </c>
      <c r="BG82" s="297">
        <f>SUMIF(โรคใบร่วงยางพารา!$C$5:$C$69,ทดสอบ!$E82,โรคใบร่วงยางพารา!$G$5:$G$69)</f>
        <v>0</v>
      </c>
      <c r="BH82" s="297">
        <f>SUMIF(โรคราแป้ง1!$C$5:$C$69,ทดสอบ!$E82,โรคราแป้ง1!$G$5:$G$69)</f>
        <v>0</v>
      </c>
      <c r="BI82" s="297">
        <f>SUMIF(โรคหน้ายางแห้ง!$C$5:$C$69,ทดสอบ!$E82,โรคหน้ายางแห้ง!$G$5:$G$69)</f>
        <v>0</v>
      </c>
      <c r="BJ82" s="300">
        <f t="shared" si="202"/>
        <v>267655</v>
      </c>
      <c r="BK82" s="297">
        <f>SUMIF(โรคราสนิม!$C$5:$C$64,ทดสอบ!$E82,โรคราสนิม!$G$5:$G$64)</f>
        <v>0</v>
      </c>
      <c r="BL82" s="297">
        <f>SUMIF(หนอนกาแฟสีแดง!$C$5:$C$64,ทดสอบ!$E82,หนอนกาแฟสีแดง!$G$5:$G$64)</f>
        <v>0</v>
      </c>
      <c r="BM82" s="297">
        <f>SUMIF(โรคใบจุดตากบ!$C$5:$C$64,ทดสอบ!$E82,โรคใบจุดตากบ!$G$5:$G$64)</f>
        <v>0</v>
      </c>
      <c r="BN82" s="297">
        <f ca="1">SUMIF(หนอนเจาะกิ่งลำต้น!$C$5:$C536,ทดสอบ!$E82,หนอนเจาะกิ่งลำต้น!$G$5:$G$64)</f>
        <v>0</v>
      </c>
      <c r="BO82" s="591">
        <f>SUMIF(มอดเจาะเมล็ดกาแฟ!$C$5:$C$64,ทดสอบ!$E82,มอดเจาะเมล็ดกาแฟ!$G$5:$G$64)</f>
        <v>0</v>
      </c>
      <c r="BP82" s="297">
        <f>SUMIF(มอดเจาะผลกาแฟ!$C$5:$C$64,ทดสอบ!$E82,มอดเจาะผลกาแฟ!$G$5:$G$64)</f>
        <v>0</v>
      </c>
      <c r="BQ82" s="300">
        <f t="shared" ca="1" si="203"/>
        <v>0</v>
      </c>
      <c r="BR82" s="297">
        <f>SUMIF(เพลี้ยแป้งมัน!$B$5:$B$59,ทดสอบ!$E82,เพลี้ยแป้งมัน!$H$5:$H$59)</f>
        <v>0</v>
      </c>
      <c r="BS82" s="591">
        <f>SUMIF('โรคใบไหม้ (มัน)'!$B$5:$B$58,ทดสอบ!$E82,'โรคใบไหม้ (มัน)'!$H$5:$H$58)</f>
        <v>0</v>
      </c>
      <c r="BT82" s="297">
        <f>SUMIF(ไรแดง!$B$5:$B$59,ทดสอบ!$E82,ไรแดง!$H$5:$H$59)</f>
        <v>0</v>
      </c>
      <c r="BU82" s="297"/>
      <c r="BV82" s="297"/>
      <c r="BW82" s="297"/>
      <c r="BX82" s="297"/>
      <c r="BY82" s="297"/>
      <c r="BZ82" s="297">
        <f>SUMIF(โรคโคนเน่าหัวเน่า!$B$5:$B$59,ทดสอบ!$E82,โรคโคนเน่าหัวเน่า!$H$5:$H$59)</f>
        <v>0</v>
      </c>
      <c r="CA82" s="297"/>
      <c r="CB82" s="297">
        <f>SUMIF(โรคพุ่มแจ้!$B$5:$B$58,ทดสอบ!$E82,โรคพุ่มแจ้!$H$5:$H$58)</f>
        <v>0</v>
      </c>
      <c r="CC82" s="297">
        <f>SUMIF(โรคใบด่างมันสำปะหลัง!$B$5:$B$59,ทดสอบ!$E82,โรคใบด่างมันสำปะหลัง!$H$5:$H$59)</f>
        <v>0</v>
      </c>
      <c r="CD82" s="300">
        <f t="shared" si="204"/>
        <v>0</v>
      </c>
      <c r="CE82" s="297">
        <f>SUMIF(หนอนกออ้อย!$B$5:$B$50,ทดสอบ!$E82,หนอนกออ้อย!$G$5:$G$50)</f>
        <v>0</v>
      </c>
      <c r="CF82" s="297">
        <f>SUMIF('ด้วงหนวดยาว อ้อย'!$B$5:$B$52,ทดสอบ!$E82,'ด้วงหนวดยาว อ้อย'!$G$5:$G$52)</f>
        <v>0</v>
      </c>
      <c r="CG82" s="297"/>
      <c r="CH82" s="297"/>
      <c r="CI82" s="297"/>
      <c r="CJ82" s="297"/>
      <c r="CK82" s="297"/>
      <c r="CL82" s="297"/>
      <c r="CM82" s="297"/>
      <c r="CN82" s="297"/>
      <c r="CO82" s="297"/>
      <c r="CP82" s="297"/>
      <c r="CQ82" s="297"/>
      <c r="CR82" s="297">
        <f>SUMIF('โรคใบขาว อ้อย'!$B$5:$B$50,ทดสอบ!$E82,'โรคใบขาว อ้อย'!$G$5:$G$50)</f>
        <v>0</v>
      </c>
      <c r="CS82" s="297"/>
      <c r="CT82" s="300">
        <f t="shared" si="205"/>
        <v>0</v>
      </c>
      <c r="CU82" s="297"/>
      <c r="CV82" s="297">
        <f>SUMIF('หนอนกระทู้ข้าวโพดลายจุด (FAW)'!$B$5:$B$57,ทดสอบ!$E82,'หนอนกระทู้ข้าวโพดลายจุด (FAW)'!$F$5:$F$57)</f>
        <v>0</v>
      </c>
      <c r="CW82" s="297">
        <f>SUMIF(โรคฝักเน่า!$C$5:$C$57,ทดสอบ!$E82,โรคฝักเน่า!$G$5:$G$57)</f>
        <v>0</v>
      </c>
      <c r="CX82" s="297"/>
      <c r="CY82" s="297"/>
      <c r="CZ82" s="297"/>
      <c r="DA82" s="297"/>
      <c r="DB82" s="297"/>
      <c r="DC82" s="297"/>
      <c r="DD82" s="300">
        <f t="shared" si="206"/>
        <v>0</v>
      </c>
      <c r="DE82" s="297">
        <f>SUMIF(โรคเหี่ยว!$B$5:$B$65,ทดสอบ!$E82,โรคเหี่ยว!$E$5:$E$65)</f>
        <v>0</v>
      </c>
      <c r="DF82" s="297"/>
      <c r="DG82" s="297"/>
      <c r="DH82" s="297"/>
      <c r="DI82" s="297"/>
      <c r="DJ82" s="300">
        <f t="shared" si="207"/>
        <v>0</v>
      </c>
      <c r="DK82" s="297"/>
      <c r="DL82" s="297"/>
      <c r="DM82" s="297"/>
      <c r="DN82" s="297"/>
      <c r="DO82" s="297"/>
      <c r="DP82" s="300">
        <f t="shared" si="208"/>
        <v>0</v>
      </c>
      <c r="DQ82" s="297"/>
      <c r="DR82" s="297"/>
      <c r="DS82" s="297">
        <f>SUMIF('เพลี้ยไฟ ทุเรียน'!$B$5:$B$81,ทดสอบ!$E82,'เพลี้ยไฟ ทุเรียน'!$F$5:$F$81)</f>
        <v>0</v>
      </c>
      <c r="DT82" s="297">
        <f>SUMIF('เพลี้ยแป้ง ทุเรียน'!$B$5:$B$81,ทดสอบ!$E82,'เพลี้ยแป้ง ทุเรียน'!$F$5:$F$81)</f>
        <v>0</v>
      </c>
      <c r="DU82" s="297">
        <f>SUMIF(เพลี้ยไก่แจ้ทุเรียน!$B$5:$B$81,ทดสอบ!$E82,เพลี้ยไก่แจ้ทุเรียน!$F$5:$F$81)</f>
        <v>4.5</v>
      </c>
      <c r="DV82" s="297">
        <f>SUMIF(เพลี้ยหอยเกล็ด!$B$5:$B$81,ทดสอบ!$E82,เพลี้ยหอยเกล็ด!$F$5:$F$81)</f>
        <v>0</v>
      </c>
      <c r="DW82" s="297">
        <f>SUMIF(เพลี้ยจั๊กจั่นฝอย!$B$5:$B$81,ทดสอบ!$E82,เพลี้ยจั๊กจั่นฝอย!$F$5:$F$81)</f>
        <v>0</v>
      </c>
      <c r="DX82" s="297">
        <f>SUMIF(หนอนเจาะเมล็ดทุเรียน!$B$5:$B$81,ทดสอบ!$E82,หนอนเจาะเมล็ดทุเรียน!$F$5:$F$81)</f>
        <v>0</v>
      </c>
      <c r="DY82" s="297">
        <f>SUMIF(ไรแดงทุเรียน!$B$5:$B$81,ทดสอบ!$E82,ไรแดงทุเรียน!$F$5:$F$81)</f>
        <v>0</v>
      </c>
      <c r="DZ82" s="297"/>
      <c r="EA82" s="297">
        <f>SUMIF(โรครากเน่าโคนเน่า!$B$5:$B$81,ทดสอบ!$E82,โรครากเน่าโคนเน่า!$F$5:$F$81)</f>
        <v>23</v>
      </c>
      <c r="EB82" s="297">
        <f>SUMIF('โรคราดำ ทุเรียน'!$B$5:$B$81,ทดสอบ!$E82,'โรคราดำ ทุเรียน'!$F$5:$F$81)</f>
        <v>0</v>
      </c>
      <c r="EC82" s="297"/>
      <c r="ED82" s="297"/>
      <c r="EE82" s="297">
        <f>SUMIF(โรคราสีชมพู!$B$5:$B$81,ทดสอบ!$E82,โรคราสีชมพู!$F$5:$F$81)</f>
        <v>0</v>
      </c>
      <c r="EF82" s="297">
        <f>SUMIF(โรคใบติดหรือใบไหม้!$B$5:$B$81,ทดสอบ!$E82,โรคใบติดหรือใบไหม้!$F$5:$F$81)</f>
        <v>20</v>
      </c>
      <c r="EG82" s="297"/>
      <c r="EH82" s="297">
        <f>SUMIF('โรคใบจุดสาหร่าย (durian)'!$B$5:$B$81,ทดสอบ!$E82,'โรคใบจุดสาหร่าย (durian)'!$F$5:$F$81)</f>
        <v>0</v>
      </c>
      <c r="EI82" s="297">
        <f>SUMIF(หนอนเจาะผล!$B$5:$B$81,ทดสอบ!$E82,หนอนเจาะผล!$F$5:$F$81)</f>
        <v>0</v>
      </c>
      <c r="EJ82" s="300">
        <f t="shared" si="209"/>
        <v>47.5</v>
      </c>
      <c r="EK82" s="297"/>
      <c r="EL82" s="297">
        <f>SUMIF('เพลี้ยแป้ง (เงาะ)'!$B$5:$B$76,ทดสอบ!$E82,'เพลี้ยแป้ง (เงาะ)'!$F$5:$F$76)</f>
        <v>0</v>
      </c>
      <c r="EM82" s="297"/>
      <c r="EN82" s="297">
        <f>SUMIF(หนอนคืบกินใบ!$B$5:$B$76,ทดสอบ!$E82,หนอนคืบกินใบ!$F$5:$F$76)</f>
        <v>0</v>
      </c>
      <c r="EO82" s="297">
        <f>SUMIF('โรคราแป้ง (เงาะ)'!$B$5:$B$76,ทดสอบ!$E82,'โรคราแป้ง (เงาะ)'!$F$5:$F$76)</f>
        <v>0</v>
      </c>
      <c r="EP82" s="297"/>
      <c r="EQ82" s="297"/>
      <c r="ER82" s="297"/>
      <c r="ES82" s="297">
        <f>SUMIF('โรคใบจุดสาหร่าย(เงาะ)'!$B$5:$B$76,ทดสอบ!$E82,'โรคใบจุดสาหร่าย(เงาะ)'!$F$5:$F$76)</f>
        <v>5</v>
      </c>
      <c r="ET82" s="300">
        <f t="shared" si="210"/>
        <v>5</v>
      </c>
      <c r="EU82" s="297">
        <f>SUMIF('เพลี้ยไฟ (mangosteen)'!$B$5:$B$76,ทดสอบ!$E82,'เพลี้ยไฟ (mangosteen)'!$F$5:$F$76)</f>
        <v>0</v>
      </c>
      <c r="EV82" s="297">
        <f>SUMIF(หนอนชอนใบ!$B$5:$B$76,ทดสอบ!$E82,หนอนชอนใบ!$F$5:$F$76)</f>
        <v>0</v>
      </c>
      <c r="EW82" s="297">
        <f>SUMIF(หนอนกินใบ!$B$5:$B$76,ทดสอบ!$E82,หนอนกินใบ!$F$5:$F$76)</f>
        <v>0</v>
      </c>
      <c r="EX82" s="297"/>
      <c r="EY82" s="297">
        <f>SUMIF(โรคแอนแทรคโนส!$B$5:$B$76,ทดสอบ!$E82,โรคแอนแทรคโนส!$F$5:$F$76)</f>
        <v>0</v>
      </c>
      <c r="EZ82" s="297">
        <f>SUMIF('โรคใบจุดสาหร่าย (mangosteen)'!$B$5:$B$76,ทดสอบ!$E82,'โรคใบจุดสาหร่าย (mangosteen)'!$F$5:$F$76)</f>
        <v>4</v>
      </c>
      <c r="FA82" s="297">
        <f>SUMIF('โรคใบจุด (mangosteen)'!$B$5:$B$76,ทดสอบ!$E82,'โรคใบจุด (mangosteen)'!$F$5:$F$76)</f>
        <v>0</v>
      </c>
      <c r="FB82" s="300">
        <f t="shared" si="211"/>
        <v>4</v>
      </c>
      <c r="FC82" s="297">
        <f>SUMIF(โรคพุ่มไม้กวาด!$B$5:$B$80,ทดสอบ!$E82,โรคพุ่มไม้กวาด!$F$5:$F$80)</f>
        <v>0</v>
      </c>
      <c r="FD82" s="297">
        <f>SUMIF('เพลี้ยแป้ง (ลำไย)'!$B$5:$B$80,ทดสอบ!$E82,'เพลี้ยแป้ง (ลำไย)'!$F$5:$F$80)</f>
        <v>0</v>
      </c>
      <c r="FE82" s="297">
        <f>SUMIF('โรคราดำ (ลำไย)'!$B$5:$B$80,ทดสอบ!$E82,'โรคราดำ (ลำไย)'!$F$5:$F$80)</f>
        <v>0</v>
      </c>
      <c r="FF82" s="297">
        <f>SUMIF('หนอนคืบกินใบ (ลำไย)'!$B$5:$B$80,ทดสอบ!$E82,'หนอนคืบกินใบ (ลำไย)'!$F$5:$F$80)</f>
        <v>0</v>
      </c>
      <c r="FG82" s="297"/>
      <c r="FH82" s="300">
        <f t="shared" si="212"/>
        <v>0</v>
      </c>
      <c r="FI82" s="300">
        <f t="shared" ca="1" si="213"/>
        <v>267727.5</v>
      </c>
      <c r="FJ82" s="368">
        <f t="shared" ca="1" si="184"/>
        <v>267727.5</v>
      </c>
      <c r="FK82" s="334">
        <f t="shared" ca="1" si="183"/>
        <v>0</v>
      </c>
    </row>
    <row r="83" spans="1:167" s="112" customFormat="1">
      <c r="A83" s="318">
        <v>0</v>
      </c>
      <c r="B83" s="318">
        <f t="shared" ca="1" si="199"/>
        <v>1</v>
      </c>
      <c r="C83" s="318">
        <f ca="1">IF(B83=1,SUBTOTAL(2,$B$78:B83),"")</f>
        <v>6</v>
      </c>
      <c r="D83" s="290">
        <f t="shared" ca="1" si="139"/>
        <v>6</v>
      </c>
      <c r="E83" s="291" t="s">
        <v>188</v>
      </c>
      <c r="F83" s="310"/>
      <c r="G83" s="310"/>
      <c r="H83" s="310"/>
      <c r="I83" s="310"/>
      <c r="J83" s="306"/>
      <c r="K83" s="297">
        <f>SUMIF(หนอนห่อใบข้าว!$B$5:$B$76,ทดสอบ!$E83,หนอนห่อใบข้าว!$G$5:$G$76)</f>
        <v>0</v>
      </c>
      <c r="L83" s="297">
        <f>SUMIF(เพลี้ยกระโดดหลังขาว!$B$5:$B$76,ทดสอบ!$E83,เพลี้ยกระโดดหลังขาว!$G$5:$G$76)</f>
        <v>0</v>
      </c>
      <c r="M83" s="297">
        <f>SUMIF(โรคไหม้ข้าว!$B$5:$B$76,ทดสอบ!$E83,โรคไหม้ข้าว!$G$5:$G$76)</f>
        <v>0</v>
      </c>
      <c r="N83" s="297">
        <f>SUMIF(แมลงหวี่ขาว!$B$5:$B$76,ทดสอบ!$E83,แมลงหวี่ขาว!$G$5:$G$76)</f>
        <v>0</v>
      </c>
      <c r="O83" s="297">
        <f>SUMIF(เพลี้ยกระโดดสีน้ำตาล!$B$5:$B$77,ทดสอบ!$E83,เพลี้ยกระโดดสีน้ำตาล!$G$5:$G$77)</f>
        <v>0</v>
      </c>
      <c r="P83" s="297">
        <f>SUMIF(แมลงสิง!$B$5:$B$81,ทดสอบ!$E83,แมลงสิง!$G$5:$G$81)</f>
        <v>0</v>
      </c>
      <c r="Q83" s="297">
        <f>SUMIF(เพลี้ยไฟ!$B$5:$B$76,ทดสอบ!$E83,เพลี้ยไฟ!$G$5:$G$76)</f>
        <v>0</v>
      </c>
      <c r="R83" s="297">
        <f>SUMIF(แมลงดำหนาม1!$B$5:$B$81,ทดสอบ!$E83,แมลงดำหนาม1!$G$5:$G$81)</f>
        <v>0</v>
      </c>
      <c r="S83" s="297">
        <f>SUMIF(โรคขอบใบแห้ง!$B$5:$B$78,ทดสอบ!$E83,โรคขอบใบแห้ง!$G$5:$G$78)</f>
        <v>0</v>
      </c>
      <c r="T83" s="297">
        <f>SUMIF(โรคกาบใบแห้ง!$B$5:$B$81,ทดสอบ!$E83,โรคกาบใบแห้ง!$G$5:$G$81)</f>
        <v>0</v>
      </c>
      <c r="U83" s="297">
        <f>SUMIF(โรคใบจุดสีน้ำตาล!$B$5:$B$77,ทดสอบ!$E83,โรคใบจุดสีน้ำตาล!$G$5:$G$77)</f>
        <v>0</v>
      </c>
      <c r="V83" s="297">
        <f>SUMIF(หนอนกระทู้กล้า!$B$5:$B$76,ทดสอบ!$E83,หนอนกระทู้กล้า!$G$5:$G$76)</f>
        <v>0</v>
      </c>
      <c r="W83" s="297">
        <f>SUMIF(โรคใบขีดโปร่งแสง!$B$5:$B$81,ทดสอบ!$E83,โรคใบขีดโปร่งแสง!$G$5:$G$81)</f>
        <v>0</v>
      </c>
      <c r="X83" s="297">
        <f>SUMIF(โรคใบขีดสีน้ำตาล!$B$5:$B$80,ทดสอบ!$E83,โรคใบขีดสีน้ำตาล!$G$5:$G$80)</f>
        <v>0</v>
      </c>
      <c r="Y83" s="297">
        <f>SUMIF(หนอนกัดใบข้าว!$B$5:$B$81,ทดสอบ!$E83,หนอนกัดใบข้าว!$G$5:$G$81)</f>
        <v>0</v>
      </c>
      <c r="Z83" s="297">
        <f>SUMIF(แมลงหล่า!$B$5:$B$81,ทดสอบ!$E83,แมลงหล่า!$G$5:$G$81)</f>
        <v>0</v>
      </c>
      <c r="AA83" s="297">
        <f>SUMIF(แมลงบั่ว!$B$5:$B$80,ทดสอบ!$E83,แมลงบั่ว!$G$5:$G$80)</f>
        <v>0</v>
      </c>
      <c r="AB83" s="297">
        <f>SUMIF(โรคเมล็ดด่าง!$B$5:$B$81,ทดสอบ!$E83,โรคเมล็ดด่าง!$G$5:$G$81)</f>
        <v>0</v>
      </c>
      <c r="AC83" s="297">
        <f>SUMIF(ด้วงดำ!$B$5:$B$81,ทดสอบ!$E83,ด้วงดำ!$G$5:$G$81)</f>
        <v>0</v>
      </c>
      <c r="AD83" s="297">
        <f>SUMIF(ตั๊กแตนหนวดสั้น!$B$5:$B$81,ทดสอบ!$E83,ตั๊กแตนหนวดสั้น!$G$5:$G$81)</f>
        <v>0</v>
      </c>
      <c r="AE83" s="297">
        <f>SUMIF(หนอนกอข้าว!$B$5:$B$77,ทดสอบ!$E83,หนอนกอข้าว!$G$5:$G$77)</f>
        <v>0</v>
      </c>
      <c r="AF83" s="297">
        <f>SUMIF(หนอนกระทู้ข้าว!$B$5:$B$81,ทดสอบ!$E83,หนอนกระทู้ข้าว!$G$5:$G$81)</f>
        <v>0</v>
      </c>
      <c r="AG83" s="297">
        <f>SUMIF(โรคกาบใบเน่า!$B$5:$B$81,ทดสอบ!$E83,โรคกาบใบเน่า!$G$5:$G$81)</f>
        <v>0</v>
      </c>
      <c r="AH83" s="297">
        <f>SUMIF(เพลี้ยจั๊กจั่นสีเขียว!$B$5:$B$80,ทดสอบ!$E83,เพลี้ยจั๊กจั่นสีเขียว!$G$5:$G$80)</f>
        <v>0</v>
      </c>
      <c r="AI83" s="297">
        <f>SUMIF(หอยเชอรี่!$B$5:$B$81,ทดสอบ!$E83,หอยเชอรี่!$G$5:$G$81)</f>
        <v>0</v>
      </c>
      <c r="AJ83" s="297">
        <f>SUMIF(โรคใบสีส้ม!$B$5:$B$80,ทดสอบ!$E83,โรคใบสีส้ม!$G$5:$G$80)</f>
        <v>0</v>
      </c>
      <c r="AK83" s="300">
        <f t="shared" si="200"/>
        <v>0</v>
      </c>
      <c r="AL83" s="297">
        <f>SUMIF(หนอนหัวดำ!$C$6:$C$67,ทดสอบ!$E83,หนอนหัวดำ!$N$6:$N$67)</f>
        <v>37.25</v>
      </c>
      <c r="AM83" s="297">
        <f>SUMIF(แมลงดำหนาม!$C$6:$C$67,ทดสอบ!$E83,แมลงดำหนาม!$N$6:$N$67)</f>
        <v>0.5</v>
      </c>
      <c r="AN83" s="297">
        <f>SUMIF('ด้วงแรด มะพร้าว'!$C$6:$C$67,ทดสอบ!$E83,'ด้วงแรด มะพร้าว'!$J$6:$J$67)</f>
        <v>0</v>
      </c>
      <c r="AO83" s="297">
        <f>SUMIF(ด้วงงวง!$C$6:$C$67,ทดสอบ!$E83,ด้วงงวง!$J$6:$J$67)</f>
        <v>0</v>
      </c>
      <c r="AP83" s="297">
        <f>SUMIF(ไรสี่ขามะพร้าว!$C$6:$C$67,ทดสอบ!$E83,ไรสี่ขามะพร้าว!$J$6:$J$67)</f>
        <v>0</v>
      </c>
      <c r="AQ83" s="297">
        <f>SUMIF(หนอนพาราซา!$C$6:$C$67,ทดสอบ!$E83,หนอนพาราซา!$J$6:$J$67)</f>
        <v>0</v>
      </c>
      <c r="AR83" s="297">
        <f>SUMIF(หนอนกินใบมะพร้าว!$C$6:$C$67,ทดสอบ!$E83,หนอนกินใบมะพร้าว!$J$6:$J$67)</f>
        <v>0</v>
      </c>
      <c r="AS83" s="300">
        <f t="shared" si="79"/>
        <v>37.75</v>
      </c>
      <c r="AT83" s="297">
        <f>SUMIF('ด้วงแรด ปาล์ม'!$C$5:$C$71,ทดสอบ!$E83,'ด้วงแรด ปาล์ม'!$G$5:$G$71)</f>
        <v>0</v>
      </c>
      <c r="AU83" s="297">
        <f>SUMIF(หนอนปลอกเล็ก!$C$5:$C$71,ทดสอบ!$E83,หนอนปลอกเล็ก!$G$5:$G$71)</f>
        <v>0</v>
      </c>
      <c r="AV83" s="297">
        <f>SUMIF(ด้วงกุหลาบ!$C$5:$C$70,ทดสอบ!$E83,ด้วงกุหลาบ!$G$5:$G$70)</f>
        <v>0</v>
      </c>
      <c r="AW83" s="297">
        <f>SUMIF(โรคทะลายเน่า!$C$5:$C$71,ทดสอบ!$E83,โรคทะลายเน่า!$G$5:$G$71)</f>
        <v>0</v>
      </c>
      <c r="AX83" s="297">
        <f>SUMIF(โรคลำต้นเน่า!$C$5:$C$71,ทดสอบ!$E83,โรคลำต้นเน่า!$G$5:$G$71)</f>
        <v>0</v>
      </c>
      <c r="AY83" s="297">
        <f>SUMIF('โรคใบจุด ปาล์ม'!$C$5:$C$71,ทดสอบ!$E83,'โรคใบจุด ปาล์ม'!$G$5:$G$71)</f>
        <v>0</v>
      </c>
      <c r="AZ83" s="297">
        <f>SUMIF(โรคก้านทางใบเน่า!$C$5:$C$71,ทดสอบ!$E83,โรคก้านทางใบเน่า!$G$5:$G$71)</f>
        <v>0</v>
      </c>
      <c r="BA83" s="297">
        <f>SUMIF(หนอนหน้าแมว!$C$5:$C$71,ทดสอบ!$E83,หนอนหน้าแมว!$G$5:$G$71)</f>
        <v>0</v>
      </c>
      <c r="BB83" s="591">
        <f>SUMIF('หนอนหัวดำ ปาล์ม'!$C$5:$C$71,ทดสอบ!$E83,'หนอนหัวดำ ปาล์ม'!$G$5:$G$71)</f>
        <v>0</v>
      </c>
      <c r="BC83" s="297">
        <f>SUMIF('โรคใบจุดสาหร่าย ปาล์ม'!$C$5:$C$71,ทดสอบ!$E83,'โรคใบจุดสาหร่าย ปาล์ม'!$G$5:$G$71)</f>
        <v>0</v>
      </c>
      <c r="BD83" s="300">
        <f t="shared" si="201"/>
        <v>0</v>
      </c>
      <c r="BE83" s="297">
        <f>SUMIF(โรครากขาว!$C$5:$C$69,ทดสอบ!$E83,โรครากขาว!$G$5:$G$69)</f>
        <v>0</v>
      </c>
      <c r="BF83" s="297">
        <f>SUMIF(โรคใบร่วงยางพาราชนิดใหม่!$C$5:$C$69,ทดสอบ!$E83,โรคใบร่วงยางพาราชนิดใหม่!$G$5:$G$69)</f>
        <v>67941</v>
      </c>
      <c r="BG83" s="297">
        <f>SUMIF(โรคใบร่วงยางพารา!$C$5:$C$69,ทดสอบ!$E83,โรคใบร่วงยางพารา!$G$5:$G$69)</f>
        <v>588</v>
      </c>
      <c r="BH83" s="297">
        <f>SUMIF(โรคราแป้ง1!$C$5:$C$69,ทดสอบ!$E83,โรคราแป้ง1!$G$5:$G$69)</f>
        <v>0</v>
      </c>
      <c r="BI83" s="297">
        <f>SUMIF(โรคหน้ายางแห้ง!$C$5:$C$69,ทดสอบ!$E83,โรคหน้ายางแห้ง!$G$5:$G$69)</f>
        <v>0</v>
      </c>
      <c r="BJ83" s="300">
        <f t="shared" si="202"/>
        <v>68529</v>
      </c>
      <c r="BK83" s="297">
        <f>SUMIF(โรคราสนิม!$C$5:$C$64,ทดสอบ!$E83,โรคราสนิม!$G$5:$G$64)</f>
        <v>0</v>
      </c>
      <c r="BL83" s="297">
        <f>SUMIF(หนอนกาแฟสีแดง!$C$5:$C$64,ทดสอบ!$E83,หนอนกาแฟสีแดง!$G$5:$G$64)</f>
        <v>0</v>
      </c>
      <c r="BM83" s="297">
        <f>SUMIF(โรคใบจุดตากบ!$C$5:$C$64,ทดสอบ!$E83,โรคใบจุดตากบ!$G$5:$G$64)</f>
        <v>0</v>
      </c>
      <c r="BN83" s="297">
        <f ca="1">SUMIF(หนอนเจาะกิ่งลำต้น!$C$5:$C537,ทดสอบ!$E83,หนอนเจาะกิ่งลำต้น!$G$5:$G$64)</f>
        <v>0</v>
      </c>
      <c r="BO83" s="591">
        <f>SUMIF(มอดเจาะเมล็ดกาแฟ!$C$5:$C$64,ทดสอบ!$E83,มอดเจาะเมล็ดกาแฟ!$G$5:$G$64)</f>
        <v>0</v>
      </c>
      <c r="BP83" s="297">
        <f>SUMIF(มอดเจาะผลกาแฟ!$C$5:$C$64,ทดสอบ!$E83,มอดเจาะผลกาแฟ!$G$5:$G$64)</f>
        <v>0</v>
      </c>
      <c r="BQ83" s="300">
        <f t="shared" ca="1" si="203"/>
        <v>0</v>
      </c>
      <c r="BR83" s="297">
        <f>SUMIF(เพลี้ยแป้งมัน!$B$5:$B$59,ทดสอบ!$E83,เพลี้ยแป้งมัน!$H$5:$H$59)</f>
        <v>0</v>
      </c>
      <c r="BS83" s="591">
        <f>SUMIF('โรคใบไหม้ (มัน)'!$B$5:$B$58,ทดสอบ!$E83,'โรคใบไหม้ (มัน)'!$H$5:$H$58)</f>
        <v>0</v>
      </c>
      <c r="BT83" s="297">
        <f>SUMIF(ไรแดง!$B$5:$B$59,ทดสอบ!$E83,ไรแดง!$H$5:$H$59)</f>
        <v>0</v>
      </c>
      <c r="BU83" s="297"/>
      <c r="BV83" s="297"/>
      <c r="BW83" s="297"/>
      <c r="BX83" s="297"/>
      <c r="BY83" s="297"/>
      <c r="BZ83" s="297">
        <f>SUMIF(โรคโคนเน่าหัวเน่า!$B$5:$B$59,ทดสอบ!$E83,โรคโคนเน่าหัวเน่า!$H$5:$H$59)</f>
        <v>0</v>
      </c>
      <c r="CA83" s="297"/>
      <c r="CB83" s="297">
        <f>SUMIF(โรคพุ่มแจ้!$B$5:$B$58,ทดสอบ!$E83,โรคพุ่มแจ้!$H$5:$H$58)</f>
        <v>0</v>
      </c>
      <c r="CC83" s="297">
        <f>SUMIF(โรคใบด่างมันสำปะหลัง!$B$5:$B$59,ทดสอบ!$E83,โรคใบด่างมันสำปะหลัง!$H$5:$H$59)</f>
        <v>0</v>
      </c>
      <c r="CD83" s="300">
        <f t="shared" si="204"/>
        <v>0</v>
      </c>
      <c r="CE83" s="297">
        <f>SUMIF(หนอนกออ้อย!$B$5:$B$50,ทดสอบ!$E83,หนอนกออ้อย!$G$5:$G$50)</f>
        <v>0</v>
      </c>
      <c r="CF83" s="297">
        <f>SUMIF('ด้วงหนวดยาว อ้อย'!$B$5:$B$52,ทดสอบ!$E83,'ด้วงหนวดยาว อ้อย'!$G$5:$G$52)</f>
        <v>0</v>
      </c>
      <c r="CG83" s="297"/>
      <c r="CH83" s="297"/>
      <c r="CI83" s="297"/>
      <c r="CJ83" s="297"/>
      <c r="CK83" s="297"/>
      <c r="CL83" s="297"/>
      <c r="CM83" s="297"/>
      <c r="CN83" s="297"/>
      <c r="CO83" s="297"/>
      <c r="CP83" s="297"/>
      <c r="CQ83" s="297"/>
      <c r="CR83" s="297">
        <f>SUMIF('โรคใบขาว อ้อย'!$B$5:$B$50,ทดสอบ!$E83,'โรคใบขาว อ้อย'!$G$5:$G$50)</f>
        <v>0</v>
      </c>
      <c r="CS83" s="297"/>
      <c r="CT83" s="300">
        <f t="shared" si="205"/>
        <v>0</v>
      </c>
      <c r="CU83" s="297"/>
      <c r="CV83" s="297">
        <f>SUMIF('หนอนกระทู้ข้าวโพดลายจุด (FAW)'!$B$5:$B$57,ทดสอบ!$E83,'หนอนกระทู้ข้าวโพดลายจุด (FAW)'!$F$5:$F$57)</f>
        <v>0</v>
      </c>
      <c r="CW83" s="297">
        <f>SUMIF(โรคฝักเน่า!$C$5:$C$57,ทดสอบ!$E83,โรคฝักเน่า!$G$5:$G$57)</f>
        <v>0</v>
      </c>
      <c r="CX83" s="297"/>
      <c r="CY83" s="297"/>
      <c r="CZ83" s="297"/>
      <c r="DA83" s="297"/>
      <c r="DB83" s="297"/>
      <c r="DC83" s="297"/>
      <c r="DD83" s="300">
        <f t="shared" si="206"/>
        <v>0</v>
      </c>
      <c r="DE83" s="297">
        <f>SUMIF(โรคเหี่ยว!$B$5:$B$65,ทดสอบ!$E83,โรคเหี่ยว!$E$5:$E$65)</f>
        <v>0</v>
      </c>
      <c r="DF83" s="297"/>
      <c r="DG83" s="297"/>
      <c r="DH83" s="297"/>
      <c r="DI83" s="297"/>
      <c r="DJ83" s="300">
        <f t="shared" si="207"/>
        <v>0</v>
      </c>
      <c r="DK83" s="297"/>
      <c r="DL83" s="297"/>
      <c r="DM83" s="297"/>
      <c r="DN83" s="297"/>
      <c r="DO83" s="297"/>
      <c r="DP83" s="300">
        <f t="shared" si="208"/>
        <v>0</v>
      </c>
      <c r="DQ83" s="297"/>
      <c r="DR83" s="297"/>
      <c r="DS83" s="297">
        <f>SUMIF('เพลี้ยไฟ ทุเรียน'!$B$5:$B$81,ทดสอบ!$E83,'เพลี้ยไฟ ทุเรียน'!$F$5:$F$81)</f>
        <v>0</v>
      </c>
      <c r="DT83" s="297">
        <f>SUMIF('เพลี้ยแป้ง ทุเรียน'!$B$5:$B$81,ทดสอบ!$E83,'เพลี้ยแป้ง ทุเรียน'!$F$5:$F$81)</f>
        <v>0</v>
      </c>
      <c r="DU83" s="297">
        <f>SUMIF(เพลี้ยไก่แจ้ทุเรียน!$B$5:$B$81,ทดสอบ!$E83,เพลี้ยไก่แจ้ทุเรียน!$F$5:$F$81)</f>
        <v>0</v>
      </c>
      <c r="DV83" s="297">
        <f>SUMIF(เพลี้ยหอยเกล็ด!$B$5:$B$81,ทดสอบ!$E83,เพลี้ยหอยเกล็ด!$F$5:$F$81)</f>
        <v>0</v>
      </c>
      <c r="DW83" s="297">
        <f>SUMIF(เพลี้ยจั๊กจั่นฝอย!$B$5:$B$81,ทดสอบ!$E83,เพลี้ยจั๊กจั่นฝอย!$F$5:$F$81)</f>
        <v>0</v>
      </c>
      <c r="DX83" s="297">
        <f>SUMIF(หนอนเจาะเมล็ดทุเรียน!$B$5:$B$81,ทดสอบ!$E83,หนอนเจาะเมล็ดทุเรียน!$F$5:$F$81)</f>
        <v>0</v>
      </c>
      <c r="DY83" s="297">
        <f>SUMIF(ไรแดงทุเรียน!$B$5:$B$81,ทดสอบ!$E83,ไรแดงทุเรียน!$F$5:$F$81)</f>
        <v>0</v>
      </c>
      <c r="DZ83" s="297"/>
      <c r="EA83" s="297">
        <f>SUMIF(โรครากเน่าโคนเน่า!$B$5:$B$81,ทดสอบ!$E83,โรครากเน่าโคนเน่า!$F$5:$F$81)</f>
        <v>34.549999999999997</v>
      </c>
      <c r="EB83" s="297">
        <f>SUMIF('โรคราดำ ทุเรียน'!$B$5:$B$81,ทดสอบ!$E83,'โรคราดำ ทุเรียน'!$F$5:$F$81)</f>
        <v>0</v>
      </c>
      <c r="EC83" s="297"/>
      <c r="ED83" s="297"/>
      <c r="EE83" s="297">
        <f>SUMIF(โรคราสีชมพู!$B$5:$B$81,ทดสอบ!$E83,โรคราสีชมพู!$F$5:$F$81)</f>
        <v>0</v>
      </c>
      <c r="EF83" s="297">
        <f>SUMIF(โรคใบติดหรือใบไหม้!$B$5:$B$81,ทดสอบ!$E83,โรคใบติดหรือใบไหม้!$F$5:$F$81)</f>
        <v>0</v>
      </c>
      <c r="EG83" s="297"/>
      <c r="EH83" s="297">
        <f>SUMIF('โรคใบจุดสาหร่าย (durian)'!$B$5:$B$81,ทดสอบ!$E83,'โรคใบจุดสาหร่าย (durian)'!$F$5:$F$81)</f>
        <v>0</v>
      </c>
      <c r="EI83" s="297">
        <f>SUMIF(หนอนเจาะผล!$B$5:$B$81,ทดสอบ!$E83,หนอนเจาะผล!$F$5:$F$81)</f>
        <v>0</v>
      </c>
      <c r="EJ83" s="300">
        <f t="shared" si="209"/>
        <v>34.549999999999997</v>
      </c>
      <c r="EK83" s="297"/>
      <c r="EL83" s="297">
        <f>SUMIF('เพลี้ยแป้ง (เงาะ)'!$B$5:$B$76,ทดสอบ!$E83,'เพลี้ยแป้ง (เงาะ)'!$F$5:$F$76)</f>
        <v>0</v>
      </c>
      <c r="EM83" s="297"/>
      <c r="EN83" s="297">
        <f>SUMIF(หนอนคืบกินใบ!$B$5:$B$76,ทดสอบ!$E83,หนอนคืบกินใบ!$F$5:$F$76)</f>
        <v>0</v>
      </c>
      <c r="EO83" s="297">
        <f>SUMIF('โรคราแป้ง (เงาะ)'!$B$5:$B$76,ทดสอบ!$E83,'โรคราแป้ง (เงาะ)'!$F$5:$F$76)</f>
        <v>0</v>
      </c>
      <c r="EP83" s="297"/>
      <c r="EQ83" s="297"/>
      <c r="ER83" s="297"/>
      <c r="ES83" s="297">
        <f>SUMIF('โรคใบจุดสาหร่าย(เงาะ)'!$B$5:$B$76,ทดสอบ!$E83,'โรคใบจุดสาหร่าย(เงาะ)'!$F$5:$F$76)</f>
        <v>0</v>
      </c>
      <c r="ET83" s="300">
        <f t="shared" si="210"/>
        <v>0</v>
      </c>
      <c r="EU83" s="297">
        <f>SUMIF('เพลี้ยไฟ (mangosteen)'!$B$5:$B$76,ทดสอบ!$E83,'เพลี้ยไฟ (mangosteen)'!$F$5:$F$76)</f>
        <v>0</v>
      </c>
      <c r="EV83" s="297">
        <f>SUMIF(หนอนชอนใบ!$B$5:$B$76,ทดสอบ!$E83,หนอนชอนใบ!$F$5:$F$76)</f>
        <v>0</v>
      </c>
      <c r="EW83" s="297">
        <f>SUMIF(หนอนกินใบ!$B$5:$B$76,ทดสอบ!$E83,หนอนกินใบ!$F$5:$F$76)</f>
        <v>0</v>
      </c>
      <c r="EX83" s="297"/>
      <c r="EY83" s="297">
        <f>SUMIF(โรคแอนแทรคโนส!$B$5:$B$76,ทดสอบ!$E83,โรคแอนแทรคโนส!$F$5:$F$76)</f>
        <v>0</v>
      </c>
      <c r="EZ83" s="297">
        <f>SUMIF('โรคใบจุดสาหร่าย (mangosteen)'!$B$5:$B$76,ทดสอบ!$E83,'โรคใบจุดสาหร่าย (mangosteen)'!$F$5:$F$76)</f>
        <v>0</v>
      </c>
      <c r="FA83" s="297">
        <f>SUMIF('โรคใบจุด (mangosteen)'!$B$5:$B$76,ทดสอบ!$E83,'โรคใบจุด (mangosteen)'!$F$5:$F$76)</f>
        <v>0</v>
      </c>
      <c r="FB83" s="300">
        <f t="shared" si="211"/>
        <v>0</v>
      </c>
      <c r="FC83" s="297">
        <f>SUMIF(โรคพุ่มไม้กวาด!$B$5:$B$80,ทดสอบ!$E83,โรคพุ่มไม้กวาด!$F$5:$F$80)</f>
        <v>0</v>
      </c>
      <c r="FD83" s="297">
        <f>SUMIF('เพลี้ยแป้ง (ลำไย)'!$B$5:$B$80,ทดสอบ!$E83,'เพลี้ยแป้ง (ลำไย)'!$F$5:$F$80)</f>
        <v>0</v>
      </c>
      <c r="FE83" s="297">
        <f>SUMIF('โรคราดำ (ลำไย)'!$B$5:$B$80,ทดสอบ!$E83,'โรคราดำ (ลำไย)'!$F$5:$F$80)</f>
        <v>0</v>
      </c>
      <c r="FF83" s="297">
        <f>SUMIF('หนอนคืบกินใบ (ลำไย)'!$B$5:$B$80,ทดสอบ!$E83,'หนอนคืบกินใบ (ลำไย)'!$F$5:$F$80)</f>
        <v>0</v>
      </c>
      <c r="FG83" s="297"/>
      <c r="FH83" s="300">
        <f t="shared" si="212"/>
        <v>0</v>
      </c>
      <c r="FI83" s="300">
        <f t="shared" ca="1" si="213"/>
        <v>68601.3</v>
      </c>
      <c r="FJ83" s="368">
        <f t="shared" ca="1" si="184"/>
        <v>68601.3</v>
      </c>
      <c r="FK83" s="334">
        <f t="shared" ca="1" si="183"/>
        <v>0</v>
      </c>
    </row>
    <row r="84" spans="1:167" s="112" customFormat="1">
      <c r="A84" s="318">
        <v>0</v>
      </c>
      <c r="B84" s="318">
        <f t="shared" ca="1" si="199"/>
        <v>1</v>
      </c>
      <c r="C84" s="318">
        <f ca="1">IF(B84=1,SUBTOTAL(2,$B$78:B84),"")</f>
        <v>7</v>
      </c>
      <c r="D84" s="290">
        <f t="shared" ca="1" si="139"/>
        <v>7</v>
      </c>
      <c r="E84" s="291" t="s">
        <v>189</v>
      </c>
      <c r="F84" s="310"/>
      <c r="G84" s="310"/>
      <c r="H84" s="310"/>
      <c r="I84" s="310"/>
      <c r="J84" s="307"/>
      <c r="K84" s="297">
        <f>SUMIF(หนอนห่อใบข้าว!$B$5:$B$76,ทดสอบ!$E84,หนอนห่อใบข้าว!$G$5:$G$76)</f>
        <v>0</v>
      </c>
      <c r="L84" s="297">
        <f>SUMIF(เพลี้ยกระโดดหลังขาว!$B$5:$B$76,ทดสอบ!$E84,เพลี้ยกระโดดหลังขาว!$G$5:$G$76)</f>
        <v>0</v>
      </c>
      <c r="M84" s="297">
        <f>SUMIF(โรคไหม้ข้าว!$B$5:$B$76,ทดสอบ!$E84,โรคไหม้ข้าว!$G$5:$G$76)</f>
        <v>0</v>
      </c>
      <c r="N84" s="297">
        <f>SUMIF(แมลงหวี่ขาว!$B$5:$B$76,ทดสอบ!$E84,แมลงหวี่ขาว!$G$5:$G$76)</f>
        <v>0</v>
      </c>
      <c r="O84" s="297">
        <f>SUMIF(เพลี้ยกระโดดสีน้ำตาล!$B$5:$B$77,ทดสอบ!$E84,เพลี้ยกระโดดสีน้ำตาล!$G$5:$G$77)</f>
        <v>0</v>
      </c>
      <c r="P84" s="297">
        <f>SUMIF(แมลงสิง!$B$5:$B$81,ทดสอบ!$E84,แมลงสิง!$G$5:$G$81)</f>
        <v>0</v>
      </c>
      <c r="Q84" s="297">
        <f>SUMIF(เพลี้ยไฟ!$B$5:$B$76,ทดสอบ!$E84,เพลี้ยไฟ!$G$5:$G$76)</f>
        <v>0</v>
      </c>
      <c r="R84" s="297">
        <f>SUMIF(แมลงดำหนาม1!$B$5:$B$81,ทดสอบ!$E84,แมลงดำหนาม1!$G$5:$G$81)</f>
        <v>0</v>
      </c>
      <c r="S84" s="297">
        <f>SUMIF(โรคขอบใบแห้ง!$B$5:$B$78,ทดสอบ!$E84,โรคขอบใบแห้ง!$G$5:$G$78)</f>
        <v>0</v>
      </c>
      <c r="T84" s="297">
        <f>SUMIF(โรคกาบใบแห้ง!$B$5:$B$81,ทดสอบ!$E84,โรคกาบใบแห้ง!$G$5:$G$81)</f>
        <v>0</v>
      </c>
      <c r="U84" s="297">
        <f>SUMIF(โรคใบจุดสีน้ำตาล!$B$5:$B$77,ทดสอบ!$E84,โรคใบจุดสีน้ำตาล!$G$5:$G$77)</f>
        <v>0</v>
      </c>
      <c r="V84" s="297">
        <f>SUMIF(หนอนกระทู้กล้า!$B$5:$B$76,ทดสอบ!$E84,หนอนกระทู้กล้า!$G$5:$G$76)</f>
        <v>0</v>
      </c>
      <c r="W84" s="297">
        <f>SUMIF(โรคใบขีดโปร่งแสง!$B$5:$B$81,ทดสอบ!$E84,โรคใบขีดโปร่งแสง!$G$5:$G$81)</f>
        <v>0</v>
      </c>
      <c r="X84" s="297">
        <f>SUMIF(โรคใบขีดสีน้ำตาล!$B$5:$B$80,ทดสอบ!$E84,โรคใบขีดสีน้ำตาล!$G$5:$G$80)</f>
        <v>0</v>
      </c>
      <c r="Y84" s="297">
        <f>SUMIF(หนอนกัดใบข้าว!$B$5:$B$81,ทดสอบ!$E84,หนอนกัดใบข้าว!$G$5:$G$81)</f>
        <v>0</v>
      </c>
      <c r="Z84" s="297">
        <f>SUMIF(แมลงหล่า!$B$5:$B$81,ทดสอบ!$E84,แมลงหล่า!$G$5:$G$81)</f>
        <v>0</v>
      </c>
      <c r="AA84" s="297">
        <f>SUMIF(แมลงบั่ว!$B$5:$B$80,ทดสอบ!$E84,แมลงบั่ว!$G$5:$G$80)</f>
        <v>0</v>
      </c>
      <c r="AB84" s="297">
        <f>SUMIF(โรคเมล็ดด่าง!$B$5:$B$81,ทดสอบ!$E84,โรคเมล็ดด่าง!$G$5:$G$81)</f>
        <v>0</v>
      </c>
      <c r="AC84" s="297">
        <f>SUMIF(ด้วงดำ!$B$5:$B$81,ทดสอบ!$E84,ด้วงดำ!$G$5:$G$81)</f>
        <v>0</v>
      </c>
      <c r="AD84" s="297">
        <f>SUMIF(ตั๊กแตนหนวดสั้น!$B$5:$B$81,ทดสอบ!$E84,ตั๊กแตนหนวดสั้น!$G$5:$G$81)</f>
        <v>0</v>
      </c>
      <c r="AE84" s="297">
        <f>SUMIF(หนอนกอข้าว!$B$5:$B$77,ทดสอบ!$E84,หนอนกอข้าว!$G$5:$G$77)</f>
        <v>0</v>
      </c>
      <c r="AF84" s="297">
        <f>SUMIF(หนอนกระทู้ข้าว!$B$5:$B$81,ทดสอบ!$E84,หนอนกระทู้ข้าว!$G$5:$G$81)</f>
        <v>0</v>
      </c>
      <c r="AG84" s="297">
        <f>SUMIF(โรคกาบใบเน่า!$B$5:$B$81,ทดสอบ!$E84,โรคกาบใบเน่า!$G$5:$G$81)</f>
        <v>0</v>
      </c>
      <c r="AH84" s="297">
        <f>SUMIF(เพลี้ยจั๊กจั่นสีเขียว!$B$5:$B$80,ทดสอบ!$E84,เพลี้ยจั๊กจั่นสีเขียว!$G$5:$G$80)</f>
        <v>0</v>
      </c>
      <c r="AI84" s="297">
        <f>SUMIF(หอยเชอรี่!$B$5:$B$81,ทดสอบ!$E84,หอยเชอรี่!$G$5:$G$81)</f>
        <v>0</v>
      </c>
      <c r="AJ84" s="297">
        <f>SUMIF(โรคใบสีส้ม!$B$5:$B$80,ทดสอบ!$E84,โรคใบสีส้ม!$G$5:$G$80)</f>
        <v>0</v>
      </c>
      <c r="AK84" s="300">
        <f t="shared" si="200"/>
        <v>0</v>
      </c>
      <c r="AL84" s="297">
        <f>SUMIF(หนอนหัวดำ!$C$6:$C$67,ทดสอบ!$E84,หนอนหัวดำ!$N$6:$N$67)</f>
        <v>30</v>
      </c>
      <c r="AM84" s="297">
        <f>SUMIF(แมลงดำหนาม!$C$6:$C$67,ทดสอบ!$E84,แมลงดำหนาม!$N$6:$N$67)</f>
        <v>80</v>
      </c>
      <c r="AN84" s="297">
        <f>SUMIF('ด้วงแรด มะพร้าว'!$C$6:$C$67,ทดสอบ!$E84,'ด้วงแรด มะพร้าว'!$J$6:$J$67)</f>
        <v>10</v>
      </c>
      <c r="AO84" s="297">
        <f>SUMIF(ด้วงงวง!$C$6:$C$67,ทดสอบ!$E84,ด้วงงวง!$J$6:$J$67)</f>
        <v>4</v>
      </c>
      <c r="AP84" s="297">
        <f>SUMIF(ไรสี่ขามะพร้าว!$C$6:$C$67,ทดสอบ!$E84,ไรสี่ขามะพร้าว!$J$6:$J$67)</f>
        <v>0</v>
      </c>
      <c r="AQ84" s="297">
        <f>SUMIF(หนอนพาราซา!$C$6:$C$67,ทดสอบ!$E84,หนอนพาราซา!$J$6:$J$67)</f>
        <v>0</v>
      </c>
      <c r="AR84" s="297">
        <f>SUMIF(หนอนกินใบมะพร้าว!$C$6:$C$67,ทดสอบ!$E84,หนอนกินใบมะพร้าว!$J$6:$J$67)</f>
        <v>0</v>
      </c>
      <c r="AS84" s="300">
        <f t="shared" si="79"/>
        <v>124</v>
      </c>
      <c r="AT84" s="297">
        <f>SUMIF('ด้วงแรด ปาล์ม'!$C$5:$C$71,ทดสอบ!$E84,'ด้วงแรด ปาล์ม'!$G$5:$G$71)</f>
        <v>0</v>
      </c>
      <c r="AU84" s="297">
        <f>SUMIF(หนอนปลอกเล็ก!$C$5:$C$71,ทดสอบ!$E84,หนอนปลอกเล็ก!$G$5:$G$71)</f>
        <v>0</v>
      </c>
      <c r="AV84" s="297">
        <f>SUMIF(ด้วงกุหลาบ!$C$5:$C$70,ทดสอบ!$E84,ด้วงกุหลาบ!$G$5:$G$70)</f>
        <v>0</v>
      </c>
      <c r="AW84" s="297">
        <f>SUMIF(โรคทะลายเน่า!$C$5:$C$71,ทดสอบ!$E84,โรคทะลายเน่า!$G$5:$G$71)</f>
        <v>0.5</v>
      </c>
      <c r="AX84" s="297">
        <f>SUMIF(โรคลำต้นเน่า!$C$5:$C$71,ทดสอบ!$E84,โรคลำต้นเน่า!$G$5:$G$71)</f>
        <v>1.5</v>
      </c>
      <c r="AY84" s="297">
        <f>SUMIF('โรคใบจุด ปาล์ม'!$C$5:$C$71,ทดสอบ!$E84,'โรคใบจุด ปาล์ม'!$G$5:$G$71)</f>
        <v>0</v>
      </c>
      <c r="AZ84" s="297">
        <f>SUMIF(โรคก้านทางใบเน่า!$C$5:$C$71,ทดสอบ!$E84,โรคก้านทางใบเน่า!$G$5:$G$71)</f>
        <v>0</v>
      </c>
      <c r="BA84" s="297">
        <f>SUMIF(หนอนหน้าแมว!$C$5:$C$71,ทดสอบ!$E84,หนอนหน้าแมว!$G$5:$G$71)</f>
        <v>0</v>
      </c>
      <c r="BB84" s="591">
        <f>SUMIF('หนอนหัวดำ ปาล์ม'!$C$5:$C$71,ทดสอบ!$E84,'หนอนหัวดำ ปาล์ม'!$G$5:$G$71)</f>
        <v>0</v>
      </c>
      <c r="BC84" s="297">
        <f>SUMIF('โรคใบจุดสาหร่าย ปาล์ม'!$C$5:$C$71,ทดสอบ!$E84,'โรคใบจุดสาหร่าย ปาล์ม'!$G$5:$G$71)</f>
        <v>0</v>
      </c>
      <c r="BD84" s="300">
        <f t="shared" si="201"/>
        <v>2</v>
      </c>
      <c r="BE84" s="297">
        <f>SUMIF(โรครากขาว!$C$5:$C$69,ทดสอบ!$E84,โรครากขาว!$G$5:$G$69)</f>
        <v>0</v>
      </c>
      <c r="BF84" s="297">
        <f>SUMIF(โรคใบร่วงยางพาราชนิดใหม่!$C$5:$C$69,ทดสอบ!$E84,โรคใบร่วงยางพาราชนิดใหม่!$G$5:$G$69)</f>
        <v>3449</v>
      </c>
      <c r="BG84" s="297">
        <f>SUMIF(โรคใบร่วงยางพารา!$C$5:$C$69,ทดสอบ!$E84,โรคใบร่วงยางพารา!$G$5:$G$69)</f>
        <v>631</v>
      </c>
      <c r="BH84" s="297">
        <f>SUMIF(โรคราแป้ง1!$C$5:$C$69,ทดสอบ!$E84,โรคราแป้ง1!$G$5:$G$69)</f>
        <v>0</v>
      </c>
      <c r="BI84" s="297">
        <f>SUMIF(โรคหน้ายางแห้ง!$C$5:$C$69,ทดสอบ!$E84,โรคหน้ายางแห้ง!$G$5:$G$69)</f>
        <v>0</v>
      </c>
      <c r="BJ84" s="300">
        <f t="shared" si="202"/>
        <v>4080</v>
      </c>
      <c r="BK84" s="297">
        <f>SUMIF(โรคราสนิม!$C$5:$C$64,ทดสอบ!$E84,โรคราสนิม!$G$5:$G$64)</f>
        <v>0</v>
      </c>
      <c r="BL84" s="297">
        <f>SUMIF(หนอนกาแฟสีแดง!$C$5:$C$64,ทดสอบ!$E84,หนอนกาแฟสีแดง!$G$5:$G$64)</f>
        <v>0</v>
      </c>
      <c r="BM84" s="297">
        <f>SUMIF(โรคใบจุดตากบ!$C$5:$C$64,ทดสอบ!$E84,โรคใบจุดตากบ!$G$5:$G$64)</f>
        <v>0</v>
      </c>
      <c r="BN84" s="297">
        <f ca="1">SUMIF(หนอนเจาะกิ่งลำต้น!$C$5:$C538,ทดสอบ!$E84,หนอนเจาะกิ่งลำต้น!$G$5:$G$64)</f>
        <v>0</v>
      </c>
      <c r="BO84" s="591">
        <f>SUMIF(มอดเจาะเมล็ดกาแฟ!$C$5:$C$64,ทดสอบ!$E84,มอดเจาะเมล็ดกาแฟ!$G$5:$G$64)</f>
        <v>0</v>
      </c>
      <c r="BP84" s="297">
        <f>SUMIF(มอดเจาะผลกาแฟ!$C$5:$C$64,ทดสอบ!$E84,มอดเจาะผลกาแฟ!$G$5:$G$64)</f>
        <v>0</v>
      </c>
      <c r="BQ84" s="300">
        <f t="shared" ca="1" si="203"/>
        <v>0</v>
      </c>
      <c r="BR84" s="297">
        <f>SUMIF(เพลี้ยแป้งมัน!$B$5:$B$59,ทดสอบ!$E84,เพลี้ยแป้งมัน!$H$5:$H$59)</f>
        <v>0</v>
      </c>
      <c r="BS84" s="591">
        <f>SUMIF('โรคใบไหม้ (มัน)'!$B$5:$B$58,ทดสอบ!$E84,'โรคใบไหม้ (มัน)'!$H$5:$H$58)</f>
        <v>0</v>
      </c>
      <c r="BT84" s="297">
        <f>SUMIF(ไรแดง!$B$5:$B$59,ทดสอบ!$E84,ไรแดง!$H$5:$H$59)</f>
        <v>0</v>
      </c>
      <c r="BU84" s="297"/>
      <c r="BV84" s="297"/>
      <c r="BW84" s="297"/>
      <c r="BX84" s="297"/>
      <c r="BY84" s="297"/>
      <c r="BZ84" s="297">
        <f>SUMIF(โรคโคนเน่าหัวเน่า!$B$5:$B$59,ทดสอบ!$E84,โรคโคนเน่าหัวเน่า!$H$5:$H$59)</f>
        <v>0</v>
      </c>
      <c r="CA84" s="297"/>
      <c r="CB84" s="297">
        <f>SUMIF(โรคพุ่มแจ้!$B$5:$B$58,ทดสอบ!$E84,โรคพุ่มแจ้!$H$5:$H$58)</f>
        <v>0</v>
      </c>
      <c r="CC84" s="297">
        <f>SUMIF(โรคใบด่างมันสำปะหลัง!$B$5:$B$59,ทดสอบ!$E84,โรคใบด่างมันสำปะหลัง!$H$5:$H$59)</f>
        <v>0</v>
      </c>
      <c r="CD84" s="300">
        <f t="shared" si="204"/>
        <v>0</v>
      </c>
      <c r="CE84" s="297">
        <f>SUMIF(หนอนกออ้อย!$B$5:$B$50,ทดสอบ!$E84,หนอนกออ้อย!$G$5:$G$50)</f>
        <v>0</v>
      </c>
      <c r="CF84" s="297">
        <f>SUMIF('ด้วงหนวดยาว อ้อย'!$B$5:$B$52,ทดสอบ!$E84,'ด้วงหนวดยาว อ้อย'!$G$5:$G$52)</f>
        <v>0</v>
      </c>
      <c r="CG84" s="297"/>
      <c r="CH84" s="297"/>
      <c r="CI84" s="297"/>
      <c r="CJ84" s="297"/>
      <c r="CK84" s="297"/>
      <c r="CL84" s="297"/>
      <c r="CM84" s="297"/>
      <c r="CN84" s="297"/>
      <c r="CO84" s="297"/>
      <c r="CP84" s="297"/>
      <c r="CQ84" s="297"/>
      <c r="CR84" s="297">
        <f>SUMIF('โรคใบขาว อ้อย'!$B$5:$B$50,ทดสอบ!$E84,'โรคใบขาว อ้อย'!$G$5:$G$50)</f>
        <v>0</v>
      </c>
      <c r="CS84" s="297"/>
      <c r="CT84" s="300">
        <f t="shared" si="205"/>
        <v>0</v>
      </c>
      <c r="CU84" s="297"/>
      <c r="CV84" s="297">
        <f>SUMIF('หนอนกระทู้ข้าวโพดลายจุด (FAW)'!$B$5:$B$57,ทดสอบ!$E84,'หนอนกระทู้ข้าวโพดลายจุด (FAW)'!$F$5:$F$57)</f>
        <v>0</v>
      </c>
      <c r="CW84" s="297">
        <f>SUMIF(โรคฝักเน่า!$C$5:$C$57,ทดสอบ!$E84,โรคฝักเน่า!$G$5:$G$57)</f>
        <v>0</v>
      </c>
      <c r="CX84" s="297"/>
      <c r="CY84" s="297"/>
      <c r="CZ84" s="297"/>
      <c r="DA84" s="297"/>
      <c r="DB84" s="297"/>
      <c r="DC84" s="297"/>
      <c r="DD84" s="300">
        <f t="shared" si="206"/>
        <v>0</v>
      </c>
      <c r="DE84" s="297">
        <f>SUMIF(โรคเหี่ยว!$B$5:$B$65,ทดสอบ!$E84,โรคเหี่ยว!$E$5:$E$65)</f>
        <v>0</v>
      </c>
      <c r="DF84" s="297"/>
      <c r="DG84" s="297"/>
      <c r="DH84" s="297"/>
      <c r="DI84" s="297"/>
      <c r="DJ84" s="300">
        <f t="shared" si="207"/>
        <v>0</v>
      </c>
      <c r="DK84" s="297"/>
      <c r="DL84" s="297"/>
      <c r="DM84" s="297"/>
      <c r="DN84" s="297"/>
      <c r="DO84" s="297"/>
      <c r="DP84" s="300">
        <f t="shared" si="208"/>
        <v>0</v>
      </c>
      <c r="DQ84" s="297"/>
      <c r="DR84" s="297"/>
      <c r="DS84" s="297">
        <f>SUMIF('เพลี้ยไฟ ทุเรียน'!$B$5:$B$81,ทดสอบ!$E84,'เพลี้ยไฟ ทุเรียน'!$F$5:$F$81)</f>
        <v>0</v>
      </c>
      <c r="DT84" s="297">
        <f>SUMIF('เพลี้ยแป้ง ทุเรียน'!$B$5:$B$81,ทดสอบ!$E84,'เพลี้ยแป้ง ทุเรียน'!$F$5:$F$81)</f>
        <v>0</v>
      </c>
      <c r="DU84" s="297">
        <f>SUMIF(เพลี้ยไก่แจ้ทุเรียน!$B$5:$B$81,ทดสอบ!$E84,เพลี้ยไก่แจ้ทุเรียน!$F$5:$F$81)</f>
        <v>0</v>
      </c>
      <c r="DV84" s="297">
        <f>SUMIF(เพลี้ยหอยเกล็ด!$B$5:$B$81,ทดสอบ!$E84,เพลี้ยหอยเกล็ด!$F$5:$F$81)</f>
        <v>0</v>
      </c>
      <c r="DW84" s="297">
        <f>SUMIF(เพลี้ยจั๊กจั่นฝอย!$B$5:$B$81,ทดสอบ!$E84,เพลี้ยจั๊กจั่นฝอย!$F$5:$F$81)</f>
        <v>0</v>
      </c>
      <c r="DX84" s="297">
        <f>SUMIF(หนอนเจาะเมล็ดทุเรียน!$B$5:$B$81,ทดสอบ!$E84,หนอนเจาะเมล็ดทุเรียน!$F$5:$F$81)</f>
        <v>0</v>
      </c>
      <c r="DY84" s="297">
        <f>SUMIF(ไรแดงทุเรียน!$B$5:$B$81,ทดสอบ!$E84,ไรแดงทุเรียน!$F$5:$F$81)</f>
        <v>0</v>
      </c>
      <c r="DZ84" s="297"/>
      <c r="EA84" s="297">
        <f>SUMIF(โรครากเน่าโคนเน่า!$B$5:$B$81,ทดสอบ!$E84,โรครากเน่าโคนเน่า!$F$5:$F$81)</f>
        <v>6.5</v>
      </c>
      <c r="EB84" s="297">
        <f>SUMIF('โรคราดำ ทุเรียน'!$B$5:$B$81,ทดสอบ!$E84,'โรคราดำ ทุเรียน'!$F$5:$F$81)</f>
        <v>0</v>
      </c>
      <c r="EC84" s="297"/>
      <c r="ED84" s="297"/>
      <c r="EE84" s="297">
        <f>SUMIF(โรคราสีชมพู!$B$5:$B$81,ทดสอบ!$E84,โรคราสีชมพู!$F$5:$F$81)</f>
        <v>0</v>
      </c>
      <c r="EF84" s="297">
        <f>SUMIF(โรคใบติดหรือใบไหม้!$B$5:$B$81,ทดสอบ!$E84,โรคใบติดหรือใบไหม้!$F$5:$F$81)</f>
        <v>0</v>
      </c>
      <c r="EG84" s="297"/>
      <c r="EH84" s="297">
        <f>SUMIF('โรคใบจุดสาหร่าย (durian)'!$B$5:$B$81,ทดสอบ!$E84,'โรคใบจุดสาหร่าย (durian)'!$F$5:$F$81)</f>
        <v>0</v>
      </c>
      <c r="EI84" s="297">
        <f>SUMIF(หนอนเจาะผล!$B$5:$B$81,ทดสอบ!$E84,หนอนเจาะผล!$F$5:$F$81)</f>
        <v>0</v>
      </c>
      <c r="EJ84" s="300">
        <f t="shared" si="209"/>
        <v>6.5</v>
      </c>
      <c r="EK84" s="297"/>
      <c r="EL84" s="297">
        <f>SUMIF('เพลี้ยแป้ง (เงาะ)'!$B$5:$B$76,ทดสอบ!$E84,'เพลี้ยแป้ง (เงาะ)'!$F$5:$F$76)</f>
        <v>0</v>
      </c>
      <c r="EM84" s="297"/>
      <c r="EN84" s="297">
        <f>SUMIF(หนอนคืบกินใบ!$B$5:$B$76,ทดสอบ!$E84,หนอนคืบกินใบ!$F$5:$F$76)</f>
        <v>0</v>
      </c>
      <c r="EO84" s="297">
        <f>SUMIF('โรคราแป้ง (เงาะ)'!$B$5:$B$76,ทดสอบ!$E84,'โรคราแป้ง (เงาะ)'!$F$5:$F$76)</f>
        <v>0</v>
      </c>
      <c r="EP84" s="297"/>
      <c r="EQ84" s="297"/>
      <c r="ER84" s="297"/>
      <c r="ES84" s="297">
        <f>SUMIF('โรคใบจุดสาหร่าย(เงาะ)'!$B$5:$B$76,ทดสอบ!$E84,'โรคใบจุดสาหร่าย(เงาะ)'!$F$5:$F$76)</f>
        <v>0</v>
      </c>
      <c r="ET84" s="300">
        <f t="shared" si="210"/>
        <v>0</v>
      </c>
      <c r="EU84" s="297">
        <f>SUMIF('เพลี้ยไฟ (mangosteen)'!$B$5:$B$76,ทดสอบ!$E84,'เพลี้ยไฟ (mangosteen)'!$F$5:$F$76)</f>
        <v>0</v>
      </c>
      <c r="EV84" s="297">
        <f>SUMIF(หนอนชอนใบ!$B$5:$B$76,ทดสอบ!$E84,หนอนชอนใบ!$F$5:$F$76)</f>
        <v>0</v>
      </c>
      <c r="EW84" s="297">
        <f>SUMIF(หนอนกินใบ!$B$5:$B$76,ทดสอบ!$E84,หนอนกินใบ!$F$5:$F$76)</f>
        <v>0</v>
      </c>
      <c r="EX84" s="297"/>
      <c r="EY84" s="297">
        <f>SUMIF(โรคแอนแทรคโนส!$B$5:$B$76,ทดสอบ!$E84,โรคแอนแทรคโนส!$F$5:$F$76)</f>
        <v>0</v>
      </c>
      <c r="EZ84" s="297">
        <f>SUMIF('โรคใบจุดสาหร่าย (mangosteen)'!$B$5:$B$76,ทดสอบ!$E84,'โรคใบจุดสาหร่าย (mangosteen)'!$F$5:$F$76)</f>
        <v>0</v>
      </c>
      <c r="FA84" s="297">
        <f>SUMIF('โรคใบจุด (mangosteen)'!$B$5:$B$76,ทดสอบ!$E84,'โรคใบจุด (mangosteen)'!$F$5:$F$76)</f>
        <v>0</v>
      </c>
      <c r="FB84" s="300">
        <f t="shared" si="211"/>
        <v>0</v>
      </c>
      <c r="FC84" s="297">
        <f>SUMIF(โรคพุ่มไม้กวาด!$B$5:$B$80,ทดสอบ!$E84,โรคพุ่มไม้กวาด!$F$5:$F$80)</f>
        <v>0</v>
      </c>
      <c r="FD84" s="297">
        <f>SUMIF('เพลี้ยแป้ง (ลำไย)'!$B$5:$B$80,ทดสอบ!$E84,'เพลี้ยแป้ง (ลำไย)'!$F$5:$F$80)</f>
        <v>0</v>
      </c>
      <c r="FE84" s="297">
        <f>SUMIF('โรคราดำ (ลำไย)'!$B$5:$B$80,ทดสอบ!$E84,'โรคราดำ (ลำไย)'!$F$5:$F$80)</f>
        <v>0</v>
      </c>
      <c r="FF84" s="297">
        <f>SUMIF('หนอนคืบกินใบ (ลำไย)'!$B$5:$B$80,ทดสอบ!$E84,'หนอนคืบกินใบ (ลำไย)'!$F$5:$F$80)</f>
        <v>0</v>
      </c>
      <c r="FG84" s="297"/>
      <c r="FH84" s="300">
        <f t="shared" si="212"/>
        <v>0</v>
      </c>
      <c r="FI84" s="300">
        <f t="shared" ca="1" si="213"/>
        <v>4212.5</v>
      </c>
      <c r="FJ84" s="368">
        <f t="shared" ca="1" si="184"/>
        <v>4212.5</v>
      </c>
      <c r="FK84" s="334">
        <f t="shared" ca="1" si="183"/>
        <v>0</v>
      </c>
    </row>
    <row r="85" spans="1:167" s="112" customFormat="1">
      <c r="A85" s="318">
        <v>0</v>
      </c>
      <c r="B85" s="318">
        <f t="shared" ca="1" si="199"/>
        <v>1</v>
      </c>
      <c r="C85" s="318">
        <f ca="1">IF(B85=1,SUBTOTAL(2,$B$78:B85),"")</f>
        <v>8</v>
      </c>
      <c r="D85" s="290">
        <f t="shared" ca="1" si="139"/>
        <v>8</v>
      </c>
      <c r="E85" s="291" t="s">
        <v>190</v>
      </c>
      <c r="F85" s="310"/>
      <c r="G85" s="310"/>
      <c r="H85" s="310"/>
      <c r="I85" s="310"/>
      <c r="J85" s="306"/>
      <c r="K85" s="297">
        <f>SUMIF(หนอนห่อใบข้าว!$B$5:$B$76,ทดสอบ!$E85,หนอนห่อใบข้าว!$G$5:$G$76)</f>
        <v>0</v>
      </c>
      <c r="L85" s="297">
        <f>SUMIF(เพลี้ยกระโดดหลังขาว!$B$5:$B$76,ทดสอบ!$E85,เพลี้ยกระโดดหลังขาว!$G$5:$G$76)</f>
        <v>0</v>
      </c>
      <c r="M85" s="297">
        <f>SUMIF(โรคไหม้ข้าว!$B$5:$B$76,ทดสอบ!$E85,โรคไหม้ข้าว!$G$5:$G$76)</f>
        <v>0</v>
      </c>
      <c r="N85" s="297">
        <f>SUMIF(แมลงหวี่ขาว!$B$5:$B$76,ทดสอบ!$E85,แมลงหวี่ขาว!$G$5:$G$76)</f>
        <v>0</v>
      </c>
      <c r="O85" s="297">
        <f>SUMIF(เพลี้ยกระโดดสีน้ำตาล!$B$5:$B$77,ทดสอบ!$E85,เพลี้ยกระโดดสีน้ำตาล!$G$5:$G$77)</f>
        <v>207.75</v>
      </c>
      <c r="P85" s="297">
        <f>SUMIF(แมลงสิง!$B$5:$B$81,ทดสอบ!$E85,แมลงสิง!$G$5:$G$81)</f>
        <v>0</v>
      </c>
      <c r="Q85" s="297">
        <f>SUMIF(เพลี้ยไฟ!$B$5:$B$76,ทดสอบ!$E85,เพลี้ยไฟ!$G$5:$G$76)</f>
        <v>0</v>
      </c>
      <c r="R85" s="297">
        <f>SUMIF(แมลงดำหนาม1!$B$5:$B$81,ทดสอบ!$E85,แมลงดำหนาม1!$G$5:$G$81)</f>
        <v>0</v>
      </c>
      <c r="S85" s="297">
        <f>SUMIF(โรคขอบใบแห้ง!$B$5:$B$78,ทดสอบ!$E85,โรคขอบใบแห้ง!$G$5:$G$78)</f>
        <v>0</v>
      </c>
      <c r="T85" s="297">
        <f>SUMIF(โรคกาบใบแห้ง!$B$5:$B$81,ทดสอบ!$E85,โรคกาบใบแห้ง!$G$5:$G$81)</f>
        <v>0</v>
      </c>
      <c r="U85" s="297">
        <f>SUMIF(โรคใบจุดสีน้ำตาล!$B$5:$B$77,ทดสอบ!$E85,โรคใบจุดสีน้ำตาล!$G$5:$G$77)</f>
        <v>0</v>
      </c>
      <c r="V85" s="297">
        <f>SUMIF(หนอนกระทู้กล้า!$B$5:$B$76,ทดสอบ!$E85,หนอนกระทู้กล้า!$G$5:$G$76)</f>
        <v>0</v>
      </c>
      <c r="W85" s="297">
        <f>SUMIF(โรคใบขีดโปร่งแสง!$B$5:$B$81,ทดสอบ!$E85,โรคใบขีดโปร่งแสง!$G$5:$G$81)</f>
        <v>0</v>
      </c>
      <c r="X85" s="297">
        <f>SUMIF(โรคใบขีดสีน้ำตาล!$B$5:$B$80,ทดสอบ!$E85,โรคใบขีดสีน้ำตาล!$G$5:$G$80)</f>
        <v>0</v>
      </c>
      <c r="Y85" s="297">
        <f>SUMIF(หนอนกัดใบข้าว!$B$5:$B$81,ทดสอบ!$E85,หนอนกัดใบข้าว!$G$5:$G$81)</f>
        <v>0</v>
      </c>
      <c r="Z85" s="297">
        <f>SUMIF(แมลงหล่า!$B$5:$B$81,ทดสอบ!$E85,แมลงหล่า!$G$5:$G$81)</f>
        <v>0</v>
      </c>
      <c r="AA85" s="297">
        <f>SUMIF(แมลงบั่ว!$B$5:$B$80,ทดสอบ!$E85,แมลงบั่ว!$G$5:$G$80)</f>
        <v>0</v>
      </c>
      <c r="AB85" s="297">
        <f>SUMIF(โรคเมล็ดด่าง!$B$5:$B$81,ทดสอบ!$E85,โรคเมล็ดด่าง!$G$5:$G$81)</f>
        <v>0</v>
      </c>
      <c r="AC85" s="297">
        <f>SUMIF(ด้วงดำ!$B$5:$B$81,ทดสอบ!$E85,ด้วงดำ!$G$5:$G$81)</f>
        <v>0</v>
      </c>
      <c r="AD85" s="297">
        <f>SUMIF(ตั๊กแตนหนวดสั้น!$B$5:$B$81,ทดสอบ!$E85,ตั๊กแตนหนวดสั้น!$G$5:$G$81)</f>
        <v>0</v>
      </c>
      <c r="AE85" s="297">
        <f>SUMIF(หนอนกอข้าว!$B$5:$B$77,ทดสอบ!$E85,หนอนกอข้าว!$G$5:$G$77)</f>
        <v>0</v>
      </c>
      <c r="AF85" s="297">
        <f>SUMIF(หนอนกระทู้ข้าว!$B$5:$B$81,ทดสอบ!$E85,หนอนกระทู้ข้าว!$G$5:$G$81)</f>
        <v>0</v>
      </c>
      <c r="AG85" s="297">
        <f>SUMIF(โรคกาบใบเน่า!$B$5:$B$81,ทดสอบ!$E85,โรคกาบใบเน่า!$G$5:$G$81)</f>
        <v>0</v>
      </c>
      <c r="AH85" s="297">
        <f>SUMIF(เพลี้ยจั๊กจั่นสีเขียว!$B$5:$B$80,ทดสอบ!$E85,เพลี้ยจั๊กจั่นสีเขียว!$G$5:$G$80)</f>
        <v>0</v>
      </c>
      <c r="AI85" s="297">
        <f>SUMIF(หอยเชอรี่!$B$5:$B$81,ทดสอบ!$E85,หอยเชอรี่!$G$5:$G$81)</f>
        <v>0</v>
      </c>
      <c r="AJ85" s="297">
        <f>SUMIF(โรคใบสีส้ม!$B$5:$B$80,ทดสอบ!$E85,โรคใบสีส้ม!$G$5:$G$80)</f>
        <v>0</v>
      </c>
      <c r="AK85" s="300">
        <f t="shared" si="200"/>
        <v>207.75</v>
      </c>
      <c r="AL85" s="297">
        <f>SUMIF(หนอนหัวดำ!$C$6:$C$67,ทดสอบ!$E85,หนอนหัวดำ!$N$6:$N$67)</f>
        <v>0</v>
      </c>
      <c r="AM85" s="297">
        <f>SUMIF(แมลงดำหนาม!$C$6:$C$67,ทดสอบ!$E85,แมลงดำหนาม!$N$6:$N$67)</f>
        <v>0</v>
      </c>
      <c r="AN85" s="297">
        <f>SUMIF('ด้วงแรด มะพร้าว'!$C$6:$C$67,ทดสอบ!$E85,'ด้วงแรด มะพร้าว'!$J$6:$J$67)</f>
        <v>0</v>
      </c>
      <c r="AO85" s="297">
        <f>SUMIF(ด้วงงวง!$C$6:$C$67,ทดสอบ!$E85,ด้วงงวง!$J$6:$J$67)</f>
        <v>0</v>
      </c>
      <c r="AP85" s="297">
        <f>SUMIF(ไรสี่ขามะพร้าว!$C$6:$C$67,ทดสอบ!$E85,ไรสี่ขามะพร้าว!$J$6:$J$67)</f>
        <v>0</v>
      </c>
      <c r="AQ85" s="297">
        <f>SUMIF(หนอนพาราซา!$C$6:$C$67,ทดสอบ!$E85,หนอนพาราซา!$J$6:$J$67)</f>
        <v>0</v>
      </c>
      <c r="AR85" s="297">
        <f>SUMIF(หนอนกินใบมะพร้าว!$C$6:$C$67,ทดสอบ!$E85,หนอนกินใบมะพร้าว!$J$6:$J$67)</f>
        <v>0</v>
      </c>
      <c r="AS85" s="300">
        <f t="shared" si="79"/>
        <v>0</v>
      </c>
      <c r="AT85" s="297">
        <f>SUMIF('ด้วงแรด ปาล์ม'!$C$5:$C$71,ทดสอบ!$E85,'ด้วงแรด ปาล์ม'!$G$5:$G$71)</f>
        <v>0</v>
      </c>
      <c r="AU85" s="297">
        <f>SUMIF(หนอนปลอกเล็ก!$C$5:$C$71,ทดสอบ!$E85,หนอนปลอกเล็ก!$G$5:$G$71)</f>
        <v>0</v>
      </c>
      <c r="AV85" s="297">
        <f>SUMIF(ด้วงกุหลาบ!$C$5:$C$70,ทดสอบ!$E85,ด้วงกุหลาบ!$G$5:$G$70)</f>
        <v>0</v>
      </c>
      <c r="AW85" s="297">
        <f>SUMIF(โรคทะลายเน่า!$C$5:$C$71,ทดสอบ!$E85,โรคทะลายเน่า!$G$5:$G$71)</f>
        <v>0</v>
      </c>
      <c r="AX85" s="297">
        <f>SUMIF(โรคลำต้นเน่า!$C$5:$C$71,ทดสอบ!$E85,โรคลำต้นเน่า!$G$5:$G$71)</f>
        <v>0</v>
      </c>
      <c r="AY85" s="297">
        <f>SUMIF('โรคใบจุด ปาล์ม'!$C$5:$C$71,ทดสอบ!$E85,'โรคใบจุด ปาล์ม'!$G$5:$G$71)</f>
        <v>0</v>
      </c>
      <c r="AZ85" s="297">
        <f>SUMIF(โรคก้านทางใบเน่า!$C$5:$C$71,ทดสอบ!$E85,โรคก้านทางใบเน่า!$G$5:$G$71)</f>
        <v>0</v>
      </c>
      <c r="BA85" s="297">
        <f>SUMIF(หนอนหน้าแมว!$C$5:$C$71,ทดสอบ!$E85,หนอนหน้าแมว!$G$5:$G$71)</f>
        <v>0</v>
      </c>
      <c r="BB85" s="591">
        <f>SUMIF('หนอนหัวดำ ปาล์ม'!$C$5:$C$71,ทดสอบ!$E85,'หนอนหัวดำ ปาล์ม'!$G$5:$G$71)</f>
        <v>0</v>
      </c>
      <c r="BC85" s="297">
        <f>SUMIF('โรคใบจุดสาหร่าย ปาล์ม'!$C$5:$C$71,ทดสอบ!$E85,'โรคใบจุดสาหร่าย ปาล์ม'!$G$5:$G$71)</f>
        <v>0</v>
      </c>
      <c r="BD85" s="300">
        <f t="shared" si="201"/>
        <v>0</v>
      </c>
      <c r="BE85" s="297">
        <f>SUMIF(โรครากขาว!$C$5:$C$69,ทดสอบ!$E85,โรครากขาว!$G$5:$G$69)</f>
        <v>0</v>
      </c>
      <c r="BF85" s="297">
        <f>SUMIF(โรคใบร่วงยางพาราชนิดใหม่!$C$5:$C$69,ทดสอบ!$E85,โรคใบร่วงยางพาราชนิดใหม่!$G$5:$G$69)</f>
        <v>5530</v>
      </c>
      <c r="BG85" s="297">
        <f>SUMIF(โรคใบร่วงยางพารา!$C$5:$C$69,ทดสอบ!$E85,โรคใบร่วงยางพารา!$G$5:$G$69)</f>
        <v>0</v>
      </c>
      <c r="BH85" s="297">
        <f>SUMIF(โรคราแป้ง1!$C$5:$C$69,ทดสอบ!$E85,โรคราแป้ง1!$G$5:$G$69)</f>
        <v>0</v>
      </c>
      <c r="BI85" s="297">
        <f>SUMIF(โรคหน้ายางแห้ง!$C$5:$C$69,ทดสอบ!$E85,โรคหน้ายางแห้ง!$G$5:$G$69)</f>
        <v>0</v>
      </c>
      <c r="BJ85" s="300">
        <f t="shared" si="202"/>
        <v>5530</v>
      </c>
      <c r="BK85" s="297">
        <f>SUMIF(โรคราสนิม!$C$5:$C$64,ทดสอบ!$E85,โรคราสนิม!$G$5:$G$64)</f>
        <v>0</v>
      </c>
      <c r="BL85" s="297">
        <f>SUMIF(หนอนกาแฟสีแดง!$C$5:$C$64,ทดสอบ!$E85,หนอนกาแฟสีแดง!$G$5:$G$64)</f>
        <v>0</v>
      </c>
      <c r="BM85" s="297">
        <f>SUMIF(โรคใบจุดตากบ!$C$5:$C$64,ทดสอบ!$E85,โรคใบจุดตากบ!$G$5:$G$64)</f>
        <v>0</v>
      </c>
      <c r="BN85" s="297">
        <f ca="1">SUMIF(หนอนเจาะกิ่งลำต้น!$C$5:$C539,ทดสอบ!$E85,หนอนเจาะกิ่งลำต้น!$G$5:$G$64)</f>
        <v>0</v>
      </c>
      <c r="BO85" s="591">
        <f>SUMIF(มอดเจาะเมล็ดกาแฟ!$C$5:$C$64,ทดสอบ!$E85,มอดเจาะเมล็ดกาแฟ!$G$5:$G$64)</f>
        <v>0</v>
      </c>
      <c r="BP85" s="297">
        <f>SUMIF(มอดเจาะผลกาแฟ!$C$5:$C$64,ทดสอบ!$E85,มอดเจาะผลกาแฟ!$G$5:$G$64)</f>
        <v>0</v>
      </c>
      <c r="BQ85" s="300">
        <f t="shared" ca="1" si="203"/>
        <v>0</v>
      </c>
      <c r="BR85" s="297">
        <f>SUMIF(เพลี้ยแป้งมัน!$B$5:$B$59,ทดสอบ!$E85,เพลี้ยแป้งมัน!$H$5:$H$59)</f>
        <v>0</v>
      </c>
      <c r="BS85" s="591">
        <f>SUMIF('โรคใบไหม้ (มัน)'!$B$5:$B$58,ทดสอบ!$E85,'โรคใบไหม้ (มัน)'!$H$5:$H$58)</f>
        <v>0</v>
      </c>
      <c r="BT85" s="297">
        <f>SUMIF(ไรแดง!$B$5:$B$59,ทดสอบ!$E85,ไรแดง!$H$5:$H$59)</f>
        <v>0</v>
      </c>
      <c r="BU85" s="297"/>
      <c r="BV85" s="297"/>
      <c r="BW85" s="297"/>
      <c r="BX85" s="297"/>
      <c r="BY85" s="297"/>
      <c r="BZ85" s="297">
        <f>SUMIF(โรคโคนเน่าหัวเน่า!$B$5:$B$59,ทดสอบ!$E85,โรคโคนเน่าหัวเน่า!$H$5:$H$59)</f>
        <v>0</v>
      </c>
      <c r="CA85" s="297"/>
      <c r="CB85" s="297">
        <f>SUMIF(โรคพุ่มแจ้!$B$5:$B$58,ทดสอบ!$E85,โรคพุ่มแจ้!$H$5:$H$58)</f>
        <v>0</v>
      </c>
      <c r="CC85" s="297">
        <f>SUMIF(โรคใบด่างมันสำปะหลัง!$B$5:$B$59,ทดสอบ!$E85,โรคใบด่างมันสำปะหลัง!$H$5:$H$59)</f>
        <v>0</v>
      </c>
      <c r="CD85" s="300">
        <f t="shared" si="204"/>
        <v>0</v>
      </c>
      <c r="CE85" s="297">
        <f>SUMIF(หนอนกออ้อย!$B$5:$B$50,ทดสอบ!$E85,หนอนกออ้อย!$G$5:$G$50)</f>
        <v>0</v>
      </c>
      <c r="CF85" s="297">
        <f>SUMIF('ด้วงหนวดยาว อ้อย'!$B$5:$B$52,ทดสอบ!$E85,'ด้วงหนวดยาว อ้อย'!$G$5:$G$52)</f>
        <v>0</v>
      </c>
      <c r="CG85" s="297"/>
      <c r="CH85" s="297"/>
      <c r="CI85" s="297"/>
      <c r="CJ85" s="297"/>
      <c r="CK85" s="297"/>
      <c r="CL85" s="297"/>
      <c r="CM85" s="297"/>
      <c r="CN85" s="297"/>
      <c r="CO85" s="297"/>
      <c r="CP85" s="297"/>
      <c r="CQ85" s="297"/>
      <c r="CR85" s="297">
        <f>SUMIF('โรคใบขาว อ้อย'!$B$5:$B$50,ทดสอบ!$E85,'โรคใบขาว อ้อย'!$G$5:$G$50)</f>
        <v>0</v>
      </c>
      <c r="CS85" s="297"/>
      <c r="CT85" s="300">
        <f t="shared" si="205"/>
        <v>0</v>
      </c>
      <c r="CU85" s="297"/>
      <c r="CV85" s="297">
        <f>SUMIF('หนอนกระทู้ข้าวโพดลายจุด (FAW)'!$B$5:$B$57,ทดสอบ!$E85,'หนอนกระทู้ข้าวโพดลายจุด (FAW)'!$F$5:$F$57)</f>
        <v>0</v>
      </c>
      <c r="CW85" s="297">
        <f>SUMIF(โรคฝักเน่า!$C$5:$C$57,ทดสอบ!$E85,โรคฝักเน่า!$G$5:$G$57)</f>
        <v>0</v>
      </c>
      <c r="CX85" s="297"/>
      <c r="CY85" s="297"/>
      <c r="CZ85" s="297"/>
      <c r="DA85" s="297"/>
      <c r="DB85" s="297"/>
      <c r="DC85" s="297"/>
      <c r="DD85" s="300">
        <f t="shared" si="206"/>
        <v>0</v>
      </c>
      <c r="DE85" s="297">
        <f>SUMIF(โรคเหี่ยว!$B$5:$B$65,ทดสอบ!$E85,โรคเหี่ยว!$E$5:$E$65)</f>
        <v>0</v>
      </c>
      <c r="DF85" s="297"/>
      <c r="DG85" s="297"/>
      <c r="DH85" s="297"/>
      <c r="DI85" s="297"/>
      <c r="DJ85" s="300">
        <f t="shared" si="207"/>
        <v>0</v>
      </c>
      <c r="DK85" s="297"/>
      <c r="DL85" s="297"/>
      <c r="DM85" s="297"/>
      <c r="DN85" s="297"/>
      <c r="DO85" s="297"/>
      <c r="DP85" s="300">
        <f t="shared" si="208"/>
        <v>0</v>
      </c>
      <c r="DQ85" s="297"/>
      <c r="DR85" s="297"/>
      <c r="DS85" s="297">
        <f>SUMIF('เพลี้ยไฟ ทุเรียน'!$B$5:$B$81,ทดสอบ!$E85,'เพลี้ยไฟ ทุเรียน'!$F$5:$F$81)</f>
        <v>0</v>
      </c>
      <c r="DT85" s="297">
        <f>SUMIF('เพลี้ยแป้ง ทุเรียน'!$B$5:$B$81,ทดสอบ!$E85,'เพลี้ยแป้ง ทุเรียน'!$F$5:$F$81)</f>
        <v>0</v>
      </c>
      <c r="DU85" s="297">
        <f>SUMIF(เพลี้ยไก่แจ้ทุเรียน!$B$5:$B$81,ทดสอบ!$E85,เพลี้ยไก่แจ้ทุเรียน!$F$5:$F$81)</f>
        <v>0</v>
      </c>
      <c r="DV85" s="297">
        <f>SUMIF(เพลี้ยหอยเกล็ด!$B$5:$B$81,ทดสอบ!$E85,เพลี้ยหอยเกล็ด!$F$5:$F$81)</f>
        <v>0</v>
      </c>
      <c r="DW85" s="297">
        <f>SUMIF(เพลี้ยจั๊กจั่นฝอย!$B$5:$B$81,ทดสอบ!$E85,เพลี้ยจั๊กจั่นฝอย!$F$5:$F$81)</f>
        <v>0</v>
      </c>
      <c r="DX85" s="297">
        <f>SUMIF(หนอนเจาะเมล็ดทุเรียน!$B$5:$B$81,ทดสอบ!$E85,หนอนเจาะเมล็ดทุเรียน!$F$5:$F$81)</f>
        <v>0</v>
      </c>
      <c r="DY85" s="297">
        <f>SUMIF(ไรแดงทุเรียน!$B$5:$B$81,ทดสอบ!$E85,ไรแดงทุเรียน!$F$5:$F$81)</f>
        <v>0</v>
      </c>
      <c r="DZ85" s="297"/>
      <c r="EA85" s="297">
        <f>SUMIF(โรครากเน่าโคนเน่า!$B$5:$B$81,ทดสอบ!$E85,โรครากเน่าโคนเน่า!$F$5:$F$81)</f>
        <v>5</v>
      </c>
      <c r="EB85" s="297">
        <f>SUMIF('โรคราดำ ทุเรียน'!$B$5:$B$81,ทดสอบ!$E85,'โรคราดำ ทุเรียน'!$F$5:$F$81)</f>
        <v>0</v>
      </c>
      <c r="EC85" s="297"/>
      <c r="ED85" s="297"/>
      <c r="EE85" s="297">
        <f>SUMIF(โรคราสีชมพู!$B$5:$B$81,ทดสอบ!$E85,โรคราสีชมพู!$F$5:$F$81)</f>
        <v>0</v>
      </c>
      <c r="EF85" s="297">
        <f>SUMIF(โรคใบติดหรือใบไหม้!$B$5:$B$81,ทดสอบ!$E85,โรคใบติดหรือใบไหม้!$F$5:$F$81)</f>
        <v>0</v>
      </c>
      <c r="EG85" s="297"/>
      <c r="EH85" s="297">
        <f>SUMIF('โรคใบจุดสาหร่าย (durian)'!$B$5:$B$81,ทดสอบ!$E85,'โรคใบจุดสาหร่าย (durian)'!$F$5:$F$81)</f>
        <v>0</v>
      </c>
      <c r="EI85" s="297">
        <f>SUMIF(หนอนเจาะผล!$B$5:$B$81,ทดสอบ!$E85,หนอนเจาะผล!$F$5:$F$81)</f>
        <v>0</v>
      </c>
      <c r="EJ85" s="300">
        <f t="shared" si="209"/>
        <v>5</v>
      </c>
      <c r="EK85" s="297"/>
      <c r="EL85" s="297">
        <f>SUMIF('เพลี้ยแป้ง (เงาะ)'!$B$5:$B$76,ทดสอบ!$E85,'เพลี้ยแป้ง (เงาะ)'!$F$5:$F$76)</f>
        <v>0</v>
      </c>
      <c r="EM85" s="297"/>
      <c r="EN85" s="297">
        <f>SUMIF(หนอนคืบกินใบ!$B$5:$B$76,ทดสอบ!$E85,หนอนคืบกินใบ!$F$5:$F$76)</f>
        <v>0</v>
      </c>
      <c r="EO85" s="297">
        <f>SUMIF('โรคราแป้ง (เงาะ)'!$B$5:$B$76,ทดสอบ!$E85,'โรคราแป้ง (เงาะ)'!$F$5:$F$76)</f>
        <v>0</v>
      </c>
      <c r="EP85" s="297"/>
      <c r="EQ85" s="297"/>
      <c r="ER85" s="297"/>
      <c r="ES85" s="297">
        <f>SUMIF('โรคใบจุดสาหร่าย(เงาะ)'!$B$5:$B$76,ทดสอบ!$E85,'โรคใบจุดสาหร่าย(เงาะ)'!$F$5:$F$76)</f>
        <v>0</v>
      </c>
      <c r="ET85" s="300">
        <f t="shared" si="210"/>
        <v>0</v>
      </c>
      <c r="EU85" s="297">
        <f>SUMIF('เพลี้ยไฟ (mangosteen)'!$B$5:$B$76,ทดสอบ!$E85,'เพลี้ยไฟ (mangosteen)'!$F$5:$F$76)</f>
        <v>0</v>
      </c>
      <c r="EV85" s="297">
        <f>SUMIF(หนอนชอนใบ!$B$5:$B$76,ทดสอบ!$E85,หนอนชอนใบ!$F$5:$F$76)</f>
        <v>0</v>
      </c>
      <c r="EW85" s="297">
        <f>SUMIF(หนอนกินใบ!$B$5:$B$76,ทดสอบ!$E85,หนอนกินใบ!$F$5:$F$76)</f>
        <v>0</v>
      </c>
      <c r="EX85" s="297"/>
      <c r="EY85" s="297">
        <f>SUMIF(โรคแอนแทรคโนส!$B$5:$B$76,ทดสอบ!$E85,โรคแอนแทรคโนส!$F$5:$F$76)</f>
        <v>0</v>
      </c>
      <c r="EZ85" s="297">
        <f>SUMIF('โรคใบจุดสาหร่าย (mangosteen)'!$B$5:$B$76,ทดสอบ!$E85,'โรคใบจุดสาหร่าย (mangosteen)'!$F$5:$F$76)</f>
        <v>0</v>
      </c>
      <c r="FA85" s="297">
        <f>SUMIF('โรคใบจุด (mangosteen)'!$B$5:$B$76,ทดสอบ!$E85,'โรคใบจุด (mangosteen)'!$F$5:$F$76)</f>
        <v>0</v>
      </c>
      <c r="FB85" s="300">
        <f t="shared" si="211"/>
        <v>0</v>
      </c>
      <c r="FC85" s="297">
        <f>SUMIF(โรคพุ่มไม้กวาด!$B$5:$B$80,ทดสอบ!$E85,โรคพุ่มไม้กวาด!$F$5:$F$80)</f>
        <v>0</v>
      </c>
      <c r="FD85" s="297">
        <f>SUMIF('เพลี้ยแป้ง (ลำไย)'!$B$5:$B$80,ทดสอบ!$E85,'เพลี้ยแป้ง (ลำไย)'!$F$5:$F$80)</f>
        <v>0</v>
      </c>
      <c r="FE85" s="297">
        <f>SUMIF('โรคราดำ (ลำไย)'!$B$5:$B$80,ทดสอบ!$E85,'โรคราดำ (ลำไย)'!$F$5:$F$80)</f>
        <v>0</v>
      </c>
      <c r="FF85" s="297">
        <f>SUMIF('หนอนคืบกินใบ (ลำไย)'!$B$5:$B$80,ทดสอบ!$E85,'หนอนคืบกินใบ (ลำไย)'!$F$5:$F$80)</f>
        <v>0</v>
      </c>
      <c r="FG85" s="297"/>
      <c r="FH85" s="300">
        <f t="shared" si="212"/>
        <v>0</v>
      </c>
      <c r="FI85" s="300">
        <f t="shared" ca="1" si="213"/>
        <v>5742.75</v>
      </c>
      <c r="FJ85" s="368">
        <f t="shared" ca="1" si="184"/>
        <v>5742.75</v>
      </c>
      <c r="FK85" s="334">
        <f t="shared" ca="1" si="183"/>
        <v>0</v>
      </c>
    </row>
    <row r="86" spans="1:167" s="112" customFormat="1">
      <c r="A86" s="318">
        <v>0</v>
      </c>
      <c r="B86" s="318">
        <f t="shared" ca="1" si="199"/>
        <v>1</v>
      </c>
      <c r="C86" s="318">
        <f ca="1">IF(B86=1,SUBTOTAL(2,$B$78:B86),"")</f>
        <v>9</v>
      </c>
      <c r="D86" s="290">
        <f t="shared" ca="1" si="139"/>
        <v>9</v>
      </c>
      <c r="E86" s="291" t="s">
        <v>191</v>
      </c>
      <c r="F86" s="310"/>
      <c r="G86" s="310"/>
      <c r="H86" s="310"/>
      <c r="I86" s="310"/>
      <c r="J86" s="306"/>
      <c r="K86" s="297">
        <f>SUMIF(หนอนห่อใบข้าว!$B$5:$B$76,ทดสอบ!$E86,หนอนห่อใบข้าว!$G$5:$G$76)</f>
        <v>0</v>
      </c>
      <c r="L86" s="297">
        <f>SUMIF(เพลี้ยกระโดดหลังขาว!$B$5:$B$76,ทดสอบ!$E86,เพลี้ยกระโดดหลังขาว!$G$5:$G$76)</f>
        <v>0</v>
      </c>
      <c r="M86" s="297">
        <f>SUMIF(โรคไหม้ข้าว!$B$5:$B$76,ทดสอบ!$E86,โรคไหม้ข้าว!$G$5:$G$76)</f>
        <v>0</v>
      </c>
      <c r="N86" s="297">
        <f>SUMIF(แมลงหวี่ขาว!$B$5:$B$76,ทดสอบ!$E86,แมลงหวี่ขาว!$G$5:$G$76)</f>
        <v>0</v>
      </c>
      <c r="O86" s="297">
        <f>SUMIF(เพลี้ยกระโดดสีน้ำตาล!$B$5:$B$77,ทดสอบ!$E86,เพลี้ยกระโดดสีน้ำตาล!$G$5:$G$77)</f>
        <v>0</v>
      </c>
      <c r="P86" s="297">
        <f>SUMIF(แมลงสิง!$B$5:$B$81,ทดสอบ!$E86,แมลงสิง!$G$5:$G$81)</f>
        <v>0</v>
      </c>
      <c r="Q86" s="297">
        <f>SUMIF(เพลี้ยไฟ!$B$5:$B$76,ทดสอบ!$E86,เพลี้ยไฟ!$G$5:$G$76)</f>
        <v>0</v>
      </c>
      <c r="R86" s="297">
        <f>SUMIF(แมลงดำหนาม1!$B$5:$B$81,ทดสอบ!$E86,แมลงดำหนาม1!$G$5:$G$81)</f>
        <v>0</v>
      </c>
      <c r="S86" s="297">
        <f>SUMIF(โรคขอบใบแห้ง!$B$5:$B$78,ทดสอบ!$E86,โรคขอบใบแห้ง!$G$5:$G$78)</f>
        <v>0</v>
      </c>
      <c r="T86" s="297">
        <f>SUMIF(โรคกาบใบแห้ง!$B$5:$B$81,ทดสอบ!$E86,โรคกาบใบแห้ง!$G$5:$G$81)</f>
        <v>0</v>
      </c>
      <c r="U86" s="297">
        <f>SUMIF(โรคใบจุดสีน้ำตาล!$B$5:$B$77,ทดสอบ!$E86,โรคใบจุดสีน้ำตาล!$G$5:$G$77)</f>
        <v>0</v>
      </c>
      <c r="V86" s="297">
        <f>SUMIF(หนอนกระทู้กล้า!$B$5:$B$76,ทดสอบ!$E86,หนอนกระทู้กล้า!$G$5:$G$76)</f>
        <v>0</v>
      </c>
      <c r="W86" s="297">
        <f>SUMIF(โรคใบขีดโปร่งแสง!$B$5:$B$81,ทดสอบ!$E86,โรคใบขีดโปร่งแสง!$G$5:$G$81)</f>
        <v>0</v>
      </c>
      <c r="X86" s="297">
        <f>SUMIF(โรคใบขีดสีน้ำตาล!$B$5:$B$80,ทดสอบ!$E86,โรคใบขีดสีน้ำตาล!$G$5:$G$80)</f>
        <v>0</v>
      </c>
      <c r="Y86" s="297">
        <f>SUMIF(หนอนกัดใบข้าว!$B$5:$B$81,ทดสอบ!$E86,หนอนกัดใบข้าว!$G$5:$G$81)</f>
        <v>0</v>
      </c>
      <c r="Z86" s="297">
        <f>SUMIF(แมลงหล่า!$B$5:$B$81,ทดสอบ!$E86,แมลงหล่า!$G$5:$G$81)</f>
        <v>0</v>
      </c>
      <c r="AA86" s="297">
        <f>SUMIF(แมลงบั่ว!$B$5:$B$80,ทดสอบ!$E86,แมลงบั่ว!$G$5:$G$80)</f>
        <v>0</v>
      </c>
      <c r="AB86" s="297">
        <f>SUMIF(โรคเมล็ดด่าง!$B$5:$B$81,ทดสอบ!$E86,โรคเมล็ดด่าง!$G$5:$G$81)</f>
        <v>0</v>
      </c>
      <c r="AC86" s="297">
        <f>SUMIF(ด้วงดำ!$B$5:$B$81,ทดสอบ!$E86,ด้วงดำ!$G$5:$G$81)</f>
        <v>0</v>
      </c>
      <c r="AD86" s="297">
        <f>SUMIF(ตั๊กแตนหนวดสั้น!$B$5:$B$81,ทดสอบ!$E86,ตั๊กแตนหนวดสั้น!$G$5:$G$81)</f>
        <v>0</v>
      </c>
      <c r="AE86" s="297">
        <f>SUMIF(หนอนกอข้าว!$B$5:$B$77,ทดสอบ!$E86,หนอนกอข้าว!$G$5:$G$77)</f>
        <v>0</v>
      </c>
      <c r="AF86" s="297">
        <f>SUMIF(หนอนกระทู้ข้าว!$B$5:$B$81,ทดสอบ!$E86,หนอนกระทู้ข้าว!$G$5:$G$81)</f>
        <v>0</v>
      </c>
      <c r="AG86" s="297">
        <f>SUMIF(โรคกาบใบเน่า!$B$5:$B$81,ทดสอบ!$E86,โรคกาบใบเน่า!$G$5:$G$81)</f>
        <v>0</v>
      </c>
      <c r="AH86" s="297">
        <f>SUMIF(เพลี้ยจั๊กจั่นสีเขียว!$B$5:$B$80,ทดสอบ!$E86,เพลี้ยจั๊กจั่นสีเขียว!$G$5:$G$80)</f>
        <v>0</v>
      </c>
      <c r="AI86" s="297">
        <f>SUMIF(หอยเชอรี่!$B$5:$B$81,ทดสอบ!$E86,หอยเชอรี่!$G$5:$G$81)</f>
        <v>0</v>
      </c>
      <c r="AJ86" s="297">
        <f>SUMIF(โรคใบสีส้ม!$B$5:$B$80,ทดสอบ!$E86,โรคใบสีส้ม!$G$5:$G$80)</f>
        <v>0</v>
      </c>
      <c r="AK86" s="300">
        <f t="shared" si="200"/>
        <v>0</v>
      </c>
      <c r="AL86" s="297">
        <f>SUMIF(หนอนหัวดำ!$C$6:$C$67,ทดสอบ!$E86,หนอนหัวดำ!$N$6:$N$67)</f>
        <v>25.05</v>
      </c>
      <c r="AM86" s="297">
        <f>SUMIF(แมลงดำหนาม!$C$6:$C$67,ทดสอบ!$E86,แมลงดำหนาม!$N$6:$N$67)</f>
        <v>19.3</v>
      </c>
      <c r="AN86" s="297">
        <f>SUMIF('ด้วงแรด มะพร้าว'!$C$6:$C$67,ทดสอบ!$E86,'ด้วงแรด มะพร้าว'!$J$6:$J$67)</f>
        <v>22.15</v>
      </c>
      <c r="AO86" s="297">
        <f>SUMIF(ด้วงงวง!$C$6:$C$67,ทดสอบ!$E86,ด้วงงวง!$J$6:$J$67)</f>
        <v>0</v>
      </c>
      <c r="AP86" s="297">
        <f>SUMIF(ไรสี่ขามะพร้าว!$C$6:$C$67,ทดสอบ!$E86,ไรสี่ขามะพร้าว!$J$6:$J$67)</f>
        <v>0</v>
      </c>
      <c r="AQ86" s="297">
        <f>SUMIF(หนอนพาราซา!$C$6:$C$67,ทดสอบ!$E86,หนอนพาราซา!$J$6:$J$67)</f>
        <v>0</v>
      </c>
      <c r="AR86" s="297">
        <f>SUMIF(หนอนกินใบมะพร้าว!$C$6:$C$67,ทดสอบ!$E86,หนอนกินใบมะพร้าว!$J$6:$J$67)</f>
        <v>0</v>
      </c>
      <c r="AS86" s="300">
        <f t="shared" si="79"/>
        <v>66.5</v>
      </c>
      <c r="AT86" s="297">
        <f>SUMIF('ด้วงแรด ปาล์ม'!$C$5:$C$71,ทดสอบ!$E86,'ด้วงแรด ปาล์ม'!$G$5:$G$71)</f>
        <v>0</v>
      </c>
      <c r="AU86" s="297">
        <f>SUMIF(หนอนปลอกเล็ก!$C$5:$C$71,ทดสอบ!$E86,หนอนปลอกเล็ก!$G$5:$G$71)</f>
        <v>0</v>
      </c>
      <c r="AV86" s="297">
        <f>SUMIF(ด้วงกุหลาบ!$C$5:$C$70,ทดสอบ!$E86,ด้วงกุหลาบ!$G$5:$G$70)</f>
        <v>0</v>
      </c>
      <c r="AW86" s="297">
        <f>SUMIF(โรคทะลายเน่า!$C$5:$C$71,ทดสอบ!$E86,โรคทะลายเน่า!$G$5:$G$71)</f>
        <v>0</v>
      </c>
      <c r="AX86" s="297">
        <f>SUMIF(โรคลำต้นเน่า!$C$5:$C$71,ทดสอบ!$E86,โรคลำต้นเน่า!$G$5:$G$71)</f>
        <v>0</v>
      </c>
      <c r="AY86" s="297">
        <f>SUMIF('โรคใบจุด ปาล์ม'!$C$5:$C$71,ทดสอบ!$E86,'โรคใบจุด ปาล์ม'!$G$5:$G$71)</f>
        <v>0</v>
      </c>
      <c r="AZ86" s="297">
        <f>SUMIF(โรคก้านทางใบเน่า!$C$5:$C$71,ทดสอบ!$E86,โรคก้านทางใบเน่า!$G$5:$G$71)</f>
        <v>0</v>
      </c>
      <c r="BA86" s="297">
        <f>SUMIF(หนอนหน้าแมว!$C$5:$C$71,ทดสอบ!$E86,หนอนหน้าแมว!$G$5:$G$71)</f>
        <v>0</v>
      </c>
      <c r="BB86" s="591">
        <f>SUMIF('หนอนหัวดำ ปาล์ม'!$C$5:$C$71,ทดสอบ!$E86,'หนอนหัวดำ ปาล์ม'!$G$5:$G$71)</f>
        <v>0</v>
      </c>
      <c r="BC86" s="297">
        <f>SUMIF('โรคใบจุดสาหร่าย ปาล์ม'!$C$5:$C$71,ทดสอบ!$E86,'โรคใบจุดสาหร่าย ปาล์ม'!$G$5:$G$71)</f>
        <v>0</v>
      </c>
      <c r="BD86" s="300">
        <f t="shared" si="201"/>
        <v>0</v>
      </c>
      <c r="BE86" s="297">
        <f>SUMIF(โรครากขาว!$C$5:$C$69,ทดสอบ!$E86,โรครากขาว!$G$5:$G$69)</f>
        <v>0</v>
      </c>
      <c r="BF86" s="297">
        <f>SUMIF(โรคใบร่วงยางพาราชนิดใหม่!$C$5:$C$69,ทดสอบ!$E86,โรคใบร่วงยางพาราชนิดใหม่!$G$5:$G$69)</f>
        <v>70</v>
      </c>
      <c r="BG86" s="297">
        <f>SUMIF(โรคใบร่วงยางพารา!$C$5:$C$69,ทดสอบ!$E86,โรคใบร่วงยางพารา!$G$5:$G$69)</f>
        <v>35</v>
      </c>
      <c r="BH86" s="297">
        <f>SUMIF(โรคราแป้ง1!$C$5:$C$69,ทดสอบ!$E86,โรคราแป้ง1!$G$5:$G$69)</f>
        <v>0</v>
      </c>
      <c r="BI86" s="297">
        <f>SUMIF(โรคหน้ายางแห้ง!$C$5:$C$69,ทดสอบ!$E86,โรคหน้ายางแห้ง!$G$5:$G$69)</f>
        <v>0</v>
      </c>
      <c r="BJ86" s="300">
        <f t="shared" si="202"/>
        <v>105</v>
      </c>
      <c r="BK86" s="297">
        <f>SUMIF(โรคราสนิม!$C$5:$C$64,ทดสอบ!$E86,โรคราสนิม!$G$5:$G$64)</f>
        <v>0</v>
      </c>
      <c r="BL86" s="297">
        <f>SUMIF(หนอนกาแฟสีแดง!$C$5:$C$64,ทดสอบ!$E86,หนอนกาแฟสีแดง!$G$5:$G$64)</f>
        <v>0</v>
      </c>
      <c r="BM86" s="297">
        <f>SUMIF(โรคใบจุดตากบ!$C$5:$C$64,ทดสอบ!$E86,โรคใบจุดตากบ!$G$5:$G$64)</f>
        <v>0</v>
      </c>
      <c r="BN86" s="297">
        <f ca="1">SUMIF(หนอนเจาะกิ่งลำต้น!$C$5:$C540,ทดสอบ!$E86,หนอนเจาะกิ่งลำต้น!$G$5:$G$64)</f>
        <v>0</v>
      </c>
      <c r="BO86" s="591">
        <f>SUMIF(มอดเจาะเมล็ดกาแฟ!$C$5:$C$64,ทดสอบ!$E86,มอดเจาะเมล็ดกาแฟ!$G$5:$G$64)</f>
        <v>0</v>
      </c>
      <c r="BP86" s="297">
        <f>SUMIF(มอดเจาะผลกาแฟ!$C$5:$C$64,ทดสอบ!$E86,มอดเจาะผลกาแฟ!$G$5:$G$64)</f>
        <v>0</v>
      </c>
      <c r="BQ86" s="300">
        <f t="shared" ca="1" si="203"/>
        <v>0</v>
      </c>
      <c r="BR86" s="297">
        <f>SUMIF(เพลี้ยแป้งมัน!$B$5:$B$59,ทดสอบ!$E86,เพลี้ยแป้งมัน!$H$5:$H$59)</f>
        <v>0</v>
      </c>
      <c r="BS86" s="591">
        <f>SUMIF('โรคใบไหม้ (มัน)'!$B$5:$B$58,ทดสอบ!$E86,'โรคใบไหม้ (มัน)'!$H$5:$H$58)</f>
        <v>0</v>
      </c>
      <c r="BT86" s="297">
        <f>SUMIF(ไรแดง!$B$5:$B$59,ทดสอบ!$E86,ไรแดง!$H$5:$H$59)</f>
        <v>0</v>
      </c>
      <c r="BU86" s="297"/>
      <c r="BV86" s="297"/>
      <c r="BW86" s="297"/>
      <c r="BX86" s="297"/>
      <c r="BY86" s="297"/>
      <c r="BZ86" s="297">
        <f>SUMIF(โรคโคนเน่าหัวเน่า!$B$5:$B$59,ทดสอบ!$E86,โรคโคนเน่าหัวเน่า!$H$5:$H$59)</f>
        <v>0</v>
      </c>
      <c r="CA86" s="297"/>
      <c r="CB86" s="297">
        <f>SUMIF(โรคพุ่มแจ้!$B$5:$B$58,ทดสอบ!$E86,โรคพุ่มแจ้!$H$5:$H$58)</f>
        <v>0</v>
      </c>
      <c r="CC86" s="297">
        <f>SUMIF(โรคใบด่างมันสำปะหลัง!$B$5:$B$59,ทดสอบ!$E86,โรคใบด่างมันสำปะหลัง!$H$5:$H$59)</f>
        <v>0</v>
      </c>
      <c r="CD86" s="300">
        <f t="shared" si="204"/>
        <v>0</v>
      </c>
      <c r="CE86" s="297">
        <f>SUMIF(หนอนกออ้อย!$B$5:$B$50,ทดสอบ!$E86,หนอนกออ้อย!$G$5:$G$50)</f>
        <v>0</v>
      </c>
      <c r="CF86" s="297">
        <f>SUMIF('ด้วงหนวดยาว อ้อย'!$B$5:$B$52,ทดสอบ!$E86,'ด้วงหนวดยาว อ้อย'!$G$5:$G$52)</f>
        <v>0</v>
      </c>
      <c r="CG86" s="297"/>
      <c r="CH86" s="297"/>
      <c r="CI86" s="297"/>
      <c r="CJ86" s="297"/>
      <c r="CK86" s="297"/>
      <c r="CL86" s="297"/>
      <c r="CM86" s="297"/>
      <c r="CN86" s="297"/>
      <c r="CO86" s="297"/>
      <c r="CP86" s="297"/>
      <c r="CQ86" s="297"/>
      <c r="CR86" s="297">
        <f>SUMIF('โรคใบขาว อ้อย'!$B$5:$B$50,ทดสอบ!$E86,'โรคใบขาว อ้อย'!$G$5:$G$50)</f>
        <v>0</v>
      </c>
      <c r="CS86" s="297"/>
      <c r="CT86" s="300">
        <f t="shared" si="205"/>
        <v>0</v>
      </c>
      <c r="CU86" s="297"/>
      <c r="CV86" s="297">
        <f>SUMIF('หนอนกระทู้ข้าวโพดลายจุด (FAW)'!$B$5:$B$57,ทดสอบ!$E86,'หนอนกระทู้ข้าวโพดลายจุด (FAW)'!$F$5:$F$57)</f>
        <v>0</v>
      </c>
      <c r="CW86" s="297">
        <f>SUMIF(โรคฝักเน่า!$C$5:$C$57,ทดสอบ!$E86,โรคฝักเน่า!$G$5:$G$57)</f>
        <v>0</v>
      </c>
      <c r="CX86" s="297"/>
      <c r="CY86" s="297"/>
      <c r="CZ86" s="297"/>
      <c r="DA86" s="297"/>
      <c r="DB86" s="297"/>
      <c r="DC86" s="297"/>
      <c r="DD86" s="300">
        <f t="shared" si="206"/>
        <v>0</v>
      </c>
      <c r="DE86" s="297">
        <f>SUMIF(โรคเหี่ยว!$B$5:$B$65,ทดสอบ!$E86,โรคเหี่ยว!$E$5:$E$65)</f>
        <v>0</v>
      </c>
      <c r="DF86" s="297"/>
      <c r="DG86" s="297"/>
      <c r="DH86" s="297"/>
      <c r="DI86" s="297"/>
      <c r="DJ86" s="300">
        <f t="shared" si="207"/>
        <v>0</v>
      </c>
      <c r="DK86" s="297"/>
      <c r="DL86" s="297"/>
      <c r="DM86" s="297"/>
      <c r="DN86" s="297"/>
      <c r="DO86" s="297"/>
      <c r="DP86" s="300">
        <f t="shared" si="208"/>
        <v>0</v>
      </c>
      <c r="DQ86" s="297"/>
      <c r="DR86" s="297"/>
      <c r="DS86" s="297">
        <f>SUMIF('เพลี้ยไฟ ทุเรียน'!$B$5:$B$81,ทดสอบ!$E86,'เพลี้ยไฟ ทุเรียน'!$F$5:$F$81)</f>
        <v>0</v>
      </c>
      <c r="DT86" s="297">
        <f>SUMIF('เพลี้ยแป้ง ทุเรียน'!$B$5:$B$81,ทดสอบ!$E86,'เพลี้ยแป้ง ทุเรียน'!$F$5:$F$81)</f>
        <v>0</v>
      </c>
      <c r="DU86" s="297">
        <f>SUMIF(เพลี้ยไก่แจ้ทุเรียน!$B$5:$B$81,ทดสอบ!$E86,เพลี้ยไก่แจ้ทุเรียน!$F$5:$F$81)</f>
        <v>0</v>
      </c>
      <c r="DV86" s="297">
        <f>SUMIF(เพลี้ยหอยเกล็ด!$B$5:$B$81,ทดสอบ!$E86,เพลี้ยหอยเกล็ด!$F$5:$F$81)</f>
        <v>0</v>
      </c>
      <c r="DW86" s="297">
        <f>SUMIF(เพลี้ยจั๊กจั่นฝอย!$B$5:$B$81,ทดสอบ!$E86,เพลี้ยจั๊กจั่นฝอย!$F$5:$F$81)</f>
        <v>0</v>
      </c>
      <c r="DX86" s="297">
        <f>SUMIF(หนอนเจาะเมล็ดทุเรียน!$B$5:$B$81,ทดสอบ!$E86,หนอนเจาะเมล็ดทุเรียน!$F$5:$F$81)</f>
        <v>0</v>
      </c>
      <c r="DY86" s="297">
        <f>SUMIF(ไรแดงทุเรียน!$B$5:$B$81,ทดสอบ!$E86,ไรแดงทุเรียน!$F$5:$F$81)</f>
        <v>0</v>
      </c>
      <c r="DZ86" s="297"/>
      <c r="EA86" s="297">
        <f>SUMIF(โรครากเน่าโคนเน่า!$B$5:$B$81,ทดสอบ!$E86,โรครากเน่าโคนเน่า!$F$5:$F$81)</f>
        <v>3.05</v>
      </c>
      <c r="EB86" s="297">
        <f>SUMIF('โรคราดำ ทุเรียน'!$B$5:$B$81,ทดสอบ!$E86,'โรคราดำ ทุเรียน'!$F$5:$F$81)</f>
        <v>0</v>
      </c>
      <c r="EC86" s="297"/>
      <c r="ED86" s="297"/>
      <c r="EE86" s="297">
        <f>SUMIF(โรคราสีชมพู!$B$5:$B$81,ทดสอบ!$E86,โรคราสีชมพู!$F$5:$F$81)</f>
        <v>0.25</v>
      </c>
      <c r="EF86" s="297">
        <f>SUMIF(โรคใบติดหรือใบไหม้!$B$5:$B$81,ทดสอบ!$E86,โรคใบติดหรือใบไหม้!$F$5:$F$81)</f>
        <v>0</v>
      </c>
      <c r="EG86" s="297"/>
      <c r="EH86" s="297">
        <f>SUMIF('โรคใบจุดสาหร่าย (durian)'!$B$5:$B$81,ทดสอบ!$E86,'โรคใบจุดสาหร่าย (durian)'!$F$5:$F$81)</f>
        <v>0</v>
      </c>
      <c r="EI86" s="297">
        <f>SUMIF(หนอนเจาะผล!$B$5:$B$81,ทดสอบ!$E86,หนอนเจาะผล!$F$5:$F$81)</f>
        <v>0</v>
      </c>
      <c r="EJ86" s="300">
        <f t="shared" si="209"/>
        <v>3.3</v>
      </c>
      <c r="EK86" s="297"/>
      <c r="EL86" s="297">
        <f>SUMIF('เพลี้ยแป้ง (เงาะ)'!$B$5:$B$76,ทดสอบ!$E86,'เพลี้ยแป้ง (เงาะ)'!$F$5:$F$76)</f>
        <v>0</v>
      </c>
      <c r="EM86" s="297"/>
      <c r="EN86" s="297">
        <f>SUMIF(หนอนคืบกินใบ!$B$5:$B$76,ทดสอบ!$E86,หนอนคืบกินใบ!$F$5:$F$76)</f>
        <v>0</v>
      </c>
      <c r="EO86" s="297">
        <f>SUMIF('โรคราแป้ง (เงาะ)'!$B$5:$B$76,ทดสอบ!$E86,'โรคราแป้ง (เงาะ)'!$F$5:$F$76)</f>
        <v>0</v>
      </c>
      <c r="EP86" s="297"/>
      <c r="EQ86" s="297"/>
      <c r="ER86" s="297"/>
      <c r="ES86" s="297">
        <f>SUMIF('โรคใบจุดสาหร่าย(เงาะ)'!$B$5:$B$76,ทดสอบ!$E86,'โรคใบจุดสาหร่าย(เงาะ)'!$F$5:$F$76)</f>
        <v>0</v>
      </c>
      <c r="ET86" s="300">
        <f t="shared" si="210"/>
        <v>0</v>
      </c>
      <c r="EU86" s="297">
        <f>SUMIF('เพลี้ยไฟ (mangosteen)'!$B$5:$B$76,ทดสอบ!$E86,'เพลี้ยไฟ (mangosteen)'!$F$5:$F$76)</f>
        <v>0</v>
      </c>
      <c r="EV86" s="297">
        <f>SUMIF(หนอนชอนใบ!$B$5:$B$76,ทดสอบ!$E86,หนอนชอนใบ!$F$5:$F$76)</f>
        <v>0</v>
      </c>
      <c r="EW86" s="297">
        <f>SUMIF(หนอนกินใบ!$B$5:$B$76,ทดสอบ!$E86,หนอนกินใบ!$F$5:$F$76)</f>
        <v>0</v>
      </c>
      <c r="EX86" s="297"/>
      <c r="EY86" s="297">
        <f>SUMIF(โรคแอนแทรคโนส!$B$5:$B$76,ทดสอบ!$E86,โรคแอนแทรคโนส!$F$5:$F$76)</f>
        <v>0</v>
      </c>
      <c r="EZ86" s="297">
        <f>SUMIF('โรคใบจุดสาหร่าย (mangosteen)'!$B$5:$B$76,ทดสอบ!$E86,'โรคใบจุดสาหร่าย (mangosteen)'!$F$5:$F$76)</f>
        <v>0</v>
      </c>
      <c r="FA86" s="297">
        <f>SUMIF('โรคใบจุด (mangosteen)'!$B$5:$B$76,ทดสอบ!$E86,'โรคใบจุด (mangosteen)'!$F$5:$F$76)</f>
        <v>0</v>
      </c>
      <c r="FB86" s="300">
        <f t="shared" si="211"/>
        <v>0</v>
      </c>
      <c r="FC86" s="297">
        <f>SUMIF(โรคพุ่มไม้กวาด!$B$5:$B$80,ทดสอบ!$E86,โรคพุ่มไม้กวาด!$F$5:$F$80)</f>
        <v>0</v>
      </c>
      <c r="FD86" s="297">
        <f>SUMIF('เพลี้ยแป้ง (ลำไย)'!$B$5:$B$80,ทดสอบ!$E86,'เพลี้ยแป้ง (ลำไย)'!$F$5:$F$80)</f>
        <v>0</v>
      </c>
      <c r="FE86" s="297">
        <f>SUMIF('โรคราดำ (ลำไย)'!$B$5:$B$80,ทดสอบ!$E86,'โรคราดำ (ลำไย)'!$F$5:$F$80)</f>
        <v>0</v>
      </c>
      <c r="FF86" s="297">
        <f>SUMIF('หนอนคืบกินใบ (ลำไย)'!$B$5:$B$80,ทดสอบ!$E86,'หนอนคืบกินใบ (ลำไย)'!$F$5:$F$80)</f>
        <v>0</v>
      </c>
      <c r="FG86" s="297"/>
      <c r="FH86" s="300">
        <f t="shared" si="212"/>
        <v>0</v>
      </c>
      <c r="FI86" s="300">
        <f t="shared" ca="1" si="213"/>
        <v>174.8</v>
      </c>
      <c r="FJ86" s="368">
        <f t="shared" ca="1" si="184"/>
        <v>174.8</v>
      </c>
      <c r="FK86" s="334">
        <f t="shared" ca="1" si="183"/>
        <v>0</v>
      </c>
    </row>
    <row r="87" spans="1:167" s="112" customFormat="1">
      <c r="A87" s="318">
        <v>0</v>
      </c>
      <c r="B87" s="318">
        <f t="shared" ca="1" si="199"/>
        <v>1</v>
      </c>
      <c r="C87" s="318">
        <f ca="1">IF(B87=1,SUBTOTAL(2,$B$78:B87),"")</f>
        <v>10</v>
      </c>
      <c r="D87" s="290">
        <f t="shared" ca="1" si="139"/>
        <v>10</v>
      </c>
      <c r="E87" s="291" t="s">
        <v>192</v>
      </c>
      <c r="F87" s="310"/>
      <c r="G87" s="310"/>
      <c r="H87" s="310"/>
      <c r="I87" s="310"/>
      <c r="J87" s="306"/>
      <c r="K87" s="297">
        <f>SUMIF(หนอนห่อใบข้าว!$B$5:$B$76,ทดสอบ!$E87,หนอนห่อใบข้าว!$G$5:$G$76)</f>
        <v>2</v>
      </c>
      <c r="L87" s="297">
        <f>SUMIF(เพลี้ยกระโดดหลังขาว!$B$5:$B$76,ทดสอบ!$E87,เพลี้ยกระโดดหลังขาว!$G$5:$G$76)</f>
        <v>0</v>
      </c>
      <c r="M87" s="297">
        <f>SUMIF(โรคไหม้ข้าว!$B$5:$B$76,ทดสอบ!$E87,โรคไหม้ข้าว!$G$5:$G$76)</f>
        <v>0</v>
      </c>
      <c r="N87" s="297">
        <f>SUMIF(แมลงหวี่ขาว!$B$5:$B$76,ทดสอบ!$E87,แมลงหวี่ขาว!$G$5:$G$76)</f>
        <v>0</v>
      </c>
      <c r="O87" s="297">
        <f>SUMIF(เพลี้ยกระโดดสีน้ำตาล!$B$5:$B$77,ทดสอบ!$E87,เพลี้ยกระโดดสีน้ำตาล!$G$5:$G$77)</f>
        <v>0</v>
      </c>
      <c r="P87" s="297">
        <f>SUMIF(แมลงสิง!$B$5:$B$81,ทดสอบ!$E87,แมลงสิง!$G$5:$G$81)</f>
        <v>0</v>
      </c>
      <c r="Q87" s="297">
        <f>SUMIF(เพลี้ยไฟ!$B$5:$B$76,ทดสอบ!$E87,เพลี้ยไฟ!$G$5:$G$76)</f>
        <v>0</v>
      </c>
      <c r="R87" s="297">
        <f>SUMIF(แมลงดำหนาม1!$B$5:$B$81,ทดสอบ!$E87,แมลงดำหนาม1!$G$5:$G$81)</f>
        <v>0</v>
      </c>
      <c r="S87" s="297">
        <f>SUMIF(โรคขอบใบแห้ง!$B$5:$B$78,ทดสอบ!$E87,โรคขอบใบแห้ง!$G$5:$G$78)</f>
        <v>0</v>
      </c>
      <c r="T87" s="297">
        <f>SUMIF(โรคกาบใบแห้ง!$B$5:$B$81,ทดสอบ!$E87,โรคกาบใบแห้ง!$G$5:$G$81)</f>
        <v>0</v>
      </c>
      <c r="U87" s="297">
        <f>SUMIF(โรคใบจุดสีน้ำตาล!$B$5:$B$77,ทดสอบ!$E87,โรคใบจุดสีน้ำตาล!$G$5:$G$77)</f>
        <v>0</v>
      </c>
      <c r="V87" s="297">
        <f>SUMIF(หนอนกระทู้กล้า!$B$5:$B$76,ทดสอบ!$E87,หนอนกระทู้กล้า!$G$5:$G$76)</f>
        <v>0</v>
      </c>
      <c r="W87" s="297">
        <f>SUMIF(โรคใบขีดโปร่งแสง!$B$5:$B$81,ทดสอบ!$E87,โรคใบขีดโปร่งแสง!$G$5:$G$81)</f>
        <v>0</v>
      </c>
      <c r="X87" s="297">
        <f>SUMIF(โรคใบขีดสีน้ำตาล!$B$5:$B$80,ทดสอบ!$E87,โรคใบขีดสีน้ำตาล!$G$5:$G$80)</f>
        <v>0</v>
      </c>
      <c r="Y87" s="297">
        <f>SUMIF(หนอนกัดใบข้าว!$B$5:$B$81,ทดสอบ!$E87,หนอนกัดใบข้าว!$G$5:$G$81)</f>
        <v>0</v>
      </c>
      <c r="Z87" s="297">
        <f>SUMIF(แมลงหล่า!$B$5:$B$81,ทดสอบ!$E87,แมลงหล่า!$G$5:$G$81)</f>
        <v>0</v>
      </c>
      <c r="AA87" s="297">
        <f>SUMIF(แมลงบั่ว!$B$5:$B$80,ทดสอบ!$E87,แมลงบั่ว!$G$5:$G$80)</f>
        <v>0</v>
      </c>
      <c r="AB87" s="297">
        <f>SUMIF(โรคเมล็ดด่าง!$B$5:$B$81,ทดสอบ!$E87,โรคเมล็ดด่าง!$G$5:$G$81)</f>
        <v>0</v>
      </c>
      <c r="AC87" s="297">
        <f>SUMIF(ด้วงดำ!$B$5:$B$81,ทดสอบ!$E87,ด้วงดำ!$G$5:$G$81)</f>
        <v>0</v>
      </c>
      <c r="AD87" s="297">
        <f>SUMIF(ตั๊กแตนหนวดสั้น!$B$5:$B$81,ทดสอบ!$E87,ตั๊กแตนหนวดสั้น!$G$5:$G$81)</f>
        <v>0</v>
      </c>
      <c r="AE87" s="297">
        <f>SUMIF(หนอนกอข้าว!$B$5:$B$77,ทดสอบ!$E87,หนอนกอข้าว!$G$5:$G$77)</f>
        <v>0</v>
      </c>
      <c r="AF87" s="297">
        <f>SUMIF(หนอนกระทู้ข้าว!$B$5:$B$81,ทดสอบ!$E87,หนอนกระทู้ข้าว!$G$5:$G$81)</f>
        <v>0</v>
      </c>
      <c r="AG87" s="297">
        <f>SUMIF(โรคกาบใบเน่า!$B$5:$B$81,ทดสอบ!$E87,โรคกาบใบเน่า!$G$5:$G$81)</f>
        <v>0</v>
      </c>
      <c r="AH87" s="297">
        <f>SUMIF(เพลี้ยจั๊กจั่นสีเขียว!$B$5:$B$80,ทดสอบ!$E87,เพลี้ยจั๊กจั่นสีเขียว!$G$5:$G$80)</f>
        <v>0</v>
      </c>
      <c r="AI87" s="297">
        <f>SUMIF(หอยเชอรี่!$B$5:$B$81,ทดสอบ!$E87,หอยเชอรี่!$G$5:$G$81)</f>
        <v>0</v>
      </c>
      <c r="AJ87" s="297">
        <f>SUMIF(โรคใบสีส้ม!$B$5:$B$80,ทดสอบ!$E87,โรคใบสีส้ม!$G$5:$G$80)</f>
        <v>0</v>
      </c>
      <c r="AK87" s="300">
        <f t="shared" si="200"/>
        <v>2</v>
      </c>
      <c r="AL87" s="297">
        <f>SUMIF(หนอนหัวดำ!$C$6:$C$67,ทดสอบ!$E87,หนอนหัวดำ!$N$6:$N$67)</f>
        <v>0</v>
      </c>
      <c r="AM87" s="297">
        <f>SUMIF(แมลงดำหนาม!$C$6:$C$67,ทดสอบ!$E87,แมลงดำหนาม!$N$6:$N$67)</f>
        <v>0</v>
      </c>
      <c r="AN87" s="297">
        <f>SUMIF('ด้วงแรด มะพร้าว'!$C$6:$C$67,ทดสอบ!$E87,'ด้วงแรด มะพร้าว'!$J$6:$J$67)</f>
        <v>0</v>
      </c>
      <c r="AO87" s="297">
        <f>SUMIF(ด้วงงวง!$C$6:$C$67,ทดสอบ!$E87,ด้วงงวง!$J$6:$J$67)</f>
        <v>0</v>
      </c>
      <c r="AP87" s="297">
        <f>SUMIF(ไรสี่ขามะพร้าว!$C$6:$C$67,ทดสอบ!$E87,ไรสี่ขามะพร้าว!$J$6:$J$67)</f>
        <v>0</v>
      </c>
      <c r="AQ87" s="297">
        <f>SUMIF(หนอนพาราซา!$C$6:$C$67,ทดสอบ!$E87,หนอนพาราซา!$J$6:$J$67)</f>
        <v>0</v>
      </c>
      <c r="AR87" s="297">
        <f>SUMIF(หนอนกินใบมะพร้าว!$C$6:$C$67,ทดสอบ!$E87,หนอนกินใบมะพร้าว!$J$6:$J$67)</f>
        <v>0</v>
      </c>
      <c r="AS87" s="300">
        <f t="shared" si="79"/>
        <v>0</v>
      </c>
      <c r="AT87" s="297">
        <f>SUMIF('ด้วงแรด ปาล์ม'!$C$5:$C$71,ทดสอบ!$E87,'ด้วงแรด ปาล์ม'!$G$5:$G$71)</f>
        <v>0</v>
      </c>
      <c r="AU87" s="297">
        <f>SUMIF(หนอนปลอกเล็ก!$C$5:$C$71,ทดสอบ!$E87,หนอนปลอกเล็ก!$G$5:$G$71)</f>
        <v>0</v>
      </c>
      <c r="AV87" s="297">
        <f>SUMIF(ด้วงกุหลาบ!$C$5:$C$70,ทดสอบ!$E87,ด้วงกุหลาบ!$G$5:$G$70)</f>
        <v>0</v>
      </c>
      <c r="AW87" s="297">
        <f>SUMIF(โรคทะลายเน่า!$C$5:$C$71,ทดสอบ!$E87,โรคทะลายเน่า!$G$5:$G$71)</f>
        <v>0</v>
      </c>
      <c r="AX87" s="297">
        <f>SUMIF(โรคลำต้นเน่า!$C$5:$C$71,ทดสอบ!$E87,โรคลำต้นเน่า!$G$5:$G$71)</f>
        <v>0</v>
      </c>
      <c r="AY87" s="297">
        <f>SUMIF('โรคใบจุด ปาล์ม'!$C$5:$C$71,ทดสอบ!$E87,'โรคใบจุด ปาล์ม'!$G$5:$G$71)</f>
        <v>3</v>
      </c>
      <c r="AZ87" s="297">
        <f>SUMIF(โรคก้านทางใบเน่า!$C$5:$C$71,ทดสอบ!$E87,โรคก้านทางใบเน่า!$G$5:$G$71)</f>
        <v>0</v>
      </c>
      <c r="BA87" s="297">
        <f>SUMIF(หนอนหน้าแมว!$C$5:$C$71,ทดสอบ!$E87,หนอนหน้าแมว!$G$5:$G$71)</f>
        <v>0</v>
      </c>
      <c r="BB87" s="591">
        <f>SUMIF('หนอนหัวดำ ปาล์ม'!$C$5:$C$71,ทดสอบ!$E87,'หนอนหัวดำ ปาล์ม'!$G$5:$G$71)</f>
        <v>0</v>
      </c>
      <c r="BC87" s="297">
        <f>SUMIF('โรคใบจุดสาหร่าย ปาล์ม'!$C$5:$C$71,ทดสอบ!$E87,'โรคใบจุดสาหร่าย ปาล์ม'!$G$5:$G$71)</f>
        <v>0</v>
      </c>
      <c r="BD87" s="300">
        <f t="shared" si="201"/>
        <v>3</v>
      </c>
      <c r="BE87" s="297">
        <f>SUMIF(โรครากขาว!$C$5:$C$69,ทดสอบ!$E87,โรครากขาว!$G$5:$G$69)</f>
        <v>0</v>
      </c>
      <c r="BF87" s="297">
        <f>SUMIF(โรคใบร่วงยางพาราชนิดใหม่!$C$5:$C$69,ทดสอบ!$E87,โรคใบร่วงยางพาราชนิดใหม่!$G$5:$G$69)</f>
        <v>375395</v>
      </c>
      <c r="BG87" s="297">
        <f>SUMIF(โรคใบร่วงยางพารา!$C$5:$C$69,ทดสอบ!$E87,โรคใบร่วงยางพารา!$G$5:$G$69)</f>
        <v>0</v>
      </c>
      <c r="BH87" s="297">
        <f>SUMIF(โรคราแป้ง1!$C$5:$C$69,ทดสอบ!$E87,โรคราแป้ง1!$G$5:$G$69)</f>
        <v>0</v>
      </c>
      <c r="BI87" s="297">
        <f>SUMIF(โรคหน้ายางแห้ง!$C$5:$C$69,ทดสอบ!$E87,โรคหน้ายางแห้ง!$G$5:$G$69)</f>
        <v>0</v>
      </c>
      <c r="BJ87" s="300">
        <f t="shared" si="202"/>
        <v>375395</v>
      </c>
      <c r="BK87" s="297">
        <f>SUMIF(โรคราสนิม!$C$5:$C$64,ทดสอบ!$E87,โรคราสนิม!$G$5:$G$64)</f>
        <v>0</v>
      </c>
      <c r="BL87" s="297">
        <f>SUMIF(หนอนกาแฟสีแดง!$C$5:$C$64,ทดสอบ!$E87,หนอนกาแฟสีแดง!$G$5:$G$64)</f>
        <v>0</v>
      </c>
      <c r="BM87" s="297">
        <f>SUMIF(โรคใบจุดตากบ!$C$5:$C$64,ทดสอบ!$E87,โรคใบจุดตากบ!$G$5:$G$64)</f>
        <v>0</v>
      </c>
      <c r="BN87" s="297">
        <f ca="1">SUMIF(หนอนเจาะกิ่งลำต้น!$C$5:$C541,ทดสอบ!$E87,หนอนเจาะกิ่งลำต้น!$G$5:$G$64)</f>
        <v>0</v>
      </c>
      <c r="BO87" s="591">
        <f>SUMIF(มอดเจาะเมล็ดกาแฟ!$C$5:$C$64,ทดสอบ!$E87,มอดเจาะเมล็ดกาแฟ!$G$5:$G$64)</f>
        <v>0</v>
      </c>
      <c r="BP87" s="297">
        <f>SUMIF(มอดเจาะผลกาแฟ!$C$5:$C$64,ทดสอบ!$E87,มอดเจาะผลกาแฟ!$G$5:$G$64)</f>
        <v>0</v>
      </c>
      <c r="BQ87" s="300">
        <f t="shared" ca="1" si="203"/>
        <v>0</v>
      </c>
      <c r="BR87" s="297">
        <f>SUMIF(เพลี้ยแป้งมัน!$B$5:$B$59,ทดสอบ!$E87,เพลี้ยแป้งมัน!$H$5:$H$59)</f>
        <v>0</v>
      </c>
      <c r="BS87" s="591">
        <f>SUMIF('โรคใบไหม้ (มัน)'!$B$5:$B$58,ทดสอบ!$E87,'โรคใบไหม้ (มัน)'!$H$5:$H$58)</f>
        <v>0</v>
      </c>
      <c r="BT87" s="297">
        <f>SUMIF(ไรแดง!$B$5:$B$59,ทดสอบ!$E87,ไรแดง!$H$5:$H$59)</f>
        <v>0</v>
      </c>
      <c r="BU87" s="297"/>
      <c r="BV87" s="297"/>
      <c r="BW87" s="297"/>
      <c r="BX87" s="297"/>
      <c r="BY87" s="297"/>
      <c r="BZ87" s="297">
        <f>SUMIF(โรคโคนเน่าหัวเน่า!$B$5:$B$59,ทดสอบ!$E87,โรคโคนเน่าหัวเน่า!$H$5:$H$59)</f>
        <v>0</v>
      </c>
      <c r="CA87" s="297"/>
      <c r="CB87" s="297">
        <f>SUMIF(โรคพุ่มแจ้!$B$5:$B$58,ทดสอบ!$E87,โรคพุ่มแจ้!$H$5:$H$58)</f>
        <v>0</v>
      </c>
      <c r="CC87" s="297">
        <f>SUMIF(โรคใบด่างมันสำปะหลัง!$B$5:$B$59,ทดสอบ!$E87,โรคใบด่างมันสำปะหลัง!$H$5:$H$59)</f>
        <v>0</v>
      </c>
      <c r="CD87" s="300">
        <f t="shared" si="204"/>
        <v>0</v>
      </c>
      <c r="CE87" s="297">
        <f>SUMIF(หนอนกออ้อย!$B$5:$B$50,ทดสอบ!$E87,หนอนกออ้อย!$G$5:$G$50)</f>
        <v>0</v>
      </c>
      <c r="CF87" s="297">
        <f>SUMIF('ด้วงหนวดยาว อ้อย'!$B$5:$B$52,ทดสอบ!$E87,'ด้วงหนวดยาว อ้อย'!$G$5:$G$52)</f>
        <v>0</v>
      </c>
      <c r="CG87" s="297"/>
      <c r="CH87" s="297"/>
      <c r="CI87" s="297"/>
      <c r="CJ87" s="297"/>
      <c r="CK87" s="297"/>
      <c r="CL87" s="297"/>
      <c r="CM87" s="297"/>
      <c r="CN87" s="297"/>
      <c r="CO87" s="297"/>
      <c r="CP87" s="297"/>
      <c r="CQ87" s="297"/>
      <c r="CR87" s="297">
        <f>SUMIF('โรคใบขาว อ้อย'!$B$5:$B$50,ทดสอบ!$E87,'โรคใบขาว อ้อย'!$G$5:$G$50)</f>
        <v>0</v>
      </c>
      <c r="CS87" s="297"/>
      <c r="CT87" s="300">
        <f t="shared" si="205"/>
        <v>0</v>
      </c>
      <c r="CU87" s="297"/>
      <c r="CV87" s="297">
        <f>SUMIF('หนอนกระทู้ข้าวโพดลายจุด (FAW)'!$B$5:$B$57,ทดสอบ!$E87,'หนอนกระทู้ข้าวโพดลายจุด (FAW)'!$F$5:$F$57)</f>
        <v>3</v>
      </c>
      <c r="CW87" s="297">
        <f>SUMIF(โรคฝักเน่า!$C$5:$C$57,ทดสอบ!$E87,โรคฝักเน่า!$G$5:$G$57)</f>
        <v>0</v>
      </c>
      <c r="CX87" s="297"/>
      <c r="CY87" s="297"/>
      <c r="CZ87" s="297"/>
      <c r="DA87" s="297"/>
      <c r="DB87" s="297"/>
      <c r="DC87" s="297"/>
      <c r="DD87" s="300">
        <f t="shared" si="206"/>
        <v>3</v>
      </c>
      <c r="DE87" s="297">
        <f>SUMIF(โรคเหี่ยว!$B$5:$B$65,ทดสอบ!$E87,โรคเหี่ยว!$E$5:$E$65)</f>
        <v>0</v>
      </c>
      <c r="DF87" s="297"/>
      <c r="DG87" s="297"/>
      <c r="DH87" s="297"/>
      <c r="DI87" s="297"/>
      <c r="DJ87" s="300">
        <f t="shared" si="207"/>
        <v>0</v>
      </c>
      <c r="DK87" s="297"/>
      <c r="DL87" s="297"/>
      <c r="DM87" s="297"/>
      <c r="DN87" s="297"/>
      <c r="DO87" s="297"/>
      <c r="DP87" s="300">
        <f t="shared" si="208"/>
        <v>0</v>
      </c>
      <c r="DQ87" s="297"/>
      <c r="DR87" s="297"/>
      <c r="DS87" s="297">
        <f>SUMIF('เพลี้ยไฟ ทุเรียน'!$B$5:$B$81,ทดสอบ!$E87,'เพลี้ยไฟ ทุเรียน'!$F$5:$F$81)</f>
        <v>0</v>
      </c>
      <c r="DT87" s="297">
        <f>SUMIF('เพลี้ยแป้ง ทุเรียน'!$B$5:$B$81,ทดสอบ!$E87,'เพลี้ยแป้ง ทุเรียน'!$F$5:$F$81)</f>
        <v>0</v>
      </c>
      <c r="DU87" s="297">
        <f>SUMIF(เพลี้ยไก่แจ้ทุเรียน!$B$5:$B$81,ทดสอบ!$E87,เพลี้ยไก่แจ้ทุเรียน!$F$5:$F$81)</f>
        <v>90</v>
      </c>
      <c r="DV87" s="297">
        <f>SUMIF(เพลี้ยหอยเกล็ด!$B$5:$B$81,ทดสอบ!$E87,เพลี้ยหอยเกล็ด!$F$5:$F$81)</f>
        <v>2</v>
      </c>
      <c r="DW87" s="297">
        <f>SUMIF(เพลี้ยจั๊กจั่นฝอย!$B$5:$B$81,ทดสอบ!$E87,เพลี้ยจั๊กจั่นฝอย!$F$5:$F$81)</f>
        <v>0</v>
      </c>
      <c r="DX87" s="297">
        <f>SUMIF(หนอนเจาะเมล็ดทุเรียน!$B$5:$B$81,ทดสอบ!$E87,หนอนเจาะเมล็ดทุเรียน!$F$5:$F$81)</f>
        <v>0</v>
      </c>
      <c r="DY87" s="297">
        <f>SUMIF(ไรแดงทุเรียน!$B$5:$B$81,ทดสอบ!$E87,ไรแดงทุเรียน!$F$5:$F$81)</f>
        <v>60</v>
      </c>
      <c r="DZ87" s="297"/>
      <c r="EA87" s="297">
        <f>SUMIF(โรครากเน่าโคนเน่า!$B$5:$B$81,ทดสอบ!$E87,โรครากเน่าโคนเน่า!$F$5:$F$81)</f>
        <v>269</v>
      </c>
      <c r="EB87" s="297">
        <f>SUMIF('โรคราดำ ทุเรียน'!$B$5:$B$81,ทดสอบ!$E87,'โรคราดำ ทุเรียน'!$F$5:$F$81)</f>
        <v>0</v>
      </c>
      <c r="EC87" s="297"/>
      <c r="ED87" s="297"/>
      <c r="EE87" s="297">
        <f>SUMIF(โรคราสีชมพู!$B$5:$B$81,ทดสอบ!$E87,โรคราสีชมพู!$F$5:$F$81)</f>
        <v>0</v>
      </c>
      <c r="EF87" s="297">
        <f>SUMIF(โรคใบติดหรือใบไหม้!$B$5:$B$81,ทดสอบ!$E87,โรคใบติดหรือใบไหม้!$F$5:$F$81)</f>
        <v>356</v>
      </c>
      <c r="EG87" s="297"/>
      <c r="EH87" s="297">
        <f>SUMIF('โรคใบจุดสาหร่าย (durian)'!$B$5:$B$81,ทดสอบ!$E87,'โรคใบจุดสาหร่าย (durian)'!$F$5:$F$81)</f>
        <v>154</v>
      </c>
      <c r="EI87" s="297">
        <f>SUMIF(หนอนเจาะผล!$B$5:$B$81,ทดสอบ!$E87,หนอนเจาะผล!$F$5:$F$81)</f>
        <v>0</v>
      </c>
      <c r="EJ87" s="300">
        <f t="shared" si="209"/>
        <v>931</v>
      </c>
      <c r="EK87" s="297"/>
      <c r="EL87" s="297">
        <f>SUMIF('เพลี้ยแป้ง (เงาะ)'!$B$5:$B$76,ทดสอบ!$E87,'เพลี้ยแป้ง (เงาะ)'!$F$5:$F$76)</f>
        <v>0</v>
      </c>
      <c r="EM87" s="297"/>
      <c r="EN87" s="297">
        <f>SUMIF(หนอนคืบกินใบ!$B$5:$B$76,ทดสอบ!$E87,หนอนคืบกินใบ!$F$5:$F$76)</f>
        <v>0</v>
      </c>
      <c r="EO87" s="297">
        <f>SUMIF('โรคราแป้ง (เงาะ)'!$B$5:$B$76,ทดสอบ!$E87,'โรคราแป้ง (เงาะ)'!$F$5:$F$76)</f>
        <v>0</v>
      </c>
      <c r="EP87" s="297"/>
      <c r="EQ87" s="297"/>
      <c r="ER87" s="297"/>
      <c r="ES87" s="297">
        <f>SUMIF('โรคใบจุดสาหร่าย(เงาะ)'!$B$5:$B$76,ทดสอบ!$E87,'โรคใบจุดสาหร่าย(เงาะ)'!$F$5:$F$76)</f>
        <v>0</v>
      </c>
      <c r="ET87" s="300">
        <f t="shared" si="210"/>
        <v>0</v>
      </c>
      <c r="EU87" s="297">
        <f>SUMIF('เพลี้ยไฟ (mangosteen)'!$B$5:$B$76,ทดสอบ!$E87,'เพลี้ยไฟ (mangosteen)'!$F$5:$F$76)</f>
        <v>0</v>
      </c>
      <c r="EV87" s="297">
        <f>SUMIF(หนอนชอนใบ!$B$5:$B$76,ทดสอบ!$E87,หนอนชอนใบ!$F$5:$F$76)</f>
        <v>0</v>
      </c>
      <c r="EW87" s="297">
        <f>SUMIF(หนอนกินใบ!$B$5:$B$76,ทดสอบ!$E87,หนอนกินใบ!$F$5:$F$76)</f>
        <v>0</v>
      </c>
      <c r="EX87" s="297"/>
      <c r="EY87" s="297">
        <f>SUMIF(โรคแอนแทรคโนส!$B$5:$B$76,ทดสอบ!$E87,โรคแอนแทรคโนส!$F$5:$F$76)</f>
        <v>0</v>
      </c>
      <c r="EZ87" s="297">
        <f>SUMIF('โรคใบจุดสาหร่าย (mangosteen)'!$B$5:$B$76,ทดสอบ!$E87,'โรคใบจุดสาหร่าย (mangosteen)'!$F$5:$F$76)</f>
        <v>0</v>
      </c>
      <c r="FA87" s="297">
        <f>SUMIF('โรคใบจุด (mangosteen)'!$B$5:$B$76,ทดสอบ!$E87,'โรคใบจุด (mangosteen)'!$F$5:$F$76)</f>
        <v>0</v>
      </c>
      <c r="FB87" s="300">
        <f t="shared" si="211"/>
        <v>0</v>
      </c>
      <c r="FC87" s="297">
        <f>SUMIF(โรคพุ่มไม้กวาด!$B$5:$B$80,ทดสอบ!$E87,โรคพุ่มไม้กวาด!$F$5:$F$80)</f>
        <v>0</v>
      </c>
      <c r="FD87" s="297">
        <f>SUMIF('เพลี้ยแป้ง (ลำไย)'!$B$5:$B$80,ทดสอบ!$E87,'เพลี้ยแป้ง (ลำไย)'!$F$5:$F$80)</f>
        <v>0</v>
      </c>
      <c r="FE87" s="297">
        <f>SUMIF('โรคราดำ (ลำไย)'!$B$5:$B$80,ทดสอบ!$E87,'โรคราดำ (ลำไย)'!$F$5:$F$80)</f>
        <v>0</v>
      </c>
      <c r="FF87" s="297">
        <f>SUMIF('หนอนคืบกินใบ (ลำไย)'!$B$5:$B$80,ทดสอบ!$E87,'หนอนคืบกินใบ (ลำไย)'!$F$5:$F$80)</f>
        <v>0</v>
      </c>
      <c r="FG87" s="297"/>
      <c r="FH87" s="300">
        <f t="shared" si="212"/>
        <v>0</v>
      </c>
      <c r="FI87" s="300">
        <f t="shared" ca="1" si="213"/>
        <v>376334</v>
      </c>
      <c r="FJ87" s="368">
        <f t="shared" ca="1" si="184"/>
        <v>376334</v>
      </c>
      <c r="FK87" s="334">
        <f t="shared" ca="1" si="183"/>
        <v>0</v>
      </c>
    </row>
    <row r="88" spans="1:167" s="112" customFormat="1">
      <c r="A88" s="318">
        <v>0</v>
      </c>
      <c r="B88" s="318">
        <f t="shared" ca="1" si="199"/>
        <v>1</v>
      </c>
      <c r="C88" s="318">
        <f ca="1">IF(B88=1,SUBTOTAL(2,$B$78:B88),"")</f>
        <v>11</v>
      </c>
      <c r="D88" s="290">
        <f t="shared" ca="1" si="139"/>
        <v>11</v>
      </c>
      <c r="E88" s="291" t="s">
        <v>193</v>
      </c>
      <c r="F88" s="310"/>
      <c r="G88" s="310"/>
      <c r="H88" s="310"/>
      <c r="I88" s="310"/>
      <c r="J88" s="306"/>
      <c r="K88" s="297">
        <f>SUMIF(หนอนห่อใบข้าว!$B$5:$B$76,ทดสอบ!$E88,หนอนห่อใบข้าว!$G$5:$G$76)</f>
        <v>22</v>
      </c>
      <c r="L88" s="297">
        <f>SUMIF(เพลี้ยกระโดดหลังขาว!$B$5:$B$76,ทดสอบ!$E88,เพลี้ยกระโดดหลังขาว!$G$5:$G$76)</f>
        <v>0</v>
      </c>
      <c r="M88" s="297">
        <f>SUMIF(โรคไหม้ข้าว!$B$5:$B$76,ทดสอบ!$E88,โรคไหม้ข้าว!$G$5:$G$76)</f>
        <v>0</v>
      </c>
      <c r="N88" s="297">
        <f>SUMIF(แมลงหวี่ขาว!$B$5:$B$76,ทดสอบ!$E88,แมลงหวี่ขาว!$G$5:$G$76)</f>
        <v>0</v>
      </c>
      <c r="O88" s="297">
        <f>SUMIF(เพลี้ยกระโดดสีน้ำตาล!$B$5:$B$77,ทดสอบ!$E88,เพลี้ยกระโดดสีน้ำตาล!$G$5:$G$77)</f>
        <v>0</v>
      </c>
      <c r="P88" s="297">
        <f>SUMIF(แมลงสิง!$B$5:$B$81,ทดสอบ!$E88,แมลงสิง!$G$5:$G$81)</f>
        <v>0</v>
      </c>
      <c r="Q88" s="297">
        <f>SUMIF(เพลี้ยไฟ!$B$5:$B$76,ทดสอบ!$E88,เพลี้ยไฟ!$G$5:$G$76)</f>
        <v>0</v>
      </c>
      <c r="R88" s="297">
        <f>SUMIF(แมลงดำหนาม1!$B$5:$B$81,ทดสอบ!$E88,แมลงดำหนาม1!$G$5:$G$81)</f>
        <v>0</v>
      </c>
      <c r="S88" s="297">
        <f>SUMIF(โรคขอบใบแห้ง!$B$5:$B$78,ทดสอบ!$E88,โรคขอบใบแห้ง!$G$5:$G$78)</f>
        <v>0</v>
      </c>
      <c r="T88" s="297">
        <f>SUMIF(โรคกาบใบแห้ง!$B$5:$B$81,ทดสอบ!$E88,โรคกาบใบแห้ง!$G$5:$G$81)</f>
        <v>0</v>
      </c>
      <c r="U88" s="297">
        <f>SUMIF(โรคใบจุดสีน้ำตาล!$B$5:$B$77,ทดสอบ!$E88,โรคใบจุดสีน้ำตาล!$G$5:$G$77)</f>
        <v>0</v>
      </c>
      <c r="V88" s="297">
        <f>SUMIF(หนอนกระทู้กล้า!$B$5:$B$76,ทดสอบ!$E88,หนอนกระทู้กล้า!$G$5:$G$76)</f>
        <v>0</v>
      </c>
      <c r="W88" s="297">
        <f>SUMIF(โรคใบขีดโปร่งแสง!$B$5:$B$81,ทดสอบ!$E88,โรคใบขีดโปร่งแสง!$G$5:$G$81)</f>
        <v>0</v>
      </c>
      <c r="X88" s="297">
        <f>SUMIF(โรคใบขีดสีน้ำตาล!$B$5:$B$80,ทดสอบ!$E88,โรคใบขีดสีน้ำตาล!$G$5:$G$80)</f>
        <v>0</v>
      </c>
      <c r="Y88" s="297">
        <f>SUMIF(หนอนกัดใบข้าว!$B$5:$B$81,ทดสอบ!$E88,หนอนกัดใบข้าว!$G$5:$G$81)</f>
        <v>0</v>
      </c>
      <c r="Z88" s="297">
        <f>SUMIF(แมลงหล่า!$B$5:$B$81,ทดสอบ!$E88,แมลงหล่า!$G$5:$G$81)</f>
        <v>0</v>
      </c>
      <c r="AA88" s="297">
        <f>SUMIF(แมลงบั่ว!$B$5:$B$80,ทดสอบ!$E88,แมลงบั่ว!$G$5:$G$80)</f>
        <v>0</v>
      </c>
      <c r="AB88" s="297">
        <f>SUMIF(โรคเมล็ดด่าง!$B$5:$B$81,ทดสอบ!$E88,โรคเมล็ดด่าง!$G$5:$G$81)</f>
        <v>0</v>
      </c>
      <c r="AC88" s="297">
        <f>SUMIF(ด้วงดำ!$B$5:$B$81,ทดสอบ!$E88,ด้วงดำ!$G$5:$G$81)</f>
        <v>0</v>
      </c>
      <c r="AD88" s="297">
        <f>SUMIF(ตั๊กแตนหนวดสั้น!$B$5:$B$81,ทดสอบ!$E88,ตั๊กแตนหนวดสั้น!$G$5:$G$81)</f>
        <v>0</v>
      </c>
      <c r="AE88" s="297">
        <f>SUMIF(หนอนกอข้าว!$B$5:$B$77,ทดสอบ!$E88,หนอนกอข้าว!$G$5:$G$77)</f>
        <v>0</v>
      </c>
      <c r="AF88" s="297">
        <f>SUMIF(หนอนกระทู้ข้าว!$B$5:$B$81,ทดสอบ!$E88,หนอนกระทู้ข้าว!$G$5:$G$81)</f>
        <v>0</v>
      </c>
      <c r="AG88" s="297">
        <f>SUMIF(โรคกาบใบเน่า!$B$5:$B$81,ทดสอบ!$E88,โรคกาบใบเน่า!$G$5:$G$81)</f>
        <v>0</v>
      </c>
      <c r="AH88" s="297">
        <f>SUMIF(เพลี้ยจั๊กจั่นสีเขียว!$B$5:$B$80,ทดสอบ!$E88,เพลี้ยจั๊กจั่นสีเขียว!$G$5:$G$80)</f>
        <v>0</v>
      </c>
      <c r="AI88" s="297">
        <f>SUMIF(หอยเชอรี่!$B$5:$B$81,ทดสอบ!$E88,หอยเชอรี่!$G$5:$G$81)</f>
        <v>0</v>
      </c>
      <c r="AJ88" s="297">
        <f>SUMIF(โรคใบสีส้ม!$B$5:$B$80,ทดสอบ!$E88,โรคใบสีส้ม!$G$5:$G$80)</f>
        <v>0</v>
      </c>
      <c r="AK88" s="300">
        <f t="shared" si="200"/>
        <v>22</v>
      </c>
      <c r="AL88" s="297">
        <f>SUMIF(หนอนหัวดำ!$C$6:$C$67,ทดสอบ!$E88,หนอนหัวดำ!$N$6:$N$67)</f>
        <v>0</v>
      </c>
      <c r="AM88" s="297">
        <f>SUMIF(แมลงดำหนาม!$C$6:$C$67,ทดสอบ!$E88,แมลงดำหนาม!$N$6:$N$67)</f>
        <v>0</v>
      </c>
      <c r="AN88" s="297">
        <f>SUMIF('ด้วงแรด มะพร้าว'!$C$6:$C$67,ทดสอบ!$E88,'ด้วงแรด มะพร้าว'!$J$6:$J$67)</f>
        <v>0</v>
      </c>
      <c r="AO88" s="297">
        <f>SUMIF(ด้วงงวง!$C$6:$C$67,ทดสอบ!$E88,ด้วงงวง!$J$6:$J$67)</f>
        <v>0</v>
      </c>
      <c r="AP88" s="297">
        <f>SUMIF(ไรสี่ขามะพร้าว!$C$6:$C$67,ทดสอบ!$E88,ไรสี่ขามะพร้าว!$J$6:$J$67)</f>
        <v>0</v>
      </c>
      <c r="AQ88" s="297">
        <f>SUMIF(หนอนพาราซา!$C$6:$C$67,ทดสอบ!$E88,หนอนพาราซา!$J$6:$J$67)</f>
        <v>0</v>
      </c>
      <c r="AR88" s="297">
        <f>SUMIF(หนอนกินใบมะพร้าว!$C$6:$C$67,ทดสอบ!$E88,หนอนกินใบมะพร้าว!$J$6:$J$67)</f>
        <v>0</v>
      </c>
      <c r="AS88" s="300">
        <f t="shared" si="79"/>
        <v>0</v>
      </c>
      <c r="AT88" s="297">
        <f>SUMIF('ด้วงแรด ปาล์ม'!$C$5:$C$71,ทดสอบ!$E88,'ด้วงแรด ปาล์ม'!$G$5:$G$71)</f>
        <v>10</v>
      </c>
      <c r="AU88" s="297">
        <f>SUMIF(หนอนปลอกเล็ก!$C$5:$C$71,ทดสอบ!$E88,หนอนปลอกเล็ก!$G$5:$G$71)</f>
        <v>0</v>
      </c>
      <c r="AV88" s="297">
        <f>SUMIF(ด้วงกุหลาบ!$C$5:$C$70,ทดสอบ!$E88,ด้วงกุหลาบ!$G$5:$G$70)</f>
        <v>0</v>
      </c>
      <c r="AW88" s="297">
        <f>SUMIF(โรคทะลายเน่า!$C$5:$C$71,ทดสอบ!$E88,โรคทะลายเน่า!$G$5:$G$71)</f>
        <v>0</v>
      </c>
      <c r="AX88" s="297">
        <f>SUMIF(โรคลำต้นเน่า!$C$5:$C$71,ทดสอบ!$E88,โรคลำต้นเน่า!$G$5:$G$71)</f>
        <v>3</v>
      </c>
      <c r="AY88" s="297">
        <f>SUMIF('โรคใบจุด ปาล์ม'!$C$5:$C$71,ทดสอบ!$E88,'โรคใบจุด ปาล์ม'!$G$5:$G$71)</f>
        <v>0</v>
      </c>
      <c r="AZ88" s="297">
        <f>SUMIF(โรคก้านทางใบเน่า!$C$5:$C$71,ทดสอบ!$E88,โรคก้านทางใบเน่า!$G$5:$G$71)</f>
        <v>0</v>
      </c>
      <c r="BA88" s="297">
        <f>SUMIF(หนอนหน้าแมว!$C$5:$C$71,ทดสอบ!$E88,หนอนหน้าแมว!$G$5:$G$71)</f>
        <v>0</v>
      </c>
      <c r="BB88" s="591">
        <f>SUMIF('หนอนหัวดำ ปาล์ม'!$C$5:$C$71,ทดสอบ!$E88,'หนอนหัวดำ ปาล์ม'!$G$5:$G$71)</f>
        <v>0</v>
      </c>
      <c r="BC88" s="297">
        <f>SUMIF('โรคใบจุดสาหร่าย ปาล์ม'!$C$5:$C$71,ทดสอบ!$E88,'โรคใบจุดสาหร่าย ปาล์ม'!$G$5:$G$71)</f>
        <v>0</v>
      </c>
      <c r="BD88" s="300">
        <f t="shared" si="201"/>
        <v>13</v>
      </c>
      <c r="BE88" s="297">
        <f>SUMIF(โรครากขาว!$C$5:$C$69,ทดสอบ!$E88,โรครากขาว!$G$5:$G$69)</f>
        <v>0</v>
      </c>
      <c r="BF88" s="297">
        <f>SUMIF(โรคใบร่วงยางพาราชนิดใหม่!$C$5:$C$69,ทดสอบ!$E88,โรคใบร่วงยางพาราชนิดใหม่!$G$5:$G$69)</f>
        <v>328</v>
      </c>
      <c r="BG88" s="297">
        <f>SUMIF(โรคใบร่วงยางพารา!$C$5:$C$69,ทดสอบ!$E88,โรคใบร่วงยางพารา!$G$5:$G$69)</f>
        <v>0</v>
      </c>
      <c r="BH88" s="297">
        <f>SUMIF(โรคราแป้ง1!$C$5:$C$69,ทดสอบ!$E88,โรคราแป้ง1!$G$5:$G$69)</f>
        <v>0</v>
      </c>
      <c r="BI88" s="297">
        <f>SUMIF(โรคหน้ายางแห้ง!$C$5:$C$69,ทดสอบ!$E88,โรคหน้ายางแห้ง!$G$5:$G$69)</f>
        <v>0</v>
      </c>
      <c r="BJ88" s="300">
        <f t="shared" si="202"/>
        <v>328</v>
      </c>
      <c r="BK88" s="297">
        <f>SUMIF(โรคราสนิม!$C$5:$C$64,ทดสอบ!$E88,โรคราสนิม!$G$5:$G$64)</f>
        <v>0</v>
      </c>
      <c r="BL88" s="297">
        <f>SUMIF(หนอนกาแฟสีแดง!$C$5:$C$64,ทดสอบ!$E88,หนอนกาแฟสีแดง!$G$5:$G$64)</f>
        <v>0</v>
      </c>
      <c r="BM88" s="297">
        <f>SUMIF(โรคใบจุดตากบ!$C$5:$C$64,ทดสอบ!$E88,โรคใบจุดตากบ!$G$5:$G$64)</f>
        <v>0</v>
      </c>
      <c r="BN88" s="297">
        <f ca="1">SUMIF(หนอนเจาะกิ่งลำต้น!$C$5:$C542,ทดสอบ!$E88,หนอนเจาะกิ่งลำต้น!$G$5:$G$64)</f>
        <v>0</v>
      </c>
      <c r="BO88" s="591">
        <f>SUMIF(มอดเจาะเมล็ดกาแฟ!$C$5:$C$64,ทดสอบ!$E88,มอดเจาะเมล็ดกาแฟ!$G$5:$G$64)</f>
        <v>0</v>
      </c>
      <c r="BP88" s="297">
        <f>SUMIF(มอดเจาะผลกาแฟ!$C$5:$C$64,ทดสอบ!$E88,มอดเจาะผลกาแฟ!$G$5:$G$64)</f>
        <v>0</v>
      </c>
      <c r="BQ88" s="300">
        <f t="shared" ca="1" si="203"/>
        <v>0</v>
      </c>
      <c r="BR88" s="297">
        <f>SUMIF(เพลี้ยแป้งมัน!$B$5:$B$59,ทดสอบ!$E88,เพลี้ยแป้งมัน!$H$5:$H$59)</f>
        <v>0</v>
      </c>
      <c r="BS88" s="591">
        <f>SUMIF('โรคใบไหม้ (มัน)'!$B$5:$B$58,ทดสอบ!$E88,'โรคใบไหม้ (มัน)'!$H$5:$H$58)</f>
        <v>0</v>
      </c>
      <c r="BT88" s="297">
        <f>SUMIF(ไรแดง!$B$5:$B$59,ทดสอบ!$E88,ไรแดง!$H$5:$H$59)</f>
        <v>0</v>
      </c>
      <c r="BU88" s="297"/>
      <c r="BV88" s="297"/>
      <c r="BW88" s="297"/>
      <c r="BX88" s="297"/>
      <c r="BY88" s="297"/>
      <c r="BZ88" s="297">
        <f>SUMIF(โรคโคนเน่าหัวเน่า!$B$5:$B$59,ทดสอบ!$E88,โรคโคนเน่าหัวเน่า!$H$5:$H$59)</f>
        <v>0</v>
      </c>
      <c r="CA88" s="297"/>
      <c r="CB88" s="297">
        <f>SUMIF(โรคพุ่มแจ้!$B$5:$B$58,ทดสอบ!$E88,โรคพุ่มแจ้!$H$5:$H$58)</f>
        <v>0</v>
      </c>
      <c r="CC88" s="297">
        <f>SUMIF(โรคใบด่างมันสำปะหลัง!$B$5:$B$59,ทดสอบ!$E88,โรคใบด่างมันสำปะหลัง!$H$5:$H$59)</f>
        <v>0</v>
      </c>
      <c r="CD88" s="300">
        <f t="shared" si="204"/>
        <v>0</v>
      </c>
      <c r="CE88" s="297">
        <f>SUMIF(หนอนกออ้อย!$B$5:$B$50,ทดสอบ!$E88,หนอนกออ้อย!$G$5:$G$50)</f>
        <v>0</v>
      </c>
      <c r="CF88" s="297">
        <f>SUMIF('ด้วงหนวดยาว อ้อย'!$B$5:$B$52,ทดสอบ!$E88,'ด้วงหนวดยาว อ้อย'!$G$5:$G$52)</f>
        <v>0</v>
      </c>
      <c r="CG88" s="297"/>
      <c r="CH88" s="297"/>
      <c r="CI88" s="297"/>
      <c r="CJ88" s="297"/>
      <c r="CK88" s="297"/>
      <c r="CL88" s="297"/>
      <c r="CM88" s="297"/>
      <c r="CN88" s="297"/>
      <c r="CO88" s="297"/>
      <c r="CP88" s="297"/>
      <c r="CQ88" s="297"/>
      <c r="CR88" s="297">
        <f>SUMIF('โรคใบขาว อ้อย'!$B$5:$B$50,ทดสอบ!$E88,'โรคใบขาว อ้อย'!$G$5:$G$50)</f>
        <v>0</v>
      </c>
      <c r="CS88" s="297"/>
      <c r="CT88" s="300">
        <f t="shared" si="205"/>
        <v>0</v>
      </c>
      <c r="CU88" s="297"/>
      <c r="CV88" s="297">
        <f>SUMIF('หนอนกระทู้ข้าวโพดลายจุด (FAW)'!$B$5:$B$57,ทดสอบ!$E88,'หนอนกระทู้ข้าวโพดลายจุด (FAW)'!$F$5:$F$57)</f>
        <v>0</v>
      </c>
      <c r="CW88" s="297">
        <f>SUMIF(โรคฝักเน่า!$C$5:$C$57,ทดสอบ!$E88,โรคฝักเน่า!$G$5:$G$57)</f>
        <v>0</v>
      </c>
      <c r="CX88" s="297"/>
      <c r="CY88" s="297"/>
      <c r="CZ88" s="297"/>
      <c r="DA88" s="297"/>
      <c r="DB88" s="297"/>
      <c r="DC88" s="297"/>
      <c r="DD88" s="300">
        <f t="shared" si="206"/>
        <v>0</v>
      </c>
      <c r="DE88" s="297">
        <f>SUMIF(โรคเหี่ยว!$B$5:$B$65,ทดสอบ!$E88,โรคเหี่ยว!$E$5:$E$65)</f>
        <v>0</v>
      </c>
      <c r="DF88" s="297"/>
      <c r="DG88" s="297"/>
      <c r="DH88" s="297"/>
      <c r="DI88" s="297"/>
      <c r="DJ88" s="300">
        <f t="shared" si="207"/>
        <v>0</v>
      </c>
      <c r="DK88" s="297"/>
      <c r="DL88" s="297"/>
      <c r="DM88" s="297"/>
      <c r="DN88" s="297"/>
      <c r="DO88" s="297"/>
      <c r="DP88" s="300">
        <f t="shared" si="208"/>
        <v>0</v>
      </c>
      <c r="DQ88" s="297"/>
      <c r="DR88" s="297"/>
      <c r="DS88" s="297">
        <f>SUMIF('เพลี้ยไฟ ทุเรียน'!$B$5:$B$81,ทดสอบ!$E88,'เพลี้ยไฟ ทุเรียน'!$F$5:$F$81)</f>
        <v>5</v>
      </c>
      <c r="DT88" s="297">
        <f>SUMIF('เพลี้ยแป้ง ทุเรียน'!$B$5:$B$81,ทดสอบ!$E88,'เพลี้ยแป้ง ทุเรียน'!$F$5:$F$81)</f>
        <v>16</v>
      </c>
      <c r="DU88" s="297">
        <f>SUMIF(เพลี้ยไก่แจ้ทุเรียน!$B$5:$B$81,ทดสอบ!$E88,เพลี้ยไก่แจ้ทุเรียน!$F$5:$F$81)</f>
        <v>5</v>
      </c>
      <c r="DV88" s="297">
        <f>SUMIF(เพลี้ยหอยเกล็ด!$B$5:$B$81,ทดสอบ!$E88,เพลี้ยหอยเกล็ด!$F$5:$F$81)</f>
        <v>0</v>
      </c>
      <c r="DW88" s="297">
        <f>SUMIF(เพลี้ยจั๊กจั่นฝอย!$B$5:$B$81,ทดสอบ!$E88,เพลี้ยจั๊กจั่นฝอย!$F$5:$F$81)</f>
        <v>11</v>
      </c>
      <c r="DX88" s="297">
        <f>SUMIF(หนอนเจาะเมล็ดทุเรียน!$B$5:$B$81,ทดสอบ!$E88,หนอนเจาะเมล็ดทุเรียน!$F$5:$F$81)</f>
        <v>0</v>
      </c>
      <c r="DY88" s="297">
        <f>SUMIF(ไรแดงทุเรียน!$B$5:$B$81,ทดสอบ!$E88,ไรแดงทุเรียน!$F$5:$F$81)</f>
        <v>4</v>
      </c>
      <c r="DZ88" s="297"/>
      <c r="EA88" s="297">
        <f>SUMIF(โรครากเน่าโคนเน่า!$B$5:$B$81,ทดสอบ!$E88,โรครากเน่าโคนเน่า!$F$5:$F$81)</f>
        <v>1</v>
      </c>
      <c r="EB88" s="297">
        <f>SUMIF('โรคราดำ ทุเรียน'!$B$5:$B$81,ทดสอบ!$E88,'โรคราดำ ทุเรียน'!$F$5:$F$81)</f>
        <v>16</v>
      </c>
      <c r="EC88" s="297"/>
      <c r="ED88" s="297"/>
      <c r="EE88" s="297">
        <f>SUMIF(โรคราสีชมพู!$B$5:$B$81,ทดสอบ!$E88,โรคราสีชมพู!$F$5:$F$81)</f>
        <v>0</v>
      </c>
      <c r="EF88" s="297">
        <f>SUMIF(โรคใบติดหรือใบไหม้!$B$5:$B$81,ทดสอบ!$E88,โรคใบติดหรือใบไหม้!$F$5:$F$81)</f>
        <v>0</v>
      </c>
      <c r="EG88" s="297"/>
      <c r="EH88" s="297">
        <f>SUMIF('โรคใบจุดสาหร่าย (durian)'!$B$5:$B$81,ทดสอบ!$E88,'โรคใบจุดสาหร่าย (durian)'!$F$5:$F$81)</f>
        <v>0</v>
      </c>
      <c r="EI88" s="297">
        <f>SUMIF(หนอนเจาะผล!$B$5:$B$81,ทดสอบ!$E88,หนอนเจาะผล!$F$5:$F$81)</f>
        <v>0</v>
      </c>
      <c r="EJ88" s="300">
        <f t="shared" si="209"/>
        <v>58</v>
      </c>
      <c r="EK88" s="297"/>
      <c r="EL88" s="297">
        <f>SUMIF('เพลี้ยแป้ง (เงาะ)'!$B$5:$B$76,ทดสอบ!$E88,'เพลี้ยแป้ง (เงาะ)'!$F$5:$F$76)</f>
        <v>0</v>
      </c>
      <c r="EM88" s="297"/>
      <c r="EN88" s="297">
        <f>SUMIF(หนอนคืบกินใบ!$B$5:$B$76,ทดสอบ!$E88,หนอนคืบกินใบ!$F$5:$F$76)</f>
        <v>0</v>
      </c>
      <c r="EO88" s="297">
        <f>SUMIF('โรคราแป้ง (เงาะ)'!$B$5:$B$76,ทดสอบ!$E88,'โรคราแป้ง (เงาะ)'!$F$5:$F$76)</f>
        <v>0</v>
      </c>
      <c r="EP88" s="297"/>
      <c r="EQ88" s="297"/>
      <c r="ER88" s="297"/>
      <c r="ES88" s="297">
        <f>SUMIF('โรคใบจุดสาหร่าย(เงาะ)'!$B$5:$B$76,ทดสอบ!$E88,'โรคใบจุดสาหร่าย(เงาะ)'!$F$5:$F$76)</f>
        <v>0</v>
      </c>
      <c r="ET88" s="300">
        <f t="shared" si="210"/>
        <v>0</v>
      </c>
      <c r="EU88" s="297">
        <f>SUMIF('เพลี้ยไฟ (mangosteen)'!$B$5:$B$76,ทดสอบ!$E88,'เพลี้ยไฟ (mangosteen)'!$F$5:$F$76)</f>
        <v>10</v>
      </c>
      <c r="EV88" s="297">
        <f>SUMIF(หนอนชอนใบ!$B$5:$B$76,ทดสอบ!$E88,หนอนชอนใบ!$F$5:$F$76)</f>
        <v>0</v>
      </c>
      <c r="EW88" s="297">
        <f>SUMIF(หนอนกินใบ!$B$5:$B$76,ทดสอบ!$E88,หนอนกินใบ!$F$5:$F$76)</f>
        <v>9</v>
      </c>
      <c r="EX88" s="297"/>
      <c r="EY88" s="297">
        <f>SUMIF(โรคแอนแทรคโนส!$B$5:$B$76,ทดสอบ!$E88,โรคแอนแทรคโนส!$F$5:$F$76)</f>
        <v>0</v>
      </c>
      <c r="EZ88" s="297">
        <f>SUMIF('โรคใบจุดสาหร่าย (mangosteen)'!$B$5:$B$76,ทดสอบ!$E88,'โรคใบจุดสาหร่าย (mangosteen)'!$F$5:$F$76)</f>
        <v>0</v>
      </c>
      <c r="FA88" s="297">
        <f>SUMIF('โรคใบจุด (mangosteen)'!$B$5:$B$76,ทดสอบ!$E88,'โรคใบจุด (mangosteen)'!$F$5:$F$76)</f>
        <v>0</v>
      </c>
      <c r="FB88" s="300">
        <f t="shared" si="211"/>
        <v>19</v>
      </c>
      <c r="FC88" s="297">
        <f>SUMIF(โรคพุ่มไม้กวาด!$B$5:$B$80,ทดสอบ!$E88,โรคพุ่มไม้กวาด!$F$5:$F$80)</f>
        <v>0</v>
      </c>
      <c r="FD88" s="297">
        <f>SUMIF('เพลี้ยแป้ง (ลำไย)'!$B$5:$B$80,ทดสอบ!$E88,'เพลี้ยแป้ง (ลำไย)'!$F$5:$F$80)</f>
        <v>0</v>
      </c>
      <c r="FE88" s="297">
        <f>SUMIF('โรคราดำ (ลำไย)'!$B$5:$B$80,ทดสอบ!$E88,'โรคราดำ (ลำไย)'!$F$5:$F$80)</f>
        <v>0</v>
      </c>
      <c r="FF88" s="297">
        <f>SUMIF('หนอนคืบกินใบ (ลำไย)'!$B$5:$B$80,ทดสอบ!$E88,'หนอนคืบกินใบ (ลำไย)'!$F$5:$F$80)</f>
        <v>0</v>
      </c>
      <c r="FG88" s="297"/>
      <c r="FH88" s="300">
        <f t="shared" si="212"/>
        <v>0</v>
      </c>
      <c r="FI88" s="300">
        <f t="shared" ca="1" si="213"/>
        <v>440</v>
      </c>
      <c r="FJ88" s="368">
        <f t="shared" ca="1" si="184"/>
        <v>440</v>
      </c>
      <c r="FK88" s="334">
        <f t="shared" ca="1" si="183"/>
        <v>0</v>
      </c>
    </row>
    <row r="89" spans="1:167" s="112" customFormat="1">
      <c r="A89" s="318">
        <v>0</v>
      </c>
      <c r="B89" s="318">
        <f t="shared" ca="1" si="199"/>
        <v>1</v>
      </c>
      <c r="C89" s="318">
        <f ca="1">IF(B89=1,SUBTOTAL(2,$B$78:B89),"")</f>
        <v>12</v>
      </c>
      <c r="D89" s="290">
        <f t="shared" ca="1" si="139"/>
        <v>12</v>
      </c>
      <c r="E89" s="291" t="s">
        <v>194</v>
      </c>
      <c r="F89" s="310"/>
      <c r="G89" s="310"/>
      <c r="H89" s="310"/>
      <c r="I89" s="310"/>
      <c r="J89" s="307"/>
      <c r="K89" s="297">
        <f>SUMIF(หนอนห่อใบข้าว!$B$5:$B$76,ทดสอบ!$E89,หนอนห่อใบข้าว!$G$5:$G$76)</f>
        <v>0</v>
      </c>
      <c r="L89" s="297">
        <f>SUMIF(เพลี้ยกระโดดหลังขาว!$B$5:$B$76,ทดสอบ!$E89,เพลี้ยกระโดดหลังขาว!$G$5:$G$76)</f>
        <v>0</v>
      </c>
      <c r="M89" s="297">
        <f>SUMIF(โรคไหม้ข้าว!$B$5:$B$76,ทดสอบ!$E89,โรคไหม้ข้าว!$G$5:$G$76)</f>
        <v>0</v>
      </c>
      <c r="N89" s="297">
        <f>SUMIF(แมลงหวี่ขาว!$B$5:$B$76,ทดสอบ!$E89,แมลงหวี่ขาว!$G$5:$G$76)</f>
        <v>0</v>
      </c>
      <c r="O89" s="297">
        <f>SUMIF(เพลี้ยกระโดดสีน้ำตาล!$B$5:$B$77,ทดสอบ!$E89,เพลี้ยกระโดดสีน้ำตาล!$G$5:$G$77)</f>
        <v>0</v>
      </c>
      <c r="P89" s="297">
        <f>SUMIF(แมลงสิง!$B$5:$B$81,ทดสอบ!$E89,แมลงสิง!$G$5:$G$81)</f>
        <v>0</v>
      </c>
      <c r="Q89" s="297">
        <f>SUMIF(เพลี้ยไฟ!$B$5:$B$76,ทดสอบ!$E89,เพลี้ยไฟ!$G$5:$G$76)</f>
        <v>0</v>
      </c>
      <c r="R89" s="297">
        <f>SUMIF(แมลงดำหนาม1!$B$5:$B$81,ทดสอบ!$E89,แมลงดำหนาม1!$G$5:$G$81)</f>
        <v>0</v>
      </c>
      <c r="S89" s="297">
        <f>SUMIF(โรคขอบใบแห้ง!$B$5:$B$78,ทดสอบ!$E89,โรคขอบใบแห้ง!$G$5:$G$78)</f>
        <v>0</v>
      </c>
      <c r="T89" s="297">
        <f>SUMIF(โรคกาบใบแห้ง!$B$5:$B$81,ทดสอบ!$E89,โรคกาบใบแห้ง!$G$5:$G$81)</f>
        <v>0</v>
      </c>
      <c r="U89" s="297">
        <f>SUMIF(โรคใบจุดสีน้ำตาล!$B$5:$B$77,ทดสอบ!$E89,โรคใบจุดสีน้ำตาล!$G$5:$G$77)</f>
        <v>0</v>
      </c>
      <c r="V89" s="297">
        <f>SUMIF(หนอนกระทู้กล้า!$B$5:$B$76,ทดสอบ!$E89,หนอนกระทู้กล้า!$G$5:$G$76)</f>
        <v>0</v>
      </c>
      <c r="W89" s="297">
        <f>SUMIF(โรคใบขีดโปร่งแสง!$B$5:$B$81,ทดสอบ!$E89,โรคใบขีดโปร่งแสง!$G$5:$G$81)</f>
        <v>0</v>
      </c>
      <c r="X89" s="297">
        <f>SUMIF(โรคใบขีดสีน้ำตาล!$B$5:$B$80,ทดสอบ!$E89,โรคใบขีดสีน้ำตาล!$G$5:$G$80)</f>
        <v>0</v>
      </c>
      <c r="Y89" s="297">
        <f>SUMIF(หนอนกัดใบข้าว!$B$5:$B$81,ทดสอบ!$E89,หนอนกัดใบข้าว!$G$5:$G$81)</f>
        <v>0</v>
      </c>
      <c r="Z89" s="297">
        <f>SUMIF(แมลงหล่า!$B$5:$B$81,ทดสอบ!$E89,แมลงหล่า!$G$5:$G$81)</f>
        <v>0</v>
      </c>
      <c r="AA89" s="297">
        <f>SUMIF(แมลงบั่ว!$B$5:$B$80,ทดสอบ!$E89,แมลงบั่ว!$G$5:$G$80)</f>
        <v>0</v>
      </c>
      <c r="AB89" s="297">
        <f>SUMIF(โรคเมล็ดด่าง!$B$5:$B$81,ทดสอบ!$E89,โรคเมล็ดด่าง!$G$5:$G$81)</f>
        <v>0</v>
      </c>
      <c r="AC89" s="297">
        <f>SUMIF(ด้วงดำ!$B$5:$B$81,ทดสอบ!$E89,ด้วงดำ!$G$5:$G$81)</f>
        <v>0</v>
      </c>
      <c r="AD89" s="297">
        <f>SUMIF(ตั๊กแตนหนวดสั้น!$B$5:$B$81,ทดสอบ!$E89,ตั๊กแตนหนวดสั้น!$G$5:$G$81)</f>
        <v>0</v>
      </c>
      <c r="AE89" s="297">
        <f>SUMIF(หนอนกอข้าว!$B$5:$B$77,ทดสอบ!$E89,หนอนกอข้าว!$G$5:$G$77)</f>
        <v>0</v>
      </c>
      <c r="AF89" s="297">
        <f>SUMIF(หนอนกระทู้ข้าว!$B$5:$B$81,ทดสอบ!$E89,หนอนกระทู้ข้าว!$G$5:$G$81)</f>
        <v>0</v>
      </c>
      <c r="AG89" s="297">
        <f>SUMIF(โรคกาบใบเน่า!$B$5:$B$81,ทดสอบ!$E89,โรคกาบใบเน่า!$G$5:$G$81)</f>
        <v>0</v>
      </c>
      <c r="AH89" s="297">
        <f>SUMIF(เพลี้ยจั๊กจั่นสีเขียว!$B$5:$B$80,ทดสอบ!$E89,เพลี้ยจั๊กจั่นสีเขียว!$G$5:$G$80)</f>
        <v>0</v>
      </c>
      <c r="AI89" s="297">
        <f>SUMIF(หอยเชอรี่!$B$5:$B$81,ทดสอบ!$E89,หอยเชอรี่!$G$5:$G$81)</f>
        <v>0</v>
      </c>
      <c r="AJ89" s="297">
        <f>SUMIF(โรคใบสีส้ม!$B$5:$B$80,ทดสอบ!$E89,โรคใบสีส้ม!$G$5:$G$80)</f>
        <v>0</v>
      </c>
      <c r="AK89" s="300">
        <f t="shared" si="200"/>
        <v>0</v>
      </c>
      <c r="AL89" s="297">
        <f>SUMIF(หนอนหัวดำ!$C$6:$C$67,ทดสอบ!$E89,หนอนหัวดำ!$N$6:$N$67)</f>
        <v>345.75</v>
      </c>
      <c r="AM89" s="297">
        <f>SUMIF(แมลงดำหนาม!$C$6:$C$67,ทดสอบ!$E89,แมลงดำหนาม!$N$6:$N$67)</f>
        <v>159.25</v>
      </c>
      <c r="AN89" s="297">
        <f>SUMIF('ด้วงแรด มะพร้าว'!$C$6:$C$67,ทดสอบ!$E89,'ด้วงแรด มะพร้าว'!$J$6:$J$67)</f>
        <v>22.5</v>
      </c>
      <c r="AO89" s="297">
        <f>SUMIF(ด้วงงวง!$C$6:$C$67,ทดสอบ!$E89,ด้วงงวง!$J$6:$J$67)</f>
        <v>0</v>
      </c>
      <c r="AP89" s="297">
        <f>SUMIF(ไรสี่ขามะพร้าว!$C$6:$C$67,ทดสอบ!$E89,ไรสี่ขามะพร้าว!$J$6:$J$67)</f>
        <v>0</v>
      </c>
      <c r="AQ89" s="297">
        <f>SUMIF(หนอนพาราซา!$C$6:$C$67,ทดสอบ!$E89,หนอนพาราซา!$J$6:$J$67)</f>
        <v>0</v>
      </c>
      <c r="AR89" s="297">
        <f>SUMIF(หนอนกินใบมะพร้าว!$C$6:$C$67,ทดสอบ!$E89,หนอนกินใบมะพร้าว!$J$6:$J$67)</f>
        <v>0</v>
      </c>
      <c r="AS89" s="300">
        <f t="shared" si="79"/>
        <v>527.5</v>
      </c>
      <c r="AT89" s="297">
        <f>SUMIF('ด้วงแรด ปาล์ม'!$C$5:$C$71,ทดสอบ!$E89,'ด้วงแรด ปาล์ม'!$G$5:$G$71)</f>
        <v>4.5</v>
      </c>
      <c r="AU89" s="297">
        <f>SUMIF(หนอนปลอกเล็ก!$C$5:$C$71,ทดสอบ!$E89,หนอนปลอกเล็ก!$G$5:$G$71)</f>
        <v>0</v>
      </c>
      <c r="AV89" s="297">
        <f>SUMIF(ด้วงกุหลาบ!$C$5:$C$70,ทดสอบ!$E89,ด้วงกุหลาบ!$G$5:$G$70)</f>
        <v>15.5</v>
      </c>
      <c r="AW89" s="297">
        <f>SUMIF(โรคทะลายเน่า!$C$5:$C$71,ทดสอบ!$E89,โรคทะลายเน่า!$G$5:$G$71)</f>
        <v>0</v>
      </c>
      <c r="AX89" s="297">
        <f>SUMIF(โรคลำต้นเน่า!$C$5:$C$71,ทดสอบ!$E89,โรคลำต้นเน่า!$G$5:$G$71)</f>
        <v>18</v>
      </c>
      <c r="AY89" s="297">
        <f>SUMIF('โรคใบจุด ปาล์ม'!$C$5:$C$71,ทดสอบ!$E89,'โรคใบจุด ปาล์ม'!$G$5:$G$71)</f>
        <v>18</v>
      </c>
      <c r="AZ89" s="297">
        <f>SUMIF(โรคก้านทางใบเน่า!$C$5:$C$71,ทดสอบ!$E89,โรคก้านทางใบเน่า!$G$5:$G$71)</f>
        <v>0</v>
      </c>
      <c r="BA89" s="297">
        <f>SUMIF(หนอนหน้าแมว!$C$5:$C$71,ทดสอบ!$E89,หนอนหน้าแมว!$G$5:$G$71)</f>
        <v>0</v>
      </c>
      <c r="BB89" s="591">
        <f>SUMIF('หนอนหัวดำ ปาล์ม'!$C$5:$C$71,ทดสอบ!$E89,'หนอนหัวดำ ปาล์ม'!$G$5:$G$71)</f>
        <v>0</v>
      </c>
      <c r="BC89" s="297">
        <f>SUMIF('โรคใบจุดสาหร่าย ปาล์ม'!$C$5:$C$71,ทดสอบ!$E89,'โรคใบจุดสาหร่าย ปาล์ม'!$G$5:$G$71)</f>
        <v>0</v>
      </c>
      <c r="BD89" s="300">
        <f t="shared" si="201"/>
        <v>56</v>
      </c>
      <c r="BE89" s="297">
        <f>SUMIF(โรครากขาว!$C$5:$C$69,ทดสอบ!$E89,โรครากขาว!$G$5:$G$69)</f>
        <v>0</v>
      </c>
      <c r="BF89" s="297">
        <f>SUMIF(โรคใบร่วงยางพาราชนิดใหม่!$C$5:$C$69,ทดสอบ!$E89,โรคใบร่วงยางพาราชนิดใหม่!$G$5:$G$69)</f>
        <v>51674</v>
      </c>
      <c r="BG89" s="297">
        <f>SUMIF(โรคใบร่วงยางพารา!$C$5:$C$69,ทดสอบ!$E89,โรคใบร่วงยางพารา!$G$5:$G$69)</f>
        <v>0</v>
      </c>
      <c r="BH89" s="297">
        <f>SUMIF(โรคราแป้ง1!$C$5:$C$69,ทดสอบ!$E89,โรคราแป้ง1!$G$5:$G$69)</f>
        <v>0</v>
      </c>
      <c r="BI89" s="297">
        <f>SUMIF(โรคหน้ายางแห้ง!$C$5:$C$69,ทดสอบ!$E89,โรคหน้ายางแห้ง!$G$5:$G$69)</f>
        <v>0</v>
      </c>
      <c r="BJ89" s="300">
        <f t="shared" si="202"/>
        <v>51674</v>
      </c>
      <c r="BK89" s="297">
        <f>SUMIF(โรคราสนิม!$C$5:$C$64,ทดสอบ!$E89,โรคราสนิม!$G$5:$G$64)</f>
        <v>0</v>
      </c>
      <c r="BL89" s="297">
        <f>SUMIF(หนอนกาแฟสีแดง!$C$5:$C$64,ทดสอบ!$E89,หนอนกาแฟสีแดง!$G$5:$G$64)</f>
        <v>0</v>
      </c>
      <c r="BM89" s="297">
        <f>SUMIF(โรคใบจุดตากบ!$C$5:$C$64,ทดสอบ!$E89,โรคใบจุดตากบ!$G$5:$G$64)</f>
        <v>0</v>
      </c>
      <c r="BN89" s="297">
        <f ca="1">SUMIF(หนอนเจาะกิ่งลำต้น!$C$5:$C543,ทดสอบ!$E89,หนอนเจาะกิ่งลำต้น!$G$5:$G$64)</f>
        <v>0</v>
      </c>
      <c r="BO89" s="591">
        <f>SUMIF(มอดเจาะเมล็ดกาแฟ!$C$5:$C$64,ทดสอบ!$E89,มอดเจาะเมล็ดกาแฟ!$G$5:$G$64)</f>
        <v>0</v>
      </c>
      <c r="BP89" s="297">
        <f>SUMIF(มอดเจาะผลกาแฟ!$C$5:$C$64,ทดสอบ!$E89,มอดเจาะผลกาแฟ!$G$5:$G$64)</f>
        <v>0</v>
      </c>
      <c r="BQ89" s="300">
        <f t="shared" ca="1" si="203"/>
        <v>0</v>
      </c>
      <c r="BR89" s="297">
        <f>SUMIF(เพลี้ยแป้งมัน!$B$5:$B$59,ทดสอบ!$E89,เพลี้ยแป้งมัน!$H$5:$H$59)</f>
        <v>0</v>
      </c>
      <c r="BS89" s="591">
        <f>SUMIF('โรคใบไหม้ (มัน)'!$B$5:$B$58,ทดสอบ!$E89,'โรคใบไหม้ (มัน)'!$H$5:$H$58)</f>
        <v>0</v>
      </c>
      <c r="BT89" s="297">
        <f>SUMIF(ไรแดง!$B$5:$B$59,ทดสอบ!$E89,ไรแดง!$H$5:$H$59)</f>
        <v>0</v>
      </c>
      <c r="BU89" s="297"/>
      <c r="BV89" s="297"/>
      <c r="BW89" s="297"/>
      <c r="BX89" s="297"/>
      <c r="BY89" s="297"/>
      <c r="BZ89" s="297">
        <f>SUMIF(โรคโคนเน่าหัวเน่า!$B$5:$B$59,ทดสอบ!$E89,โรคโคนเน่าหัวเน่า!$H$5:$H$59)</f>
        <v>0</v>
      </c>
      <c r="CA89" s="297"/>
      <c r="CB89" s="297">
        <f>SUMIF(โรคพุ่มแจ้!$B$5:$B$58,ทดสอบ!$E89,โรคพุ่มแจ้!$H$5:$H$58)</f>
        <v>0</v>
      </c>
      <c r="CC89" s="297">
        <f>SUMIF(โรคใบด่างมันสำปะหลัง!$B$5:$B$59,ทดสอบ!$E89,โรคใบด่างมันสำปะหลัง!$H$5:$H$59)</f>
        <v>0</v>
      </c>
      <c r="CD89" s="300">
        <f t="shared" si="204"/>
        <v>0</v>
      </c>
      <c r="CE89" s="297">
        <f>SUMIF(หนอนกออ้อย!$B$5:$B$50,ทดสอบ!$E89,หนอนกออ้อย!$G$5:$G$50)</f>
        <v>0</v>
      </c>
      <c r="CF89" s="297">
        <f>SUMIF('ด้วงหนวดยาว อ้อย'!$B$5:$B$52,ทดสอบ!$E89,'ด้วงหนวดยาว อ้อย'!$G$5:$G$52)</f>
        <v>0</v>
      </c>
      <c r="CG89" s="297"/>
      <c r="CH89" s="297"/>
      <c r="CI89" s="297"/>
      <c r="CJ89" s="297"/>
      <c r="CK89" s="297"/>
      <c r="CL89" s="297"/>
      <c r="CM89" s="297"/>
      <c r="CN89" s="297"/>
      <c r="CO89" s="297"/>
      <c r="CP89" s="297"/>
      <c r="CQ89" s="297"/>
      <c r="CR89" s="297">
        <f>SUMIF('โรคใบขาว อ้อย'!$B$5:$B$50,ทดสอบ!$E89,'โรคใบขาว อ้อย'!$G$5:$G$50)</f>
        <v>0</v>
      </c>
      <c r="CS89" s="297"/>
      <c r="CT89" s="300">
        <f t="shared" si="205"/>
        <v>0</v>
      </c>
      <c r="CU89" s="297"/>
      <c r="CV89" s="297">
        <f>SUMIF('หนอนกระทู้ข้าวโพดลายจุด (FAW)'!$B$5:$B$57,ทดสอบ!$E89,'หนอนกระทู้ข้าวโพดลายจุด (FAW)'!$F$5:$F$57)</f>
        <v>0</v>
      </c>
      <c r="CW89" s="297">
        <f>SUMIF(โรคฝักเน่า!$C$5:$C$57,ทดสอบ!$E89,โรคฝักเน่า!$G$5:$G$57)</f>
        <v>0</v>
      </c>
      <c r="CX89" s="297"/>
      <c r="CY89" s="297"/>
      <c r="CZ89" s="297"/>
      <c r="DA89" s="297"/>
      <c r="DB89" s="297"/>
      <c r="DC89" s="297"/>
      <c r="DD89" s="300">
        <f t="shared" si="206"/>
        <v>0</v>
      </c>
      <c r="DE89" s="297">
        <f>SUMIF(โรคเหี่ยว!$B$5:$B$65,ทดสอบ!$E89,โรคเหี่ยว!$E$5:$E$65)</f>
        <v>0</v>
      </c>
      <c r="DF89" s="297"/>
      <c r="DG89" s="297"/>
      <c r="DH89" s="297"/>
      <c r="DI89" s="297"/>
      <c r="DJ89" s="300">
        <f t="shared" si="207"/>
        <v>0</v>
      </c>
      <c r="DK89" s="297"/>
      <c r="DL89" s="297"/>
      <c r="DM89" s="297"/>
      <c r="DN89" s="297"/>
      <c r="DO89" s="297"/>
      <c r="DP89" s="300">
        <f t="shared" si="208"/>
        <v>0</v>
      </c>
      <c r="DQ89" s="297"/>
      <c r="DR89" s="297"/>
      <c r="DS89" s="297">
        <f>SUMIF('เพลี้ยไฟ ทุเรียน'!$B$5:$B$81,ทดสอบ!$E89,'เพลี้ยไฟ ทุเรียน'!$F$5:$F$81)</f>
        <v>0</v>
      </c>
      <c r="DT89" s="297">
        <f>SUMIF('เพลี้ยแป้ง ทุเรียน'!$B$5:$B$81,ทดสอบ!$E89,'เพลี้ยแป้ง ทุเรียน'!$F$5:$F$81)</f>
        <v>0</v>
      </c>
      <c r="DU89" s="297">
        <f>SUMIF(เพลี้ยไก่แจ้ทุเรียน!$B$5:$B$81,ทดสอบ!$E89,เพลี้ยไก่แจ้ทุเรียน!$F$5:$F$81)</f>
        <v>13</v>
      </c>
      <c r="DV89" s="297">
        <f>SUMIF(เพลี้ยหอยเกล็ด!$B$5:$B$81,ทดสอบ!$E89,เพลี้ยหอยเกล็ด!$F$5:$F$81)</f>
        <v>20.5</v>
      </c>
      <c r="DW89" s="297">
        <f>SUMIF(เพลี้ยจั๊กจั่นฝอย!$B$5:$B$81,ทดสอบ!$E89,เพลี้ยจั๊กจั่นฝอย!$F$5:$F$81)</f>
        <v>1</v>
      </c>
      <c r="DX89" s="297">
        <f>SUMIF(หนอนเจาะเมล็ดทุเรียน!$B$5:$B$81,ทดสอบ!$E89,หนอนเจาะเมล็ดทุเรียน!$F$5:$F$81)</f>
        <v>0</v>
      </c>
      <c r="DY89" s="297">
        <f>SUMIF(ไรแดงทุเรียน!$B$5:$B$81,ทดสอบ!$E89,ไรแดงทุเรียน!$F$5:$F$81)</f>
        <v>0</v>
      </c>
      <c r="DZ89" s="297"/>
      <c r="EA89" s="297">
        <f>SUMIF(โรครากเน่าโคนเน่า!$B$5:$B$81,ทดสอบ!$E89,โรครากเน่าโคนเน่า!$F$5:$F$81)</f>
        <v>61</v>
      </c>
      <c r="EB89" s="297">
        <f>SUMIF('โรคราดำ ทุเรียน'!$B$5:$B$81,ทดสอบ!$E89,'โรคราดำ ทุเรียน'!$F$5:$F$81)</f>
        <v>0</v>
      </c>
      <c r="EC89" s="297"/>
      <c r="ED89" s="297"/>
      <c r="EE89" s="297">
        <f>SUMIF(โรคราสีชมพู!$B$5:$B$81,ทดสอบ!$E89,โรคราสีชมพู!$F$5:$F$81)</f>
        <v>0</v>
      </c>
      <c r="EF89" s="297">
        <f>SUMIF(โรคใบติดหรือใบไหม้!$B$5:$B$81,ทดสอบ!$E89,โรคใบติดหรือใบไหม้!$F$5:$F$81)</f>
        <v>0</v>
      </c>
      <c r="EG89" s="297"/>
      <c r="EH89" s="297">
        <f>SUMIF('โรคใบจุดสาหร่าย (durian)'!$B$5:$B$81,ทดสอบ!$E89,'โรคใบจุดสาหร่าย (durian)'!$F$5:$F$81)</f>
        <v>10</v>
      </c>
      <c r="EI89" s="297">
        <f>SUMIF(หนอนเจาะผล!$B$5:$B$81,ทดสอบ!$E89,หนอนเจาะผล!$F$5:$F$81)</f>
        <v>0</v>
      </c>
      <c r="EJ89" s="300">
        <f t="shared" si="209"/>
        <v>105.5</v>
      </c>
      <c r="EK89" s="297"/>
      <c r="EL89" s="297">
        <f>SUMIF('เพลี้ยแป้ง (เงาะ)'!$B$5:$B$76,ทดสอบ!$E89,'เพลี้ยแป้ง (เงาะ)'!$F$5:$F$76)</f>
        <v>0</v>
      </c>
      <c r="EM89" s="297"/>
      <c r="EN89" s="297">
        <f>SUMIF(หนอนคืบกินใบ!$B$5:$B$76,ทดสอบ!$E89,หนอนคืบกินใบ!$F$5:$F$76)</f>
        <v>0</v>
      </c>
      <c r="EO89" s="297">
        <f>SUMIF('โรคราแป้ง (เงาะ)'!$B$5:$B$76,ทดสอบ!$E89,'โรคราแป้ง (เงาะ)'!$F$5:$F$76)</f>
        <v>0</v>
      </c>
      <c r="EP89" s="297"/>
      <c r="EQ89" s="297"/>
      <c r="ER89" s="297"/>
      <c r="ES89" s="297">
        <f>SUMIF('โรคใบจุดสาหร่าย(เงาะ)'!$B$5:$B$76,ทดสอบ!$E89,'โรคใบจุดสาหร่าย(เงาะ)'!$F$5:$F$76)</f>
        <v>0</v>
      </c>
      <c r="ET89" s="300">
        <f t="shared" si="210"/>
        <v>0</v>
      </c>
      <c r="EU89" s="297">
        <f>SUMIF('เพลี้ยไฟ (mangosteen)'!$B$5:$B$76,ทดสอบ!$E89,'เพลี้ยไฟ (mangosteen)'!$F$5:$F$76)</f>
        <v>0</v>
      </c>
      <c r="EV89" s="297">
        <f>SUMIF(หนอนชอนใบ!$B$5:$B$76,ทดสอบ!$E89,หนอนชอนใบ!$F$5:$F$76)</f>
        <v>0</v>
      </c>
      <c r="EW89" s="297">
        <f>SUMIF(หนอนกินใบ!$B$5:$B$76,ทดสอบ!$E89,หนอนกินใบ!$F$5:$F$76)</f>
        <v>0</v>
      </c>
      <c r="EX89" s="297"/>
      <c r="EY89" s="297">
        <f>SUMIF(โรคแอนแทรคโนส!$B$5:$B$76,ทดสอบ!$E89,โรคแอนแทรคโนส!$F$5:$F$76)</f>
        <v>0</v>
      </c>
      <c r="EZ89" s="297">
        <f>SUMIF('โรคใบจุดสาหร่าย (mangosteen)'!$B$5:$B$76,ทดสอบ!$E89,'โรคใบจุดสาหร่าย (mangosteen)'!$F$5:$F$76)</f>
        <v>0</v>
      </c>
      <c r="FA89" s="297">
        <f>SUMIF('โรคใบจุด (mangosteen)'!$B$5:$B$76,ทดสอบ!$E89,'โรคใบจุด (mangosteen)'!$F$5:$F$76)</f>
        <v>0</v>
      </c>
      <c r="FB89" s="300">
        <f t="shared" si="211"/>
        <v>0</v>
      </c>
      <c r="FC89" s="297">
        <f>SUMIF(โรคพุ่มไม้กวาด!$B$5:$B$80,ทดสอบ!$E89,โรคพุ่มไม้กวาด!$F$5:$F$80)</f>
        <v>0</v>
      </c>
      <c r="FD89" s="297">
        <f>SUMIF('เพลี้ยแป้ง (ลำไย)'!$B$5:$B$80,ทดสอบ!$E89,'เพลี้ยแป้ง (ลำไย)'!$F$5:$F$80)</f>
        <v>0</v>
      </c>
      <c r="FE89" s="297">
        <f>SUMIF('โรคราดำ (ลำไย)'!$B$5:$B$80,ทดสอบ!$E89,'โรคราดำ (ลำไย)'!$F$5:$F$80)</f>
        <v>0</v>
      </c>
      <c r="FF89" s="297">
        <f>SUMIF('หนอนคืบกินใบ (ลำไย)'!$B$5:$B$80,ทดสอบ!$E89,'หนอนคืบกินใบ (ลำไย)'!$F$5:$F$80)</f>
        <v>0</v>
      </c>
      <c r="FG89" s="297"/>
      <c r="FH89" s="300">
        <f t="shared" si="212"/>
        <v>0</v>
      </c>
      <c r="FI89" s="300">
        <f t="shared" ca="1" si="213"/>
        <v>52363</v>
      </c>
      <c r="FJ89" s="368">
        <f t="shared" ca="1" si="184"/>
        <v>52363</v>
      </c>
      <c r="FK89" s="334">
        <f t="shared" ca="1" si="183"/>
        <v>0</v>
      </c>
    </row>
    <row r="90" spans="1:167" s="112" customFormat="1">
      <c r="A90" s="318">
        <v>0</v>
      </c>
      <c r="B90" s="318">
        <f t="shared" ca="1" si="199"/>
        <v>1</v>
      </c>
      <c r="C90" s="318">
        <f ca="1">IF(B90=1,SUBTOTAL(2,$B$78:B90),"")</f>
        <v>13</v>
      </c>
      <c r="D90" s="290">
        <f t="shared" ca="1" si="139"/>
        <v>13</v>
      </c>
      <c r="E90" s="291" t="s">
        <v>195</v>
      </c>
      <c r="F90" s="310"/>
      <c r="G90" s="310"/>
      <c r="H90" s="310"/>
      <c r="I90" s="310"/>
      <c r="J90" s="307"/>
      <c r="K90" s="297">
        <f>SUMIF(หนอนห่อใบข้าว!$B$5:$B$76,ทดสอบ!$E90,หนอนห่อใบข้าว!$G$5:$G$76)</f>
        <v>0</v>
      </c>
      <c r="L90" s="297">
        <f>SUMIF(เพลี้ยกระโดดหลังขาว!$B$5:$B$76,ทดสอบ!$E90,เพลี้ยกระโดดหลังขาว!$G$5:$G$76)</f>
        <v>0</v>
      </c>
      <c r="M90" s="297">
        <f>SUMIF(โรคไหม้ข้าว!$B$5:$B$76,ทดสอบ!$E90,โรคไหม้ข้าว!$G$5:$G$76)</f>
        <v>0</v>
      </c>
      <c r="N90" s="297">
        <f>SUMIF(แมลงหวี่ขาว!$B$5:$B$76,ทดสอบ!$E90,แมลงหวี่ขาว!$G$5:$G$76)</f>
        <v>0</v>
      </c>
      <c r="O90" s="297">
        <f>SUMIF(เพลี้ยกระโดดสีน้ำตาล!$B$5:$B$77,ทดสอบ!$E90,เพลี้ยกระโดดสีน้ำตาล!$G$5:$G$77)</f>
        <v>0</v>
      </c>
      <c r="P90" s="297">
        <f>SUMIF(แมลงสิง!$B$5:$B$81,ทดสอบ!$E90,แมลงสิง!$G$5:$G$81)</f>
        <v>0</v>
      </c>
      <c r="Q90" s="297">
        <f>SUMIF(เพลี้ยไฟ!$B$5:$B$76,ทดสอบ!$E90,เพลี้ยไฟ!$G$5:$G$76)</f>
        <v>0</v>
      </c>
      <c r="R90" s="297">
        <f>SUMIF(แมลงดำหนาม1!$B$5:$B$81,ทดสอบ!$E90,แมลงดำหนาม1!$G$5:$G$81)</f>
        <v>0</v>
      </c>
      <c r="S90" s="297">
        <f>SUMIF(โรคขอบใบแห้ง!$B$5:$B$78,ทดสอบ!$E90,โรคขอบใบแห้ง!$G$5:$G$78)</f>
        <v>0</v>
      </c>
      <c r="T90" s="297">
        <f>SUMIF(โรคกาบใบแห้ง!$B$5:$B$81,ทดสอบ!$E90,โรคกาบใบแห้ง!$G$5:$G$81)</f>
        <v>0</v>
      </c>
      <c r="U90" s="297">
        <f>SUMIF(โรคใบจุดสีน้ำตาล!$B$5:$B$77,ทดสอบ!$E90,โรคใบจุดสีน้ำตาล!$G$5:$G$77)</f>
        <v>0</v>
      </c>
      <c r="V90" s="297">
        <f>SUMIF(หนอนกระทู้กล้า!$B$5:$B$76,ทดสอบ!$E90,หนอนกระทู้กล้า!$G$5:$G$76)</f>
        <v>0</v>
      </c>
      <c r="W90" s="297">
        <f>SUMIF(โรคใบขีดโปร่งแสง!$B$5:$B$81,ทดสอบ!$E90,โรคใบขีดโปร่งแสง!$G$5:$G$81)</f>
        <v>0</v>
      </c>
      <c r="X90" s="297">
        <f>SUMIF(โรคใบขีดสีน้ำตาล!$B$5:$B$80,ทดสอบ!$E90,โรคใบขีดสีน้ำตาล!$G$5:$G$80)</f>
        <v>0</v>
      </c>
      <c r="Y90" s="297">
        <f>SUMIF(หนอนกัดใบข้าว!$B$5:$B$81,ทดสอบ!$E90,หนอนกัดใบข้าว!$G$5:$G$81)</f>
        <v>0</v>
      </c>
      <c r="Z90" s="297">
        <f>SUMIF(แมลงหล่า!$B$5:$B$81,ทดสอบ!$E90,แมลงหล่า!$G$5:$G$81)</f>
        <v>0</v>
      </c>
      <c r="AA90" s="297">
        <f>SUMIF(แมลงบั่ว!$B$5:$B$80,ทดสอบ!$E90,แมลงบั่ว!$G$5:$G$80)</f>
        <v>0</v>
      </c>
      <c r="AB90" s="297">
        <f>SUMIF(โรคเมล็ดด่าง!$B$5:$B$81,ทดสอบ!$E90,โรคเมล็ดด่าง!$G$5:$G$81)</f>
        <v>0</v>
      </c>
      <c r="AC90" s="297">
        <f>SUMIF(ด้วงดำ!$B$5:$B$81,ทดสอบ!$E90,ด้วงดำ!$G$5:$G$81)</f>
        <v>0</v>
      </c>
      <c r="AD90" s="297">
        <f>SUMIF(ตั๊กแตนหนวดสั้น!$B$5:$B$81,ทดสอบ!$E90,ตั๊กแตนหนวดสั้น!$G$5:$G$81)</f>
        <v>0</v>
      </c>
      <c r="AE90" s="297">
        <f>SUMIF(หนอนกอข้าว!$B$5:$B$77,ทดสอบ!$E90,หนอนกอข้าว!$G$5:$G$77)</f>
        <v>0</v>
      </c>
      <c r="AF90" s="297">
        <f>SUMIF(หนอนกระทู้ข้าว!$B$5:$B$81,ทดสอบ!$E90,หนอนกระทู้ข้าว!$G$5:$G$81)</f>
        <v>0</v>
      </c>
      <c r="AG90" s="297">
        <f>SUMIF(โรคกาบใบเน่า!$B$5:$B$81,ทดสอบ!$E90,โรคกาบใบเน่า!$G$5:$G$81)</f>
        <v>0</v>
      </c>
      <c r="AH90" s="297">
        <f>SUMIF(เพลี้ยจั๊กจั่นสีเขียว!$B$5:$B$80,ทดสอบ!$E90,เพลี้ยจั๊กจั่นสีเขียว!$G$5:$G$80)</f>
        <v>0</v>
      </c>
      <c r="AI90" s="297">
        <f>SUMIF(หอยเชอรี่!$B$5:$B$81,ทดสอบ!$E90,หอยเชอรี่!$G$5:$G$81)</f>
        <v>0</v>
      </c>
      <c r="AJ90" s="297">
        <f>SUMIF(โรคใบสีส้ม!$B$5:$B$80,ทดสอบ!$E90,โรคใบสีส้ม!$G$5:$G$80)</f>
        <v>0</v>
      </c>
      <c r="AK90" s="300">
        <f t="shared" si="200"/>
        <v>0</v>
      </c>
      <c r="AL90" s="297">
        <f>SUMIF(หนอนหัวดำ!$C$6:$C$67,ทดสอบ!$E90,หนอนหัวดำ!$N$6:$N$67)</f>
        <v>14</v>
      </c>
      <c r="AM90" s="297">
        <f>SUMIF(แมลงดำหนาม!$C$6:$C$67,ทดสอบ!$E90,แมลงดำหนาม!$N$6:$N$67)</f>
        <v>172</v>
      </c>
      <c r="AN90" s="297">
        <f>SUMIF('ด้วงแรด มะพร้าว'!$C$6:$C$67,ทดสอบ!$E90,'ด้วงแรด มะพร้าว'!$J$6:$J$67)</f>
        <v>81.5</v>
      </c>
      <c r="AO90" s="297">
        <f>SUMIF(ด้วงงวง!$C$6:$C$67,ทดสอบ!$E90,ด้วงงวง!$J$6:$J$67)</f>
        <v>0</v>
      </c>
      <c r="AP90" s="297">
        <f>SUMIF(ไรสี่ขามะพร้าว!$C$6:$C$67,ทดสอบ!$E90,ไรสี่ขามะพร้าว!$J$6:$J$67)</f>
        <v>0</v>
      </c>
      <c r="AQ90" s="297">
        <f>SUMIF(หนอนพาราซา!$C$6:$C$67,ทดสอบ!$E90,หนอนพาราซา!$J$6:$J$67)</f>
        <v>0</v>
      </c>
      <c r="AR90" s="297">
        <f>SUMIF(หนอนกินใบมะพร้าว!$C$6:$C$67,ทดสอบ!$E90,หนอนกินใบมะพร้าว!$J$6:$J$67)</f>
        <v>0</v>
      </c>
      <c r="AS90" s="300">
        <f t="shared" si="79"/>
        <v>267.5</v>
      </c>
      <c r="AT90" s="297">
        <f>SUMIF('ด้วงแรด ปาล์ม'!$C$5:$C$71,ทดสอบ!$E90,'ด้วงแรด ปาล์ม'!$G$5:$G$71)</f>
        <v>147</v>
      </c>
      <c r="AU90" s="297">
        <f>SUMIF(หนอนปลอกเล็ก!$C$5:$C$71,ทดสอบ!$E90,หนอนปลอกเล็ก!$G$5:$G$71)</f>
        <v>1</v>
      </c>
      <c r="AV90" s="297">
        <f>SUMIF(ด้วงกุหลาบ!$C$5:$C$70,ทดสอบ!$E90,ด้วงกุหลาบ!$G$5:$G$70)</f>
        <v>34.799999999999997</v>
      </c>
      <c r="AW90" s="297">
        <f>SUMIF(โรคทะลายเน่า!$C$5:$C$71,ทดสอบ!$E90,โรคทะลายเน่า!$G$5:$G$71)</f>
        <v>0</v>
      </c>
      <c r="AX90" s="297">
        <f>SUMIF(โรคลำต้นเน่า!$C$5:$C$71,ทดสอบ!$E90,โรคลำต้นเน่า!$G$5:$G$71)</f>
        <v>11.25</v>
      </c>
      <c r="AY90" s="297">
        <f>SUMIF('โรคใบจุด ปาล์ม'!$C$5:$C$71,ทดสอบ!$E90,'โรคใบจุด ปาล์ม'!$G$5:$G$71)</f>
        <v>0</v>
      </c>
      <c r="AZ90" s="297">
        <f>SUMIF(โรคก้านทางใบเน่า!$C$5:$C$71,ทดสอบ!$E90,โรคก้านทางใบเน่า!$G$5:$G$71)</f>
        <v>0</v>
      </c>
      <c r="BA90" s="297">
        <f>SUMIF(หนอนหน้าแมว!$C$5:$C$71,ทดสอบ!$E90,หนอนหน้าแมว!$G$5:$G$71)</f>
        <v>0</v>
      </c>
      <c r="BB90" s="591">
        <f>SUMIF('หนอนหัวดำ ปาล์ม'!$C$5:$C$71,ทดสอบ!$E90,'หนอนหัวดำ ปาล์ม'!$G$5:$G$71)</f>
        <v>0</v>
      </c>
      <c r="BC90" s="297">
        <f>SUMIF('โรคใบจุดสาหร่าย ปาล์ม'!$C$5:$C$71,ทดสอบ!$E90,'โรคใบจุดสาหร่าย ปาล์ม'!$G$5:$G$71)</f>
        <v>0</v>
      </c>
      <c r="BD90" s="300">
        <f t="shared" si="201"/>
        <v>194.05</v>
      </c>
      <c r="BE90" s="297">
        <f>SUMIF(โรครากขาว!$C$5:$C$69,ทดสอบ!$E90,โรครากขาว!$G$5:$G$69)</f>
        <v>0</v>
      </c>
      <c r="BF90" s="297">
        <f>SUMIF(โรคใบร่วงยางพาราชนิดใหม่!$C$5:$C$69,ทดสอบ!$E90,โรคใบร่วงยางพาราชนิดใหม่!$G$5:$G$69)</f>
        <v>1204</v>
      </c>
      <c r="BG90" s="297">
        <f>SUMIF(โรคใบร่วงยางพารา!$C$5:$C$69,ทดสอบ!$E90,โรคใบร่วงยางพารา!$G$5:$G$69)</f>
        <v>8</v>
      </c>
      <c r="BH90" s="297">
        <f>SUMIF(โรคราแป้ง1!$C$5:$C$69,ทดสอบ!$E90,โรคราแป้ง1!$G$5:$G$69)</f>
        <v>0</v>
      </c>
      <c r="BI90" s="297">
        <f>SUMIF(โรคหน้ายางแห้ง!$C$5:$C$69,ทดสอบ!$E90,โรคหน้ายางแห้ง!$G$5:$G$69)</f>
        <v>0.65</v>
      </c>
      <c r="BJ90" s="300">
        <f t="shared" si="202"/>
        <v>1212.6500000000001</v>
      </c>
      <c r="BK90" s="297">
        <f>SUMIF(โรคราสนิม!$C$5:$C$64,ทดสอบ!$E90,โรคราสนิม!$G$5:$G$64)</f>
        <v>0</v>
      </c>
      <c r="BL90" s="297">
        <f>SUMIF(หนอนกาแฟสีแดง!$C$5:$C$64,ทดสอบ!$E90,หนอนกาแฟสีแดง!$G$5:$G$64)</f>
        <v>0</v>
      </c>
      <c r="BM90" s="297">
        <f>SUMIF(โรคใบจุดตากบ!$C$5:$C$64,ทดสอบ!$E90,โรคใบจุดตากบ!$G$5:$G$64)</f>
        <v>0</v>
      </c>
      <c r="BN90" s="297">
        <f ca="1">SUMIF(หนอนเจาะกิ่งลำต้น!$C$5:$C544,ทดสอบ!$E90,หนอนเจาะกิ่งลำต้น!$G$5:$G$64)</f>
        <v>0</v>
      </c>
      <c r="BO90" s="591">
        <f>SUMIF(มอดเจาะเมล็ดกาแฟ!$C$5:$C$64,ทดสอบ!$E90,มอดเจาะเมล็ดกาแฟ!$G$5:$G$64)</f>
        <v>0</v>
      </c>
      <c r="BP90" s="297">
        <f>SUMIF(มอดเจาะผลกาแฟ!$C$5:$C$64,ทดสอบ!$E90,มอดเจาะผลกาแฟ!$G$5:$G$64)</f>
        <v>0</v>
      </c>
      <c r="BQ90" s="300">
        <f t="shared" ca="1" si="203"/>
        <v>0</v>
      </c>
      <c r="BR90" s="297">
        <f>SUMIF(เพลี้ยแป้งมัน!$B$5:$B$59,ทดสอบ!$E90,เพลี้ยแป้งมัน!$H$5:$H$59)</f>
        <v>0</v>
      </c>
      <c r="BS90" s="591">
        <f>SUMIF('โรคใบไหม้ (มัน)'!$B$5:$B$58,ทดสอบ!$E90,'โรคใบไหม้ (มัน)'!$H$5:$H$58)</f>
        <v>0</v>
      </c>
      <c r="BT90" s="297">
        <f>SUMIF(ไรแดง!$B$5:$B$59,ทดสอบ!$E90,ไรแดง!$H$5:$H$59)</f>
        <v>0</v>
      </c>
      <c r="BU90" s="297"/>
      <c r="BV90" s="297"/>
      <c r="BW90" s="297"/>
      <c r="BX90" s="297"/>
      <c r="BY90" s="297"/>
      <c r="BZ90" s="297">
        <f>SUMIF(โรคโคนเน่าหัวเน่า!$B$5:$B$59,ทดสอบ!$E90,โรคโคนเน่าหัวเน่า!$H$5:$H$59)</f>
        <v>0</v>
      </c>
      <c r="CA90" s="297"/>
      <c r="CB90" s="297">
        <f>SUMIF(โรคพุ่มแจ้!$B$5:$B$58,ทดสอบ!$E90,โรคพุ่มแจ้!$H$5:$H$58)</f>
        <v>0</v>
      </c>
      <c r="CC90" s="297">
        <f>SUMIF(โรคใบด่างมันสำปะหลัง!$B$5:$B$59,ทดสอบ!$E90,โรคใบด่างมันสำปะหลัง!$H$5:$H$59)</f>
        <v>0</v>
      </c>
      <c r="CD90" s="300">
        <f t="shared" si="204"/>
        <v>0</v>
      </c>
      <c r="CE90" s="297">
        <f>SUMIF(หนอนกออ้อย!$B$5:$B$50,ทดสอบ!$E90,หนอนกออ้อย!$G$5:$G$50)</f>
        <v>0</v>
      </c>
      <c r="CF90" s="297">
        <f>SUMIF('ด้วงหนวดยาว อ้อย'!$B$5:$B$52,ทดสอบ!$E90,'ด้วงหนวดยาว อ้อย'!$G$5:$G$52)</f>
        <v>0</v>
      </c>
      <c r="CG90" s="297"/>
      <c r="CH90" s="297"/>
      <c r="CI90" s="297"/>
      <c r="CJ90" s="297"/>
      <c r="CK90" s="297"/>
      <c r="CL90" s="297"/>
      <c r="CM90" s="297"/>
      <c r="CN90" s="297"/>
      <c r="CO90" s="297"/>
      <c r="CP90" s="297"/>
      <c r="CQ90" s="297"/>
      <c r="CR90" s="297">
        <f>SUMIF('โรคใบขาว อ้อย'!$B$5:$B$50,ทดสอบ!$E90,'โรคใบขาว อ้อย'!$G$5:$G$50)</f>
        <v>0</v>
      </c>
      <c r="CS90" s="297"/>
      <c r="CT90" s="300">
        <f t="shared" si="205"/>
        <v>0</v>
      </c>
      <c r="CU90" s="297"/>
      <c r="CV90" s="297">
        <f>SUMIF('หนอนกระทู้ข้าวโพดลายจุด (FAW)'!$B$5:$B$57,ทดสอบ!$E90,'หนอนกระทู้ข้าวโพดลายจุด (FAW)'!$F$5:$F$57)</f>
        <v>0.5</v>
      </c>
      <c r="CW90" s="297">
        <f>SUMIF(โรคฝักเน่า!$C$5:$C$57,ทดสอบ!$E90,โรคฝักเน่า!$G$5:$G$57)</f>
        <v>0</v>
      </c>
      <c r="CX90" s="297"/>
      <c r="CY90" s="297"/>
      <c r="CZ90" s="297"/>
      <c r="DA90" s="297"/>
      <c r="DB90" s="297"/>
      <c r="DC90" s="297"/>
      <c r="DD90" s="300">
        <f t="shared" si="206"/>
        <v>0.5</v>
      </c>
      <c r="DE90" s="297">
        <f>SUMIF(โรคเหี่ยว!$B$5:$B$65,ทดสอบ!$E90,โรคเหี่ยว!$E$5:$E$65)</f>
        <v>0</v>
      </c>
      <c r="DF90" s="297"/>
      <c r="DG90" s="297"/>
      <c r="DH90" s="297"/>
      <c r="DI90" s="297"/>
      <c r="DJ90" s="300">
        <f t="shared" si="207"/>
        <v>0</v>
      </c>
      <c r="DK90" s="297"/>
      <c r="DL90" s="297"/>
      <c r="DM90" s="297"/>
      <c r="DN90" s="297"/>
      <c r="DO90" s="297"/>
      <c r="DP90" s="300">
        <f t="shared" si="208"/>
        <v>0</v>
      </c>
      <c r="DQ90" s="297"/>
      <c r="DR90" s="297"/>
      <c r="DS90" s="297">
        <f>SUMIF('เพลี้ยไฟ ทุเรียน'!$B$5:$B$81,ทดสอบ!$E90,'เพลี้ยไฟ ทุเรียน'!$F$5:$F$81)</f>
        <v>0</v>
      </c>
      <c r="DT90" s="297">
        <f>SUMIF('เพลี้ยแป้ง ทุเรียน'!$B$5:$B$81,ทดสอบ!$E90,'เพลี้ยแป้ง ทุเรียน'!$F$5:$F$81)</f>
        <v>0</v>
      </c>
      <c r="DU90" s="297">
        <f>SUMIF(เพลี้ยไก่แจ้ทุเรียน!$B$5:$B$81,ทดสอบ!$E90,เพลี้ยไก่แจ้ทุเรียน!$F$5:$F$81)</f>
        <v>2.5</v>
      </c>
      <c r="DV90" s="297">
        <f>SUMIF(เพลี้ยหอยเกล็ด!$B$5:$B$81,ทดสอบ!$E90,เพลี้ยหอยเกล็ด!$F$5:$F$81)</f>
        <v>0</v>
      </c>
      <c r="DW90" s="297">
        <f>SUMIF(เพลี้ยจั๊กจั่นฝอย!$B$5:$B$81,ทดสอบ!$E90,เพลี้ยจั๊กจั่นฝอย!$F$5:$F$81)</f>
        <v>0</v>
      </c>
      <c r="DX90" s="297">
        <f>SUMIF(หนอนเจาะเมล็ดทุเรียน!$B$5:$B$81,ทดสอบ!$E90,หนอนเจาะเมล็ดทุเรียน!$F$5:$F$81)</f>
        <v>0.15</v>
      </c>
      <c r="DY90" s="297">
        <f>SUMIF(ไรแดงทุเรียน!$B$5:$B$81,ทดสอบ!$E90,ไรแดงทุเรียน!$F$5:$F$81)</f>
        <v>0</v>
      </c>
      <c r="DZ90" s="297"/>
      <c r="EA90" s="297">
        <f>SUMIF(โรครากเน่าโคนเน่า!$B$5:$B$81,ทดสอบ!$E90,โรครากเน่าโคนเน่า!$F$5:$F$81)</f>
        <v>0</v>
      </c>
      <c r="EB90" s="297">
        <f>SUMIF('โรคราดำ ทุเรียน'!$B$5:$B$81,ทดสอบ!$E90,'โรคราดำ ทุเรียน'!$F$5:$F$81)</f>
        <v>0</v>
      </c>
      <c r="EC90" s="297"/>
      <c r="ED90" s="297"/>
      <c r="EE90" s="297">
        <f>SUMIF(โรคราสีชมพู!$B$5:$B$81,ทดสอบ!$E90,โรคราสีชมพู!$F$5:$F$81)</f>
        <v>0</v>
      </c>
      <c r="EF90" s="297">
        <f>SUMIF(โรคใบติดหรือใบไหม้!$B$5:$B$81,ทดสอบ!$E90,โรคใบติดหรือใบไหม้!$F$5:$F$81)</f>
        <v>0</v>
      </c>
      <c r="EG90" s="297"/>
      <c r="EH90" s="297">
        <f>SUMIF('โรคใบจุดสาหร่าย (durian)'!$B$5:$B$81,ทดสอบ!$E90,'โรคใบจุดสาหร่าย (durian)'!$F$5:$F$81)</f>
        <v>0</v>
      </c>
      <c r="EI90" s="297">
        <f>SUMIF(หนอนเจาะผล!$B$5:$B$81,ทดสอบ!$E90,หนอนเจาะผล!$F$5:$F$81)</f>
        <v>0</v>
      </c>
      <c r="EJ90" s="300">
        <f t="shared" si="209"/>
        <v>2.65</v>
      </c>
      <c r="EK90" s="297"/>
      <c r="EL90" s="297">
        <f>SUMIF('เพลี้ยแป้ง (เงาะ)'!$B$5:$B$76,ทดสอบ!$E90,'เพลี้ยแป้ง (เงาะ)'!$F$5:$F$76)</f>
        <v>0</v>
      </c>
      <c r="EM90" s="297"/>
      <c r="EN90" s="297">
        <f>SUMIF(หนอนคืบกินใบ!$B$5:$B$76,ทดสอบ!$E90,หนอนคืบกินใบ!$F$5:$F$76)</f>
        <v>0</v>
      </c>
      <c r="EO90" s="297">
        <f>SUMIF('โรคราแป้ง (เงาะ)'!$B$5:$B$76,ทดสอบ!$E90,'โรคราแป้ง (เงาะ)'!$F$5:$F$76)</f>
        <v>0</v>
      </c>
      <c r="EP90" s="297"/>
      <c r="EQ90" s="297"/>
      <c r="ER90" s="297"/>
      <c r="ES90" s="297">
        <f>SUMIF('โรคใบจุดสาหร่าย(เงาะ)'!$B$5:$B$76,ทดสอบ!$E90,'โรคใบจุดสาหร่าย(เงาะ)'!$F$5:$F$76)</f>
        <v>0</v>
      </c>
      <c r="ET90" s="300">
        <f t="shared" si="210"/>
        <v>0</v>
      </c>
      <c r="EU90" s="297">
        <f>SUMIF('เพลี้ยไฟ (mangosteen)'!$B$5:$B$76,ทดสอบ!$E90,'เพลี้ยไฟ (mangosteen)'!$F$5:$F$76)</f>
        <v>0</v>
      </c>
      <c r="EV90" s="297">
        <f>SUMIF(หนอนชอนใบ!$B$5:$B$76,ทดสอบ!$E90,หนอนชอนใบ!$F$5:$F$76)</f>
        <v>0</v>
      </c>
      <c r="EW90" s="297">
        <f>SUMIF(หนอนกินใบ!$B$5:$B$76,ทดสอบ!$E90,หนอนกินใบ!$F$5:$F$76)</f>
        <v>0</v>
      </c>
      <c r="EX90" s="297"/>
      <c r="EY90" s="297">
        <f>SUMIF(โรคแอนแทรคโนส!$B$5:$B$76,ทดสอบ!$E90,โรคแอนแทรคโนส!$F$5:$F$76)</f>
        <v>0</v>
      </c>
      <c r="EZ90" s="297">
        <f>SUMIF('โรคใบจุดสาหร่าย (mangosteen)'!$B$5:$B$76,ทดสอบ!$E90,'โรคใบจุดสาหร่าย (mangosteen)'!$F$5:$F$76)</f>
        <v>0</v>
      </c>
      <c r="FA90" s="297">
        <f>SUMIF('โรคใบจุด (mangosteen)'!$B$5:$B$76,ทดสอบ!$E90,'โรคใบจุด (mangosteen)'!$F$5:$F$76)</f>
        <v>0</v>
      </c>
      <c r="FB90" s="300">
        <f t="shared" si="211"/>
        <v>0</v>
      </c>
      <c r="FC90" s="297">
        <f>SUMIF(โรคพุ่มไม้กวาด!$B$5:$B$80,ทดสอบ!$E90,โรคพุ่มไม้กวาด!$F$5:$F$80)</f>
        <v>0</v>
      </c>
      <c r="FD90" s="297">
        <f>SUMIF('เพลี้ยแป้ง (ลำไย)'!$B$5:$B$80,ทดสอบ!$E90,'เพลี้ยแป้ง (ลำไย)'!$F$5:$F$80)</f>
        <v>0</v>
      </c>
      <c r="FE90" s="297">
        <f>SUMIF('โรคราดำ (ลำไย)'!$B$5:$B$80,ทดสอบ!$E90,'โรคราดำ (ลำไย)'!$F$5:$F$80)</f>
        <v>0</v>
      </c>
      <c r="FF90" s="297">
        <f>SUMIF('หนอนคืบกินใบ (ลำไย)'!$B$5:$B$80,ทดสอบ!$E90,'หนอนคืบกินใบ (ลำไย)'!$F$5:$F$80)</f>
        <v>0</v>
      </c>
      <c r="FG90" s="297"/>
      <c r="FH90" s="300">
        <f t="shared" si="212"/>
        <v>0</v>
      </c>
      <c r="FI90" s="300">
        <f t="shared" ca="1" si="213"/>
        <v>1677.3500000000001</v>
      </c>
      <c r="FJ90" s="368">
        <f t="shared" ca="1" si="184"/>
        <v>1677.3500000000001</v>
      </c>
      <c r="FK90" s="334">
        <f t="shared" ca="1" si="183"/>
        <v>0</v>
      </c>
    </row>
    <row r="91" spans="1:167" s="112" customFormat="1">
      <c r="A91" s="318">
        <v>0</v>
      </c>
      <c r="B91" s="318">
        <f ca="1">IF(FI91&gt;0,1,"")</f>
        <v>1</v>
      </c>
      <c r="C91" s="318">
        <f ca="1">IF(B91=1,SUBTOTAL(2,$B$78:B91),"")</f>
        <v>14</v>
      </c>
      <c r="D91" s="290">
        <f t="shared" ca="1" si="139"/>
        <v>14</v>
      </c>
      <c r="E91" s="291" t="s">
        <v>196</v>
      </c>
      <c r="F91" s="310"/>
      <c r="G91" s="310"/>
      <c r="H91" s="310"/>
      <c r="I91" s="310"/>
      <c r="J91" s="307"/>
      <c r="K91" s="297">
        <f>SUMIF(หนอนห่อใบข้าว!$B$5:$B$76,ทดสอบ!$E91,หนอนห่อใบข้าว!$G$5:$G$76)</f>
        <v>0</v>
      </c>
      <c r="L91" s="297">
        <f>SUMIF(เพลี้ยกระโดดหลังขาว!$B$5:$B$76,ทดสอบ!$E91,เพลี้ยกระโดดหลังขาว!$G$5:$G$76)</f>
        <v>0</v>
      </c>
      <c r="M91" s="297">
        <f>SUMIF(โรคไหม้ข้าว!$B$5:$B$76,ทดสอบ!$E91,โรคไหม้ข้าว!$G$5:$G$76)</f>
        <v>0</v>
      </c>
      <c r="N91" s="297">
        <f>SUMIF(แมลงหวี่ขาว!$B$5:$B$76,ทดสอบ!$E91,แมลงหวี่ขาว!$G$5:$G$76)</f>
        <v>0</v>
      </c>
      <c r="O91" s="297">
        <f>SUMIF(เพลี้ยกระโดดสีน้ำตาล!$B$5:$B$77,ทดสอบ!$E91,เพลี้ยกระโดดสีน้ำตาล!$G$5:$G$77)</f>
        <v>0</v>
      </c>
      <c r="P91" s="297">
        <f>SUMIF(แมลงสิง!$B$5:$B$81,ทดสอบ!$E91,แมลงสิง!$G$5:$G$81)</f>
        <v>0</v>
      </c>
      <c r="Q91" s="297">
        <f>SUMIF(เพลี้ยไฟ!$B$5:$B$76,ทดสอบ!$E91,เพลี้ยไฟ!$G$5:$G$76)</f>
        <v>0</v>
      </c>
      <c r="R91" s="297">
        <f>SUMIF(แมลงดำหนาม1!$B$5:$B$81,ทดสอบ!$E91,แมลงดำหนาม1!$G$5:$G$81)</f>
        <v>0</v>
      </c>
      <c r="S91" s="297">
        <f>SUMIF(โรคขอบใบแห้ง!$B$5:$B$78,ทดสอบ!$E91,โรคขอบใบแห้ง!$G$5:$G$78)</f>
        <v>0</v>
      </c>
      <c r="T91" s="297">
        <f>SUMIF(โรคกาบใบแห้ง!$B$5:$B$81,ทดสอบ!$E91,โรคกาบใบแห้ง!$G$5:$G$81)</f>
        <v>0</v>
      </c>
      <c r="U91" s="297">
        <f>SUMIF(โรคใบจุดสีน้ำตาล!$B$5:$B$77,ทดสอบ!$E91,โรคใบจุดสีน้ำตาล!$G$5:$G$77)</f>
        <v>0</v>
      </c>
      <c r="V91" s="297">
        <f>SUMIF(หนอนกระทู้กล้า!$B$5:$B$76,ทดสอบ!$E91,หนอนกระทู้กล้า!$G$5:$G$76)</f>
        <v>0</v>
      </c>
      <c r="W91" s="297">
        <f>SUMIF(โรคใบขีดโปร่งแสง!$B$5:$B$81,ทดสอบ!$E91,โรคใบขีดโปร่งแสง!$G$5:$G$81)</f>
        <v>0</v>
      </c>
      <c r="X91" s="297">
        <f>SUMIF(โรคใบขีดสีน้ำตาล!$B$5:$B$80,ทดสอบ!$E91,โรคใบขีดสีน้ำตาล!$G$5:$G$80)</f>
        <v>0</v>
      </c>
      <c r="Y91" s="297">
        <f>SUMIF(หนอนกัดใบข้าว!$B$5:$B$81,ทดสอบ!$E91,หนอนกัดใบข้าว!$G$5:$G$81)</f>
        <v>0</v>
      </c>
      <c r="Z91" s="297">
        <f>SUMIF(แมลงหล่า!$B$5:$B$81,ทดสอบ!$E91,แมลงหล่า!$G$5:$G$81)</f>
        <v>0</v>
      </c>
      <c r="AA91" s="297">
        <f>SUMIF(แมลงบั่ว!$B$5:$B$80,ทดสอบ!$E91,แมลงบั่ว!$G$5:$G$80)</f>
        <v>0</v>
      </c>
      <c r="AB91" s="297">
        <f>SUMIF(โรคเมล็ดด่าง!$B$5:$B$81,ทดสอบ!$E91,โรคเมล็ดด่าง!$G$5:$G$81)</f>
        <v>0</v>
      </c>
      <c r="AC91" s="297">
        <f>SUMIF(ด้วงดำ!$B$5:$B$81,ทดสอบ!$E91,ด้วงดำ!$G$5:$G$81)</f>
        <v>0</v>
      </c>
      <c r="AD91" s="297">
        <f>SUMIF(ตั๊กแตนหนวดสั้น!$B$5:$B$81,ทดสอบ!$E91,ตั๊กแตนหนวดสั้น!$G$5:$G$81)</f>
        <v>0</v>
      </c>
      <c r="AE91" s="297">
        <f>SUMIF(หนอนกอข้าว!$B$5:$B$77,ทดสอบ!$E91,หนอนกอข้าว!$G$5:$G$77)</f>
        <v>0</v>
      </c>
      <c r="AF91" s="297">
        <f>SUMIF(หนอนกระทู้ข้าว!$B$5:$B$81,ทดสอบ!$E91,หนอนกระทู้ข้าว!$G$5:$G$81)</f>
        <v>0</v>
      </c>
      <c r="AG91" s="297">
        <f>SUMIF(โรคกาบใบเน่า!$B$5:$B$81,ทดสอบ!$E91,โรคกาบใบเน่า!$G$5:$G$81)</f>
        <v>0</v>
      </c>
      <c r="AH91" s="297">
        <f>SUMIF(เพลี้ยจั๊กจั่นสีเขียว!$B$5:$B$80,ทดสอบ!$E91,เพลี้ยจั๊กจั่นสีเขียว!$G$5:$G$80)</f>
        <v>0</v>
      </c>
      <c r="AI91" s="297">
        <f>SUMIF(หอยเชอรี่!$B$5:$B$81,ทดสอบ!$E91,หอยเชอรี่!$G$5:$G$81)</f>
        <v>0</v>
      </c>
      <c r="AJ91" s="297">
        <f>SUMIF(โรคใบสีส้ม!$B$5:$B$80,ทดสอบ!$E91,โรคใบสีส้ม!$G$5:$G$80)</f>
        <v>0</v>
      </c>
      <c r="AK91" s="300">
        <f t="shared" si="200"/>
        <v>0</v>
      </c>
      <c r="AL91" s="297">
        <f>SUMIF(หนอนหัวดำ!$C$6:$C$67,ทดสอบ!$E91,หนอนหัวดำ!$N$6:$N$67)</f>
        <v>1396.75</v>
      </c>
      <c r="AM91" s="297">
        <f>SUMIF(แมลงดำหนาม!$C$6:$C$67,ทดสอบ!$E91,แมลงดำหนาม!$N$6:$N$67)</f>
        <v>432.5</v>
      </c>
      <c r="AN91" s="297">
        <f>SUMIF('ด้วงแรด มะพร้าว'!$C$6:$C$67,ทดสอบ!$E91,'ด้วงแรด มะพร้าว'!$J$6:$J$67)</f>
        <v>171.75</v>
      </c>
      <c r="AO91" s="297">
        <f>SUMIF(ด้วงงวง!$C$6:$C$67,ทดสอบ!$E91,ด้วงงวง!$J$6:$J$67)</f>
        <v>27</v>
      </c>
      <c r="AP91" s="297">
        <f>SUMIF(ไรสี่ขามะพร้าว!$C$6:$C$67,ทดสอบ!$E91,ไรสี่ขามะพร้าว!$J$6:$J$67)</f>
        <v>0</v>
      </c>
      <c r="AQ91" s="297">
        <f>SUMIF(หนอนพาราซา!$C$6:$C$67,ทดสอบ!$E91,หนอนพาราซา!$J$6:$J$67)</f>
        <v>0</v>
      </c>
      <c r="AR91" s="297">
        <f>SUMIF(หนอนกินใบมะพร้าว!$C$6:$C$67,ทดสอบ!$E91,หนอนกินใบมะพร้าว!$J$6:$J$67)</f>
        <v>0</v>
      </c>
      <c r="AS91" s="300">
        <f t="shared" si="79"/>
        <v>2028</v>
      </c>
      <c r="AT91" s="297">
        <f>SUMIF('ด้วงแรด ปาล์ม'!$C$5:$C$71,ทดสอบ!$E91,'ด้วงแรด ปาล์ม'!$G$5:$G$71)</f>
        <v>295</v>
      </c>
      <c r="AU91" s="297">
        <f>SUMIF(หนอนปลอกเล็ก!$C$5:$C$71,ทดสอบ!$E91,หนอนปลอกเล็ก!$G$5:$G$71)</f>
        <v>349.5</v>
      </c>
      <c r="AV91" s="297">
        <f>SUMIF(ด้วงกุหลาบ!$C$5:$C$70,ทดสอบ!$E91,ด้วงกุหลาบ!$G$5:$G$70)</f>
        <v>342</v>
      </c>
      <c r="AW91" s="297">
        <f>SUMIF(โรคทะลายเน่า!$C$5:$C$71,ทดสอบ!$E91,โรคทะลายเน่า!$G$5:$G$71)</f>
        <v>884</v>
      </c>
      <c r="AX91" s="297">
        <f>SUMIF(โรคลำต้นเน่า!$C$5:$C$71,ทดสอบ!$E91,โรคลำต้นเน่า!$G$5:$G$71)</f>
        <v>3115.5</v>
      </c>
      <c r="AY91" s="297">
        <f>SUMIF('โรคใบจุด ปาล์ม'!$C$5:$C$71,ทดสอบ!$E91,'โรคใบจุด ปาล์ม'!$G$5:$G$71)</f>
        <v>9</v>
      </c>
      <c r="AZ91" s="297">
        <f>SUMIF(โรคก้านทางใบเน่า!$C$5:$C$71,ทดสอบ!$E91,โรคก้านทางใบเน่า!$G$5:$G$71)</f>
        <v>0</v>
      </c>
      <c r="BA91" s="297">
        <f>SUMIF(หนอนหน้าแมว!$C$5:$C$71,ทดสอบ!$E91,หนอนหน้าแมว!$G$5:$G$71)</f>
        <v>0</v>
      </c>
      <c r="BB91" s="591">
        <f>SUMIF('หนอนหัวดำ ปาล์ม'!$C$5:$C$71,ทดสอบ!$E91,'หนอนหัวดำ ปาล์ม'!$G$5:$G$71)</f>
        <v>0</v>
      </c>
      <c r="BC91" s="297">
        <f>SUMIF('โรคใบจุดสาหร่าย ปาล์ม'!$C$5:$C$71,ทดสอบ!$E91,'โรคใบจุดสาหร่าย ปาล์ม'!$G$5:$G$71)</f>
        <v>50</v>
      </c>
      <c r="BD91" s="300">
        <f t="shared" si="201"/>
        <v>5045</v>
      </c>
      <c r="BE91" s="297">
        <f>SUMIF(โรครากขาว!$C$5:$C$69,ทดสอบ!$E91,โรครากขาว!$G$5:$G$69)</f>
        <v>797</v>
      </c>
      <c r="BF91" s="297">
        <f>SUMIF(โรคใบร่วงยางพาราชนิดใหม่!$C$5:$C$69,ทดสอบ!$E91,โรคใบร่วงยางพาราชนิดใหม่!$G$5:$G$69)</f>
        <v>3230</v>
      </c>
      <c r="BG91" s="297">
        <f>SUMIF(โรคใบร่วงยางพารา!$C$5:$C$69,ทดสอบ!$E91,โรคใบร่วงยางพารา!$G$5:$G$69)</f>
        <v>1298</v>
      </c>
      <c r="BH91" s="297">
        <f>SUMIF(โรคราแป้ง1!$C$5:$C$69,ทดสอบ!$E91,โรคราแป้ง1!$G$5:$G$69)</f>
        <v>0</v>
      </c>
      <c r="BI91" s="297">
        <f>SUMIF(โรคหน้ายางแห้ง!$C$5:$C$69,ทดสอบ!$E91,โรคหน้ายางแห้ง!$G$5:$G$69)</f>
        <v>1</v>
      </c>
      <c r="BJ91" s="300">
        <f>SUBTOTAL(9,BE91:BI91)</f>
        <v>5326</v>
      </c>
      <c r="BK91" s="297">
        <f>SUMIF(โรคราสนิม!$C$5:$C$64,ทดสอบ!$E91,โรคราสนิม!$G$5:$G$64)</f>
        <v>0</v>
      </c>
      <c r="BL91" s="297">
        <f>SUMIF(หนอนกาแฟสีแดง!$C$5:$C$64,ทดสอบ!$E91,หนอนกาแฟสีแดง!$G$5:$G$64)</f>
        <v>0</v>
      </c>
      <c r="BM91" s="297">
        <f>SUMIF(โรคใบจุดตากบ!$C$5:$C$64,ทดสอบ!$E91,โรคใบจุดตากบ!$G$5:$G$64)</f>
        <v>0</v>
      </c>
      <c r="BN91" s="297">
        <f ca="1">SUMIF(หนอนเจาะกิ่งลำต้น!$C$5:$C545,ทดสอบ!$E91,หนอนเจาะกิ่งลำต้น!$G$5:$G$64)</f>
        <v>0</v>
      </c>
      <c r="BO91" s="591">
        <f>SUMIF(มอดเจาะเมล็ดกาแฟ!$C$5:$C$64,ทดสอบ!$E91,มอดเจาะเมล็ดกาแฟ!$G$5:$G$64)</f>
        <v>0</v>
      </c>
      <c r="BP91" s="297">
        <f>SUMIF(มอดเจาะผลกาแฟ!$C$5:$C$64,ทดสอบ!$E91,มอดเจาะผลกาแฟ!$G$5:$G$64)</f>
        <v>0</v>
      </c>
      <c r="BQ91" s="300">
        <f t="shared" ca="1" si="203"/>
        <v>0</v>
      </c>
      <c r="BR91" s="297">
        <f>SUMIF(เพลี้ยแป้งมัน!$B$5:$B$59,ทดสอบ!$E91,เพลี้ยแป้งมัน!$H$5:$H$59)</f>
        <v>0</v>
      </c>
      <c r="BS91" s="591">
        <f>SUMIF('โรคใบไหม้ (มัน)'!$B$5:$B$58,ทดสอบ!$E91,'โรคใบไหม้ (มัน)'!$H$5:$H$58)</f>
        <v>0</v>
      </c>
      <c r="BT91" s="297">
        <f>SUMIF(ไรแดง!$B$5:$B$59,ทดสอบ!$E91,ไรแดง!$H$5:$H$59)</f>
        <v>0</v>
      </c>
      <c r="BU91" s="297"/>
      <c r="BV91" s="297"/>
      <c r="BW91" s="297"/>
      <c r="BX91" s="297"/>
      <c r="BY91" s="297"/>
      <c r="BZ91" s="297">
        <f>SUMIF(โรคโคนเน่าหัวเน่า!$B$5:$B$59,ทดสอบ!$E91,โรคโคนเน่าหัวเน่า!$H$5:$H$59)</f>
        <v>0</v>
      </c>
      <c r="CA91" s="297"/>
      <c r="CB91" s="297">
        <f>SUMIF(โรคพุ่มแจ้!$B$5:$B$58,ทดสอบ!$E91,โรคพุ่มแจ้!$H$5:$H$58)</f>
        <v>0</v>
      </c>
      <c r="CC91" s="297">
        <f>SUMIF(โรคใบด่างมันสำปะหลัง!$B$5:$B$59,ทดสอบ!$E91,โรคใบด่างมันสำปะหลัง!$H$5:$H$59)</f>
        <v>0</v>
      </c>
      <c r="CD91" s="300">
        <f t="shared" si="204"/>
        <v>0</v>
      </c>
      <c r="CE91" s="297">
        <f>SUMIF(หนอนกออ้อย!$B$5:$B$50,ทดสอบ!$E91,หนอนกออ้อย!$G$5:$G$50)</f>
        <v>0</v>
      </c>
      <c r="CF91" s="297">
        <f>SUMIF('ด้วงหนวดยาว อ้อย'!$B$5:$B$52,ทดสอบ!$E91,'ด้วงหนวดยาว อ้อย'!$G$5:$G$52)</f>
        <v>0</v>
      </c>
      <c r="CG91" s="297"/>
      <c r="CH91" s="297"/>
      <c r="CI91" s="297"/>
      <c r="CJ91" s="297"/>
      <c r="CK91" s="297"/>
      <c r="CL91" s="297"/>
      <c r="CM91" s="297"/>
      <c r="CN91" s="297"/>
      <c r="CO91" s="297"/>
      <c r="CP91" s="297"/>
      <c r="CQ91" s="297"/>
      <c r="CR91" s="297">
        <f>SUMIF('โรคใบขาว อ้อย'!$B$5:$B$50,ทดสอบ!$E91,'โรคใบขาว อ้อย'!$G$5:$G$50)</f>
        <v>0</v>
      </c>
      <c r="CS91" s="297"/>
      <c r="CT91" s="300">
        <f t="shared" si="205"/>
        <v>0</v>
      </c>
      <c r="CU91" s="297"/>
      <c r="CV91" s="297">
        <f>SUMIF('หนอนกระทู้ข้าวโพดลายจุด (FAW)'!$B$5:$B$57,ทดสอบ!$E91,'หนอนกระทู้ข้าวโพดลายจุด (FAW)'!$F$5:$F$57)</f>
        <v>0</v>
      </c>
      <c r="CW91" s="297">
        <f>SUMIF(โรคฝักเน่า!$C$5:$C$57,ทดสอบ!$E91,โรคฝักเน่า!$G$5:$G$57)</f>
        <v>0</v>
      </c>
      <c r="CX91" s="297"/>
      <c r="CY91" s="297"/>
      <c r="CZ91" s="297"/>
      <c r="DA91" s="297"/>
      <c r="DB91" s="297"/>
      <c r="DC91" s="297"/>
      <c r="DD91" s="300">
        <f t="shared" si="206"/>
        <v>0</v>
      </c>
      <c r="DE91" s="297">
        <f>SUMIF(โรคเหี่ยว!$B$5:$B$65,ทดสอบ!$E91,โรคเหี่ยว!$E$5:$E$65)</f>
        <v>0</v>
      </c>
      <c r="DF91" s="297"/>
      <c r="DG91" s="297"/>
      <c r="DH91" s="297"/>
      <c r="DI91" s="297"/>
      <c r="DJ91" s="300">
        <f t="shared" si="207"/>
        <v>0</v>
      </c>
      <c r="DK91" s="297"/>
      <c r="DL91" s="297"/>
      <c r="DM91" s="297"/>
      <c r="DN91" s="297"/>
      <c r="DO91" s="297"/>
      <c r="DP91" s="300">
        <f t="shared" si="208"/>
        <v>0</v>
      </c>
      <c r="DQ91" s="297"/>
      <c r="DR91" s="297"/>
      <c r="DS91" s="297">
        <f>SUMIF('เพลี้ยไฟ ทุเรียน'!$B$5:$B$81,ทดสอบ!$E91,'เพลี้ยไฟ ทุเรียน'!$F$5:$F$81)</f>
        <v>409</v>
      </c>
      <c r="DT91" s="297">
        <f>SUMIF('เพลี้ยแป้ง ทุเรียน'!$B$5:$B$81,ทดสอบ!$E91,'เพลี้ยแป้ง ทุเรียน'!$F$5:$F$81)</f>
        <v>0</v>
      </c>
      <c r="DU91" s="297">
        <f>SUMIF(เพลี้ยไก่แจ้ทุเรียน!$B$5:$B$81,ทดสอบ!$E91,เพลี้ยไก่แจ้ทุเรียน!$F$5:$F$81)</f>
        <v>100.5</v>
      </c>
      <c r="DV91" s="297">
        <f>SUMIF(เพลี้ยหอยเกล็ด!$B$5:$B$81,ทดสอบ!$E91,เพลี้ยหอยเกล็ด!$F$5:$F$81)</f>
        <v>50</v>
      </c>
      <c r="DW91" s="297">
        <f>SUMIF(เพลี้ยจั๊กจั่นฝอย!$B$5:$B$81,ทดสอบ!$E91,เพลี้ยจั๊กจั่นฝอย!$F$5:$F$81)</f>
        <v>166</v>
      </c>
      <c r="DX91" s="297">
        <f>SUMIF(หนอนเจาะเมล็ดทุเรียน!$B$5:$B$81,ทดสอบ!$E91,หนอนเจาะเมล็ดทุเรียน!$F$5:$F$81)</f>
        <v>0</v>
      </c>
      <c r="DY91" s="297">
        <f>SUMIF(ไรแดงทุเรียน!$B$5:$B$81,ทดสอบ!$E91,ไรแดงทุเรียน!$F$5:$F$81)</f>
        <v>440</v>
      </c>
      <c r="DZ91" s="297"/>
      <c r="EA91" s="297">
        <f>SUMIF(โรครากเน่าโคนเน่า!$B$5:$B$81,ทดสอบ!$E91,โรครากเน่าโคนเน่า!$F$5:$F$81)</f>
        <v>568</v>
      </c>
      <c r="EB91" s="297">
        <f>SUMIF('โรคราดำ ทุเรียน'!$B$5:$B$81,ทดสอบ!$E91,'โรคราดำ ทุเรียน'!$F$5:$F$81)</f>
        <v>10</v>
      </c>
      <c r="EC91" s="297"/>
      <c r="ED91" s="297"/>
      <c r="EE91" s="297">
        <f>SUMIF(โรคราสีชมพู!$B$5:$B$81,ทดสอบ!$E91,โรคราสีชมพู!$F$5:$F$81)</f>
        <v>2</v>
      </c>
      <c r="EF91" s="297">
        <f>SUMIF(โรคใบติดหรือใบไหม้!$B$5:$B$81,ทดสอบ!$E91,โรคใบติดหรือใบไหม้!$F$5:$F$81)</f>
        <v>1.5</v>
      </c>
      <c r="EG91" s="297"/>
      <c r="EH91" s="297">
        <f>SUMIF('โรคใบจุดสาหร่าย (durian)'!$B$5:$B$81,ทดสอบ!$E91,'โรคใบจุดสาหร่าย (durian)'!$F$5:$F$81)</f>
        <v>31</v>
      </c>
      <c r="EI91" s="297">
        <f>SUMIF(หนอนเจาะผล!$B$5:$B$81,ทดสอบ!$E91,หนอนเจาะผล!$F$5:$F$81)</f>
        <v>0</v>
      </c>
      <c r="EJ91" s="300">
        <f t="shared" si="209"/>
        <v>1778</v>
      </c>
      <c r="EK91" s="297"/>
      <c r="EL91" s="297">
        <f>SUMIF('เพลี้ยแป้ง (เงาะ)'!$B$5:$B$76,ทดสอบ!$E91,'เพลี้ยแป้ง (เงาะ)'!$F$5:$F$76)</f>
        <v>0</v>
      </c>
      <c r="EM91" s="297"/>
      <c r="EN91" s="297">
        <f>SUMIF(หนอนคืบกินใบ!$B$5:$B$76,ทดสอบ!$E91,หนอนคืบกินใบ!$F$5:$F$76)</f>
        <v>0</v>
      </c>
      <c r="EO91" s="297">
        <f>SUMIF('โรคราแป้ง (เงาะ)'!$B$5:$B$76,ทดสอบ!$E91,'โรคราแป้ง (เงาะ)'!$F$5:$F$76)</f>
        <v>0</v>
      </c>
      <c r="EP91" s="297"/>
      <c r="EQ91" s="297"/>
      <c r="ER91" s="297"/>
      <c r="ES91" s="297">
        <f>SUMIF('โรคใบจุดสาหร่าย(เงาะ)'!$B$5:$B$76,ทดสอบ!$E91,'โรคใบจุดสาหร่าย(เงาะ)'!$F$5:$F$76)</f>
        <v>0</v>
      </c>
      <c r="ET91" s="300">
        <f t="shared" si="210"/>
        <v>0</v>
      </c>
      <c r="EU91" s="297">
        <f>SUMIF('เพลี้ยไฟ (mangosteen)'!$B$5:$B$76,ทดสอบ!$E91,'เพลี้ยไฟ (mangosteen)'!$F$5:$F$76)</f>
        <v>0</v>
      </c>
      <c r="EV91" s="297">
        <f>SUMIF(หนอนชอนใบ!$B$5:$B$76,ทดสอบ!$E91,หนอนชอนใบ!$F$5:$F$76)</f>
        <v>0</v>
      </c>
      <c r="EW91" s="297">
        <f>SUMIF(หนอนกินใบ!$B$5:$B$76,ทดสอบ!$E91,หนอนกินใบ!$F$5:$F$76)</f>
        <v>0</v>
      </c>
      <c r="EX91" s="297"/>
      <c r="EY91" s="297">
        <f>SUMIF(โรคแอนแทรคโนส!$B$5:$B$76,ทดสอบ!$E91,โรคแอนแทรคโนส!$F$5:$F$76)</f>
        <v>0</v>
      </c>
      <c r="EZ91" s="297">
        <f>SUMIF('โรคใบจุดสาหร่าย (mangosteen)'!$B$5:$B$76,ทดสอบ!$E91,'โรคใบจุดสาหร่าย (mangosteen)'!$F$5:$F$76)</f>
        <v>0</v>
      </c>
      <c r="FA91" s="297">
        <f>SUMIF('โรคใบจุด (mangosteen)'!$B$5:$B$76,ทดสอบ!$E91,'โรคใบจุด (mangosteen)'!$F$5:$F$76)</f>
        <v>0</v>
      </c>
      <c r="FB91" s="300">
        <f t="shared" si="211"/>
        <v>0</v>
      </c>
      <c r="FC91" s="297">
        <f>SUMIF(โรคพุ่มไม้กวาด!$B$5:$B$80,ทดสอบ!$E91,โรคพุ่มไม้กวาด!$F$5:$F$80)</f>
        <v>0</v>
      </c>
      <c r="FD91" s="297">
        <f>SUMIF('เพลี้ยแป้ง (ลำไย)'!$B$5:$B$80,ทดสอบ!$E91,'เพลี้ยแป้ง (ลำไย)'!$F$5:$F$80)</f>
        <v>0</v>
      </c>
      <c r="FE91" s="297">
        <f>SUMIF('โรคราดำ (ลำไย)'!$B$5:$B$80,ทดสอบ!$E91,'โรคราดำ (ลำไย)'!$F$5:$F$80)</f>
        <v>0</v>
      </c>
      <c r="FF91" s="297">
        <f>SUMIF('หนอนคืบกินใบ (ลำไย)'!$B$5:$B$80,ทดสอบ!$E91,'หนอนคืบกินใบ (ลำไย)'!$F$5:$F$80)</f>
        <v>0</v>
      </c>
      <c r="FG91" s="297"/>
      <c r="FH91" s="300">
        <f t="shared" ref="FH91" si="214">SUBTOTAL(9,FC91:FG91)</f>
        <v>0</v>
      </c>
      <c r="FI91" s="300">
        <f t="shared" ca="1" si="213"/>
        <v>14177</v>
      </c>
      <c r="FJ91" s="368">
        <f t="shared" ca="1" si="184"/>
        <v>14177</v>
      </c>
      <c r="FK91" s="334">
        <f t="shared" ref="FK91" ca="1" si="215">FI91-FJ91</f>
        <v>0</v>
      </c>
    </row>
    <row r="92" spans="1:167" s="112" customFormat="1" hidden="1">
      <c r="A92" s="318">
        <v>0</v>
      </c>
      <c r="B92" s="318" t="str">
        <f t="shared" si="199"/>
        <v/>
      </c>
      <c r="C92" s="318" t="str">
        <f>IF(B92=1,SUBTOTAL(2,$B$78:B92),"")</f>
        <v/>
      </c>
      <c r="D92" s="290" t="str">
        <f t="shared" si="139"/>
        <v/>
      </c>
      <c r="E92" s="291"/>
      <c r="F92" s="310"/>
      <c r="G92" s="310"/>
      <c r="H92" s="310"/>
      <c r="I92" s="310"/>
      <c r="J92" s="307"/>
      <c r="K92" s="297"/>
      <c r="L92" s="297"/>
      <c r="M92" s="297"/>
      <c r="N92" s="297"/>
      <c r="O92" s="297"/>
      <c r="P92" s="297"/>
      <c r="Q92" s="297"/>
      <c r="R92" s="297"/>
      <c r="S92" s="297"/>
      <c r="T92" s="297"/>
      <c r="U92" s="297"/>
      <c r="V92" s="297"/>
      <c r="W92" s="297"/>
      <c r="X92" s="297"/>
      <c r="Y92" s="297"/>
      <c r="Z92" s="297"/>
      <c r="AA92" s="297"/>
      <c r="AB92" s="297"/>
      <c r="AC92" s="297"/>
      <c r="AD92" s="297"/>
      <c r="AE92" s="297"/>
      <c r="AF92" s="297"/>
      <c r="AG92" s="297"/>
      <c r="AH92" s="297"/>
      <c r="AI92" s="297"/>
      <c r="AJ92" s="297"/>
      <c r="AK92" s="300"/>
      <c r="AL92" s="297"/>
      <c r="AM92" s="297"/>
      <c r="AN92" s="297"/>
      <c r="AO92" s="297"/>
      <c r="AP92" s="297"/>
      <c r="AQ92" s="297"/>
      <c r="AR92" s="297"/>
      <c r="AS92" s="300"/>
      <c r="AT92" s="297"/>
      <c r="AU92" s="297"/>
      <c r="AV92" s="297"/>
      <c r="AW92" s="297"/>
      <c r="AX92" s="297"/>
      <c r="AY92" s="297"/>
      <c r="AZ92" s="297"/>
      <c r="BA92" s="297"/>
      <c r="BB92" s="591"/>
      <c r="BC92" s="297"/>
      <c r="BD92" s="300"/>
      <c r="BE92" s="297"/>
      <c r="BF92" s="297"/>
      <c r="BG92" s="297"/>
      <c r="BH92" s="297"/>
      <c r="BI92" s="297"/>
      <c r="BJ92" s="300"/>
      <c r="BK92" s="297"/>
      <c r="BL92" s="297"/>
      <c r="BM92" s="297"/>
      <c r="BN92" s="297"/>
      <c r="BO92" s="591"/>
      <c r="BP92" s="297"/>
      <c r="BQ92" s="300"/>
      <c r="BR92" s="297"/>
      <c r="BS92" s="297"/>
      <c r="BT92" s="297"/>
      <c r="BU92" s="297"/>
      <c r="BV92" s="297"/>
      <c r="BW92" s="297"/>
      <c r="BX92" s="297"/>
      <c r="BY92" s="297"/>
      <c r="BZ92" s="297"/>
      <c r="CA92" s="297"/>
      <c r="CB92" s="297"/>
      <c r="CC92" s="297"/>
      <c r="CD92" s="300"/>
      <c r="CE92" s="297"/>
      <c r="CF92" s="297"/>
      <c r="CG92" s="297"/>
      <c r="CH92" s="297"/>
      <c r="CI92" s="297"/>
      <c r="CJ92" s="297"/>
      <c r="CK92" s="297"/>
      <c r="CL92" s="297"/>
      <c r="CM92" s="297"/>
      <c r="CN92" s="297"/>
      <c r="CO92" s="297"/>
      <c r="CP92" s="297"/>
      <c r="CQ92" s="297"/>
      <c r="CR92" s="297"/>
      <c r="CS92" s="297"/>
      <c r="CT92" s="300"/>
      <c r="CU92" s="297"/>
      <c r="CV92" s="297"/>
      <c r="CW92" s="297"/>
      <c r="CX92" s="297"/>
      <c r="CY92" s="297"/>
      <c r="CZ92" s="297"/>
      <c r="DA92" s="297"/>
      <c r="DB92" s="297"/>
      <c r="DC92" s="297"/>
      <c r="DD92" s="300"/>
      <c r="DE92" s="297"/>
      <c r="DF92" s="297"/>
      <c r="DG92" s="297"/>
      <c r="DH92" s="297"/>
      <c r="DI92" s="297"/>
      <c r="DJ92" s="300"/>
      <c r="DK92" s="297"/>
      <c r="DL92" s="297"/>
      <c r="DM92" s="297"/>
      <c r="DN92" s="297"/>
      <c r="DO92" s="297"/>
      <c r="DP92" s="300"/>
      <c r="DQ92" s="297"/>
      <c r="DR92" s="297"/>
      <c r="DS92" s="297"/>
      <c r="DT92" s="297"/>
      <c r="DU92" s="297"/>
      <c r="DV92" s="297"/>
      <c r="DW92" s="297"/>
      <c r="DX92" s="297"/>
      <c r="DY92" s="297"/>
      <c r="DZ92" s="297"/>
      <c r="EA92" s="297"/>
      <c r="EB92" s="297"/>
      <c r="EC92" s="297"/>
      <c r="ED92" s="297"/>
      <c r="EE92" s="297"/>
      <c r="EF92" s="297"/>
      <c r="EG92" s="297"/>
      <c r="EH92" s="297"/>
      <c r="EI92" s="297"/>
      <c r="EJ92" s="300"/>
      <c r="EK92" s="297"/>
      <c r="EL92" s="297"/>
      <c r="EM92" s="297"/>
      <c r="EN92" s="297"/>
      <c r="EO92" s="297"/>
      <c r="EP92" s="297"/>
      <c r="EQ92" s="297"/>
      <c r="ER92" s="297"/>
      <c r="ES92" s="297"/>
      <c r="ET92" s="300"/>
      <c r="EU92" s="297"/>
      <c r="EV92" s="297"/>
      <c r="EW92" s="297"/>
      <c r="EX92" s="297"/>
      <c r="EY92" s="297"/>
      <c r="EZ92" s="297"/>
      <c r="FA92" s="297"/>
      <c r="FB92" s="300"/>
      <c r="FC92" s="297"/>
      <c r="FD92" s="297"/>
      <c r="FE92" s="297"/>
      <c r="FF92" s="297"/>
      <c r="FG92" s="297"/>
      <c r="FH92" s="300"/>
      <c r="FI92" s="300"/>
      <c r="FJ92" s="368"/>
      <c r="FK92" s="334"/>
    </row>
    <row r="93" spans="1:167">
      <c r="D93" s="71"/>
      <c r="E93" s="71"/>
      <c r="F93" s="71"/>
      <c r="G93" s="71"/>
      <c r="H93" s="71"/>
      <c r="I93" s="71"/>
      <c r="J93" s="72"/>
      <c r="K93" s="120"/>
      <c r="L93" s="120"/>
      <c r="M93" s="121"/>
      <c r="N93" s="121"/>
      <c r="O93" s="120"/>
      <c r="P93" s="120"/>
      <c r="Q93" s="120"/>
      <c r="R93" s="120"/>
      <c r="S93" s="120"/>
      <c r="T93" s="120"/>
      <c r="U93" s="120"/>
      <c r="V93" s="120"/>
      <c r="W93" s="120"/>
      <c r="X93" s="120"/>
      <c r="Y93" s="120"/>
      <c r="Z93" s="120"/>
      <c r="AA93" s="120"/>
      <c r="AB93" s="124"/>
      <c r="AC93" s="120"/>
      <c r="AD93" s="120"/>
      <c r="AE93" s="120"/>
      <c r="AF93" s="120"/>
      <c r="AG93" s="120"/>
      <c r="AH93" s="120"/>
      <c r="AI93" s="120"/>
      <c r="AJ93" s="120"/>
      <c r="AK93" s="111"/>
      <c r="AL93" s="121"/>
      <c r="AM93" s="114"/>
      <c r="AN93" s="121"/>
      <c r="AO93" s="120"/>
      <c r="AP93" s="120"/>
      <c r="AQ93" s="120"/>
      <c r="AR93" s="120"/>
      <c r="AS93" s="111"/>
      <c r="AT93" s="120"/>
      <c r="AU93" s="120"/>
      <c r="AV93" s="120"/>
      <c r="AW93" s="120"/>
      <c r="AX93" s="120"/>
      <c r="AY93" s="121"/>
      <c r="AZ93" s="121"/>
      <c r="BA93" s="121"/>
      <c r="BB93" s="121"/>
      <c r="BC93" s="120"/>
      <c r="BD93" s="111"/>
      <c r="BE93" s="120"/>
      <c r="BF93" s="120"/>
      <c r="BG93" s="120"/>
      <c r="BH93" s="120"/>
      <c r="BI93" s="120"/>
      <c r="BJ93" s="111"/>
      <c r="BK93" s="120"/>
      <c r="BL93" s="120"/>
      <c r="BM93" s="120"/>
      <c r="BN93" s="120"/>
      <c r="BO93" s="120"/>
      <c r="BP93" s="120"/>
      <c r="BQ93" s="111"/>
      <c r="BR93" s="120"/>
      <c r="BS93" s="120"/>
      <c r="BT93" s="120"/>
      <c r="BU93" s="120"/>
      <c r="BV93" s="120"/>
      <c r="BW93" s="120"/>
      <c r="BX93" s="120"/>
      <c r="BY93" s="120"/>
      <c r="BZ93" s="120"/>
      <c r="CA93" s="120"/>
      <c r="CB93" s="120"/>
      <c r="CC93" s="121"/>
      <c r="CD93" s="111"/>
      <c r="CE93" s="120"/>
      <c r="CF93" s="120"/>
      <c r="CG93" s="120"/>
      <c r="CH93" s="120"/>
      <c r="CI93" s="120"/>
      <c r="CJ93" s="120"/>
      <c r="CK93" s="120"/>
      <c r="CL93" s="120"/>
      <c r="CM93" s="120"/>
      <c r="CN93" s="120"/>
      <c r="CO93" s="120"/>
      <c r="CP93" s="120"/>
      <c r="CQ93" s="120"/>
      <c r="CR93" s="120"/>
      <c r="CS93" s="120"/>
      <c r="CT93" s="125"/>
      <c r="CU93" s="120"/>
      <c r="CV93" s="120"/>
      <c r="CW93" s="120"/>
      <c r="CX93" s="120"/>
      <c r="CY93" s="120"/>
      <c r="CZ93" s="120"/>
      <c r="DA93" s="120"/>
      <c r="DB93" s="120"/>
      <c r="DC93" s="120"/>
      <c r="DD93" s="125"/>
      <c r="DE93" s="120"/>
      <c r="DF93" s="120"/>
      <c r="DG93" s="120"/>
      <c r="DH93" s="120"/>
      <c r="DI93" s="120"/>
      <c r="DJ93" s="111"/>
      <c r="DK93" s="126"/>
      <c r="DL93" s="126"/>
      <c r="DM93" s="126"/>
      <c r="DN93" s="126"/>
      <c r="DO93" s="126"/>
      <c r="DP93" s="126"/>
      <c r="DQ93" s="120"/>
      <c r="DR93" s="120"/>
      <c r="DS93" s="120"/>
      <c r="DT93" s="120"/>
      <c r="DU93" s="120"/>
      <c r="DV93" s="120"/>
      <c r="DW93" s="120"/>
      <c r="DX93" s="120"/>
      <c r="DY93" s="120"/>
      <c r="DZ93" s="120"/>
      <c r="EA93" s="121"/>
      <c r="EB93" s="120"/>
      <c r="EC93" s="120"/>
      <c r="ED93" s="120"/>
      <c r="EE93" s="120"/>
      <c r="EF93" s="120"/>
      <c r="EG93" s="120"/>
      <c r="EH93" s="120"/>
      <c r="EI93" s="120"/>
      <c r="EJ93" s="125"/>
      <c r="EK93" s="120"/>
      <c r="EL93" s="120"/>
      <c r="EM93" s="120"/>
      <c r="EN93" s="120"/>
      <c r="EO93" s="120"/>
      <c r="EP93" s="120"/>
      <c r="EQ93" s="120"/>
      <c r="ER93" s="120"/>
      <c r="ES93" s="120"/>
      <c r="ET93" s="111"/>
      <c r="EU93" s="120"/>
      <c r="EV93" s="120"/>
      <c r="EW93" s="120"/>
      <c r="EX93" s="120"/>
      <c r="EY93" s="120"/>
      <c r="EZ93" s="120"/>
      <c r="FA93" s="120"/>
      <c r="FB93" s="111"/>
      <c r="FC93" s="120"/>
      <c r="FD93" s="120"/>
      <c r="FE93" s="120"/>
      <c r="FF93" s="120"/>
      <c r="FG93" s="120"/>
      <c r="FH93" s="127"/>
      <c r="FI93" s="377"/>
    </row>
    <row r="94" spans="1:167" s="323" customFormat="1">
      <c r="A94" s="317"/>
      <c r="B94" s="317"/>
      <c r="C94" s="317"/>
      <c r="D94" s="321"/>
      <c r="E94" s="323" t="s">
        <v>311</v>
      </c>
      <c r="F94" s="321"/>
      <c r="G94" s="321"/>
      <c r="H94" s="321"/>
      <c r="I94" s="321"/>
      <c r="K94" s="326"/>
      <c r="L94" s="326"/>
      <c r="M94" s="344"/>
      <c r="N94" s="344"/>
      <c r="O94" s="326"/>
      <c r="P94" s="326"/>
      <c r="Q94" s="326"/>
      <c r="R94" s="326"/>
      <c r="S94" s="326"/>
      <c r="T94" s="326"/>
      <c r="U94" s="326"/>
      <c r="V94" s="326"/>
      <c r="W94" s="326"/>
      <c r="X94" s="326"/>
      <c r="Y94" s="326"/>
      <c r="Z94" s="326"/>
      <c r="AA94" s="326"/>
      <c r="AB94" s="345"/>
      <c r="AC94" s="326"/>
      <c r="AD94" s="326"/>
      <c r="AE94" s="326"/>
      <c r="AF94" s="326"/>
      <c r="AG94" s="326"/>
      <c r="AH94" s="326"/>
      <c r="AI94" s="326"/>
      <c r="AJ94" s="326"/>
      <c r="AK94" s="326">
        <v>1</v>
      </c>
      <c r="AL94" s="346"/>
      <c r="AM94" s="346"/>
      <c r="AN94" s="346"/>
      <c r="AO94" s="326"/>
      <c r="AP94" s="326"/>
      <c r="AQ94" s="326"/>
      <c r="AR94" s="326"/>
      <c r="AS94" s="326">
        <v>2</v>
      </c>
      <c r="AT94" s="326"/>
      <c r="AU94" s="326"/>
      <c r="AV94" s="326"/>
      <c r="AW94" s="326"/>
      <c r="AX94" s="326"/>
      <c r="AY94" s="346"/>
      <c r="AZ94" s="346"/>
      <c r="BA94" s="346"/>
      <c r="BB94" s="346"/>
      <c r="BC94" s="326"/>
      <c r="BD94" s="326">
        <v>3</v>
      </c>
      <c r="BE94" s="326"/>
      <c r="BF94" s="326"/>
      <c r="BG94" s="326"/>
      <c r="BH94" s="326"/>
      <c r="BI94" s="326"/>
      <c r="BJ94" s="326">
        <v>4</v>
      </c>
      <c r="BK94" s="326"/>
      <c r="BL94" s="326"/>
      <c r="BM94" s="326"/>
      <c r="BN94" s="326"/>
      <c r="BO94" s="326"/>
      <c r="BP94" s="326"/>
      <c r="BQ94" s="326">
        <v>5</v>
      </c>
      <c r="BR94" s="326"/>
      <c r="BS94" s="326"/>
      <c r="BT94" s="326"/>
      <c r="BU94" s="326"/>
      <c r="BV94" s="326"/>
      <c r="BW94" s="326"/>
      <c r="BX94" s="326"/>
      <c r="BY94" s="326"/>
      <c r="BZ94" s="326"/>
      <c r="CA94" s="326"/>
      <c r="CB94" s="326"/>
      <c r="CC94" s="346"/>
      <c r="CD94" s="326">
        <v>6</v>
      </c>
      <c r="CE94" s="326"/>
      <c r="CF94" s="326"/>
      <c r="CG94" s="326"/>
      <c r="CH94" s="326"/>
      <c r="CI94" s="326"/>
      <c r="CJ94" s="326"/>
      <c r="CK94" s="326"/>
      <c r="CL94" s="326"/>
      <c r="CM94" s="326"/>
      <c r="CN94" s="326"/>
      <c r="CO94" s="326"/>
      <c r="CP94" s="326"/>
      <c r="CQ94" s="326"/>
      <c r="CR94" s="326"/>
      <c r="CS94" s="326"/>
      <c r="CT94" s="326">
        <v>7</v>
      </c>
      <c r="CU94" s="326"/>
      <c r="CV94" s="347"/>
      <c r="CW94" s="347"/>
      <c r="CX94" s="347"/>
      <c r="CY94" s="347"/>
      <c r="CZ94" s="347"/>
      <c r="DA94" s="347"/>
      <c r="DB94" s="326"/>
      <c r="DC94" s="326"/>
      <c r="DD94" s="326">
        <v>8</v>
      </c>
      <c r="DE94" s="326"/>
      <c r="DF94" s="326"/>
      <c r="DG94" s="326"/>
      <c r="DH94" s="326"/>
      <c r="DI94" s="326"/>
      <c r="DJ94" s="326">
        <v>9</v>
      </c>
      <c r="DK94" s="348"/>
      <c r="DL94" s="348"/>
      <c r="DM94" s="348"/>
      <c r="DN94" s="348"/>
      <c r="DO94" s="348"/>
      <c r="DP94" s="348">
        <v>10</v>
      </c>
      <c r="DQ94" s="326"/>
      <c r="DR94" s="326"/>
      <c r="DS94" s="326"/>
      <c r="DT94" s="326"/>
      <c r="DU94" s="326"/>
      <c r="DV94" s="326"/>
      <c r="DW94" s="326"/>
      <c r="DX94" s="326"/>
      <c r="DY94" s="326"/>
      <c r="DZ94" s="326"/>
      <c r="EA94" s="346"/>
      <c r="EB94" s="326"/>
      <c r="EC94" s="326"/>
      <c r="ED94" s="326"/>
      <c r="EE94" s="326"/>
      <c r="EF94" s="326"/>
      <c r="EG94" s="326"/>
      <c r="EH94" s="326"/>
      <c r="EI94" s="326"/>
      <c r="EJ94" s="326">
        <v>11</v>
      </c>
      <c r="EK94" s="326"/>
      <c r="EL94" s="326"/>
      <c r="EM94" s="326"/>
      <c r="EN94" s="326"/>
      <c r="EO94" s="326"/>
      <c r="EP94" s="326"/>
      <c r="EQ94" s="326"/>
      <c r="ER94" s="326"/>
      <c r="ES94" s="326"/>
      <c r="ET94" s="326">
        <v>12</v>
      </c>
      <c r="EU94" s="326"/>
      <c r="EV94" s="326"/>
      <c r="EW94" s="326"/>
      <c r="EX94" s="326"/>
      <c r="EY94" s="326"/>
      <c r="EZ94" s="326"/>
      <c r="FA94" s="326"/>
      <c r="FB94" s="326">
        <v>13</v>
      </c>
      <c r="FC94" s="326"/>
      <c r="FD94" s="326"/>
      <c r="FE94" s="326"/>
      <c r="FF94" s="326"/>
      <c r="FG94" s="326"/>
      <c r="FH94" s="348">
        <v>14</v>
      </c>
      <c r="FI94" s="370"/>
      <c r="FJ94" s="324"/>
      <c r="FK94" s="324"/>
    </row>
    <row r="95" spans="1:167" s="78" customFormat="1" ht="18.75">
      <c r="A95" s="317"/>
      <c r="B95" s="317"/>
      <c r="C95" s="317"/>
      <c r="D95" s="77"/>
      <c r="E95" s="82" t="s">
        <v>298</v>
      </c>
      <c r="F95" s="77"/>
      <c r="G95" s="77"/>
      <c r="H95" s="77"/>
      <c r="I95" s="77"/>
      <c r="K95" s="349">
        <f>COUNTIFS(K$10:K$26,"&gt;0")+COUNTIFS(K$28:K$47,"&gt;0")+COUNTIFS(K$49:K$57,"&gt;0")+COUNTIFS(K$59:K$67,"&gt;0")+COUNTIFS(K$69:K$76,"&gt;0")+COUNTIFS(K$78:K$92,"&gt;0")</f>
        <v>6</v>
      </c>
      <c r="L95" s="349">
        <f t="shared" ref="L95:BZ95" si="216">COUNTIFS(L$10:L$26,"&gt;0")+COUNTIFS(L$28:L$47,"&gt;0")+COUNTIFS(L$49:L$57,"&gt;0")+COUNTIFS(L$59:L$67,"&gt;0")+COUNTIFS(L$69:L$76,"&gt;0")+COUNTIFS(L$78:L$92,"&gt;0")</f>
        <v>3</v>
      </c>
      <c r="M95" s="349">
        <f t="shared" si="216"/>
        <v>6</v>
      </c>
      <c r="N95" s="349">
        <f t="shared" si="216"/>
        <v>0</v>
      </c>
      <c r="O95" s="349">
        <f t="shared" si="216"/>
        <v>7</v>
      </c>
      <c r="P95" s="349">
        <f t="shared" si="216"/>
        <v>0</v>
      </c>
      <c r="Q95" s="349">
        <f t="shared" si="216"/>
        <v>0</v>
      </c>
      <c r="R95" s="349">
        <f t="shared" si="216"/>
        <v>0</v>
      </c>
      <c r="S95" s="349">
        <f t="shared" si="216"/>
        <v>2</v>
      </c>
      <c r="T95" s="349">
        <f t="shared" si="216"/>
        <v>0</v>
      </c>
      <c r="U95" s="349">
        <f t="shared" si="216"/>
        <v>0</v>
      </c>
      <c r="V95" s="349">
        <f t="shared" si="216"/>
        <v>0</v>
      </c>
      <c r="W95" s="349">
        <f t="shared" si="216"/>
        <v>0</v>
      </c>
      <c r="X95" s="349">
        <f t="shared" si="216"/>
        <v>1</v>
      </c>
      <c r="Y95" s="349">
        <f t="shared" si="216"/>
        <v>0</v>
      </c>
      <c r="Z95" s="349">
        <f t="shared" si="216"/>
        <v>0</v>
      </c>
      <c r="AA95" s="349">
        <f t="shared" si="216"/>
        <v>5</v>
      </c>
      <c r="AB95" s="349">
        <f t="shared" si="216"/>
        <v>0</v>
      </c>
      <c r="AC95" s="349">
        <f t="shared" si="216"/>
        <v>0</v>
      </c>
      <c r="AD95" s="349">
        <f t="shared" si="216"/>
        <v>0</v>
      </c>
      <c r="AE95" s="349">
        <f t="shared" si="216"/>
        <v>0</v>
      </c>
      <c r="AF95" s="349">
        <f t="shared" si="216"/>
        <v>0</v>
      </c>
      <c r="AG95" s="349">
        <f t="shared" si="216"/>
        <v>0</v>
      </c>
      <c r="AH95" s="349">
        <f t="shared" si="216"/>
        <v>1</v>
      </c>
      <c r="AI95" s="349">
        <f t="shared" si="216"/>
        <v>0</v>
      </c>
      <c r="AJ95" s="349">
        <f t="shared" si="216"/>
        <v>1</v>
      </c>
      <c r="AK95" s="129"/>
      <c r="AL95" s="349">
        <f t="shared" si="216"/>
        <v>33</v>
      </c>
      <c r="AM95" s="349">
        <f t="shared" si="216"/>
        <v>24</v>
      </c>
      <c r="AN95" s="349">
        <f t="shared" si="216"/>
        <v>25</v>
      </c>
      <c r="AO95" s="349">
        <f t="shared" si="216"/>
        <v>14</v>
      </c>
      <c r="AP95" s="349">
        <f t="shared" si="216"/>
        <v>12</v>
      </c>
      <c r="AQ95" s="349">
        <f t="shared" si="216"/>
        <v>0</v>
      </c>
      <c r="AR95" s="349">
        <f t="shared" si="216"/>
        <v>0</v>
      </c>
      <c r="AS95" s="129"/>
      <c r="AT95" s="349">
        <f t="shared" si="216"/>
        <v>14</v>
      </c>
      <c r="AU95" s="349">
        <f t="shared" si="216"/>
        <v>6</v>
      </c>
      <c r="AV95" s="349">
        <f t="shared" si="216"/>
        <v>10</v>
      </c>
      <c r="AW95" s="349">
        <f t="shared" si="216"/>
        <v>5</v>
      </c>
      <c r="AX95" s="349">
        <f t="shared" si="216"/>
        <v>14</v>
      </c>
      <c r="AY95" s="349">
        <f t="shared" si="216"/>
        <v>7</v>
      </c>
      <c r="AZ95" s="349">
        <f t="shared" si="216"/>
        <v>0</v>
      </c>
      <c r="BA95" s="349">
        <f t="shared" si="216"/>
        <v>0</v>
      </c>
      <c r="BB95" s="349">
        <f t="shared" si="216"/>
        <v>4</v>
      </c>
      <c r="BC95" s="349">
        <f t="shared" si="216"/>
        <v>5</v>
      </c>
      <c r="BD95" s="129"/>
      <c r="BE95" s="349">
        <f t="shared" si="216"/>
        <v>6</v>
      </c>
      <c r="BF95" s="349">
        <f t="shared" si="216"/>
        <v>22</v>
      </c>
      <c r="BG95" s="349">
        <f t="shared" si="216"/>
        <v>9</v>
      </c>
      <c r="BH95" s="349">
        <f t="shared" si="216"/>
        <v>0</v>
      </c>
      <c r="BI95" s="349">
        <f t="shared" si="216"/>
        <v>9</v>
      </c>
      <c r="BJ95" s="129"/>
      <c r="BK95" s="349">
        <f t="shared" si="216"/>
        <v>0</v>
      </c>
      <c r="BL95" s="349">
        <f t="shared" si="216"/>
        <v>1</v>
      </c>
      <c r="BM95" s="349">
        <f t="shared" si="216"/>
        <v>0</v>
      </c>
      <c r="BN95" s="349">
        <f t="shared" ca="1" si="216"/>
        <v>0</v>
      </c>
      <c r="BO95" s="349">
        <f t="shared" si="216"/>
        <v>0</v>
      </c>
      <c r="BP95" s="349">
        <f t="shared" si="216"/>
        <v>3</v>
      </c>
      <c r="BQ95" s="129"/>
      <c r="BR95" s="349">
        <f t="shared" si="216"/>
        <v>8</v>
      </c>
      <c r="BS95" s="349">
        <f t="shared" si="216"/>
        <v>2</v>
      </c>
      <c r="BT95" s="349">
        <f t="shared" si="216"/>
        <v>14</v>
      </c>
      <c r="BU95" s="349">
        <f t="shared" si="216"/>
        <v>0</v>
      </c>
      <c r="BV95" s="349">
        <f t="shared" si="216"/>
        <v>0</v>
      </c>
      <c r="BW95" s="349">
        <f t="shared" si="216"/>
        <v>0</v>
      </c>
      <c r="BX95" s="349">
        <f t="shared" si="216"/>
        <v>0</v>
      </c>
      <c r="BY95" s="349">
        <f t="shared" si="216"/>
        <v>0</v>
      </c>
      <c r="BZ95" s="349">
        <f t="shared" si="216"/>
        <v>1</v>
      </c>
      <c r="CA95" s="349"/>
      <c r="CB95" s="349">
        <f t="shared" ref="CB95" si="217">COUNTIFS(CB$10:CB$26,"&gt;0")+COUNTIFS(CB$28:CB$47,"&gt;0")+COUNTIFS(CB$49:CB$57,"&gt;0")+COUNTIFS(CB$59:CB$67,"&gt;0")+COUNTIFS(CB$69:CB$76,"&gt;0")+COUNTIFS(CB$78:CB$92,"&gt;0")</f>
        <v>3</v>
      </c>
      <c r="CC95" s="349">
        <f>COUNTIFS(CC$10:CC$26,"&gt;0")+COUNTIFS(CC$28:CC$47,"&gt;0")+COUNTIFS(CC$49:CC$57,"&gt;0")+COUNTIFS(CC$59:CC$67,"&gt;0")+COUNTIFS(CC$69:CC$76,"&gt;0")+COUNTIFS(CC$78:CC$92,"&gt;0")</f>
        <v>40</v>
      </c>
      <c r="CD95" s="129"/>
      <c r="CE95" s="349">
        <f t="shared" ref="CE95:CS95" si="218">COUNTIFS(CE$10:CE$26,"&gt;0")+COUNTIFS(CE$28:CE$47,"&gt;0")+COUNTIFS(CE$49:CE$57,"&gt;0")+COUNTIFS(CE$59:CE$67,"&gt;0")+COUNTIFS(CE$69:CE$76,"&gt;0")+COUNTIFS(CE$78:CE$92,"&gt;0")</f>
        <v>4</v>
      </c>
      <c r="CF95" s="349">
        <f t="shared" si="218"/>
        <v>0</v>
      </c>
      <c r="CG95" s="349">
        <f t="shared" si="218"/>
        <v>0</v>
      </c>
      <c r="CH95" s="349">
        <f t="shared" si="218"/>
        <v>0</v>
      </c>
      <c r="CI95" s="349">
        <f t="shared" si="218"/>
        <v>0</v>
      </c>
      <c r="CJ95" s="349">
        <f t="shared" si="218"/>
        <v>0</v>
      </c>
      <c r="CK95" s="349">
        <f t="shared" si="218"/>
        <v>0</v>
      </c>
      <c r="CL95" s="349">
        <f t="shared" si="218"/>
        <v>0</v>
      </c>
      <c r="CM95" s="349">
        <f t="shared" si="218"/>
        <v>0</v>
      </c>
      <c r="CN95" s="349">
        <f t="shared" si="218"/>
        <v>0</v>
      </c>
      <c r="CO95" s="349">
        <f t="shared" si="218"/>
        <v>0</v>
      </c>
      <c r="CP95" s="349">
        <f t="shared" si="218"/>
        <v>0</v>
      </c>
      <c r="CQ95" s="349"/>
      <c r="CR95" s="349">
        <f t="shared" si="218"/>
        <v>3</v>
      </c>
      <c r="CS95" s="349">
        <f t="shared" si="218"/>
        <v>0</v>
      </c>
      <c r="CT95" s="129"/>
      <c r="CU95" s="349">
        <f t="shared" ref="CU95:DC95" si="219">COUNTIFS(CU$10:CU$26,"&gt;0")+COUNTIFS(CU$28:CU$47,"&gt;0")+COUNTIFS(CU$49:CU$57,"&gt;0")+COUNTIFS(CU$59:CU$67,"&gt;0")+COUNTIFS(CU$69:CU$76,"&gt;0")+COUNTIFS(CU$78:CU$92,"&gt;0")</f>
        <v>0</v>
      </c>
      <c r="CV95" s="349">
        <f t="shared" si="219"/>
        <v>7</v>
      </c>
      <c r="CW95" s="349">
        <f t="shared" si="219"/>
        <v>0</v>
      </c>
      <c r="CX95" s="349">
        <f t="shared" si="219"/>
        <v>0</v>
      </c>
      <c r="CY95" s="349">
        <f t="shared" si="219"/>
        <v>0</v>
      </c>
      <c r="CZ95" s="349">
        <f t="shared" si="219"/>
        <v>0</v>
      </c>
      <c r="DA95" s="349">
        <f t="shared" si="219"/>
        <v>0</v>
      </c>
      <c r="DB95" s="349">
        <f t="shared" si="219"/>
        <v>0</v>
      </c>
      <c r="DC95" s="349">
        <f t="shared" si="219"/>
        <v>0</v>
      </c>
      <c r="DD95" s="129"/>
      <c r="DE95" s="349">
        <f t="shared" ref="DE95:DI95" si="220">COUNTIFS(DE$10:DE$26,"&gt;0")+COUNTIFS(DE$28:DE$47,"&gt;0")+COUNTIFS(DE$49:DE$57,"&gt;0")+COUNTIFS(DE$59:DE$67,"&gt;0")+COUNTIFS(DE$69:DE$76,"&gt;0")+COUNTIFS(DE$78:DE$92,"&gt;0")</f>
        <v>2</v>
      </c>
      <c r="DF95" s="349">
        <f t="shared" si="220"/>
        <v>0</v>
      </c>
      <c r="DG95" s="349">
        <f t="shared" si="220"/>
        <v>0</v>
      </c>
      <c r="DH95" s="349">
        <f t="shared" si="220"/>
        <v>0</v>
      </c>
      <c r="DI95" s="349">
        <f t="shared" si="220"/>
        <v>0</v>
      </c>
      <c r="DJ95" s="129"/>
      <c r="DK95" s="349">
        <f t="shared" ref="DK95:DO95" si="221">COUNTIFS(DK$10:DK$26,"&gt;0")+COUNTIFS(DK$28:DK$47,"&gt;0")+COUNTIFS(DK$49:DK$57,"&gt;0")+COUNTIFS(DK$59:DK$67,"&gt;0")+COUNTIFS(DK$69:DK$76,"&gt;0")+COUNTIFS(DK$78:DK$92,"&gt;0")</f>
        <v>0</v>
      </c>
      <c r="DL95" s="349">
        <f t="shared" si="221"/>
        <v>0</v>
      </c>
      <c r="DM95" s="349">
        <f t="shared" si="221"/>
        <v>0</v>
      </c>
      <c r="DN95" s="349">
        <f t="shared" si="221"/>
        <v>0</v>
      </c>
      <c r="DO95" s="349">
        <f t="shared" si="221"/>
        <v>0</v>
      </c>
      <c r="DP95" s="350"/>
      <c r="DQ95" s="349">
        <f t="shared" ref="DQ95:EI95" si="222">COUNTIFS(DQ$10:DQ$26,"&gt;0")+COUNTIFS(DQ$28:DQ$47,"&gt;0")+COUNTIFS(DQ$49:DQ$57,"&gt;0")+COUNTIFS(DQ$59:DQ$67,"&gt;0")+COUNTIFS(DQ$69:DQ$76,"&gt;0")+COUNTIFS(DQ$78:DQ$92,"&gt;0")</f>
        <v>0</v>
      </c>
      <c r="DR95" s="349">
        <f t="shared" si="222"/>
        <v>0</v>
      </c>
      <c r="DS95" s="349">
        <f t="shared" si="222"/>
        <v>9</v>
      </c>
      <c r="DT95" s="349">
        <f t="shared" si="222"/>
        <v>7</v>
      </c>
      <c r="DU95" s="349">
        <f t="shared" si="222"/>
        <v>12</v>
      </c>
      <c r="DV95" s="349">
        <f t="shared" si="222"/>
        <v>8</v>
      </c>
      <c r="DW95" s="349">
        <f t="shared" si="222"/>
        <v>9</v>
      </c>
      <c r="DX95" s="349">
        <f t="shared" si="222"/>
        <v>1</v>
      </c>
      <c r="DY95" s="349">
        <f t="shared" si="222"/>
        <v>10</v>
      </c>
      <c r="DZ95" s="349">
        <f t="shared" si="222"/>
        <v>0</v>
      </c>
      <c r="EA95" s="349">
        <f t="shared" si="222"/>
        <v>18</v>
      </c>
      <c r="EB95" s="349">
        <f>COUNTIFS(EB$10:EB$26,"&gt;0")+COUNTIFS(EB$29:EB$47,"&gt;0")+COUNTIFS(EB$49:EB$57,"&gt;0")+COUNTIFS(EB$59:EB$67,"&gt;0")+COUNTIFS(EB$69:EB$76,"&gt;0")+COUNTIFS(EB$78:EB$92,"&gt;0")</f>
        <v>5</v>
      </c>
      <c r="EC95" s="349">
        <f t="shared" si="222"/>
        <v>0</v>
      </c>
      <c r="ED95" s="349">
        <f t="shared" si="222"/>
        <v>0</v>
      </c>
      <c r="EE95" s="349">
        <f t="shared" si="222"/>
        <v>7</v>
      </c>
      <c r="EF95" s="349">
        <f t="shared" si="222"/>
        <v>8</v>
      </c>
      <c r="EG95" s="349">
        <f t="shared" si="222"/>
        <v>0</v>
      </c>
      <c r="EH95" s="349">
        <f t="shared" si="222"/>
        <v>7</v>
      </c>
      <c r="EI95" s="349">
        <f t="shared" si="222"/>
        <v>2</v>
      </c>
      <c r="EJ95" s="129"/>
      <c r="EK95" s="349">
        <f t="shared" ref="EK95:ES95" si="223">COUNTIFS(EK$10:EK$26,"&gt;0")+COUNTIFS(EK$28:EK$47,"&gt;0")+COUNTIFS(EK$49:EK$57,"&gt;0")+COUNTIFS(EK$59:EK$67,"&gt;0")+COUNTIFS(EK$69:EK$76,"&gt;0")+COUNTIFS(EK$78:EK$92,"&gt;0")</f>
        <v>0</v>
      </c>
      <c r="EL95" s="349">
        <f t="shared" si="223"/>
        <v>2</v>
      </c>
      <c r="EM95" s="349">
        <f t="shared" si="223"/>
        <v>0</v>
      </c>
      <c r="EN95" s="349">
        <f t="shared" si="223"/>
        <v>1</v>
      </c>
      <c r="EO95" s="349">
        <f t="shared" si="223"/>
        <v>3</v>
      </c>
      <c r="EP95" s="349">
        <f t="shared" si="223"/>
        <v>0</v>
      </c>
      <c r="EQ95" s="349">
        <f t="shared" si="223"/>
        <v>0</v>
      </c>
      <c r="ER95" s="349">
        <f t="shared" si="223"/>
        <v>0</v>
      </c>
      <c r="ES95" s="349">
        <f t="shared" si="223"/>
        <v>4</v>
      </c>
      <c r="ET95" s="129"/>
      <c r="EU95" s="349">
        <f t="shared" ref="EU95:FA95" si="224">COUNTIFS(EU$10:EU$26,"&gt;0")+COUNTIFS(EU$28:EU$47,"&gt;0")+COUNTIFS(EU$49:EU$57,"&gt;0")+COUNTIFS(EU$59:EU$67,"&gt;0")+COUNTIFS(EU$69:EU$76,"&gt;0")+COUNTIFS(EU$78:EU$92,"&gt;0")</f>
        <v>5</v>
      </c>
      <c r="EV95" s="349">
        <f t="shared" si="224"/>
        <v>3</v>
      </c>
      <c r="EW95" s="349">
        <f t="shared" si="224"/>
        <v>5</v>
      </c>
      <c r="EX95" s="349">
        <f t="shared" si="224"/>
        <v>0</v>
      </c>
      <c r="EY95" s="349">
        <f t="shared" si="224"/>
        <v>1</v>
      </c>
      <c r="EZ95" s="349">
        <f t="shared" si="224"/>
        <v>4</v>
      </c>
      <c r="FA95" s="349">
        <f t="shared" si="224"/>
        <v>3</v>
      </c>
      <c r="FB95" s="129"/>
      <c r="FC95" s="349">
        <f t="shared" ref="FC95:FG95" si="225">COUNTIFS(FC$10:FC$26,"&gt;0")+COUNTIFS(FC$28:FC$47,"&gt;0")+COUNTIFS(FC$49:FC$57,"&gt;0")+COUNTIFS(FC$59:FC$67,"&gt;0")+COUNTIFS(FC$69:FC$76,"&gt;0")+COUNTIFS(FC$78:FC$92,"&gt;0")</f>
        <v>2</v>
      </c>
      <c r="FD95" s="349">
        <f t="shared" si="225"/>
        <v>4</v>
      </c>
      <c r="FE95" s="349">
        <f t="shared" si="225"/>
        <v>4</v>
      </c>
      <c r="FF95" s="349">
        <f t="shared" si="225"/>
        <v>1</v>
      </c>
      <c r="FG95" s="349">
        <f t="shared" si="225"/>
        <v>0</v>
      </c>
      <c r="FH95" s="351"/>
      <c r="FI95" s="371"/>
      <c r="FJ95" s="80"/>
      <c r="FK95" s="80"/>
    </row>
    <row r="96" spans="1:167" s="78" customFormat="1" ht="18.75">
      <c r="A96" s="317"/>
      <c r="B96" s="317"/>
      <c r="C96" s="317"/>
      <c r="D96" s="77"/>
      <c r="E96" s="77"/>
      <c r="F96" s="77"/>
      <c r="G96" s="77"/>
      <c r="H96" s="77"/>
      <c r="I96" s="77"/>
      <c r="K96" s="352"/>
      <c r="L96" s="352"/>
      <c r="M96" s="353"/>
      <c r="N96" s="353"/>
      <c r="O96" s="352"/>
      <c r="P96" s="352"/>
      <c r="Q96" s="352"/>
      <c r="R96" s="352"/>
      <c r="S96" s="352"/>
      <c r="T96" s="352"/>
      <c r="U96" s="352"/>
      <c r="V96" s="352"/>
      <c r="W96" s="352"/>
      <c r="X96" s="352"/>
      <c r="Y96" s="352"/>
      <c r="Z96" s="352"/>
      <c r="AA96" s="352"/>
      <c r="AB96" s="354"/>
      <c r="AC96" s="352"/>
      <c r="AD96" s="352"/>
      <c r="AE96" s="352"/>
      <c r="AF96" s="352"/>
      <c r="AG96" s="352"/>
      <c r="AH96" s="352"/>
      <c r="AI96" s="352"/>
      <c r="AJ96" s="352"/>
      <c r="AK96" s="129"/>
      <c r="AL96" s="353"/>
      <c r="AM96" s="353"/>
      <c r="AN96" s="353"/>
      <c r="AO96" s="352"/>
      <c r="AP96" s="352"/>
      <c r="AQ96" s="352"/>
      <c r="AR96" s="352"/>
      <c r="AS96" s="129"/>
      <c r="AT96" s="352"/>
      <c r="AU96" s="352"/>
      <c r="AV96" s="352"/>
      <c r="AW96" s="352"/>
      <c r="AX96" s="352"/>
      <c r="AY96" s="353"/>
      <c r="AZ96" s="353"/>
      <c r="BA96" s="353"/>
      <c r="BB96" s="353"/>
      <c r="BC96" s="352"/>
      <c r="BD96" s="129"/>
      <c r="BE96" s="352"/>
      <c r="BF96" s="352"/>
      <c r="BG96" s="352"/>
      <c r="BH96" s="352"/>
      <c r="BI96" s="352"/>
      <c r="BJ96" s="129"/>
      <c r="BK96" s="352"/>
      <c r="BL96" s="352"/>
      <c r="BM96" s="352"/>
      <c r="BN96" s="352"/>
      <c r="BO96" s="352"/>
      <c r="BP96" s="352"/>
      <c r="BQ96" s="129"/>
      <c r="BR96" s="352"/>
      <c r="BS96" s="352"/>
      <c r="BT96" s="352"/>
      <c r="BU96" s="352"/>
      <c r="BV96" s="352"/>
      <c r="BW96" s="352"/>
      <c r="BX96" s="352"/>
      <c r="BY96" s="352"/>
      <c r="BZ96" s="352"/>
      <c r="CA96" s="352"/>
      <c r="CB96" s="352"/>
      <c r="CC96" s="353"/>
      <c r="CD96" s="129"/>
      <c r="CE96" s="352"/>
      <c r="CF96" s="352"/>
      <c r="CG96" s="352"/>
      <c r="CH96" s="352"/>
      <c r="CI96" s="352"/>
      <c r="CJ96" s="352"/>
      <c r="CK96" s="352"/>
      <c r="CL96" s="352"/>
      <c r="CM96" s="352"/>
      <c r="CN96" s="352"/>
      <c r="CO96" s="352"/>
      <c r="CP96" s="352"/>
      <c r="CQ96" s="352"/>
      <c r="CR96" s="352"/>
      <c r="CS96" s="352"/>
      <c r="CT96" s="129"/>
      <c r="CU96" s="352"/>
      <c r="CV96" s="352"/>
      <c r="CW96" s="352"/>
      <c r="CX96" s="352"/>
      <c r="CY96" s="352"/>
      <c r="CZ96" s="352"/>
      <c r="DA96" s="352"/>
      <c r="DB96" s="352"/>
      <c r="DC96" s="352"/>
      <c r="DD96" s="129"/>
      <c r="DE96" s="352"/>
      <c r="DF96" s="352"/>
      <c r="DG96" s="352"/>
      <c r="DH96" s="352"/>
      <c r="DI96" s="352"/>
      <c r="DJ96" s="129"/>
      <c r="DK96" s="350"/>
      <c r="DL96" s="350"/>
      <c r="DM96" s="350"/>
      <c r="DN96" s="350"/>
      <c r="DO96" s="350"/>
      <c r="DP96" s="350"/>
      <c r="DQ96" s="352"/>
      <c r="DR96" s="352"/>
      <c r="DS96" s="352"/>
      <c r="DT96" s="352"/>
      <c r="DU96" s="352"/>
      <c r="DV96" s="352"/>
      <c r="DW96" s="352"/>
      <c r="DX96" s="352"/>
      <c r="DY96" s="352"/>
      <c r="DZ96" s="352"/>
      <c r="EA96" s="353"/>
      <c r="EB96" s="352"/>
      <c r="EC96" s="352"/>
      <c r="ED96" s="352"/>
      <c r="EE96" s="352"/>
      <c r="EF96" s="352"/>
      <c r="EG96" s="352"/>
      <c r="EH96" s="352"/>
      <c r="EI96" s="352"/>
      <c r="EJ96" s="129"/>
      <c r="EK96" s="352"/>
      <c r="EL96" s="352"/>
      <c r="EM96" s="352"/>
      <c r="EN96" s="352"/>
      <c r="EO96" s="352"/>
      <c r="EP96" s="352"/>
      <c r="EQ96" s="352"/>
      <c r="ER96" s="352"/>
      <c r="ES96" s="352"/>
      <c r="ET96" s="129"/>
      <c r="EU96" s="352"/>
      <c r="EV96" s="352"/>
      <c r="EW96" s="352"/>
      <c r="EX96" s="352"/>
      <c r="EY96" s="352"/>
      <c r="EZ96" s="352"/>
      <c r="FA96" s="352"/>
      <c r="FB96" s="129"/>
      <c r="FC96" s="352"/>
      <c r="FD96" s="352"/>
      <c r="FE96" s="352"/>
      <c r="FF96" s="352"/>
      <c r="FG96" s="352"/>
      <c r="FH96" s="351"/>
      <c r="FI96" s="371"/>
      <c r="FJ96" s="80"/>
      <c r="FK96" s="80"/>
    </row>
    <row r="97" spans="1:167" s="323" customFormat="1" ht="18.75">
      <c r="A97" s="319" t="s">
        <v>312</v>
      </c>
      <c r="B97" s="317"/>
      <c r="C97" s="317"/>
      <c r="D97" s="321"/>
      <c r="E97" s="322" t="s">
        <v>314</v>
      </c>
      <c r="F97" s="321"/>
      <c r="G97" s="321"/>
      <c r="H97" s="321"/>
      <c r="I97" s="321"/>
      <c r="K97" s="328">
        <f>K8-หนอนห่อใบข้าว!G4</f>
        <v>0</v>
      </c>
      <c r="L97" s="328">
        <f>L8-เพลี้ยกระโดดหลังขาว!G4</f>
        <v>0</v>
      </c>
      <c r="M97" s="328">
        <f>M8-โรคไหม้ข้าว!G4</f>
        <v>0</v>
      </c>
      <c r="N97" s="328">
        <f>N8-แมลงหวี่ขาว!G4</f>
        <v>0</v>
      </c>
      <c r="O97" s="328">
        <f>O8-เพลี้ยกระโดดสีน้ำตาล!G4</f>
        <v>0</v>
      </c>
      <c r="P97" s="328">
        <f>+P8-แมลงสิง!G4</f>
        <v>0</v>
      </c>
      <c r="Q97" s="328">
        <f>+Q8-เพลี้ยไฟ!G4</f>
        <v>0</v>
      </c>
      <c r="R97" s="328">
        <f>+R8-แมลงดำหนาม1!G4</f>
        <v>0</v>
      </c>
      <c r="S97" s="328">
        <f>+S8-โรคขอบใบแห้ง!G4</f>
        <v>0</v>
      </c>
      <c r="T97" s="328">
        <f>+T8-โรคกาบใบแห้ง!G4</f>
        <v>0</v>
      </c>
      <c r="U97" s="328">
        <f>+U8-โรคใบจุดสีน้ำตาล!G4</f>
        <v>0</v>
      </c>
      <c r="V97" s="328">
        <f>+V8-หนอนกระทู้กล้า!G4</f>
        <v>0</v>
      </c>
      <c r="W97" s="328">
        <f>+W8-โรคใบขีดโปร่งแสง!G4</f>
        <v>0</v>
      </c>
      <c r="X97" s="328">
        <f>+X8-โรคใบขีดสีน้ำตาล!G4</f>
        <v>0</v>
      </c>
      <c r="Y97" s="328">
        <f>+Y8-หนอนกัดใบข้าว!G4</f>
        <v>0</v>
      </c>
      <c r="Z97" s="328">
        <f>+Z8-แมลงหล่า!G4</f>
        <v>0</v>
      </c>
      <c r="AA97" s="328">
        <f>+AA8-แมลงบั่ว!G4</f>
        <v>0</v>
      </c>
      <c r="AB97" s="328">
        <f>+AB8-โรคเมล็ดด่าง!G4</f>
        <v>0</v>
      </c>
      <c r="AC97" s="328">
        <f>+AC8-ด้วงดำ!G4</f>
        <v>0</v>
      </c>
      <c r="AD97" s="328">
        <f>+AD8-ตั๊กแตนหนวดสั้น!G4</f>
        <v>0</v>
      </c>
      <c r="AE97" s="328">
        <f>+AE8-หนอนกอข้าว!G4</f>
        <v>0</v>
      </c>
      <c r="AF97" s="328">
        <f>+AF8-หนอนกระทู้ข้าว!G4</f>
        <v>0</v>
      </c>
      <c r="AG97" s="328">
        <f>+AG8-โรคกาบใบเน่า!G4</f>
        <v>0</v>
      </c>
      <c r="AH97" s="328">
        <f>+AH8-เพลี้ยจั๊กจั่นสีเขียว!G4</f>
        <v>0</v>
      </c>
      <c r="AI97" s="328">
        <f>+AI8-หอยเชอรี่!G4</f>
        <v>0</v>
      </c>
      <c r="AJ97" s="328">
        <f>+AJ8-โรคใบสีส้ม!G4</f>
        <v>0</v>
      </c>
      <c r="AK97" s="328"/>
      <c r="AL97" s="328">
        <f>+AL8-หนอนหัวดำ!N5</f>
        <v>0</v>
      </c>
      <c r="AM97" s="328">
        <f>+AM8-แมลงดำหนาม!N5</f>
        <v>0</v>
      </c>
      <c r="AN97" s="328">
        <f>+AN8-'ด้วงแรด มะพร้าว'!J5</f>
        <v>0</v>
      </c>
      <c r="AO97" s="328">
        <f>+AO8-ด้วงงวง!J5</f>
        <v>0</v>
      </c>
      <c r="AP97" s="328">
        <f>+AP8-ไรสี่ขามะพร้าว!J5</f>
        <v>0</v>
      </c>
      <c r="AQ97" s="328">
        <f>+AQ8-หนอนพาราซา!J5</f>
        <v>0</v>
      </c>
      <c r="AR97" s="328">
        <f>+AR8-หนอนกินใบมะพร้าว!J5</f>
        <v>0</v>
      </c>
      <c r="AS97" s="328"/>
      <c r="AT97" s="328">
        <f>+AT8-'ด้วงแรด ปาล์ม'!G4</f>
        <v>0</v>
      </c>
      <c r="AU97" s="328">
        <f>+AU8-หนอนปลอกเล็ก!G4</f>
        <v>0</v>
      </c>
      <c r="AV97" s="328">
        <f>+AV8-ด้วงกุหลาบ!G4</f>
        <v>0</v>
      </c>
      <c r="AW97" s="328">
        <f>+AW8-โรคทะลายเน่า!G4</f>
        <v>0</v>
      </c>
      <c r="AX97" s="328">
        <f>+AX8-โรคลำต้นเน่า!G4</f>
        <v>0</v>
      </c>
      <c r="AY97" s="328">
        <f>+AY8-'โรคใบจุด ปาล์ม'!G4</f>
        <v>0</v>
      </c>
      <c r="AZ97" s="328">
        <f>+AZ8-โรคก้านทางใบเน่า!G4</f>
        <v>0</v>
      </c>
      <c r="BA97" s="328">
        <f>+BA8-หนอนหน้าแมว!G4</f>
        <v>0</v>
      </c>
      <c r="BB97" s="328">
        <f>+BB8-'หนอนหัวดำ ปาล์ม'!G4</f>
        <v>0</v>
      </c>
      <c r="BC97" s="328">
        <f>+BC8-'โรคใบจุดสาหร่าย ปาล์ม'!G4</f>
        <v>0</v>
      </c>
      <c r="BD97" s="328"/>
      <c r="BE97" s="328">
        <f>+BE8-โรครากขาว!G4</f>
        <v>0</v>
      </c>
      <c r="BF97" s="328">
        <f>+BF8-โรคใบร่วงยางพาราชนิดใหม่!G4</f>
        <v>0</v>
      </c>
      <c r="BG97" s="328">
        <f>+BG8-โรคใบร่วงยางพารา!G4</f>
        <v>0</v>
      </c>
      <c r="BH97" s="328">
        <f>+BH8-โรคราแป้ง1!G4</f>
        <v>0</v>
      </c>
      <c r="BI97" s="328">
        <f>+BI8-โรคหน้ายางแห้ง!G4</f>
        <v>0</v>
      </c>
      <c r="BJ97" s="328"/>
      <c r="BK97" s="328">
        <f>+BK8-โรคราสนิม!G4</f>
        <v>0</v>
      </c>
      <c r="BL97" s="328">
        <f>+BL8-หนอนกาแฟสีแดง!G4</f>
        <v>0</v>
      </c>
      <c r="BM97" s="328">
        <f>+BM8-โรคใบจุดตากบ!G4</f>
        <v>0</v>
      </c>
      <c r="BN97" s="328">
        <f ca="1">+BN8-หนอนเจาะกิ่งลำต้น!G4</f>
        <v>0</v>
      </c>
      <c r="BO97" s="328">
        <f>+BO8-มอดเจาะเมล็ดกาแฟ!G4</f>
        <v>0</v>
      </c>
      <c r="BP97" s="328">
        <f>+BP8-มอดเจาะผลกาแฟ!G4</f>
        <v>0</v>
      </c>
      <c r="BQ97" s="328"/>
      <c r="BR97" s="328">
        <f>+BR8-เพลี้ยแป้งมัน!H4</f>
        <v>0</v>
      </c>
      <c r="BS97" s="328"/>
      <c r="BT97" s="328">
        <f>+BT8-ไรแดง!H4</f>
        <v>0</v>
      </c>
      <c r="BU97" s="328"/>
      <c r="BV97" s="328"/>
      <c r="BW97" s="328"/>
      <c r="BX97" s="328"/>
      <c r="BY97" s="328"/>
      <c r="BZ97" s="328">
        <f>+BZ8-โรคโคนเน่าหัวเน่า!H4</f>
        <v>0</v>
      </c>
      <c r="CA97" s="328"/>
      <c r="CB97" s="328">
        <f>+CB8-โรคพุ่มแจ้!H4</f>
        <v>0</v>
      </c>
      <c r="CC97" s="328">
        <f>+CC8-โรคใบด่างมันสำปะหลัง!H4</f>
        <v>0</v>
      </c>
      <c r="CD97" s="328"/>
      <c r="CE97" s="328">
        <f>+CE8-หนอนกออ้อย!G4</f>
        <v>0</v>
      </c>
      <c r="CF97" s="328">
        <f>+CF8-'ด้วงหนวดยาว อ้อย'!G4</f>
        <v>0</v>
      </c>
      <c r="CG97" s="328"/>
      <c r="CH97" s="328"/>
      <c r="CI97" s="328"/>
      <c r="CJ97" s="328"/>
      <c r="CK97" s="328"/>
      <c r="CL97" s="328"/>
      <c r="CM97" s="328"/>
      <c r="CN97" s="328"/>
      <c r="CO97" s="328"/>
      <c r="CP97" s="328"/>
      <c r="CQ97" s="328"/>
      <c r="CR97" s="328">
        <f>+CR8-'โรคใบขาว อ้อย'!G4</f>
        <v>0</v>
      </c>
      <c r="CS97" s="328"/>
      <c r="CT97" s="328"/>
      <c r="CU97" s="328"/>
      <c r="CV97" s="328">
        <f>+CV8-'หนอนกระทู้ข้าวโพดลายจุด (FAW)'!F4</f>
        <v>0</v>
      </c>
      <c r="CW97" s="328">
        <f>+CW8-โรคฝักเน่า!G4</f>
        <v>0</v>
      </c>
      <c r="CX97" s="328"/>
      <c r="CY97" s="328"/>
      <c r="CZ97" s="328"/>
      <c r="DA97" s="328"/>
      <c r="DB97" s="328"/>
      <c r="DC97" s="328"/>
      <c r="DD97" s="328"/>
      <c r="DE97" s="328">
        <f>+DE8-โรคเหี่ยว!E4</f>
        <v>0</v>
      </c>
      <c r="DF97" s="328"/>
      <c r="DG97" s="328"/>
      <c r="DH97" s="328"/>
      <c r="DI97" s="328"/>
      <c r="DJ97" s="328"/>
      <c r="DK97" s="328"/>
      <c r="DL97" s="328"/>
      <c r="DM97" s="328"/>
      <c r="DN97" s="328"/>
      <c r="DO97" s="328"/>
      <c r="DP97" s="328"/>
      <c r="DQ97" s="328"/>
      <c r="DR97" s="328"/>
      <c r="DS97" s="328">
        <f>+DS8-'เพลี้ยไฟ ทุเรียน'!F4</f>
        <v>0</v>
      </c>
      <c r="DT97" s="328">
        <f>+DT8-'เพลี้ยแป้ง ทุเรียน'!F4</f>
        <v>0</v>
      </c>
      <c r="DU97" s="328">
        <f>+DU8-เพลี้ยไก่แจ้ทุเรียน!F4</f>
        <v>0</v>
      </c>
      <c r="DV97" s="328">
        <f>+DV8-เพลี้ยหอยเกล็ด!F4</f>
        <v>0</v>
      </c>
      <c r="DW97" s="328">
        <f>+DW8-เพลี้ยจั๊กจั่นฝอย!F4</f>
        <v>0</v>
      </c>
      <c r="DX97" s="328">
        <f>+DX8-หนอนเจาะเมล็ดทุเรียน!F4</f>
        <v>0</v>
      </c>
      <c r="DY97" s="328">
        <f>+DY8-ไรแดงทุเรียน!F4</f>
        <v>0</v>
      </c>
      <c r="DZ97" s="328"/>
      <c r="EA97" s="328">
        <f>+ทดสอบ!EA8-โรครากเน่าโคนเน่า!F4</f>
        <v>0</v>
      </c>
      <c r="EB97" s="328">
        <f>+EB8-'โรคราดำ ทุเรียน'!F4</f>
        <v>0</v>
      </c>
      <c r="EC97" s="328"/>
      <c r="ED97" s="328"/>
      <c r="EE97" s="328">
        <f>+EE8-โรคราสีชมพู!F4</f>
        <v>0</v>
      </c>
      <c r="EF97" s="328">
        <f>+EF8-โรคใบติดหรือใบไหม้!F4</f>
        <v>0</v>
      </c>
      <c r="EG97" s="328"/>
      <c r="EH97" s="328">
        <f>+EH8-'โรคใบจุดสาหร่าย (durian)'!F4</f>
        <v>0</v>
      </c>
      <c r="EI97" s="328"/>
      <c r="EJ97" s="328"/>
      <c r="EK97" s="328"/>
      <c r="EL97" s="328">
        <f>+EL8-'เพลี้ยแป้ง (เงาะ)'!F4</f>
        <v>0</v>
      </c>
      <c r="EM97" s="328"/>
      <c r="EN97" s="328">
        <f>+EN8-หนอนคืบกินใบ!F4</f>
        <v>0</v>
      </c>
      <c r="EO97" s="328">
        <f>+EO8-'โรคราแป้ง (เงาะ)'!F4</f>
        <v>0</v>
      </c>
      <c r="EP97" s="328"/>
      <c r="EQ97" s="328"/>
      <c r="ER97" s="328"/>
      <c r="ES97" s="328">
        <f>+ES8-'โรคใบจุดสาหร่าย(เงาะ)'!F4</f>
        <v>0</v>
      </c>
      <c r="ET97" s="328"/>
      <c r="EU97" s="328">
        <f>+EU8-'เพลี้ยไฟ (mangosteen)'!F4</f>
        <v>0</v>
      </c>
      <c r="EV97" s="328">
        <f>+EV8-หนอนชอนใบ!F4</f>
        <v>0</v>
      </c>
      <c r="EW97" s="328">
        <f>+EW8-หนอนกินใบ!F4</f>
        <v>0</v>
      </c>
      <c r="EX97" s="328"/>
      <c r="EY97" s="328">
        <f>+EY8-โรคแอนแทรคโนส!F4</f>
        <v>0</v>
      </c>
      <c r="EZ97" s="328">
        <f>+EZ8-'โรคใบจุดสาหร่าย (mangosteen)'!F4</f>
        <v>0</v>
      </c>
      <c r="FA97" s="328">
        <f>+FA8-'โรคใบจุด (mangosteen)'!F4</f>
        <v>0</v>
      </c>
      <c r="FB97" s="328"/>
      <c r="FC97" s="328">
        <f>+FC8-โรคพุ่มไม้กวาด!F4</f>
        <v>0</v>
      </c>
      <c r="FD97" s="328">
        <f>+FD8-'เพลี้ยแป้ง (ลำไย)'!F4</f>
        <v>0</v>
      </c>
      <c r="FE97" s="328">
        <f>+FE8-'โรคราดำ (ลำไย)'!F4</f>
        <v>0</v>
      </c>
      <c r="FF97" s="328">
        <f>+FF8-'หนอนคืบกินใบ (ลำไย)'!F4</f>
        <v>0</v>
      </c>
      <c r="FG97" s="328"/>
      <c r="FH97" s="328"/>
      <c r="FI97" s="372"/>
      <c r="FJ97" s="324"/>
      <c r="FK97" s="324"/>
    </row>
    <row r="98" spans="1:167" s="323" customFormat="1" ht="18.75">
      <c r="B98" s="317"/>
      <c r="C98" s="317"/>
      <c r="D98" s="321"/>
      <c r="E98" s="322" t="s">
        <v>317</v>
      </c>
      <c r="F98" s="321"/>
      <c r="G98" s="321"/>
      <c r="H98" s="321"/>
      <c r="I98" s="321"/>
      <c r="K98" s="343">
        <f>หนอนห่อใบข้าว!H4-หนอนห่อใบข้าว!G4</f>
        <v>0</v>
      </c>
      <c r="L98" s="343">
        <f>เพลี้ยกระโดดหลังขาว!H4-เพลี้ยกระโดดหลังขาว!G4</f>
        <v>0</v>
      </c>
      <c r="M98" s="343">
        <f>โรคไหม้ข้าว!H4-โรคไหม้ข้าว!G4</f>
        <v>252</v>
      </c>
      <c r="N98" s="343">
        <f>-แมลงหวี่ขาว!H4-แมลงหวี่ขาว!G4</f>
        <v>0</v>
      </c>
      <c r="O98" s="343">
        <f>เพลี้ยกระโดดสีน้ำตาล!H4-เพลี้ยกระโดดสีน้ำตาล!G4</f>
        <v>75.25</v>
      </c>
      <c r="P98" s="343">
        <f>+แมลงสิง!G4-แมลงสิง!H4</f>
        <v>0</v>
      </c>
      <c r="Q98" s="343">
        <f>+เพลี้ยไฟ!G4-เพลี้ยไฟ!H4</f>
        <v>-0.5</v>
      </c>
      <c r="R98" s="343">
        <f>+แมลงดำหนาม1!G4-แมลงดำหนาม1!H4</f>
        <v>0</v>
      </c>
      <c r="S98" s="343">
        <f>+โรคขอบใบแห้ง!G4-โรคขอบใบแห้ง!H4</f>
        <v>7</v>
      </c>
      <c r="T98" s="343">
        <f>+โรคกาบใบแห้ง!G4-โรคกาบใบแห้ง!H4</f>
        <v>0</v>
      </c>
      <c r="U98" s="343">
        <f>+U8-โรคใบจุดสีน้ำตาล!H4</f>
        <v>0</v>
      </c>
      <c r="V98" s="343">
        <f>+หนอนกระทู้กล้า!G4-หนอนกระทู้กล้า!H4</f>
        <v>0</v>
      </c>
      <c r="W98" s="343">
        <f>+โรคใบขีดโปร่งแสง!G4-โรคใบขีดโปร่งแสง!H4</f>
        <v>0</v>
      </c>
      <c r="X98" s="343">
        <f>+โรคใบขีดสีน้ำตาล!G4-โรคใบขีดสีน้ำตาล!H4</f>
        <v>-10</v>
      </c>
      <c r="Y98" s="343">
        <f>+หนอนกัดใบข้าว!G4-หนอนกัดใบข้าว!H4</f>
        <v>0</v>
      </c>
      <c r="Z98" s="343">
        <f>+แมลงหล่า!G4-แมลงหล่า!H4</f>
        <v>0</v>
      </c>
      <c r="AA98" s="343">
        <f>+AA8-แมลงบั่ว!H4</f>
        <v>-49.75</v>
      </c>
      <c r="AB98" s="343">
        <f>+โรคเมล็ดด่าง!G4-โรคเมล็ดด่าง!H4</f>
        <v>0</v>
      </c>
      <c r="AC98" s="343">
        <f>+ด้วงดำ!G4-ด้วงดำ!H4</f>
        <v>0</v>
      </c>
      <c r="AD98" s="343">
        <f>+ตั๊กแตนหนวดสั้น!G4-ตั๊กแตนหนวดสั้น!H4</f>
        <v>0</v>
      </c>
      <c r="AE98" s="343">
        <f>+AE8-หนอนกอข้าว!H4</f>
        <v>0</v>
      </c>
      <c r="AF98" s="343">
        <f>+หนอนกระทู้ข้าว!G4-หนอนกระทู้ข้าว!H4</f>
        <v>0</v>
      </c>
      <c r="AG98" s="343">
        <f>+โรคกาบใบเน่า!G4-โรคกาบใบเน่า!H4</f>
        <v>0</v>
      </c>
      <c r="AH98" s="343">
        <f>+เพลี้ยจั๊กจั่นสีเขียว!G4-เพลี้ยจั๊กจั่นสีเขียว!H4</f>
        <v>0</v>
      </c>
      <c r="AI98" s="343">
        <f>+หอยเชอรี่!G4-หอยเชอรี่!H4</f>
        <v>0</v>
      </c>
      <c r="AJ98" s="343">
        <f>+โรคใบสีส้ม!G4-โรคใบสีส้ม!H4</f>
        <v>0</v>
      </c>
      <c r="AK98" s="343"/>
      <c r="AL98" s="343">
        <f>+หนอนหัวดำ!N5-หนอนหัวดำ!M5</f>
        <v>-115.59999999999854</v>
      </c>
      <c r="AM98" s="343">
        <f>+AM8-แมลงดำหนาม!M5</f>
        <v>-43.299999999997453</v>
      </c>
      <c r="AN98" s="343">
        <f>+'ด้วงแรด มะพร้าว'!J5-'ด้วงแรด มะพร้าว'!I5</f>
        <v>-5.3800000000001091</v>
      </c>
      <c r="AO98" s="343">
        <f>+ด้วงงวง!J5-ด้วงงวง!I5</f>
        <v>-2.1000000000001364</v>
      </c>
      <c r="AP98" s="343">
        <f>+ไรสี่ขามะพร้าว!J5-ไรสี่ขามะพร้าว!I5</f>
        <v>2.5500000000000682</v>
      </c>
      <c r="AQ98" s="343">
        <f>+หนอนพาราซา!J5-หนอนพาราซา!I5</f>
        <v>0</v>
      </c>
      <c r="AR98" s="343">
        <f>+หนอนกินใบมะพร้าว!J5-หนอนกินใบมะพร้าว!I5</f>
        <v>0</v>
      </c>
      <c r="AS98" s="343"/>
      <c r="AT98" s="343">
        <f>+'ด้วงแรด ปาล์ม'!G4-'ด้วงแรด ปาล์ม'!F4</f>
        <v>-3</v>
      </c>
      <c r="AU98" s="343">
        <f>+หนอนปลอกเล็ก!G4-หนอนปลอกเล็ก!F4</f>
        <v>-4</v>
      </c>
      <c r="AV98" s="343">
        <f>+ด้วงกุหลาบ!G4-ด้วงกุหลาบ!F4</f>
        <v>2.5</v>
      </c>
      <c r="AW98" s="343">
        <f>+โรคทะลายเน่า!G4-โรคทะลายเน่า!F4</f>
        <v>0</v>
      </c>
      <c r="AX98" s="343">
        <f>+โรคลำต้นเน่า!G4-โรคลำต้นเน่า!F4</f>
        <v>-15.299999999999272</v>
      </c>
      <c r="AY98" s="343">
        <f>+'โรคใบจุด ปาล์ม'!G4-'โรคใบจุด ปาล์ม'!F4</f>
        <v>0</v>
      </c>
      <c r="AZ98" s="343">
        <f>+โรคก้านทางใบเน่า!G4-โรคก้านทางใบเน่า!F4</f>
        <v>0</v>
      </c>
      <c r="BA98" s="343">
        <f>+หนอนหน้าแมว!G4-หนอนหน้าแมว!F4</f>
        <v>0</v>
      </c>
      <c r="BB98" s="343">
        <f>+'หนอนหัวดำ ปาล์ม'!G4-'หนอนหัวดำ ปาล์ม'!F4</f>
        <v>-11</v>
      </c>
      <c r="BC98" s="343">
        <f>+'โรคใบจุดสาหร่าย ปาล์ม'!G4-'โรคใบจุดสาหร่าย ปาล์ม'!F4</f>
        <v>12</v>
      </c>
      <c r="BD98" s="343"/>
      <c r="BE98" s="343">
        <f>+โรครากขาว!G4-โรครากขาว!F4</f>
        <v>0</v>
      </c>
      <c r="BF98" s="343">
        <f>+โรคใบร่วงยางพาราชนิดใหม่!G4-โรคใบร่วงยางพาราชนิดใหม่!F4</f>
        <v>0</v>
      </c>
      <c r="BG98" s="343">
        <f>+โรคใบร่วงยางพารา!G4-โรคใบร่วงยางพารา!F4</f>
        <v>2</v>
      </c>
      <c r="BH98" s="343">
        <f>+โรคราแป้ง1!G4-โรคราแป้ง1!F4</f>
        <v>0</v>
      </c>
      <c r="BI98" s="343">
        <f>+โรคหน้ายางแห้ง!G4-โรคหน้ายางแห้ง!F4</f>
        <v>73</v>
      </c>
      <c r="BJ98" s="343"/>
      <c r="BK98" s="343">
        <f>+โรคราสนิม!G4-โรคราสนิม!F4</f>
        <v>0</v>
      </c>
      <c r="BL98" s="343">
        <f>+หนอนกาแฟสีแดง!G4-หนอนกาแฟสีแดง!F4</f>
        <v>0</v>
      </c>
      <c r="BM98" s="343">
        <f>+โรคใบจุดตากบ!G4-โรคใบจุดตากบ!F4</f>
        <v>0</v>
      </c>
      <c r="BN98" s="343">
        <f>+หนอนเจาะกิ่งลำต้น!G4-หนอนเจาะกิ่งลำต้น!F4</f>
        <v>0</v>
      </c>
      <c r="BO98" s="343">
        <f>+มอดเจาะเมล็ดกาแฟ!G4-มอดเจาะเมล็ดกาแฟ!F4</f>
        <v>0</v>
      </c>
      <c r="BP98" s="343">
        <f>+มอดเจาะผลกาแฟ!G4-มอดเจาะผลกาแฟ!F4</f>
        <v>-8</v>
      </c>
      <c r="BQ98" s="343"/>
      <c r="BR98" s="343">
        <f>+เพลี้ยแป้งมัน!H4-เพลี้ยแป้งมัน!I4</f>
        <v>20</v>
      </c>
      <c r="BS98" s="343"/>
      <c r="BT98" s="343">
        <f>+ไรแดง!H4-ไรแดง!I4</f>
        <v>7256.5</v>
      </c>
      <c r="BU98" s="343"/>
      <c r="BV98" s="343"/>
      <c r="BW98" s="343"/>
      <c r="BX98" s="343"/>
      <c r="BY98" s="343"/>
      <c r="BZ98" s="343">
        <f>+โรคโคนเน่าหัวเน่า!H4-โรคโคนเน่าหัวเน่า!I4</f>
        <v>0</v>
      </c>
      <c r="CA98" s="343"/>
      <c r="CB98" s="343">
        <f>+โรคพุ่มแจ้!H4-โรคพุ่มแจ้!I4</f>
        <v>505.4</v>
      </c>
      <c r="CC98" s="343">
        <f>+โรคใบด่างมันสำปะหลัง!H4-โรคใบด่างมันสำปะหลัง!I4</f>
        <v>3842.5200000002515</v>
      </c>
      <c r="CD98" s="343"/>
      <c r="CE98" s="343">
        <f>+หนอนกออ้อย!G4-หนอนกออ้อย!H4</f>
        <v>-52</v>
      </c>
      <c r="CF98" s="343">
        <f>+'ด้วงหนวดยาว อ้อย'!G4-'ด้วงหนวดยาว อ้อย'!H4</f>
        <v>0</v>
      </c>
      <c r="CG98" s="343"/>
      <c r="CH98" s="343"/>
      <c r="CI98" s="343"/>
      <c r="CJ98" s="343"/>
      <c r="CK98" s="343"/>
      <c r="CL98" s="343"/>
      <c r="CM98" s="343"/>
      <c r="CN98" s="343"/>
      <c r="CO98" s="343"/>
      <c r="CP98" s="343"/>
      <c r="CQ98" s="343"/>
      <c r="CR98" s="343">
        <f>+'โรคใบขาว อ้อย'!G4-'โรคใบขาว อ้อย'!H4</f>
        <v>0</v>
      </c>
      <c r="CS98" s="343"/>
      <c r="CT98" s="343"/>
      <c r="CU98" s="343"/>
      <c r="CV98" s="343">
        <f>+'หนอนกระทู้ข้าวโพดลายจุด (FAW)'!F4-'หนอนกระทู้ข้าวโพดลายจุด (FAW)'!G4</f>
        <v>5</v>
      </c>
      <c r="CW98" s="343">
        <f>+โรคฝักเน่า!G4-โรคฝักเน่า!H4</f>
        <v>0</v>
      </c>
      <c r="CX98" s="343"/>
      <c r="CY98" s="343"/>
      <c r="CZ98" s="343"/>
      <c r="DA98" s="343"/>
      <c r="DB98" s="343"/>
      <c r="DC98" s="343"/>
      <c r="DD98" s="343"/>
      <c r="DE98" s="343">
        <f>+โรคเหี่ยว!E4-โรคเหี่ยว!F4</f>
        <v>0</v>
      </c>
      <c r="DF98" s="343"/>
      <c r="DG98" s="343"/>
      <c r="DH98" s="343"/>
      <c r="DI98" s="343"/>
      <c r="DJ98" s="343"/>
      <c r="DK98" s="343"/>
      <c r="DL98" s="343"/>
      <c r="DM98" s="343"/>
      <c r="DN98" s="343"/>
      <c r="DO98" s="343"/>
      <c r="DP98" s="343"/>
      <c r="DQ98" s="343"/>
      <c r="DR98" s="343"/>
      <c r="DS98" s="343">
        <f>+'เพลี้ยไฟ ทุเรียน'!F4-'เพลี้ยไฟ ทุเรียน'!E4</f>
        <v>2</v>
      </c>
      <c r="DT98" s="343">
        <f>+'เพลี้ยแป้ง ทุเรียน'!F4-'เพลี้ยแป้ง ทุเรียน'!E4</f>
        <v>-1</v>
      </c>
      <c r="DU98" s="343">
        <f>+เพลี้ยไก่แจ้ทุเรียน!F4-เพลี้ยไก่แจ้ทุเรียน!E4</f>
        <v>-8.0499999999999545</v>
      </c>
      <c r="DV98" s="343">
        <f>+เพลี้ยหอยเกล็ด!F4-เพลี้ยหอยเกล็ด!E4</f>
        <v>-4</v>
      </c>
      <c r="DW98" s="343">
        <f>+เพลี้ยจั๊กจั่นฝอย!F4-เพลี้ยจั๊กจั่นฝอย!E4</f>
        <v>-13</v>
      </c>
      <c r="DX98" s="343">
        <f>+หนอนเจาะเมล็ดทุเรียน!F4-หนอนเจาะเมล็ดทุเรียน!E4</f>
        <v>0</v>
      </c>
      <c r="DY98" s="343">
        <f>+ไรแดงทุเรียน!F4-ไรแดงทุเรียน!E4</f>
        <v>87</v>
      </c>
      <c r="DZ98" s="343"/>
      <c r="EA98" s="343">
        <f>+โรครากเน่าโคนเน่า!F4-โรครากเน่าโคนเน่า!E4</f>
        <v>42.75</v>
      </c>
      <c r="EB98" s="343">
        <f>+'โรคราดำ ทุเรียน'!F4-'โรคราดำ ทุเรียน'!E4</f>
        <v>0</v>
      </c>
      <c r="EC98" s="343"/>
      <c r="ED98" s="343"/>
      <c r="EE98" s="343">
        <f>+โรคราสีชมพู!F4-โรคราสีชมพู!E4</f>
        <v>0</v>
      </c>
      <c r="EF98" s="343">
        <f>+โรคใบติดหรือใบไหม้!F4-โรคใบติดหรือใบไหม้!E4</f>
        <v>-123</v>
      </c>
      <c r="EG98" s="343"/>
      <c r="EH98" s="343">
        <f>+'โรคใบจุดสาหร่าย (durian)'!F4-'โรคใบจุดสาหร่าย (durian)'!E4</f>
        <v>-17</v>
      </c>
      <c r="EI98" s="343"/>
      <c r="EJ98" s="343"/>
      <c r="EK98" s="343"/>
      <c r="EL98" s="343">
        <f>+'เพลี้ยแป้ง (เงาะ)'!F4-'เพลี้ยแป้ง (เงาะ)'!E4</f>
        <v>0</v>
      </c>
      <c r="EM98" s="343"/>
      <c r="EN98" s="343">
        <f>+หนอนคืบกินใบ!F4-หนอนคืบกินใบ!E4</f>
        <v>7</v>
      </c>
      <c r="EO98" s="343">
        <f>+'โรคราแป้ง (เงาะ)'!F4-'โรคราแป้ง (เงาะ)'!E4</f>
        <v>0</v>
      </c>
      <c r="EP98" s="343"/>
      <c r="EQ98" s="343"/>
      <c r="ER98" s="343"/>
      <c r="ES98" s="343">
        <f>+'โรคใบจุดสาหร่าย(เงาะ)'!F4-'โรคใบจุดสาหร่าย(เงาะ)'!E4</f>
        <v>11</v>
      </c>
      <c r="ET98" s="343"/>
      <c r="EU98" s="343">
        <f>+'เพลี้ยไฟ (mangosteen)'!F4-'เพลี้ยไฟ (mangosteen)'!E4</f>
        <v>-11.5</v>
      </c>
      <c r="EV98" s="343">
        <f>+หนอนชอนใบ!F4-หนอนชอนใบ!E4</f>
        <v>2</v>
      </c>
      <c r="EW98" s="343">
        <f>+หนอนกินใบ!F4-หนอนกินใบ!E4</f>
        <v>5</v>
      </c>
      <c r="EX98" s="343"/>
      <c r="EY98" s="343">
        <f>+โรคแอนแทรคโนส!F4-โรคแอนแทรคโนส!E4</f>
        <v>0</v>
      </c>
      <c r="EZ98" s="343">
        <f>+'โรคใบจุดสาหร่าย (mangosteen)'!F4-'โรคใบจุดสาหร่าย (mangosteen)'!E4</f>
        <v>-4</v>
      </c>
      <c r="FA98" s="343">
        <f>+'โรคใบจุด (mangosteen)'!F4-'โรคใบจุด (mangosteen)'!E4</f>
        <v>8.5</v>
      </c>
      <c r="FB98" s="343"/>
      <c r="FC98" s="343">
        <f>+โรคพุ่มไม้กวาด!F4-โรคพุ่มไม้กวาด!E4</f>
        <v>0</v>
      </c>
      <c r="FD98" s="343">
        <f>+'เพลี้ยแป้ง (ลำไย)'!F4-'เพลี้ยแป้ง (ลำไย)'!E4</f>
        <v>-1</v>
      </c>
      <c r="FE98" s="343">
        <f>+'โรคราดำ (ลำไย)'!F4-'โรคราดำ (ลำไย)'!E4</f>
        <v>-8</v>
      </c>
      <c r="FF98" s="343">
        <f>+'หนอนคืบกินใบ (ลำไย)'!F4-'หนอนคืบกินใบ (ลำไย)'!E4</f>
        <v>0</v>
      </c>
      <c r="FG98" s="343"/>
      <c r="FH98" s="343"/>
      <c r="FI98" s="373"/>
      <c r="FJ98" s="324"/>
      <c r="FK98" s="324"/>
    </row>
    <row r="99" spans="1:167" s="323" customFormat="1" ht="18.75">
      <c r="A99" s="319"/>
      <c r="B99" s="317"/>
      <c r="C99" s="317"/>
      <c r="D99" s="321"/>
      <c r="E99" s="322" t="s">
        <v>313</v>
      </c>
      <c r="F99" s="321"/>
      <c r="G99" s="321"/>
      <c r="H99" s="321"/>
      <c r="I99" s="321"/>
      <c r="K99" s="328">
        <f>หนอนห่อใบข้าว!C4</f>
        <v>25262195.960000001</v>
      </c>
      <c r="L99" s="328">
        <f>เพลี้ยกระโดดหลังขาว!C4</f>
        <v>25262195.960000005</v>
      </c>
      <c r="M99" s="329">
        <f>โรคไหม้ข้าว!C4</f>
        <v>25262195.959999997</v>
      </c>
      <c r="N99" s="329">
        <f>+แมลงหวี่ขาว!C4</f>
        <v>0</v>
      </c>
      <c r="O99" s="328">
        <f>เพลี้ยกระโดดสีน้ำตาล!C4</f>
        <v>25262195.960000005</v>
      </c>
      <c r="P99" s="328">
        <f>+แมลงสิง!C4</f>
        <v>0</v>
      </c>
      <c r="Q99" s="328">
        <f>+เพลี้ยไฟ!C4</f>
        <v>25264973.629999995</v>
      </c>
      <c r="R99" s="328">
        <f>+แมลงดำหนาม1!C4</f>
        <v>0</v>
      </c>
      <c r="S99" s="328">
        <f>+โรคขอบใบแห้ง!C4</f>
        <v>25262195.960000005</v>
      </c>
      <c r="T99" s="328">
        <f>+โรคกาบใบแห้ง!C4</f>
        <v>0</v>
      </c>
      <c r="U99" s="328">
        <f>+โรคใบจุดสีน้ำตาล!C4</f>
        <v>0</v>
      </c>
      <c r="V99" s="328">
        <f>+หนอนกระทู้กล้า!C4</f>
        <v>0</v>
      </c>
      <c r="W99" s="328">
        <f>+โรคใบขีดโปร่งแสง!C4</f>
        <v>0</v>
      </c>
      <c r="X99" s="328">
        <f>+โรคใบขีดสีน้ำตาล!C4</f>
        <v>25262195.960000001</v>
      </c>
      <c r="Y99" s="328">
        <f>+หนอนกัดใบข้าว!C4</f>
        <v>0</v>
      </c>
      <c r="Z99" s="328">
        <f>+แมลงหล่า!C4</f>
        <v>0</v>
      </c>
      <c r="AA99" s="328">
        <f>+แมลงบั่ว!C4</f>
        <v>25262195.960000001</v>
      </c>
      <c r="AB99" s="330">
        <f>+โรคเมล็ดด่าง!C4</f>
        <v>0</v>
      </c>
      <c r="AC99" s="328">
        <f>+ด้วงดำ!C4</f>
        <v>0</v>
      </c>
      <c r="AD99" s="328">
        <f>+ตั๊กแตนหนวดสั้น!C4</f>
        <v>0</v>
      </c>
      <c r="AE99" s="328">
        <f>+หนอนกอข้าว!C4</f>
        <v>0</v>
      </c>
      <c r="AF99" s="328">
        <f>+หนอนกระทู้ข้าว!C4</f>
        <v>0</v>
      </c>
      <c r="AG99" s="328">
        <f>+โรคกาบใบเน่า!C4</f>
        <v>0</v>
      </c>
      <c r="AH99" s="328">
        <f>+เพลี้ยจั๊กจั่นสีเขียว!C4</f>
        <v>25262195.960000005</v>
      </c>
      <c r="AI99" s="328">
        <f>+หอยเชอรี่!C4</f>
        <v>0</v>
      </c>
      <c r="AJ99" s="328">
        <f>+โรคใบสีส้ม!C4</f>
        <v>25262195.960000005</v>
      </c>
      <c r="AK99" s="328"/>
      <c r="AL99" s="329">
        <f>+หนอนหัวดำ!L5</f>
        <v>1118177.4000000004</v>
      </c>
      <c r="AM99" s="329">
        <f>+แมลงดำหนาม!L5</f>
        <v>1118177.4000000004</v>
      </c>
      <c r="AN99" s="329">
        <f>+'ด้วงแรด มะพร้าว'!H5</f>
        <v>1118177.4000000004</v>
      </c>
      <c r="AO99" s="328">
        <f>+ด้วงงวง!H5</f>
        <v>1118177.4000000004</v>
      </c>
      <c r="AP99" s="328">
        <f>+ไรสี่ขามะพร้าว!H5</f>
        <v>1118177.4000000004</v>
      </c>
      <c r="AQ99" s="328">
        <f>+หนอนพาราซา!H5</f>
        <v>0</v>
      </c>
      <c r="AR99" s="328">
        <f>+หนอนกินใบมะพร้าว!H5</f>
        <v>0</v>
      </c>
      <c r="AS99" s="328"/>
      <c r="AT99" s="328">
        <f>+'ด้วงแรด ปาล์ม'!D4</f>
        <v>5273851.879999999</v>
      </c>
      <c r="AU99" s="328">
        <f>+หนอนปลอกเล็ก!D4</f>
        <v>5273851.879999999</v>
      </c>
      <c r="AV99" s="328">
        <f>+ด้วงกุหลาบ!D4</f>
        <v>5273851.879999999</v>
      </c>
      <c r="AW99" s="328">
        <f>+โรคทะลายเน่า!D4</f>
        <v>5273851.879999998</v>
      </c>
      <c r="AX99" s="328">
        <f>+โรคลำต้นเน่า!D4</f>
        <v>5273851.879999999</v>
      </c>
      <c r="AY99" s="329">
        <f>+'โรคใบจุด ปาล์ม'!D4</f>
        <v>5273851.879999998</v>
      </c>
      <c r="AZ99" s="329">
        <f>+โรคก้านทางใบเน่า!D4</f>
        <v>0</v>
      </c>
      <c r="BA99" s="329">
        <f>+'หนอนหัวดำ ปาล์ม'!D4</f>
        <v>5273851.8800000008</v>
      </c>
      <c r="BB99" s="329">
        <f>+'หนอนหัวดำ ปาล์ม'!D4</f>
        <v>5273851.8800000008</v>
      </c>
      <c r="BC99" s="328">
        <f>+'โรคใบจุดสาหร่าย ปาล์ม'!D4</f>
        <v>5273851.88</v>
      </c>
      <c r="BD99" s="328"/>
      <c r="BE99" s="328">
        <f>+โรครากขาว!D4</f>
        <v>18226357.199999996</v>
      </c>
      <c r="BF99" s="328">
        <f>+โรคใบร่วงยางพาราชนิดใหม่!D4</f>
        <v>18226357.199999992</v>
      </c>
      <c r="BG99" s="328">
        <f>+โรคใบร่วงยางพารา!D4</f>
        <v>18226357.199999992</v>
      </c>
      <c r="BH99" s="328">
        <f>+โรคราแป้ง1!D4</f>
        <v>0</v>
      </c>
      <c r="BI99" s="328">
        <f>+โรคหน้ายางแห้ง!D4</f>
        <v>18226357.199999996</v>
      </c>
      <c r="BJ99" s="328"/>
      <c r="BK99" s="328">
        <f>+โรคราสนิม!D4</f>
        <v>0</v>
      </c>
      <c r="BL99" s="328">
        <f>+หนอนกาแฟสีแดง!D4</f>
        <v>95973.539999999979</v>
      </c>
      <c r="BM99" s="328">
        <f>+โรคใบจุดตากบ!D4</f>
        <v>0</v>
      </c>
      <c r="BN99" s="328">
        <f>+หนอนเจาะกิ่งลำต้น!D4</f>
        <v>0</v>
      </c>
      <c r="BO99" s="328">
        <f>+มอดเจาะเมล็ดกาแฟ!D4</f>
        <v>0</v>
      </c>
      <c r="BP99" s="328">
        <f>+มอดเจาะผลกาแฟ!D4</f>
        <v>95973.54</v>
      </c>
      <c r="BQ99" s="328"/>
      <c r="BR99" s="328">
        <f>+เพลี้ยแป้งมัน!C4</f>
        <v>8580466.6999999993</v>
      </c>
      <c r="BS99" s="328"/>
      <c r="BT99" s="328">
        <f>+ไรแดง!C4</f>
        <v>8580466.6999999993</v>
      </c>
      <c r="BU99" s="328"/>
      <c r="BV99" s="328"/>
      <c r="BW99" s="328"/>
      <c r="BX99" s="328"/>
      <c r="BY99" s="328"/>
      <c r="BZ99" s="328">
        <f>+โรคโคนเน่าหัวเน่า!C4</f>
        <v>8580466.6999999993</v>
      </c>
      <c r="CA99" s="328"/>
      <c r="CB99" s="328">
        <f>+โรคพุ่มแจ้!C4</f>
        <v>8580466.6999999993</v>
      </c>
      <c r="CC99" s="329">
        <f>+โรคใบด่างมันสำปะหลัง!C4</f>
        <v>8580466.7000000011</v>
      </c>
      <c r="CD99" s="328"/>
      <c r="CE99" s="328">
        <f>+หนอนกออ้อย!C4</f>
        <v>4009066.8000000007</v>
      </c>
      <c r="CF99" s="328">
        <f>+'ด้วงหนวดยาว อ้อย'!C4</f>
        <v>0</v>
      </c>
      <c r="CG99" s="328"/>
      <c r="CH99" s="328"/>
      <c r="CI99" s="328"/>
      <c r="CJ99" s="328"/>
      <c r="CK99" s="328"/>
      <c r="CL99" s="328"/>
      <c r="CM99" s="328"/>
      <c r="CN99" s="328"/>
      <c r="CO99" s="328"/>
      <c r="CP99" s="328"/>
      <c r="CQ99" s="328"/>
      <c r="CR99" s="328">
        <f>+'โรคใบขาว อ้อย'!C4</f>
        <v>4009066.8000000012</v>
      </c>
      <c r="CS99" s="328"/>
      <c r="CT99" s="328"/>
      <c r="CU99" s="328"/>
      <c r="CV99" s="328">
        <f>+'หนอนกระทู้ข้าวโพดลายจุด (FAW)'!C4</f>
        <v>1106341.05</v>
      </c>
      <c r="CW99" s="328">
        <f>+โรคฝักเน่า!D4</f>
        <v>0</v>
      </c>
      <c r="CX99" s="328"/>
      <c r="CY99" s="328"/>
      <c r="CZ99" s="328"/>
      <c r="DA99" s="328"/>
      <c r="DB99" s="328"/>
      <c r="DC99" s="328"/>
      <c r="DD99" s="328"/>
      <c r="DE99" s="328">
        <f>+โรคเหี่ยว!C4</f>
        <v>500581.43999999994</v>
      </c>
      <c r="DF99" s="328"/>
      <c r="DG99" s="328"/>
      <c r="DH99" s="328"/>
      <c r="DI99" s="328"/>
      <c r="DJ99" s="328"/>
      <c r="DK99" s="331"/>
      <c r="DL99" s="331"/>
      <c r="DM99" s="331"/>
      <c r="DN99" s="331"/>
      <c r="DO99" s="331"/>
      <c r="DP99" s="331"/>
      <c r="DQ99" s="328"/>
      <c r="DR99" s="328"/>
      <c r="DS99" s="328">
        <f>+'เพลี้ยไฟ ทุเรียน'!C4</f>
        <v>1261967.5800000003</v>
      </c>
      <c r="DT99" s="328">
        <f>+'เพลี้ยแป้ง ทุเรียน'!C4</f>
        <v>1261967.5800000003</v>
      </c>
      <c r="DU99" s="328">
        <f>+เพลี้ยไก่แจ้ทุเรียน!C4</f>
        <v>1261967.5800000003</v>
      </c>
      <c r="DV99" s="328">
        <f>+เพลี้ยหอยเกล็ด!C4</f>
        <v>1261967.5800000003</v>
      </c>
      <c r="DW99" s="328">
        <f>+เพลี้ยจั๊กจั่นฝอย!C4</f>
        <v>1261967.58</v>
      </c>
      <c r="DX99" s="328">
        <f>+หนอนเจาะเมล็ดทุเรียน!C4</f>
        <v>1261967.5800000003</v>
      </c>
      <c r="DY99" s="328">
        <f>+ไรแดงทุเรียน!C4</f>
        <v>1261967.5800000003</v>
      </c>
      <c r="DZ99" s="328"/>
      <c r="EA99" s="329">
        <f>+โรครากเน่าโคนเน่า!C4</f>
        <v>1261967.5800000003</v>
      </c>
      <c r="EB99" s="328">
        <f>+'โรคราดำ ทุเรียน'!C4</f>
        <v>1261967.5800000003</v>
      </c>
      <c r="EC99" s="328"/>
      <c r="ED99" s="328"/>
      <c r="EE99" s="328">
        <f>+โรคราสีชมพู!C4</f>
        <v>1261967.5800000003</v>
      </c>
      <c r="EF99" s="328">
        <f>+โรคใบติดหรือใบไหม้!C4</f>
        <v>1261967.5800000003</v>
      </c>
      <c r="EG99" s="328"/>
      <c r="EH99" s="328">
        <f>+'โรคใบจุดสาหร่าย (durian)'!C4</f>
        <v>1261967.5800000003</v>
      </c>
      <c r="EI99" s="328"/>
      <c r="EJ99" s="328"/>
      <c r="EK99" s="328"/>
      <c r="EL99" s="328">
        <f>+'เพลี้ยแป้ง (เงาะ)'!C4</f>
        <v>137707.72</v>
      </c>
      <c r="EM99" s="328"/>
      <c r="EN99" s="328">
        <f>+หนอนคืบกินใบ!C4</f>
        <v>137707.72</v>
      </c>
      <c r="EO99" s="328">
        <f>+'โรคราแป้ง (เงาะ)'!C4</f>
        <v>137707.72</v>
      </c>
      <c r="EP99" s="328"/>
      <c r="EQ99" s="328"/>
      <c r="ER99" s="328"/>
      <c r="ES99" s="328">
        <f>+'โรคใบจุดสาหร่าย(เงาะ)'!C4</f>
        <v>137707.71999999994</v>
      </c>
      <c r="ET99" s="328"/>
      <c r="EU99" s="328">
        <f>+'เพลี้ยไฟ (mangosteen)'!C4</f>
        <v>305193.0500000001</v>
      </c>
      <c r="EV99" s="328">
        <f>+หนอนชอนใบ!C4</f>
        <v>305193.0500000001</v>
      </c>
      <c r="EW99" s="328">
        <f>+หนอนกินใบ!C4</f>
        <v>305193.0500000001</v>
      </c>
      <c r="EX99" s="328"/>
      <c r="EY99" s="328">
        <f>+โรคแอนแทรคโนส!C4</f>
        <v>305193.0500000001</v>
      </c>
      <c r="EZ99" s="328">
        <f>+'โรคใบจุดสาหร่าย (mangosteen)'!C4</f>
        <v>305193.0500000001</v>
      </c>
      <c r="FA99" s="328">
        <f>+'โรคใบจุด (mangosteen)'!C4</f>
        <v>305193.0500000001</v>
      </c>
      <c r="FB99" s="328"/>
      <c r="FC99" s="328">
        <f>+โรคพุ่มไม้กวาด!C4</f>
        <v>1123944.27</v>
      </c>
      <c r="FD99" s="328">
        <f>+'เพลี้ยแป้ง (ลำไย)'!C4</f>
        <v>1123944.27</v>
      </c>
      <c r="FE99" s="328">
        <f>+'โรคราดำ (ลำไย)'!C4</f>
        <v>1123944.27</v>
      </c>
      <c r="FF99" s="328">
        <f>+'หนอนคืบกินใบ (ลำไย)'!C4</f>
        <v>1123944.27</v>
      </c>
      <c r="FG99" s="328"/>
      <c r="FH99" s="331"/>
      <c r="FI99" s="374"/>
      <c r="FJ99" s="324"/>
      <c r="FK99" s="324"/>
    </row>
    <row r="100" spans="1:167" s="323" customFormat="1" ht="18.75">
      <c r="A100" s="317"/>
      <c r="B100" s="317"/>
      <c r="C100" s="317"/>
      <c r="D100" s="321"/>
      <c r="E100" s="322"/>
      <c r="F100" s="321"/>
      <c r="G100" s="321"/>
      <c r="H100" s="321"/>
      <c r="I100" s="321"/>
      <c r="K100" s="328">
        <f t="shared" ref="K100:AJ100" si="226">K99-$O$3</f>
        <v>25262195.960000001</v>
      </c>
      <c r="L100" s="328">
        <f t="shared" si="226"/>
        <v>25262195.960000005</v>
      </c>
      <c r="M100" s="328">
        <f t="shared" si="226"/>
        <v>25262195.959999997</v>
      </c>
      <c r="N100" s="328">
        <f t="shared" si="226"/>
        <v>0</v>
      </c>
      <c r="O100" s="328">
        <f t="shared" si="226"/>
        <v>25262195.960000005</v>
      </c>
      <c r="P100" s="328">
        <f t="shared" si="226"/>
        <v>0</v>
      </c>
      <c r="Q100" s="328">
        <f t="shared" si="226"/>
        <v>25264973.629999995</v>
      </c>
      <c r="R100" s="328">
        <f t="shared" si="226"/>
        <v>0</v>
      </c>
      <c r="S100" s="328">
        <f t="shared" si="226"/>
        <v>25262195.960000005</v>
      </c>
      <c r="T100" s="328">
        <f t="shared" si="226"/>
        <v>0</v>
      </c>
      <c r="U100" s="328">
        <f t="shared" si="226"/>
        <v>0</v>
      </c>
      <c r="V100" s="328">
        <f t="shared" si="226"/>
        <v>0</v>
      </c>
      <c r="W100" s="328">
        <f t="shared" si="226"/>
        <v>0</v>
      </c>
      <c r="X100" s="328">
        <f t="shared" si="226"/>
        <v>25262195.960000001</v>
      </c>
      <c r="Y100" s="328">
        <f t="shared" si="226"/>
        <v>0</v>
      </c>
      <c r="Z100" s="328">
        <f t="shared" si="226"/>
        <v>0</v>
      </c>
      <c r="AA100" s="328">
        <f t="shared" si="226"/>
        <v>25262195.960000001</v>
      </c>
      <c r="AB100" s="328">
        <f t="shared" si="226"/>
        <v>0</v>
      </c>
      <c r="AC100" s="328">
        <f t="shared" si="226"/>
        <v>0</v>
      </c>
      <c r="AD100" s="328">
        <f t="shared" si="226"/>
        <v>0</v>
      </c>
      <c r="AE100" s="328">
        <f t="shared" si="226"/>
        <v>0</v>
      </c>
      <c r="AF100" s="328">
        <f t="shared" si="226"/>
        <v>0</v>
      </c>
      <c r="AG100" s="328">
        <f t="shared" si="226"/>
        <v>0</v>
      </c>
      <c r="AH100" s="328">
        <f t="shared" si="226"/>
        <v>25262195.960000005</v>
      </c>
      <c r="AI100" s="328">
        <f t="shared" si="226"/>
        <v>0</v>
      </c>
      <c r="AJ100" s="328">
        <f t="shared" si="226"/>
        <v>25262195.960000005</v>
      </c>
      <c r="AK100" s="326"/>
      <c r="AL100" s="357">
        <f t="shared" ref="AL100:AR100" si="227">+AL99-$AO$3</f>
        <v>0</v>
      </c>
      <c r="AM100" s="357">
        <f t="shared" si="227"/>
        <v>0</v>
      </c>
      <c r="AN100" s="357">
        <f t="shared" si="227"/>
        <v>0</v>
      </c>
      <c r="AO100" s="357">
        <f t="shared" si="227"/>
        <v>0</v>
      </c>
      <c r="AP100" s="357">
        <f t="shared" si="227"/>
        <v>0</v>
      </c>
      <c r="AQ100" s="357">
        <f t="shared" si="227"/>
        <v>-1118177.4000000004</v>
      </c>
      <c r="AR100" s="357">
        <f t="shared" si="227"/>
        <v>-1118177.4000000004</v>
      </c>
      <c r="AS100" s="326"/>
      <c r="AT100" s="328">
        <f t="shared" ref="AT100:BC100" si="228">+AT99-$AW$3</f>
        <v>0</v>
      </c>
      <c r="AU100" s="328">
        <f t="shared" si="228"/>
        <v>0</v>
      </c>
      <c r="AV100" s="328">
        <f t="shared" si="228"/>
        <v>0</v>
      </c>
      <c r="AW100" s="328">
        <f t="shared" si="228"/>
        <v>0</v>
      </c>
      <c r="AX100" s="328">
        <f t="shared" si="228"/>
        <v>0</v>
      </c>
      <c r="AY100" s="328">
        <f>+AY99-$AW$3</f>
        <v>0</v>
      </c>
      <c r="AZ100" s="328">
        <f t="shared" ref="AZ100:BA100" si="229">+AZ99-$AW$3</f>
        <v>-5273851.879999999</v>
      </c>
      <c r="BA100" s="328">
        <f t="shared" si="229"/>
        <v>0</v>
      </c>
      <c r="BB100" s="328">
        <f>+BB99-$AW$3</f>
        <v>0</v>
      </c>
      <c r="BC100" s="328">
        <f t="shared" si="228"/>
        <v>0</v>
      </c>
      <c r="BD100" s="326"/>
      <c r="BE100" s="328">
        <f>+BE99-$BH$3</f>
        <v>0</v>
      </c>
      <c r="BF100" s="328">
        <f>+BF99-$BH$3</f>
        <v>0</v>
      </c>
      <c r="BG100" s="328">
        <f>+BG99-$BH$3</f>
        <v>0</v>
      </c>
      <c r="BH100" s="328">
        <f>+BH99-$BH$3</f>
        <v>-18226357.199999996</v>
      </c>
      <c r="BI100" s="328">
        <f>+BI99-$BH$3</f>
        <v>0</v>
      </c>
      <c r="BJ100" s="326"/>
      <c r="BK100" s="328">
        <f t="shared" ref="BK100:BP100" si="230">+BK99-$BN$3</f>
        <v>-95973.54</v>
      </c>
      <c r="BL100" s="328">
        <f t="shared" si="230"/>
        <v>0</v>
      </c>
      <c r="BM100" s="328">
        <f t="shared" si="230"/>
        <v>-95973.54</v>
      </c>
      <c r="BN100" s="328">
        <f t="shared" si="230"/>
        <v>-95973.54</v>
      </c>
      <c r="BO100" s="328">
        <f t="shared" si="230"/>
        <v>-95973.54</v>
      </c>
      <c r="BP100" s="328">
        <f t="shared" si="230"/>
        <v>0</v>
      </c>
      <c r="BQ100" s="326"/>
      <c r="BR100" s="328">
        <f t="shared" ref="BR100:CC100" si="231">+BR99-$BU$3</f>
        <v>0</v>
      </c>
      <c r="BS100" s="328">
        <f t="shared" si="231"/>
        <v>-8580466.6999999993</v>
      </c>
      <c r="BT100" s="328">
        <f t="shared" si="231"/>
        <v>0</v>
      </c>
      <c r="BU100" s="328">
        <f t="shared" si="231"/>
        <v>-8580466.6999999993</v>
      </c>
      <c r="BV100" s="328">
        <f t="shared" si="231"/>
        <v>-8580466.6999999993</v>
      </c>
      <c r="BW100" s="328">
        <f t="shared" si="231"/>
        <v>-8580466.6999999993</v>
      </c>
      <c r="BX100" s="328">
        <f t="shared" si="231"/>
        <v>-8580466.6999999993</v>
      </c>
      <c r="BY100" s="328">
        <f t="shared" si="231"/>
        <v>-8580466.6999999993</v>
      </c>
      <c r="BZ100" s="328">
        <f t="shared" si="231"/>
        <v>0</v>
      </c>
      <c r="CA100" s="328"/>
      <c r="CB100" s="328">
        <f>+CB99-$BU$3</f>
        <v>0</v>
      </c>
      <c r="CC100" s="328">
        <f t="shared" si="231"/>
        <v>0</v>
      </c>
      <c r="CD100" s="326"/>
      <c r="CE100" s="328">
        <f t="shared" ref="CE100:CS100" si="232">+CE99-$CH$3</f>
        <v>0</v>
      </c>
      <c r="CF100" s="328">
        <f t="shared" si="232"/>
        <v>-4009066.8000000007</v>
      </c>
      <c r="CG100" s="328">
        <f t="shared" si="232"/>
        <v>-4009066.8000000007</v>
      </c>
      <c r="CH100" s="328">
        <f t="shared" si="232"/>
        <v>-4009066.8000000007</v>
      </c>
      <c r="CI100" s="328">
        <f t="shared" si="232"/>
        <v>-4009066.8000000007</v>
      </c>
      <c r="CJ100" s="328">
        <f t="shared" si="232"/>
        <v>-4009066.8000000007</v>
      </c>
      <c r="CK100" s="328">
        <f t="shared" si="232"/>
        <v>-4009066.8000000007</v>
      </c>
      <c r="CL100" s="328">
        <f t="shared" si="232"/>
        <v>-4009066.8000000007</v>
      </c>
      <c r="CM100" s="328">
        <f t="shared" si="232"/>
        <v>-4009066.8000000007</v>
      </c>
      <c r="CN100" s="328">
        <f t="shared" si="232"/>
        <v>-4009066.8000000007</v>
      </c>
      <c r="CO100" s="328">
        <f t="shared" si="232"/>
        <v>-4009066.8000000007</v>
      </c>
      <c r="CP100" s="328">
        <f t="shared" si="232"/>
        <v>-4009066.8000000007</v>
      </c>
      <c r="CQ100" s="328"/>
      <c r="CR100" s="328">
        <f t="shared" si="232"/>
        <v>0</v>
      </c>
      <c r="CS100" s="328">
        <f t="shared" si="232"/>
        <v>-4009066.8000000007</v>
      </c>
      <c r="CT100" s="328"/>
      <c r="CU100" s="328">
        <f>+CU99-$CH$3</f>
        <v>-4009066.8000000007</v>
      </c>
      <c r="CV100" s="328">
        <f>+CV99-$CX$3</f>
        <v>0</v>
      </c>
      <c r="CW100" s="328">
        <f>+CW99-$CX$3</f>
        <v>-1106341.05</v>
      </c>
      <c r="CX100" s="328">
        <f t="shared" ref="CX100:DC100" si="233">+CX99-$CH$3</f>
        <v>-4009066.8000000007</v>
      </c>
      <c r="CY100" s="328">
        <f t="shared" si="233"/>
        <v>-4009066.8000000007</v>
      </c>
      <c r="CZ100" s="328">
        <f t="shared" si="233"/>
        <v>-4009066.8000000007</v>
      </c>
      <c r="DA100" s="328">
        <f t="shared" si="233"/>
        <v>-4009066.8000000007</v>
      </c>
      <c r="DB100" s="328">
        <f t="shared" si="233"/>
        <v>-4009066.8000000007</v>
      </c>
      <c r="DC100" s="328">
        <f t="shared" si="233"/>
        <v>-4009066.8000000007</v>
      </c>
      <c r="DD100" s="326"/>
      <c r="DE100" s="328">
        <f>+DE99-$DH$3</f>
        <v>0</v>
      </c>
      <c r="DF100" s="328">
        <f>+DF99-$DH$3</f>
        <v>-500581.43999999994</v>
      </c>
      <c r="DG100" s="328">
        <f>+DG99-$DH$3</f>
        <v>-500581.43999999994</v>
      </c>
      <c r="DH100" s="328">
        <f>+DH99-$DH$3</f>
        <v>-500581.43999999994</v>
      </c>
      <c r="DI100" s="328">
        <f>+DI99-$DH$3</f>
        <v>-500581.43999999994</v>
      </c>
      <c r="DJ100" s="326"/>
      <c r="DK100" s="348"/>
      <c r="DL100" s="348"/>
      <c r="DM100" s="348"/>
      <c r="DN100" s="348"/>
      <c r="DO100" s="348"/>
      <c r="DP100" s="348"/>
      <c r="DQ100" s="328">
        <f t="shared" ref="DQ100:EI100" si="234">+DQ99-$DT$3</f>
        <v>-1261967.5800000003</v>
      </c>
      <c r="DR100" s="328">
        <f t="shared" si="234"/>
        <v>-1261967.5800000003</v>
      </c>
      <c r="DS100" s="328">
        <f t="shared" si="234"/>
        <v>0</v>
      </c>
      <c r="DT100" s="328">
        <f t="shared" si="234"/>
        <v>0</v>
      </c>
      <c r="DU100" s="328">
        <f t="shared" si="234"/>
        <v>0</v>
      </c>
      <c r="DV100" s="328">
        <f t="shared" si="234"/>
        <v>0</v>
      </c>
      <c r="DW100" s="328">
        <f t="shared" si="234"/>
        <v>0</v>
      </c>
      <c r="DX100" s="328">
        <f t="shared" si="234"/>
        <v>0</v>
      </c>
      <c r="DY100" s="328">
        <f t="shared" si="234"/>
        <v>0</v>
      </c>
      <c r="DZ100" s="328">
        <f t="shared" si="234"/>
        <v>-1261967.5800000003</v>
      </c>
      <c r="EA100" s="328">
        <f t="shared" si="234"/>
        <v>0</v>
      </c>
      <c r="EB100" s="328">
        <f t="shared" si="234"/>
        <v>0</v>
      </c>
      <c r="EC100" s="328">
        <f t="shared" si="234"/>
        <v>-1261967.5800000003</v>
      </c>
      <c r="ED100" s="328">
        <f t="shared" si="234"/>
        <v>-1261967.5800000003</v>
      </c>
      <c r="EE100" s="328">
        <f t="shared" si="234"/>
        <v>0</v>
      </c>
      <c r="EF100" s="328">
        <f t="shared" si="234"/>
        <v>0</v>
      </c>
      <c r="EG100" s="328">
        <f t="shared" si="234"/>
        <v>-1261967.5800000003</v>
      </c>
      <c r="EH100" s="328">
        <f t="shared" si="234"/>
        <v>0</v>
      </c>
      <c r="EI100" s="328">
        <f t="shared" si="234"/>
        <v>-1261967.5800000003</v>
      </c>
      <c r="EJ100" s="326"/>
      <c r="EK100" s="328">
        <f t="shared" ref="EK100:ES100" si="235">+EK99-$EN$3</f>
        <v>-137707.72</v>
      </c>
      <c r="EL100" s="328">
        <f t="shared" si="235"/>
        <v>0</v>
      </c>
      <c r="EM100" s="328">
        <f t="shared" si="235"/>
        <v>-137707.72</v>
      </c>
      <c r="EN100" s="328">
        <f t="shared" si="235"/>
        <v>0</v>
      </c>
      <c r="EO100" s="328">
        <f t="shared" si="235"/>
        <v>0</v>
      </c>
      <c r="EP100" s="328">
        <f t="shared" si="235"/>
        <v>-137707.72</v>
      </c>
      <c r="EQ100" s="328">
        <f t="shared" si="235"/>
        <v>-137707.72</v>
      </c>
      <c r="ER100" s="328">
        <f t="shared" si="235"/>
        <v>-137707.72</v>
      </c>
      <c r="ES100" s="328">
        <f t="shared" si="235"/>
        <v>0</v>
      </c>
      <c r="ET100" s="326"/>
      <c r="EU100" s="328">
        <f t="shared" ref="EU100:FA100" si="236">+EU99-$EX$3</f>
        <v>0</v>
      </c>
      <c r="EV100" s="328">
        <f t="shared" si="236"/>
        <v>0</v>
      </c>
      <c r="EW100" s="328">
        <f t="shared" si="236"/>
        <v>0</v>
      </c>
      <c r="EX100" s="328">
        <f t="shared" si="236"/>
        <v>-305193.0500000001</v>
      </c>
      <c r="EY100" s="328">
        <f t="shared" si="236"/>
        <v>0</v>
      </c>
      <c r="EZ100" s="328">
        <f t="shared" si="236"/>
        <v>0</v>
      </c>
      <c r="FA100" s="328">
        <f t="shared" si="236"/>
        <v>0</v>
      </c>
      <c r="FB100" s="326"/>
      <c r="FC100" s="328">
        <f>+FC99-$FF$3</f>
        <v>0</v>
      </c>
      <c r="FD100" s="328">
        <f>+FD99-$FF$3</f>
        <v>0</v>
      </c>
      <c r="FE100" s="328">
        <f>+FE99-$FF$3</f>
        <v>0</v>
      </c>
      <c r="FF100" s="328">
        <f>+FF99-$FF$3</f>
        <v>0</v>
      </c>
      <c r="FG100" s="328">
        <f>+FG99-$FF$3</f>
        <v>-1123944.27</v>
      </c>
      <c r="FH100" s="348"/>
      <c r="FI100" s="370"/>
      <c r="FJ100" s="324"/>
      <c r="FK100" s="324"/>
    </row>
    <row r="101" spans="1:167" s="323" customFormat="1" ht="18.75">
      <c r="A101" s="317"/>
      <c r="B101" s="317"/>
      <c r="C101" s="317"/>
      <c r="D101" s="321"/>
      <c r="E101" s="322" t="s">
        <v>298</v>
      </c>
      <c r="F101" s="321"/>
      <c r="G101" s="321"/>
      <c r="H101" s="321"/>
      <c r="I101" s="321"/>
      <c r="K101" s="333">
        <f>หนอนห่อใบข้าว!K4</f>
        <v>6</v>
      </c>
      <c r="L101" s="333">
        <f>เพลี้ยกระโดดหลังขาว!K4</f>
        <v>3</v>
      </c>
      <c r="M101" s="333">
        <f>โรคไหม้ข้าว!K4</f>
        <v>6</v>
      </c>
      <c r="N101" s="333">
        <f>+แมลงหวี่ขาว!K4</f>
        <v>0</v>
      </c>
      <c r="O101" s="333">
        <f>เพลี้ยกระโดดสีน้ำตาล!K4</f>
        <v>7</v>
      </c>
      <c r="P101" s="333">
        <f>+แมลงสิง!K4</f>
        <v>0</v>
      </c>
      <c r="Q101" s="333">
        <f>+เพลี้ยไฟ!K4</f>
        <v>0</v>
      </c>
      <c r="R101" s="333">
        <f>+แมลงดำหนาม1!K4</f>
        <v>0</v>
      </c>
      <c r="S101" s="333">
        <f>+โรคขอบใบแห้ง!K4</f>
        <v>2</v>
      </c>
      <c r="T101" s="333">
        <f>+โรคกาบใบแห้ง!K4</f>
        <v>0</v>
      </c>
      <c r="U101" s="333">
        <f>+โรคใบจุดสีน้ำตาล!K4</f>
        <v>0</v>
      </c>
      <c r="V101" s="333">
        <f>+หนอนกระทู้กล้า!K4</f>
        <v>0</v>
      </c>
      <c r="W101" s="333">
        <f>+โรคใบขีดโปร่งแสง!K4</f>
        <v>0</v>
      </c>
      <c r="X101" s="333">
        <f>+โรคใบขีดสีน้ำตาล!K4</f>
        <v>1</v>
      </c>
      <c r="Y101" s="333">
        <f>+หนอนกัดใบข้าว!K4</f>
        <v>0</v>
      </c>
      <c r="Z101" s="333">
        <f>+แมลงหล่า!K4</f>
        <v>0</v>
      </c>
      <c r="AA101" s="333">
        <f>+แมลงบั่ว!K4</f>
        <v>5</v>
      </c>
      <c r="AB101" s="333">
        <f>+โรคเมล็ดด่าง!K4</f>
        <v>0</v>
      </c>
      <c r="AC101" s="333">
        <f>+ด้วงดำ!K4</f>
        <v>0</v>
      </c>
      <c r="AD101" s="333">
        <f>+ตั๊กแตนหนวดสั้น!K4</f>
        <v>0</v>
      </c>
      <c r="AE101" s="333">
        <f>+หนอนกอข้าว!K4</f>
        <v>0</v>
      </c>
      <c r="AF101" s="333">
        <f>+หนอนกระทู้ข้าว!K4</f>
        <v>0</v>
      </c>
      <c r="AG101" s="333">
        <f>+โรคกาบใบเน่า!K4</f>
        <v>0</v>
      </c>
      <c r="AH101" s="333">
        <f>+เพลี้ยจั๊กจั่นสีเขียว!K4</f>
        <v>1</v>
      </c>
      <c r="AI101" s="333">
        <f>+หอยเชอรี่!K4</f>
        <v>0</v>
      </c>
      <c r="AJ101" s="333">
        <f>+โรคใบสีส้ม!K4</f>
        <v>1</v>
      </c>
      <c r="AK101" s="333"/>
      <c r="AL101" s="355">
        <f>+หนอนหัวดำ!Q5</f>
        <v>33</v>
      </c>
      <c r="AM101" s="355">
        <f>+แมลงดำหนาม!Q5</f>
        <v>24</v>
      </c>
      <c r="AN101" s="355">
        <f>+'ด้วงแรด มะพร้าว'!M5</f>
        <v>25</v>
      </c>
      <c r="AO101" s="333">
        <f>+ด้วงงวง!M5</f>
        <v>14</v>
      </c>
      <c r="AP101" s="333">
        <f>+ไรสี่ขามะพร้าว!M5</f>
        <v>12</v>
      </c>
      <c r="AQ101" s="333">
        <f>+หนอนพาราซา!M5</f>
        <v>0</v>
      </c>
      <c r="AR101" s="333">
        <f>+หนอนกินใบมะพร้าว!M5</f>
        <v>0</v>
      </c>
      <c r="AS101" s="333"/>
      <c r="AT101" s="333">
        <f>+'ด้วงแรด ปาล์ม'!J4</f>
        <v>14</v>
      </c>
      <c r="AU101" s="333">
        <f>+หนอนปลอกเล็ก!J4</f>
        <v>6</v>
      </c>
      <c r="AV101" s="333">
        <f>+ด้วงกุหลาบ!J4</f>
        <v>10</v>
      </c>
      <c r="AW101" s="333">
        <f>+โรคทะลายเน่า!J4</f>
        <v>5</v>
      </c>
      <c r="AX101" s="333">
        <f>+โรคลำต้นเน่า!J4</f>
        <v>14</v>
      </c>
      <c r="AY101" s="355">
        <f>+'โรคใบจุด ปาล์ม'!J4</f>
        <v>7</v>
      </c>
      <c r="AZ101" s="355">
        <f>+โรคก้านทางใบเน่า!J4</f>
        <v>0</v>
      </c>
      <c r="BA101" s="355">
        <f>+หนอนหน้าแมว!J4</f>
        <v>0</v>
      </c>
      <c r="BB101" s="355">
        <f>+'หนอนหัวดำ ปาล์ม'!J4</f>
        <v>4</v>
      </c>
      <c r="BC101" s="333">
        <f>+'โรคใบจุดสาหร่าย ปาล์ม'!J4</f>
        <v>5</v>
      </c>
      <c r="BD101" s="333"/>
      <c r="BE101" s="333">
        <f>+โรครากขาว!J4</f>
        <v>6</v>
      </c>
      <c r="BF101" s="333">
        <f>+โรคใบร่วงยางพาราชนิดใหม่!J4</f>
        <v>22</v>
      </c>
      <c r="BG101" s="333">
        <f>+โรคใบร่วงยางพารา!J4</f>
        <v>9</v>
      </c>
      <c r="BH101" s="333">
        <f>+โรคราแป้ง1!J4</f>
        <v>0</v>
      </c>
      <c r="BI101" s="333">
        <f>+โรคหน้ายางแห้ง!J4</f>
        <v>9</v>
      </c>
      <c r="BJ101" s="333"/>
      <c r="BK101" s="333">
        <f>+โรคราสนิม!J4</f>
        <v>0</v>
      </c>
      <c r="BL101" s="333">
        <f>+หนอนกาแฟสีแดง!J4</f>
        <v>1</v>
      </c>
      <c r="BM101" s="333">
        <f>+โรคใบจุดตากบ!J4</f>
        <v>0</v>
      </c>
      <c r="BN101" s="333">
        <f>+หนอนเจาะกิ่งลำต้น!J4</f>
        <v>0</v>
      </c>
      <c r="BO101" s="333">
        <f>+มอดเจาะเมล็ดกาแฟ!J4</f>
        <v>0</v>
      </c>
      <c r="BP101" s="333">
        <f>+มอดเจาะผลกาแฟ!J4</f>
        <v>3</v>
      </c>
      <c r="BQ101" s="333"/>
      <c r="BR101" s="333">
        <f>+เพลี้ยแป้งมัน!L4</f>
        <v>8</v>
      </c>
      <c r="BS101" s="333"/>
      <c r="BT101" s="333">
        <f>+ไรแดง!L4</f>
        <v>14</v>
      </c>
      <c r="BU101" s="333"/>
      <c r="BV101" s="333"/>
      <c r="BW101" s="333"/>
      <c r="BX101" s="333"/>
      <c r="BY101" s="333"/>
      <c r="BZ101" s="333">
        <f>+โรคโคนเน่าหัวเน่า!L4</f>
        <v>1</v>
      </c>
      <c r="CA101" s="333"/>
      <c r="CB101" s="333">
        <f>+โรคพุ่มแจ้!L4</f>
        <v>3</v>
      </c>
      <c r="CC101" s="355">
        <f>+โรคใบด่างมันสำปะหลัง!L4</f>
        <v>40</v>
      </c>
      <c r="CD101" s="333"/>
      <c r="CE101" s="333">
        <f>+หนอนกออ้อย!K4</f>
        <v>4</v>
      </c>
      <c r="CF101" s="333">
        <f>+'ด้วงหนวดยาว อ้อย'!K4</f>
        <v>0</v>
      </c>
      <c r="CG101" s="333"/>
      <c r="CH101" s="333"/>
      <c r="CI101" s="333"/>
      <c r="CJ101" s="333"/>
      <c r="CK101" s="333"/>
      <c r="CL101" s="333"/>
      <c r="CM101" s="333"/>
      <c r="CN101" s="333"/>
      <c r="CO101" s="333"/>
      <c r="CP101" s="333"/>
      <c r="CQ101" s="333"/>
      <c r="CR101" s="333">
        <f>+'โรคใบขาว อ้อย'!K4</f>
        <v>3</v>
      </c>
      <c r="CS101" s="333"/>
      <c r="CT101" s="333"/>
      <c r="CU101" s="333"/>
      <c r="CV101" s="333">
        <f>+'หนอนกระทู้ข้าวโพดลายจุด (FAW)'!J4</f>
        <v>7</v>
      </c>
      <c r="CW101" s="333">
        <f>+โรคฝักเน่า!K4</f>
        <v>0</v>
      </c>
      <c r="CX101" s="333"/>
      <c r="CY101" s="333"/>
      <c r="CZ101" s="333"/>
      <c r="DA101" s="333"/>
      <c r="DB101" s="333"/>
      <c r="DC101" s="333"/>
      <c r="DD101" s="333"/>
      <c r="DE101" s="333">
        <f>+โรคเหี่ยว!I4</f>
        <v>2</v>
      </c>
      <c r="DF101" s="333"/>
      <c r="DG101" s="333"/>
      <c r="DH101" s="333"/>
      <c r="DI101" s="333"/>
      <c r="DJ101" s="333"/>
      <c r="DK101" s="356"/>
      <c r="DL101" s="356"/>
      <c r="DM101" s="356"/>
      <c r="DN101" s="356"/>
      <c r="DO101" s="356"/>
      <c r="DP101" s="356"/>
      <c r="DQ101" s="333"/>
      <c r="DR101" s="333"/>
      <c r="DS101" s="333">
        <f>+'เพลี้ยไฟ ทุเรียน'!I4</f>
        <v>9</v>
      </c>
      <c r="DT101" s="333">
        <f>+'เพลี้ยแป้ง ทุเรียน'!I4</f>
        <v>7</v>
      </c>
      <c r="DU101" s="333">
        <f>+เพลี้ยไก่แจ้ทุเรียน!I4</f>
        <v>12</v>
      </c>
      <c r="DV101" s="333">
        <f>+เพลี้ยหอยเกล็ด!I4</f>
        <v>8</v>
      </c>
      <c r="DW101" s="333">
        <f>+เพลี้ยจั๊กจั่นฝอย!I4</f>
        <v>9</v>
      </c>
      <c r="DX101" s="333">
        <f>+หนอนเจาะเมล็ดทุเรียน!I4</f>
        <v>1</v>
      </c>
      <c r="DY101" s="333">
        <f>+ไรแดงทุเรียน!I4</f>
        <v>10</v>
      </c>
      <c r="DZ101" s="333"/>
      <c r="EA101" s="355">
        <f>+โรครากเน่าโคนเน่า!I4</f>
        <v>18</v>
      </c>
      <c r="EB101" s="333">
        <f>+'โรคราดำ ทุเรียน'!I4</f>
        <v>5</v>
      </c>
      <c r="EC101" s="333"/>
      <c r="ED101" s="333"/>
      <c r="EE101" s="333">
        <f>+โรคราสีชมพู!I4</f>
        <v>7</v>
      </c>
      <c r="EF101" s="333">
        <f>+โรคใบติดหรือใบไหม้!I4</f>
        <v>8</v>
      </c>
      <c r="EG101" s="333"/>
      <c r="EH101" s="333">
        <f>+'โรคใบจุดสาหร่าย (durian)'!I4</f>
        <v>7</v>
      </c>
      <c r="EI101" s="333"/>
      <c r="EJ101" s="333"/>
      <c r="EK101" s="333"/>
      <c r="EL101" s="333">
        <f>+'เพลี้ยแป้ง (เงาะ)'!I4</f>
        <v>2</v>
      </c>
      <c r="EM101" s="333"/>
      <c r="EN101" s="333">
        <f>+หนอนคืบกินใบ!I4</f>
        <v>1</v>
      </c>
      <c r="EO101" s="333">
        <f>+'โรคราแป้ง (เงาะ)'!I4</f>
        <v>3</v>
      </c>
      <c r="EP101" s="333"/>
      <c r="EQ101" s="333"/>
      <c r="ER101" s="333"/>
      <c r="ES101" s="333">
        <f>+'โรคใบจุดสาหร่าย(เงาะ)'!I4</f>
        <v>4</v>
      </c>
      <c r="ET101" s="333"/>
      <c r="EU101" s="333">
        <f>+'เพลี้ยไฟ (mangosteen)'!I4</f>
        <v>5</v>
      </c>
      <c r="EV101" s="333">
        <f>+หนอนชอนใบ!I4</f>
        <v>3</v>
      </c>
      <c r="EW101" s="333">
        <f>+หนอนกินใบ!I4</f>
        <v>5</v>
      </c>
      <c r="EX101" s="333"/>
      <c r="EY101" s="333">
        <f>+โรคแอนแทรคโนส!I4</f>
        <v>1</v>
      </c>
      <c r="EZ101" s="333">
        <f>+'โรคใบจุดสาหร่าย (mangosteen)'!I4</f>
        <v>4</v>
      </c>
      <c r="FA101" s="333">
        <f>+'โรคใบจุด (mangosteen)'!I4</f>
        <v>3</v>
      </c>
      <c r="FB101" s="333"/>
      <c r="FC101" s="333">
        <f>+โรคพุ่มไม้กวาด!I4</f>
        <v>2</v>
      </c>
      <c r="FD101" s="333">
        <f>+'เพลี้ยแป้ง (ลำไย)'!I4</f>
        <v>4</v>
      </c>
      <c r="FE101" s="333">
        <f>+'โรคราดำ (ลำไย)'!I4</f>
        <v>4</v>
      </c>
      <c r="FF101" s="333">
        <f>+'หนอนคืบกินใบ (ลำไย)'!I4</f>
        <v>1</v>
      </c>
      <c r="FG101" s="333"/>
      <c r="FH101" s="356"/>
      <c r="FI101" s="375"/>
      <c r="FJ101" s="324"/>
      <c r="FK101" s="324"/>
    </row>
    <row r="102" spans="1:167" s="323" customFormat="1" ht="18.75">
      <c r="A102" s="317"/>
      <c r="B102" s="317"/>
      <c r="C102" s="317"/>
      <c r="D102" s="321"/>
      <c r="E102" s="322"/>
      <c r="F102" s="321"/>
      <c r="G102" s="321"/>
      <c r="H102" s="321"/>
      <c r="I102" s="321"/>
      <c r="K102" s="324"/>
      <c r="L102" s="327"/>
      <c r="M102" s="327"/>
      <c r="N102" s="327"/>
      <c r="O102" s="327"/>
      <c r="P102" s="327"/>
      <c r="Q102" s="327"/>
      <c r="R102" s="327"/>
      <c r="S102" s="327"/>
      <c r="T102" s="327"/>
      <c r="U102" s="327"/>
      <c r="V102" s="327"/>
      <c r="W102" s="327"/>
      <c r="X102" s="327"/>
      <c r="Y102" s="327"/>
      <c r="Z102" s="327"/>
      <c r="AA102" s="327"/>
      <c r="AB102" s="327"/>
      <c r="AC102" s="327"/>
      <c r="AD102" s="327"/>
      <c r="AE102" s="327"/>
      <c r="AF102" s="327"/>
      <c r="AG102" s="327"/>
      <c r="AH102" s="327"/>
      <c r="AI102" s="327"/>
      <c r="AJ102" s="327"/>
      <c r="AK102" s="324"/>
      <c r="AL102" s="325"/>
      <c r="AM102" s="325"/>
      <c r="AN102" s="325"/>
      <c r="AO102" s="324"/>
      <c r="AP102" s="324"/>
      <c r="AQ102" s="324"/>
      <c r="AR102" s="324"/>
      <c r="AS102" s="324"/>
      <c r="AT102" s="324"/>
      <c r="AU102" s="324"/>
      <c r="AV102" s="324"/>
      <c r="AW102" s="324"/>
      <c r="AX102" s="324"/>
      <c r="AY102" s="325"/>
      <c r="AZ102" s="325"/>
      <c r="BA102" s="325"/>
      <c r="BB102" s="325"/>
      <c r="BC102" s="324"/>
      <c r="BD102" s="324"/>
      <c r="BE102" s="324"/>
      <c r="BF102" s="324"/>
      <c r="BG102" s="324"/>
      <c r="BH102" s="324"/>
      <c r="BI102" s="324"/>
      <c r="BJ102" s="324"/>
      <c r="BK102" s="324"/>
      <c r="BL102" s="324"/>
      <c r="BM102" s="324"/>
      <c r="BN102" s="324"/>
      <c r="BO102" s="324"/>
      <c r="BP102" s="324"/>
      <c r="BQ102" s="324"/>
      <c r="BR102" s="324"/>
      <c r="BS102" s="324"/>
      <c r="BT102" s="324"/>
      <c r="BU102" s="324"/>
      <c r="BV102" s="324"/>
      <c r="BW102" s="324"/>
      <c r="BX102" s="324"/>
      <c r="BY102" s="324"/>
      <c r="BZ102" s="324"/>
      <c r="CA102" s="324"/>
      <c r="CB102" s="324"/>
      <c r="CC102" s="325"/>
      <c r="CD102" s="324"/>
      <c r="CE102" s="324"/>
      <c r="CF102" s="324"/>
      <c r="CG102" s="324"/>
      <c r="CH102" s="324"/>
      <c r="CI102" s="324"/>
      <c r="CJ102" s="324"/>
      <c r="CK102" s="324"/>
      <c r="CL102" s="324"/>
      <c r="CM102" s="324"/>
      <c r="CN102" s="324"/>
      <c r="CO102" s="324"/>
      <c r="CP102" s="324"/>
      <c r="CQ102" s="324"/>
      <c r="CR102" s="324"/>
      <c r="CS102" s="324"/>
      <c r="CT102" s="326"/>
      <c r="CU102" s="324"/>
      <c r="CV102" s="324"/>
      <c r="CW102" s="324"/>
      <c r="CX102" s="324"/>
      <c r="CY102" s="324"/>
      <c r="CZ102" s="324"/>
      <c r="DA102" s="324"/>
      <c r="DB102" s="324"/>
      <c r="DC102" s="324"/>
      <c r="DD102" s="326"/>
      <c r="DE102" s="324"/>
      <c r="DF102" s="324"/>
      <c r="DG102" s="324"/>
      <c r="DH102" s="324"/>
      <c r="DI102" s="324"/>
      <c r="DJ102" s="324"/>
      <c r="DK102" s="321"/>
      <c r="DL102" s="321"/>
      <c r="DM102" s="321"/>
      <c r="DN102" s="321"/>
      <c r="DO102" s="321"/>
      <c r="DP102" s="321"/>
      <c r="DQ102" s="324"/>
      <c r="DR102" s="324"/>
      <c r="DS102" s="324"/>
      <c r="DT102" s="324"/>
      <c r="DU102" s="324"/>
      <c r="DV102" s="324"/>
      <c r="DW102" s="324"/>
      <c r="DX102" s="324"/>
      <c r="DY102" s="324"/>
      <c r="DZ102" s="324"/>
      <c r="EA102" s="325"/>
      <c r="EB102" s="324"/>
      <c r="EC102" s="324"/>
      <c r="ED102" s="324"/>
      <c r="EE102" s="324"/>
      <c r="EF102" s="324"/>
      <c r="EG102" s="324"/>
      <c r="EH102" s="324"/>
      <c r="EI102" s="324"/>
      <c r="EJ102" s="326"/>
      <c r="EK102" s="324"/>
      <c r="EL102" s="324"/>
      <c r="EM102" s="324"/>
      <c r="EN102" s="324"/>
      <c r="EO102" s="324"/>
      <c r="EP102" s="324"/>
      <c r="EQ102" s="324"/>
      <c r="ER102" s="324"/>
      <c r="ES102" s="324"/>
      <c r="ET102" s="324"/>
      <c r="EU102" s="324"/>
      <c r="EV102" s="324"/>
      <c r="EW102" s="324"/>
      <c r="EX102" s="324"/>
      <c r="EY102" s="324"/>
      <c r="EZ102" s="324"/>
      <c r="FA102" s="324"/>
      <c r="FB102" s="324"/>
      <c r="FC102" s="324"/>
      <c r="FD102" s="324"/>
      <c r="FE102" s="324"/>
      <c r="FF102" s="324"/>
      <c r="FG102" s="324"/>
      <c r="FH102" s="321"/>
      <c r="FI102" s="376"/>
      <c r="FJ102" s="324"/>
      <c r="FK102" s="324"/>
    </row>
    <row r="103" spans="1:167" s="78" customFormat="1" ht="18.75">
      <c r="A103" s="317"/>
      <c r="B103" s="317"/>
      <c r="C103" s="317"/>
      <c r="D103" s="77"/>
      <c r="E103" s="82"/>
      <c r="F103" s="77"/>
      <c r="G103" s="77"/>
      <c r="H103" s="77"/>
      <c r="I103" s="77"/>
      <c r="K103" s="80"/>
      <c r="L103" s="80"/>
      <c r="M103" s="115"/>
      <c r="N103" s="115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0"/>
      <c r="Z103" s="80"/>
      <c r="AA103" s="80"/>
      <c r="AB103" s="128"/>
      <c r="AC103" s="80"/>
      <c r="AD103" s="80"/>
      <c r="AE103" s="80"/>
      <c r="AF103" s="80"/>
      <c r="AG103" s="80"/>
      <c r="AH103" s="80"/>
      <c r="AI103" s="80"/>
      <c r="AJ103" s="80"/>
      <c r="AK103" s="123"/>
      <c r="AL103" s="115"/>
      <c r="AM103" s="115"/>
      <c r="AN103" s="115"/>
      <c r="AO103" s="80"/>
      <c r="AP103" s="80"/>
      <c r="AQ103" s="80"/>
      <c r="AR103" s="80"/>
      <c r="AS103" s="123"/>
      <c r="AT103" s="80"/>
      <c r="AU103" s="80"/>
      <c r="AV103" s="80"/>
      <c r="AW103" s="80"/>
      <c r="AX103" s="80"/>
      <c r="AY103" s="115"/>
      <c r="AZ103" s="115"/>
      <c r="BA103" s="115"/>
      <c r="BB103" s="115"/>
      <c r="BC103" s="80"/>
      <c r="BD103" s="123"/>
      <c r="BE103" s="80"/>
      <c r="BF103" s="80"/>
      <c r="BG103" s="80"/>
      <c r="BH103" s="80"/>
      <c r="BI103" s="80"/>
      <c r="BJ103" s="123"/>
      <c r="BK103" s="80"/>
      <c r="BL103" s="80"/>
      <c r="BM103" s="80"/>
      <c r="BN103" s="80"/>
      <c r="BO103" s="80"/>
      <c r="BP103" s="80"/>
      <c r="BQ103" s="123"/>
      <c r="BR103" s="80"/>
      <c r="BS103" s="80"/>
      <c r="BT103" s="80"/>
      <c r="BU103" s="80"/>
      <c r="BV103" s="80"/>
      <c r="BW103" s="80"/>
      <c r="BX103" s="80"/>
      <c r="BY103" s="80"/>
      <c r="BZ103" s="80"/>
      <c r="CA103" s="80"/>
      <c r="CB103" s="80"/>
      <c r="CC103" s="115"/>
      <c r="CD103" s="123"/>
      <c r="CE103" s="80"/>
      <c r="CF103" s="80"/>
      <c r="CG103" s="80"/>
      <c r="CH103" s="80"/>
      <c r="CI103" s="80"/>
      <c r="CJ103" s="80"/>
      <c r="CK103" s="80"/>
      <c r="CL103" s="80"/>
      <c r="CM103" s="80"/>
      <c r="CN103" s="80"/>
      <c r="CO103" s="80"/>
      <c r="CP103" s="80"/>
      <c r="CQ103" s="80"/>
      <c r="CR103" s="80"/>
      <c r="CS103" s="80"/>
      <c r="CT103" s="129"/>
      <c r="CU103" s="80"/>
      <c r="CV103" s="80"/>
      <c r="CW103" s="80"/>
      <c r="CX103" s="80"/>
      <c r="CY103" s="80"/>
      <c r="CZ103" s="80"/>
      <c r="DA103" s="80"/>
      <c r="DB103" s="80"/>
      <c r="DC103" s="80"/>
      <c r="DD103" s="129"/>
      <c r="DE103" s="80"/>
      <c r="DF103" s="80"/>
      <c r="DG103" s="80"/>
      <c r="DH103" s="80"/>
      <c r="DI103" s="80"/>
      <c r="DJ103" s="123"/>
      <c r="DK103" s="77"/>
      <c r="DL103" s="77"/>
      <c r="DM103" s="77"/>
      <c r="DN103" s="77"/>
      <c r="DO103" s="77"/>
      <c r="DP103" s="77"/>
      <c r="DQ103" s="80"/>
      <c r="DR103" s="80"/>
      <c r="DS103" s="80"/>
      <c r="DT103" s="80"/>
      <c r="DU103" s="80"/>
      <c r="DV103" s="80"/>
      <c r="DW103" s="80"/>
      <c r="DX103" s="80"/>
      <c r="DY103" s="80"/>
      <c r="DZ103" s="80"/>
      <c r="EA103" s="115"/>
      <c r="EB103" s="80"/>
      <c r="EC103" s="80"/>
      <c r="ED103" s="80"/>
      <c r="EE103" s="80"/>
      <c r="EF103" s="80"/>
      <c r="EG103" s="80"/>
      <c r="EH103" s="80"/>
      <c r="EI103" s="80"/>
      <c r="EJ103" s="129"/>
      <c r="EK103" s="80"/>
      <c r="EL103" s="80"/>
      <c r="EM103" s="80"/>
      <c r="EN103" s="80"/>
      <c r="EO103" s="80"/>
      <c r="EP103" s="80"/>
      <c r="EQ103" s="80"/>
      <c r="ER103" s="80"/>
      <c r="ES103" s="80"/>
      <c r="ET103" s="123"/>
      <c r="EU103" s="80"/>
      <c r="EV103" s="80"/>
      <c r="EW103" s="80"/>
      <c r="EX103" s="80"/>
      <c r="EY103" s="80"/>
      <c r="EZ103" s="80"/>
      <c r="FA103" s="80"/>
      <c r="FB103" s="123"/>
      <c r="FC103" s="80"/>
      <c r="FD103" s="80"/>
      <c r="FE103" s="80"/>
      <c r="FF103" s="80"/>
      <c r="FG103" s="80"/>
      <c r="FH103" s="130"/>
      <c r="FI103" s="369"/>
      <c r="FJ103" s="80"/>
      <c r="FK103" s="80"/>
    </row>
    <row r="104" spans="1:167" s="78" customFormat="1" ht="18.75">
      <c r="A104" s="317"/>
      <c r="B104" s="317"/>
      <c r="C104" s="317"/>
      <c r="D104" s="77"/>
      <c r="E104" s="82"/>
      <c r="F104" s="77"/>
      <c r="G104" s="77"/>
      <c r="H104" s="77"/>
      <c r="I104" s="77"/>
      <c r="K104" s="80"/>
      <c r="L104" s="80"/>
      <c r="M104" s="122"/>
      <c r="N104" s="122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  <c r="Z104" s="132"/>
      <c r="AA104" s="80"/>
      <c r="AB104" s="128"/>
      <c r="AC104" s="80"/>
      <c r="AD104" s="80"/>
      <c r="AE104" s="80"/>
      <c r="AF104" s="80"/>
      <c r="AG104" s="80"/>
      <c r="AH104" s="80"/>
      <c r="AI104" s="80"/>
      <c r="AJ104" s="80"/>
      <c r="AK104" s="123"/>
      <c r="AL104" s="115"/>
      <c r="AM104" s="115"/>
      <c r="AN104" s="115"/>
      <c r="AO104" s="80"/>
      <c r="AP104" s="80"/>
      <c r="AQ104" s="80"/>
      <c r="AR104" s="80"/>
      <c r="AS104" s="123"/>
      <c r="AT104" s="80"/>
      <c r="AU104" s="80"/>
      <c r="AV104" s="80"/>
      <c r="AW104" s="80"/>
      <c r="AX104" s="80"/>
      <c r="AY104" s="115"/>
      <c r="AZ104" s="115"/>
      <c r="BA104" s="115"/>
      <c r="BB104" s="115"/>
      <c r="BC104" s="80"/>
      <c r="BD104" s="123"/>
      <c r="BE104" s="80"/>
      <c r="BF104" s="80"/>
      <c r="BG104" s="80"/>
      <c r="BH104" s="80"/>
      <c r="BI104" s="80"/>
      <c r="BJ104" s="123"/>
      <c r="BK104" s="80"/>
      <c r="BL104" s="80"/>
      <c r="BM104" s="80"/>
      <c r="BN104" s="80"/>
      <c r="BO104" s="80"/>
      <c r="BP104" s="80"/>
      <c r="BQ104" s="123"/>
      <c r="BR104" s="80"/>
      <c r="BS104" s="80"/>
      <c r="BT104" s="80"/>
      <c r="BU104" s="80"/>
      <c r="BV104" s="80"/>
      <c r="BW104" s="80"/>
      <c r="BX104" s="80"/>
      <c r="BY104" s="80"/>
      <c r="BZ104" s="80"/>
      <c r="CA104" s="80"/>
      <c r="CB104" s="80"/>
      <c r="CC104" s="115"/>
      <c r="CD104" s="123"/>
      <c r="CE104" s="80"/>
      <c r="CF104" s="80"/>
      <c r="CG104" s="80"/>
      <c r="CH104" s="80"/>
      <c r="CI104" s="80"/>
      <c r="CJ104" s="80"/>
      <c r="CK104" s="80"/>
      <c r="CL104" s="80"/>
      <c r="CM104" s="80"/>
      <c r="CN104" s="80"/>
      <c r="CO104" s="80"/>
      <c r="CP104" s="80"/>
      <c r="CQ104" s="80"/>
      <c r="CR104" s="80"/>
      <c r="CS104" s="80"/>
      <c r="CT104" s="129"/>
      <c r="CU104" s="80"/>
      <c r="CV104" s="80"/>
      <c r="CW104" s="80"/>
      <c r="CX104" s="80"/>
      <c r="CY104" s="80"/>
      <c r="CZ104" s="80"/>
      <c r="DA104" s="80"/>
      <c r="DB104" s="80"/>
      <c r="DC104" s="80"/>
      <c r="DD104" s="129"/>
      <c r="DE104" s="80"/>
      <c r="DF104" s="80"/>
      <c r="DG104" s="80"/>
      <c r="DH104" s="80"/>
      <c r="DI104" s="80"/>
      <c r="DJ104" s="123"/>
      <c r="DK104" s="77"/>
      <c r="DL104" s="77"/>
      <c r="DM104" s="77"/>
      <c r="DN104" s="77"/>
      <c r="DO104" s="77"/>
      <c r="DP104" s="77"/>
      <c r="DQ104" s="80"/>
      <c r="DR104" s="80"/>
      <c r="DS104" s="80"/>
      <c r="DT104" s="80"/>
      <c r="DU104" s="80"/>
      <c r="DV104" s="80"/>
      <c r="DW104" s="80"/>
      <c r="DX104" s="80"/>
      <c r="DY104" s="80"/>
      <c r="DZ104" s="80"/>
      <c r="EA104" s="115"/>
      <c r="EB104" s="80"/>
      <c r="EC104" s="80"/>
      <c r="ED104" s="80"/>
      <c r="EE104" s="80"/>
      <c r="EF104" s="80"/>
      <c r="EG104" s="80"/>
      <c r="EH104" s="80"/>
      <c r="EI104" s="80"/>
      <c r="EJ104" s="129"/>
      <c r="EK104" s="80"/>
      <c r="EL104" s="80"/>
      <c r="EM104" s="80"/>
      <c r="EN104" s="80"/>
      <c r="EO104" s="80"/>
      <c r="EP104" s="80"/>
      <c r="EQ104" s="80"/>
      <c r="ER104" s="80"/>
      <c r="ES104" s="80"/>
      <c r="ET104" s="123"/>
      <c r="EU104" s="80"/>
      <c r="EV104" s="80"/>
      <c r="EW104" s="80"/>
      <c r="EX104" s="80"/>
      <c r="EY104" s="80"/>
      <c r="EZ104" s="80"/>
      <c r="FA104" s="80"/>
      <c r="FB104" s="123"/>
      <c r="FC104" s="80"/>
      <c r="FD104" s="80"/>
      <c r="FE104" s="80"/>
      <c r="FF104" s="80"/>
      <c r="FG104" s="80"/>
      <c r="FH104" s="130"/>
      <c r="FI104" s="369"/>
      <c r="FJ104" s="80"/>
      <c r="FK104" s="80"/>
    </row>
    <row r="105" spans="1:167" s="78" customFormat="1" ht="18.75">
      <c r="A105" s="317"/>
      <c r="B105" s="317"/>
      <c r="C105" s="317"/>
      <c r="D105" s="77"/>
      <c r="E105" s="82"/>
      <c r="F105" s="77"/>
      <c r="G105" s="77"/>
      <c r="H105" s="77"/>
      <c r="I105" s="77"/>
      <c r="K105" s="80"/>
      <c r="L105" s="80"/>
      <c r="M105" s="115"/>
      <c r="N105" s="115"/>
      <c r="O105" s="80"/>
      <c r="P105" s="80"/>
      <c r="Q105" s="80"/>
      <c r="R105" s="80"/>
      <c r="S105" s="80"/>
      <c r="T105" s="80"/>
      <c r="U105" s="80"/>
      <c r="V105" s="80"/>
      <c r="W105" s="80"/>
      <c r="X105" s="80"/>
      <c r="Y105" s="80"/>
      <c r="Z105" s="80"/>
      <c r="AA105" s="80"/>
      <c r="AB105" s="128"/>
      <c r="AC105" s="80"/>
      <c r="AD105" s="80"/>
      <c r="AE105" s="80"/>
      <c r="AF105" s="80"/>
      <c r="AG105" s="80"/>
      <c r="AH105" s="80"/>
      <c r="AI105" s="80"/>
      <c r="AJ105" s="80"/>
      <c r="AK105" s="123"/>
      <c r="AL105" s="115"/>
      <c r="AM105" s="115"/>
      <c r="AN105" s="115"/>
      <c r="AO105" s="80"/>
      <c r="AP105" s="80"/>
      <c r="AQ105" s="80"/>
      <c r="AR105" s="80"/>
      <c r="AS105" s="123"/>
      <c r="AT105" s="80"/>
      <c r="AU105" s="80"/>
      <c r="AV105" s="80"/>
      <c r="AW105" s="80"/>
      <c r="AX105" s="80"/>
      <c r="AY105" s="115"/>
      <c r="AZ105" s="115"/>
      <c r="BA105" s="115"/>
      <c r="BB105" s="115"/>
      <c r="BC105" s="80"/>
      <c r="BD105" s="123"/>
      <c r="BE105" s="80"/>
      <c r="BF105" s="80"/>
      <c r="BG105" s="80"/>
      <c r="BH105" s="80"/>
      <c r="BI105" s="80"/>
      <c r="BJ105" s="123"/>
      <c r="BK105" s="80"/>
      <c r="BL105" s="80"/>
      <c r="BM105" s="80"/>
      <c r="BN105" s="80"/>
      <c r="BO105" s="80"/>
      <c r="BP105" s="80"/>
      <c r="BQ105" s="123"/>
      <c r="BR105" s="80"/>
      <c r="BS105" s="80"/>
      <c r="BT105" s="80"/>
      <c r="BU105" s="80"/>
      <c r="BV105" s="80"/>
      <c r="BW105" s="80"/>
      <c r="BX105" s="80"/>
      <c r="BY105" s="80"/>
      <c r="BZ105" s="80"/>
      <c r="CA105" s="80"/>
      <c r="CB105" s="80"/>
      <c r="CC105" s="115"/>
      <c r="CD105" s="123"/>
      <c r="CE105" s="80"/>
      <c r="CF105" s="80"/>
      <c r="CG105" s="80"/>
      <c r="CH105" s="80"/>
      <c r="CI105" s="80"/>
      <c r="CJ105" s="80"/>
      <c r="CK105" s="80"/>
      <c r="CL105" s="80"/>
      <c r="CM105" s="80"/>
      <c r="CN105" s="80"/>
      <c r="CO105" s="80"/>
      <c r="CP105" s="80"/>
      <c r="CQ105" s="80"/>
      <c r="CR105" s="80"/>
      <c r="CS105" s="80"/>
      <c r="CT105" s="129"/>
      <c r="CU105" s="80"/>
      <c r="CV105" s="80"/>
      <c r="CW105" s="80"/>
      <c r="CX105" s="80"/>
      <c r="CY105" s="80"/>
      <c r="CZ105" s="80"/>
      <c r="DA105" s="80"/>
      <c r="DB105" s="80"/>
      <c r="DC105" s="80"/>
      <c r="DD105" s="129"/>
      <c r="DE105" s="80"/>
      <c r="DF105" s="80"/>
      <c r="DG105" s="80"/>
      <c r="DH105" s="80"/>
      <c r="DI105" s="80"/>
      <c r="DJ105" s="123"/>
      <c r="DK105" s="77"/>
      <c r="DL105" s="77"/>
      <c r="DM105" s="77"/>
      <c r="DN105" s="77"/>
      <c r="DO105" s="77"/>
      <c r="DP105" s="77"/>
      <c r="DQ105" s="80"/>
      <c r="DR105" s="80"/>
      <c r="DS105" s="80"/>
      <c r="DT105" s="80"/>
      <c r="DU105" s="80"/>
      <c r="DV105" s="80"/>
      <c r="DW105" s="80"/>
      <c r="DX105" s="80"/>
      <c r="DY105" s="80"/>
      <c r="DZ105" s="80"/>
      <c r="EA105" s="115"/>
      <c r="EB105" s="80"/>
      <c r="EC105" s="80"/>
      <c r="ED105" s="80"/>
      <c r="EE105" s="80"/>
      <c r="EF105" s="80"/>
      <c r="EG105" s="80"/>
      <c r="EH105" s="80"/>
      <c r="EI105" s="80"/>
      <c r="EJ105" s="129"/>
      <c r="EK105" s="80"/>
      <c r="EL105" s="80"/>
      <c r="EM105" s="80"/>
      <c r="EN105" s="80"/>
      <c r="EO105" s="80"/>
      <c r="EP105" s="80"/>
      <c r="EQ105" s="80"/>
      <c r="ER105" s="80"/>
      <c r="ES105" s="80"/>
      <c r="ET105" s="123"/>
      <c r="EU105" s="80"/>
      <c r="EV105" s="80"/>
      <c r="EW105" s="80"/>
      <c r="EX105" s="80"/>
      <c r="EY105" s="80"/>
      <c r="EZ105" s="80"/>
      <c r="FA105" s="80"/>
      <c r="FB105" s="123"/>
      <c r="FC105" s="80"/>
      <c r="FD105" s="80"/>
      <c r="FE105" s="80"/>
      <c r="FF105" s="80"/>
      <c r="FG105" s="80"/>
      <c r="FH105" s="130"/>
      <c r="FI105" s="369"/>
      <c r="FJ105" s="80"/>
      <c r="FK105" s="80"/>
    </row>
    <row r="106" spans="1:167" s="78" customFormat="1" ht="18.75">
      <c r="A106" s="317"/>
      <c r="B106" s="317"/>
      <c r="C106" s="317"/>
      <c r="D106" s="77"/>
      <c r="E106" s="82"/>
      <c r="F106" s="77"/>
      <c r="G106" s="77"/>
      <c r="H106" s="77"/>
      <c r="I106" s="77"/>
      <c r="K106" s="80"/>
      <c r="L106" s="80"/>
      <c r="M106" s="115"/>
      <c r="N106" s="115"/>
      <c r="O106" s="80"/>
      <c r="P106" s="80"/>
      <c r="Q106" s="80"/>
      <c r="R106" s="80"/>
      <c r="S106" s="80"/>
      <c r="T106" s="80"/>
      <c r="U106" s="80"/>
      <c r="V106" s="80"/>
      <c r="W106" s="80"/>
      <c r="X106" s="80"/>
      <c r="Y106" s="80"/>
      <c r="Z106" s="80"/>
      <c r="AA106" s="80"/>
      <c r="AB106" s="128"/>
      <c r="AC106" s="80"/>
      <c r="AD106" s="80"/>
      <c r="AE106" s="80"/>
      <c r="AF106" s="80"/>
      <c r="AG106" s="80"/>
      <c r="AH106" s="80"/>
      <c r="AI106" s="80"/>
      <c r="AJ106" s="80"/>
      <c r="AK106" s="123"/>
      <c r="AL106" s="115"/>
      <c r="AM106" s="115"/>
      <c r="AN106" s="115"/>
      <c r="AO106" s="80"/>
      <c r="AP106" s="80"/>
      <c r="AQ106" s="80"/>
      <c r="AR106" s="80"/>
      <c r="AS106" s="123"/>
      <c r="AT106" s="80"/>
      <c r="AU106" s="80"/>
      <c r="AV106" s="80"/>
      <c r="AW106" s="80"/>
      <c r="AX106" s="80"/>
      <c r="AY106" s="115"/>
      <c r="AZ106" s="115"/>
      <c r="BA106" s="115"/>
      <c r="BB106" s="115"/>
      <c r="BC106" s="80"/>
      <c r="BD106" s="123"/>
      <c r="BE106" s="80"/>
      <c r="BF106" s="80"/>
      <c r="BG106" s="80"/>
      <c r="BH106" s="80"/>
      <c r="BI106" s="80"/>
      <c r="BJ106" s="123"/>
      <c r="BK106" s="80"/>
      <c r="BL106" s="80"/>
      <c r="BM106" s="80"/>
      <c r="BN106" s="80"/>
      <c r="BO106" s="80"/>
      <c r="BP106" s="80"/>
      <c r="BQ106" s="123"/>
      <c r="BR106" s="80"/>
      <c r="BS106" s="80"/>
      <c r="BT106" s="80"/>
      <c r="BU106" s="80"/>
      <c r="BV106" s="80"/>
      <c r="BW106" s="80"/>
      <c r="BX106" s="80"/>
      <c r="BY106" s="80"/>
      <c r="BZ106" s="80"/>
      <c r="CA106" s="80"/>
      <c r="CB106" s="80"/>
      <c r="CC106" s="115"/>
      <c r="CD106" s="123"/>
      <c r="CE106" s="80"/>
      <c r="CF106" s="80"/>
      <c r="CG106" s="80"/>
      <c r="CH106" s="80"/>
      <c r="CI106" s="80"/>
      <c r="CJ106" s="80"/>
      <c r="CK106" s="80"/>
      <c r="CL106" s="80"/>
      <c r="CM106" s="80"/>
      <c r="CN106" s="80"/>
      <c r="CO106" s="80"/>
      <c r="CP106" s="80"/>
      <c r="CQ106" s="80"/>
      <c r="CR106" s="80"/>
      <c r="CS106" s="80"/>
      <c r="CT106" s="129"/>
      <c r="CU106" s="80"/>
      <c r="CV106" s="80"/>
      <c r="CW106" s="80"/>
      <c r="CX106" s="80"/>
      <c r="CY106" s="80"/>
      <c r="CZ106" s="80"/>
      <c r="DA106" s="80"/>
      <c r="DB106" s="80"/>
      <c r="DC106" s="80"/>
      <c r="DD106" s="129"/>
      <c r="DE106" s="80"/>
      <c r="DF106" s="80"/>
      <c r="DG106" s="80"/>
      <c r="DH106" s="80"/>
      <c r="DI106" s="80"/>
      <c r="DJ106" s="123"/>
      <c r="DK106" s="77"/>
      <c r="DL106" s="77"/>
      <c r="DM106" s="77"/>
      <c r="DN106" s="77"/>
      <c r="DO106" s="77"/>
      <c r="DP106" s="77"/>
      <c r="DQ106" s="80"/>
      <c r="DR106" s="80"/>
      <c r="DS106" s="80"/>
      <c r="DT106" s="80"/>
      <c r="DU106" s="80"/>
      <c r="DV106" s="80"/>
      <c r="DW106" s="80"/>
      <c r="DX106" s="80"/>
      <c r="DY106" s="80"/>
      <c r="DZ106" s="80"/>
      <c r="EA106" s="115"/>
      <c r="EB106" s="80"/>
      <c r="EC106" s="80"/>
      <c r="ED106" s="80"/>
      <c r="EE106" s="80"/>
      <c r="EF106" s="80"/>
      <c r="EG106" s="80"/>
      <c r="EH106" s="80"/>
      <c r="EI106" s="80"/>
      <c r="EJ106" s="129"/>
      <c r="EK106" s="80"/>
      <c r="EL106" s="80"/>
      <c r="EM106" s="80"/>
      <c r="EN106" s="80"/>
      <c r="EO106" s="80"/>
      <c r="EP106" s="80"/>
      <c r="EQ106" s="80"/>
      <c r="ER106" s="80"/>
      <c r="ES106" s="80"/>
      <c r="ET106" s="123"/>
      <c r="EU106" s="80"/>
      <c r="EV106" s="80"/>
      <c r="EW106" s="80"/>
      <c r="EX106" s="80"/>
      <c r="EY106" s="80"/>
      <c r="EZ106" s="80"/>
      <c r="FA106" s="80"/>
      <c r="FB106" s="123"/>
      <c r="FC106" s="80"/>
      <c r="FD106" s="80"/>
      <c r="FE106" s="80"/>
      <c r="FF106" s="80"/>
      <c r="FG106" s="80"/>
      <c r="FH106" s="130"/>
      <c r="FI106" s="369"/>
      <c r="FJ106" s="80"/>
      <c r="FK106" s="80"/>
    </row>
    <row r="107" spans="1:167" s="78" customFormat="1" ht="18.75">
      <c r="A107" s="317"/>
      <c r="B107" s="317"/>
      <c r="C107" s="317"/>
      <c r="D107" s="77"/>
      <c r="E107" s="82"/>
      <c r="F107" s="77"/>
      <c r="G107" s="77"/>
      <c r="H107" s="77"/>
      <c r="I107" s="77"/>
      <c r="K107" s="80"/>
      <c r="L107" s="80"/>
      <c r="M107" s="115"/>
      <c r="N107" s="115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128"/>
      <c r="AC107" s="80"/>
      <c r="AD107" s="80"/>
      <c r="AE107" s="80"/>
      <c r="AF107" s="80"/>
      <c r="AG107" s="80"/>
      <c r="AH107" s="80"/>
      <c r="AI107" s="80"/>
      <c r="AJ107" s="80"/>
      <c r="AK107" s="123"/>
      <c r="AL107" s="115"/>
      <c r="AM107" s="115"/>
      <c r="AN107" s="115"/>
      <c r="AO107" s="80"/>
      <c r="AP107" s="80"/>
      <c r="AQ107" s="80"/>
      <c r="AR107" s="80"/>
      <c r="AS107" s="123"/>
      <c r="AT107" s="80"/>
      <c r="AU107" s="80"/>
      <c r="AV107" s="80"/>
      <c r="AW107" s="80"/>
      <c r="AX107" s="80"/>
      <c r="AY107" s="115"/>
      <c r="AZ107" s="115"/>
      <c r="BA107" s="115"/>
      <c r="BB107" s="115"/>
      <c r="BC107" s="80"/>
      <c r="BD107" s="123"/>
      <c r="BE107" s="80"/>
      <c r="BF107" s="80"/>
      <c r="BG107" s="80"/>
      <c r="BH107" s="80"/>
      <c r="BI107" s="80"/>
      <c r="BJ107" s="123"/>
      <c r="BK107" s="80"/>
      <c r="BL107" s="80"/>
      <c r="BM107" s="80"/>
      <c r="BN107" s="80"/>
      <c r="BO107" s="80"/>
      <c r="BP107" s="80"/>
      <c r="BQ107" s="123"/>
      <c r="BR107" s="80"/>
      <c r="BS107" s="80"/>
      <c r="BT107" s="80"/>
      <c r="BU107" s="80"/>
      <c r="BV107" s="80"/>
      <c r="BW107" s="80"/>
      <c r="BX107" s="80"/>
      <c r="BY107" s="80"/>
      <c r="BZ107" s="80"/>
      <c r="CA107" s="80"/>
      <c r="CB107" s="80"/>
      <c r="CC107" s="115"/>
      <c r="CD107" s="123"/>
      <c r="CE107" s="80"/>
      <c r="CF107" s="80"/>
      <c r="CG107" s="80"/>
      <c r="CH107" s="80"/>
      <c r="CI107" s="80"/>
      <c r="CJ107" s="80"/>
      <c r="CK107" s="80"/>
      <c r="CL107" s="80"/>
      <c r="CM107" s="80"/>
      <c r="CN107" s="80"/>
      <c r="CO107" s="80"/>
      <c r="CP107" s="80"/>
      <c r="CQ107" s="80"/>
      <c r="CR107" s="80"/>
      <c r="CS107" s="80"/>
      <c r="CT107" s="129"/>
      <c r="CU107" s="80"/>
      <c r="CV107" s="80"/>
      <c r="CW107" s="80"/>
      <c r="CX107" s="80"/>
      <c r="CY107" s="80"/>
      <c r="CZ107" s="80"/>
      <c r="DA107" s="80"/>
      <c r="DB107" s="80"/>
      <c r="DC107" s="80"/>
      <c r="DD107" s="129"/>
      <c r="DE107" s="80"/>
      <c r="DF107" s="80"/>
      <c r="DG107" s="80"/>
      <c r="DH107" s="80"/>
      <c r="DI107" s="80"/>
      <c r="DJ107" s="123"/>
      <c r="DK107" s="77"/>
      <c r="DL107" s="77"/>
      <c r="DM107" s="77"/>
      <c r="DN107" s="77"/>
      <c r="DO107" s="77"/>
      <c r="DP107" s="77"/>
      <c r="DQ107" s="80"/>
      <c r="DR107" s="80"/>
      <c r="DS107" s="80"/>
      <c r="DT107" s="80"/>
      <c r="DU107" s="80"/>
      <c r="DV107" s="80"/>
      <c r="DW107" s="80"/>
      <c r="DX107" s="80"/>
      <c r="DY107" s="80"/>
      <c r="DZ107" s="80"/>
      <c r="EA107" s="115"/>
      <c r="EB107" s="80"/>
      <c r="EC107" s="80"/>
      <c r="ED107" s="80"/>
      <c r="EE107" s="80"/>
      <c r="EF107" s="80"/>
      <c r="EG107" s="80"/>
      <c r="EH107" s="80"/>
      <c r="EI107" s="80"/>
      <c r="EJ107" s="129"/>
      <c r="EK107" s="80"/>
      <c r="EL107" s="80"/>
      <c r="EM107" s="80"/>
      <c r="EN107" s="80"/>
      <c r="EO107" s="80"/>
      <c r="EP107" s="80"/>
      <c r="EQ107" s="80"/>
      <c r="ER107" s="80"/>
      <c r="ES107" s="80"/>
      <c r="ET107" s="123"/>
      <c r="EU107" s="80"/>
      <c r="EV107" s="80"/>
      <c r="EW107" s="80"/>
      <c r="EX107" s="80"/>
      <c r="EY107" s="80"/>
      <c r="EZ107" s="80"/>
      <c r="FA107" s="80"/>
      <c r="FB107" s="123"/>
      <c r="FC107" s="80"/>
      <c r="FD107" s="80"/>
      <c r="FE107" s="80"/>
      <c r="FF107" s="80"/>
      <c r="FG107" s="80"/>
      <c r="FH107" s="130"/>
      <c r="FI107" s="369"/>
      <c r="FJ107" s="80"/>
      <c r="FK107" s="80"/>
    </row>
    <row r="108" spans="1:167" s="78" customFormat="1" ht="18.75">
      <c r="A108" s="317"/>
      <c r="B108" s="317"/>
      <c r="C108" s="317"/>
      <c r="D108" s="77"/>
      <c r="E108" s="82"/>
      <c r="F108" s="77"/>
      <c r="G108" s="77"/>
      <c r="H108" s="77"/>
      <c r="I108" s="77"/>
      <c r="K108" s="80"/>
      <c r="L108" s="80"/>
      <c r="M108" s="115"/>
      <c r="N108" s="115"/>
      <c r="O108" s="80"/>
      <c r="P108" s="80"/>
      <c r="Q108" s="80"/>
      <c r="R108" s="80"/>
      <c r="S108" s="80"/>
      <c r="T108" s="80"/>
      <c r="U108" s="80"/>
      <c r="V108" s="80"/>
      <c r="W108" s="80"/>
      <c r="X108" s="80"/>
      <c r="Y108" s="80"/>
      <c r="Z108" s="80"/>
      <c r="AA108" s="80"/>
      <c r="AB108" s="128"/>
      <c r="AC108" s="80"/>
      <c r="AD108" s="80"/>
      <c r="AE108" s="80"/>
      <c r="AF108" s="80"/>
      <c r="AG108" s="80"/>
      <c r="AH108" s="80"/>
      <c r="AI108" s="80"/>
      <c r="AJ108" s="80"/>
      <c r="AK108" s="123"/>
      <c r="AL108" s="115"/>
      <c r="AM108" s="115"/>
      <c r="AN108" s="115"/>
      <c r="AO108" s="80"/>
      <c r="AP108" s="80"/>
      <c r="AQ108" s="80"/>
      <c r="AR108" s="80"/>
      <c r="AS108" s="123"/>
      <c r="AT108" s="80"/>
      <c r="AU108" s="80"/>
      <c r="AV108" s="80"/>
      <c r="AW108" s="80"/>
      <c r="AX108" s="80"/>
      <c r="AY108" s="115"/>
      <c r="AZ108" s="115"/>
      <c r="BA108" s="115"/>
      <c r="BB108" s="115"/>
      <c r="BC108" s="80"/>
      <c r="BD108" s="123"/>
      <c r="BE108" s="80"/>
      <c r="BF108" s="80"/>
      <c r="BG108" s="80"/>
      <c r="BH108" s="80"/>
      <c r="BI108" s="80"/>
      <c r="BJ108" s="123"/>
      <c r="BK108" s="80"/>
      <c r="BL108" s="80"/>
      <c r="BM108" s="80"/>
      <c r="BN108" s="80"/>
      <c r="BO108" s="80"/>
      <c r="BP108" s="80"/>
      <c r="BQ108" s="123"/>
      <c r="BR108" s="80"/>
      <c r="BS108" s="80"/>
      <c r="BT108" s="80"/>
      <c r="BU108" s="80"/>
      <c r="BV108" s="80"/>
      <c r="BW108" s="80"/>
      <c r="BX108" s="80"/>
      <c r="BY108" s="80"/>
      <c r="BZ108" s="80"/>
      <c r="CA108" s="80"/>
      <c r="CB108" s="80"/>
      <c r="CC108" s="115"/>
      <c r="CD108" s="123"/>
      <c r="CE108" s="80"/>
      <c r="CF108" s="80"/>
      <c r="CG108" s="80"/>
      <c r="CH108" s="80"/>
      <c r="CI108" s="80"/>
      <c r="CJ108" s="80"/>
      <c r="CK108" s="80"/>
      <c r="CL108" s="80"/>
      <c r="CM108" s="80"/>
      <c r="CN108" s="80"/>
      <c r="CO108" s="80"/>
      <c r="CP108" s="80"/>
      <c r="CQ108" s="80"/>
      <c r="CR108" s="80"/>
      <c r="CS108" s="80"/>
      <c r="CT108" s="129"/>
      <c r="CU108" s="80"/>
      <c r="CV108" s="80"/>
      <c r="CW108" s="80"/>
      <c r="CX108" s="80"/>
      <c r="CY108" s="80"/>
      <c r="CZ108" s="80"/>
      <c r="DA108" s="80"/>
      <c r="DB108" s="80"/>
      <c r="DC108" s="80"/>
      <c r="DD108" s="129"/>
      <c r="DE108" s="80"/>
      <c r="DF108" s="80"/>
      <c r="DG108" s="80"/>
      <c r="DH108" s="80"/>
      <c r="DI108" s="80"/>
      <c r="DJ108" s="123"/>
      <c r="DK108" s="77"/>
      <c r="DL108" s="77"/>
      <c r="DM108" s="77"/>
      <c r="DN108" s="77"/>
      <c r="DO108" s="77"/>
      <c r="DP108" s="77"/>
      <c r="DQ108" s="80"/>
      <c r="DR108" s="80"/>
      <c r="DS108" s="80"/>
      <c r="DT108" s="80"/>
      <c r="DU108" s="80"/>
      <c r="DV108" s="80"/>
      <c r="DW108" s="80"/>
      <c r="DX108" s="80"/>
      <c r="DY108" s="80"/>
      <c r="DZ108" s="80"/>
      <c r="EA108" s="115"/>
      <c r="EB108" s="80"/>
      <c r="EC108" s="80"/>
      <c r="ED108" s="80"/>
      <c r="EE108" s="80"/>
      <c r="EF108" s="80"/>
      <c r="EG108" s="80"/>
      <c r="EH108" s="80"/>
      <c r="EI108" s="80"/>
      <c r="EJ108" s="129"/>
      <c r="EK108" s="80"/>
      <c r="EL108" s="80"/>
      <c r="EM108" s="80"/>
      <c r="EN108" s="80"/>
      <c r="EO108" s="80"/>
      <c r="EP108" s="80"/>
      <c r="EQ108" s="80"/>
      <c r="ER108" s="80"/>
      <c r="ES108" s="80"/>
      <c r="ET108" s="123"/>
      <c r="EU108" s="80"/>
      <c r="EV108" s="80"/>
      <c r="EW108" s="80"/>
      <c r="EX108" s="80"/>
      <c r="EY108" s="80"/>
      <c r="EZ108" s="80"/>
      <c r="FA108" s="80"/>
      <c r="FB108" s="123"/>
      <c r="FC108" s="80"/>
      <c r="FD108" s="80"/>
      <c r="FE108" s="80"/>
      <c r="FF108" s="80"/>
      <c r="FG108" s="80"/>
      <c r="FH108" s="130"/>
      <c r="FI108" s="369"/>
      <c r="FJ108" s="80"/>
      <c r="FK108" s="80"/>
    </row>
    <row r="109" spans="1:167" s="78" customFormat="1" ht="18.75">
      <c r="A109" s="317"/>
      <c r="B109" s="317"/>
      <c r="C109" s="317"/>
      <c r="D109" s="77"/>
      <c r="E109" s="82"/>
      <c r="F109" s="77"/>
      <c r="G109" s="77"/>
      <c r="H109" s="77"/>
      <c r="I109" s="77"/>
      <c r="K109" s="80"/>
      <c r="L109" s="80"/>
      <c r="M109" s="115"/>
      <c r="N109" s="115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  <c r="AA109" s="80"/>
      <c r="AB109" s="128"/>
      <c r="AC109" s="80"/>
      <c r="AD109" s="80"/>
      <c r="AE109" s="80"/>
      <c r="AF109" s="80"/>
      <c r="AG109" s="80"/>
      <c r="AH109" s="80"/>
      <c r="AI109" s="80"/>
      <c r="AJ109" s="80"/>
      <c r="AK109" s="123"/>
      <c r="AL109" s="115"/>
      <c r="AM109" s="115"/>
      <c r="AN109" s="115"/>
      <c r="AO109" s="80"/>
      <c r="AP109" s="80"/>
      <c r="AQ109" s="80"/>
      <c r="AR109" s="80"/>
      <c r="AS109" s="123"/>
      <c r="AT109" s="80"/>
      <c r="AU109" s="80"/>
      <c r="AV109" s="80"/>
      <c r="AW109" s="80"/>
      <c r="AX109" s="80"/>
      <c r="AY109" s="115"/>
      <c r="AZ109" s="115"/>
      <c r="BA109" s="115"/>
      <c r="BB109" s="115"/>
      <c r="BC109" s="80"/>
      <c r="BD109" s="123"/>
      <c r="BE109" s="80"/>
      <c r="BF109" s="80"/>
      <c r="BG109" s="80"/>
      <c r="BH109" s="80"/>
      <c r="BI109" s="80"/>
      <c r="BJ109" s="123"/>
      <c r="BK109" s="80"/>
      <c r="BL109" s="80"/>
      <c r="BM109" s="80"/>
      <c r="BN109" s="80"/>
      <c r="BO109" s="80"/>
      <c r="BP109" s="80"/>
      <c r="BQ109" s="123"/>
      <c r="BR109" s="80"/>
      <c r="BS109" s="80"/>
      <c r="BT109" s="80"/>
      <c r="BU109" s="80"/>
      <c r="BV109" s="80"/>
      <c r="BW109" s="80"/>
      <c r="BX109" s="80"/>
      <c r="BY109" s="80"/>
      <c r="BZ109" s="80"/>
      <c r="CA109" s="80"/>
      <c r="CB109" s="80"/>
      <c r="CC109" s="115"/>
      <c r="CD109" s="123"/>
      <c r="CE109" s="80"/>
      <c r="CF109" s="80"/>
      <c r="CG109" s="80"/>
      <c r="CH109" s="80"/>
      <c r="CI109" s="80"/>
      <c r="CJ109" s="80"/>
      <c r="CK109" s="80"/>
      <c r="CL109" s="80"/>
      <c r="CM109" s="80"/>
      <c r="CN109" s="80"/>
      <c r="CO109" s="80"/>
      <c r="CP109" s="80"/>
      <c r="CQ109" s="80"/>
      <c r="CR109" s="80"/>
      <c r="CS109" s="80"/>
      <c r="CT109" s="129"/>
      <c r="CU109" s="80"/>
      <c r="CV109" s="80"/>
      <c r="CW109" s="80"/>
      <c r="CX109" s="80"/>
      <c r="CY109" s="80"/>
      <c r="CZ109" s="80"/>
      <c r="DA109" s="80"/>
      <c r="DB109" s="80"/>
      <c r="DC109" s="80"/>
      <c r="DD109" s="129"/>
      <c r="DE109" s="80"/>
      <c r="DF109" s="80"/>
      <c r="DG109" s="80"/>
      <c r="DH109" s="80"/>
      <c r="DI109" s="80"/>
      <c r="DJ109" s="123"/>
      <c r="DK109" s="77"/>
      <c r="DL109" s="77"/>
      <c r="DM109" s="77"/>
      <c r="DN109" s="77"/>
      <c r="DO109" s="77"/>
      <c r="DP109" s="77"/>
      <c r="DQ109" s="80"/>
      <c r="DR109" s="80"/>
      <c r="DS109" s="80"/>
      <c r="DT109" s="80"/>
      <c r="DU109" s="80"/>
      <c r="DV109" s="80"/>
      <c r="DW109" s="80"/>
      <c r="DX109" s="80"/>
      <c r="DY109" s="80"/>
      <c r="DZ109" s="80"/>
      <c r="EA109" s="115"/>
      <c r="EB109" s="80"/>
      <c r="EC109" s="80"/>
      <c r="ED109" s="80"/>
      <c r="EE109" s="80"/>
      <c r="EF109" s="80"/>
      <c r="EG109" s="80"/>
      <c r="EH109" s="80"/>
      <c r="EI109" s="80"/>
      <c r="EJ109" s="129"/>
      <c r="EK109" s="80"/>
      <c r="EL109" s="80"/>
      <c r="EM109" s="80"/>
      <c r="EN109" s="80"/>
      <c r="EO109" s="80"/>
      <c r="EP109" s="80"/>
      <c r="EQ109" s="80"/>
      <c r="ER109" s="80"/>
      <c r="ES109" s="80"/>
      <c r="ET109" s="123"/>
      <c r="EU109" s="80"/>
      <c r="EV109" s="80"/>
      <c r="EW109" s="80"/>
      <c r="EX109" s="80"/>
      <c r="EY109" s="80"/>
      <c r="EZ109" s="80"/>
      <c r="FA109" s="80"/>
      <c r="FB109" s="123"/>
      <c r="FC109" s="80"/>
      <c r="FD109" s="80"/>
      <c r="FE109" s="80"/>
      <c r="FF109" s="80"/>
      <c r="FG109" s="80"/>
      <c r="FH109" s="130"/>
      <c r="FI109" s="369"/>
      <c r="FJ109" s="80"/>
      <c r="FK109" s="80"/>
    </row>
    <row r="110" spans="1:167" s="78" customFormat="1" ht="18.75">
      <c r="A110" s="317"/>
      <c r="B110" s="317"/>
      <c r="C110" s="317"/>
      <c r="D110" s="77"/>
      <c r="E110" s="82"/>
      <c r="F110" s="77"/>
      <c r="G110" s="77"/>
      <c r="H110" s="77"/>
      <c r="I110" s="77"/>
      <c r="K110" s="80"/>
      <c r="L110" s="80"/>
      <c r="M110" s="115"/>
      <c r="N110" s="115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128"/>
      <c r="AC110" s="80"/>
      <c r="AD110" s="80"/>
      <c r="AE110" s="80"/>
      <c r="AF110" s="80"/>
      <c r="AG110" s="80"/>
      <c r="AH110" s="80"/>
      <c r="AI110" s="80"/>
      <c r="AJ110" s="80"/>
      <c r="AK110" s="123"/>
      <c r="AL110" s="115"/>
      <c r="AM110" s="115"/>
      <c r="AN110" s="115"/>
      <c r="AO110" s="80"/>
      <c r="AP110" s="80"/>
      <c r="AQ110" s="80"/>
      <c r="AR110" s="80"/>
      <c r="AS110" s="123"/>
      <c r="AT110" s="80"/>
      <c r="AU110" s="80"/>
      <c r="AV110" s="80"/>
      <c r="AW110" s="80"/>
      <c r="AX110" s="80"/>
      <c r="AY110" s="115"/>
      <c r="AZ110" s="115"/>
      <c r="BA110" s="115"/>
      <c r="BB110" s="115"/>
      <c r="BC110" s="80"/>
      <c r="BD110" s="123"/>
      <c r="BE110" s="80"/>
      <c r="BF110" s="80"/>
      <c r="BG110" s="80"/>
      <c r="BH110" s="80"/>
      <c r="BI110" s="80"/>
      <c r="BJ110" s="123"/>
      <c r="BK110" s="80"/>
      <c r="BL110" s="80"/>
      <c r="BM110" s="80"/>
      <c r="BN110" s="80"/>
      <c r="BO110" s="80"/>
      <c r="BP110" s="80"/>
      <c r="BQ110" s="123"/>
      <c r="BR110" s="80"/>
      <c r="BS110" s="80"/>
      <c r="BT110" s="80"/>
      <c r="BU110" s="80"/>
      <c r="BV110" s="80"/>
      <c r="BW110" s="80"/>
      <c r="BX110" s="80"/>
      <c r="BY110" s="80"/>
      <c r="BZ110" s="80"/>
      <c r="CA110" s="80"/>
      <c r="CB110" s="80"/>
      <c r="CC110" s="115"/>
      <c r="CD110" s="123"/>
      <c r="CE110" s="80"/>
      <c r="CF110" s="80"/>
      <c r="CG110" s="80"/>
      <c r="CH110" s="80"/>
      <c r="CI110" s="80"/>
      <c r="CJ110" s="80"/>
      <c r="CK110" s="80"/>
      <c r="CL110" s="80"/>
      <c r="CM110" s="80"/>
      <c r="CN110" s="80"/>
      <c r="CO110" s="80"/>
      <c r="CP110" s="80"/>
      <c r="CQ110" s="80"/>
      <c r="CR110" s="80"/>
      <c r="CS110" s="80"/>
      <c r="CT110" s="129"/>
      <c r="CU110" s="80"/>
      <c r="CV110" s="80"/>
      <c r="CW110" s="80"/>
      <c r="CX110" s="80"/>
      <c r="CY110" s="80"/>
      <c r="CZ110" s="80"/>
      <c r="DA110" s="80"/>
      <c r="DB110" s="80"/>
      <c r="DC110" s="80"/>
      <c r="DD110" s="129"/>
      <c r="DE110" s="80"/>
      <c r="DF110" s="80"/>
      <c r="DG110" s="80"/>
      <c r="DH110" s="80"/>
      <c r="DI110" s="80"/>
      <c r="DJ110" s="123"/>
      <c r="DK110" s="77"/>
      <c r="DL110" s="77"/>
      <c r="DM110" s="77"/>
      <c r="DN110" s="77"/>
      <c r="DO110" s="77"/>
      <c r="DP110" s="77"/>
      <c r="DQ110" s="80"/>
      <c r="DR110" s="80"/>
      <c r="DS110" s="80"/>
      <c r="DT110" s="80"/>
      <c r="DU110" s="80"/>
      <c r="DV110" s="80"/>
      <c r="DW110" s="80"/>
      <c r="DX110" s="80"/>
      <c r="DY110" s="80"/>
      <c r="DZ110" s="80"/>
      <c r="EA110" s="115"/>
      <c r="EB110" s="80"/>
      <c r="EC110" s="80"/>
      <c r="ED110" s="80"/>
      <c r="EE110" s="80"/>
      <c r="EF110" s="80"/>
      <c r="EG110" s="80"/>
      <c r="EH110" s="80"/>
      <c r="EI110" s="80"/>
      <c r="EJ110" s="129"/>
      <c r="EK110" s="80"/>
      <c r="EL110" s="80"/>
      <c r="EM110" s="80"/>
      <c r="EN110" s="80"/>
      <c r="EO110" s="80"/>
      <c r="EP110" s="80"/>
      <c r="EQ110" s="80"/>
      <c r="ER110" s="80"/>
      <c r="ES110" s="80"/>
      <c r="ET110" s="123"/>
      <c r="EU110" s="80"/>
      <c r="EV110" s="80"/>
      <c r="EW110" s="80"/>
      <c r="EX110" s="80"/>
      <c r="EY110" s="80"/>
      <c r="EZ110" s="80"/>
      <c r="FA110" s="80"/>
      <c r="FB110" s="123"/>
      <c r="FC110" s="80"/>
      <c r="FD110" s="80"/>
      <c r="FE110" s="80"/>
      <c r="FF110" s="80"/>
      <c r="FG110" s="80"/>
      <c r="FH110" s="130"/>
      <c r="FI110" s="369"/>
      <c r="FJ110" s="80"/>
      <c r="FK110" s="80"/>
    </row>
    <row r="111" spans="1:167" s="78" customFormat="1" ht="18.75">
      <c r="A111" s="317"/>
      <c r="B111" s="317"/>
      <c r="C111" s="317"/>
      <c r="D111" s="77"/>
      <c r="E111" s="77"/>
      <c r="F111" s="77"/>
      <c r="G111" s="77"/>
      <c r="H111" s="77"/>
      <c r="I111" s="77"/>
      <c r="K111" s="80"/>
      <c r="L111" s="80"/>
      <c r="M111" s="115"/>
      <c r="N111" s="115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  <c r="AA111" s="80"/>
      <c r="AB111" s="128"/>
      <c r="AC111" s="80"/>
      <c r="AD111" s="80"/>
      <c r="AE111" s="80"/>
      <c r="AF111" s="80"/>
      <c r="AG111" s="80"/>
      <c r="AH111" s="80"/>
      <c r="AI111" s="80"/>
      <c r="AJ111" s="80"/>
      <c r="AK111" s="123"/>
      <c r="AL111" s="115"/>
      <c r="AM111" s="115"/>
      <c r="AN111" s="115"/>
      <c r="AO111" s="80"/>
      <c r="AP111" s="80"/>
      <c r="AQ111" s="80"/>
      <c r="AR111" s="80"/>
      <c r="AS111" s="123"/>
      <c r="AT111" s="80"/>
      <c r="AU111" s="80"/>
      <c r="AV111" s="80"/>
      <c r="AW111" s="80"/>
      <c r="AX111" s="80"/>
      <c r="AY111" s="115"/>
      <c r="AZ111" s="115"/>
      <c r="BA111" s="115"/>
      <c r="BB111" s="115"/>
      <c r="BC111" s="80"/>
      <c r="BD111" s="123"/>
      <c r="BE111" s="80"/>
      <c r="BF111" s="80"/>
      <c r="BG111" s="80"/>
      <c r="BH111" s="80"/>
      <c r="BI111" s="80"/>
      <c r="BJ111" s="123"/>
      <c r="BK111" s="80"/>
      <c r="BL111" s="80"/>
      <c r="BM111" s="80"/>
      <c r="BN111" s="80"/>
      <c r="BO111" s="80"/>
      <c r="BP111" s="80"/>
      <c r="BQ111" s="123"/>
      <c r="BR111" s="80"/>
      <c r="BS111" s="80"/>
      <c r="BT111" s="80"/>
      <c r="BU111" s="80"/>
      <c r="BV111" s="80"/>
      <c r="BW111" s="80"/>
      <c r="BX111" s="80"/>
      <c r="BY111" s="80"/>
      <c r="BZ111" s="80"/>
      <c r="CA111" s="80"/>
      <c r="CB111" s="80"/>
      <c r="CC111" s="115"/>
      <c r="CD111" s="123"/>
      <c r="CE111" s="80"/>
      <c r="CF111" s="80"/>
      <c r="CG111" s="80"/>
      <c r="CH111" s="80"/>
      <c r="CI111" s="80"/>
      <c r="CJ111" s="80"/>
      <c r="CK111" s="80"/>
      <c r="CL111" s="80"/>
      <c r="CM111" s="80"/>
      <c r="CN111" s="80"/>
      <c r="CO111" s="80"/>
      <c r="CP111" s="80"/>
      <c r="CQ111" s="80"/>
      <c r="CR111" s="80"/>
      <c r="CS111" s="80"/>
      <c r="CT111" s="129"/>
      <c r="CU111" s="80"/>
      <c r="CV111" s="80"/>
      <c r="CW111" s="80"/>
      <c r="CX111" s="80"/>
      <c r="CY111" s="80"/>
      <c r="CZ111" s="80"/>
      <c r="DA111" s="80"/>
      <c r="DB111" s="80"/>
      <c r="DC111" s="80"/>
      <c r="DD111" s="129"/>
      <c r="DE111" s="80"/>
      <c r="DF111" s="80"/>
      <c r="DG111" s="80"/>
      <c r="DH111" s="80"/>
      <c r="DI111" s="80"/>
      <c r="DJ111" s="123"/>
      <c r="DK111" s="77"/>
      <c r="DL111" s="77"/>
      <c r="DM111" s="77"/>
      <c r="DN111" s="77"/>
      <c r="DO111" s="77"/>
      <c r="DP111" s="77"/>
      <c r="DQ111" s="80"/>
      <c r="DR111" s="80"/>
      <c r="DS111" s="80"/>
      <c r="DT111" s="80"/>
      <c r="DU111" s="80"/>
      <c r="DV111" s="80"/>
      <c r="DW111" s="80"/>
      <c r="DX111" s="80"/>
      <c r="DY111" s="80"/>
      <c r="DZ111" s="80"/>
      <c r="EA111" s="115"/>
      <c r="EB111" s="80"/>
      <c r="EC111" s="80"/>
      <c r="ED111" s="80"/>
      <c r="EE111" s="80"/>
      <c r="EF111" s="80"/>
      <c r="EG111" s="80"/>
      <c r="EH111" s="80"/>
      <c r="EI111" s="80"/>
      <c r="EJ111" s="129"/>
      <c r="EK111" s="80"/>
      <c r="EL111" s="80"/>
      <c r="EM111" s="80"/>
      <c r="EN111" s="80"/>
      <c r="EO111" s="80"/>
      <c r="EP111" s="80"/>
      <c r="EQ111" s="80"/>
      <c r="ER111" s="80"/>
      <c r="ES111" s="80"/>
      <c r="ET111" s="123"/>
      <c r="EU111" s="80"/>
      <c r="EV111" s="80"/>
      <c r="EW111" s="80"/>
      <c r="EX111" s="80"/>
      <c r="EY111" s="80"/>
      <c r="EZ111" s="80"/>
      <c r="FA111" s="80"/>
      <c r="FB111" s="123"/>
      <c r="FC111" s="80"/>
      <c r="FD111" s="80"/>
      <c r="FE111" s="80"/>
      <c r="FF111" s="80"/>
      <c r="FG111" s="80"/>
      <c r="FH111" s="130"/>
      <c r="FI111" s="369"/>
      <c r="FJ111" s="80"/>
      <c r="FK111" s="80"/>
    </row>
    <row r="112" spans="1:167" s="78" customFormat="1" ht="18.75">
      <c r="A112" s="317"/>
      <c r="B112" s="317"/>
      <c r="C112" s="317"/>
      <c r="D112" s="77"/>
      <c r="E112" s="77"/>
      <c r="F112" s="77"/>
      <c r="G112" s="77"/>
      <c r="H112" s="77"/>
      <c r="I112" s="77"/>
      <c r="K112" s="80"/>
      <c r="L112" s="80"/>
      <c r="M112" s="115"/>
      <c r="N112" s="115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80"/>
      <c r="AB112" s="128"/>
      <c r="AC112" s="80"/>
      <c r="AD112" s="80"/>
      <c r="AE112" s="80"/>
      <c r="AF112" s="80"/>
      <c r="AG112" s="80"/>
      <c r="AH112" s="80"/>
      <c r="AI112" s="80"/>
      <c r="AJ112" s="80"/>
      <c r="AK112" s="123"/>
      <c r="AL112" s="115"/>
      <c r="AM112" s="115"/>
      <c r="AN112" s="115"/>
      <c r="AO112" s="80"/>
      <c r="AP112" s="80"/>
      <c r="AQ112" s="80"/>
      <c r="AR112" s="80"/>
      <c r="AS112" s="123"/>
      <c r="AT112" s="80"/>
      <c r="AU112" s="80"/>
      <c r="AV112" s="80"/>
      <c r="AW112" s="80"/>
      <c r="AX112" s="80"/>
      <c r="AY112" s="115"/>
      <c r="AZ112" s="115"/>
      <c r="BA112" s="115"/>
      <c r="BB112" s="115"/>
      <c r="BC112" s="80"/>
      <c r="BD112" s="123"/>
      <c r="BE112" s="80"/>
      <c r="BF112" s="80"/>
      <c r="BG112" s="80"/>
      <c r="BH112" s="80"/>
      <c r="BI112" s="80"/>
      <c r="BJ112" s="123"/>
      <c r="BK112" s="80"/>
      <c r="BL112" s="80"/>
      <c r="BM112" s="80"/>
      <c r="BN112" s="80"/>
      <c r="BO112" s="80"/>
      <c r="BP112" s="80"/>
      <c r="BQ112" s="123"/>
      <c r="BR112" s="80"/>
      <c r="BS112" s="80"/>
      <c r="BT112" s="80"/>
      <c r="BU112" s="80"/>
      <c r="BV112" s="80"/>
      <c r="BW112" s="80"/>
      <c r="BX112" s="80"/>
      <c r="BY112" s="80"/>
      <c r="BZ112" s="80"/>
      <c r="CA112" s="80"/>
      <c r="CB112" s="80"/>
      <c r="CC112" s="115"/>
      <c r="CD112" s="123"/>
      <c r="CE112" s="80"/>
      <c r="CF112" s="80"/>
      <c r="CG112" s="80"/>
      <c r="CH112" s="80"/>
      <c r="CI112" s="80"/>
      <c r="CJ112" s="80"/>
      <c r="CK112" s="80"/>
      <c r="CL112" s="80"/>
      <c r="CM112" s="80"/>
      <c r="CN112" s="80"/>
      <c r="CO112" s="80"/>
      <c r="CP112" s="80"/>
      <c r="CQ112" s="80"/>
      <c r="CR112" s="80"/>
      <c r="CS112" s="80"/>
      <c r="CT112" s="129"/>
      <c r="CU112" s="80"/>
      <c r="CV112" s="80"/>
      <c r="CW112" s="80"/>
      <c r="CX112" s="80"/>
      <c r="CY112" s="80"/>
      <c r="CZ112" s="80"/>
      <c r="DA112" s="80"/>
      <c r="DB112" s="80"/>
      <c r="DC112" s="80"/>
      <c r="DD112" s="129"/>
      <c r="DE112" s="80"/>
      <c r="DF112" s="80"/>
      <c r="DG112" s="80"/>
      <c r="DH112" s="80"/>
      <c r="DI112" s="80"/>
      <c r="DJ112" s="123"/>
      <c r="DK112" s="77"/>
      <c r="DL112" s="77"/>
      <c r="DM112" s="77"/>
      <c r="DN112" s="77"/>
      <c r="DO112" s="77"/>
      <c r="DP112" s="77"/>
      <c r="DQ112" s="80"/>
      <c r="DR112" s="80"/>
      <c r="DS112" s="80"/>
      <c r="DT112" s="80"/>
      <c r="DU112" s="80"/>
      <c r="DV112" s="80"/>
      <c r="DW112" s="80"/>
      <c r="DX112" s="80"/>
      <c r="DY112" s="80"/>
      <c r="DZ112" s="80"/>
      <c r="EA112" s="115"/>
      <c r="EB112" s="80"/>
      <c r="EC112" s="80"/>
      <c r="ED112" s="80"/>
      <c r="EE112" s="80"/>
      <c r="EF112" s="80"/>
      <c r="EG112" s="80"/>
      <c r="EH112" s="80"/>
      <c r="EI112" s="80"/>
      <c r="EJ112" s="129"/>
      <c r="EK112" s="80"/>
      <c r="EL112" s="80"/>
      <c r="EM112" s="80"/>
      <c r="EN112" s="80"/>
      <c r="EO112" s="80"/>
      <c r="EP112" s="80"/>
      <c r="EQ112" s="80"/>
      <c r="ER112" s="80"/>
      <c r="ES112" s="80"/>
      <c r="ET112" s="123"/>
      <c r="EU112" s="80"/>
      <c r="EV112" s="80"/>
      <c r="EW112" s="80"/>
      <c r="EX112" s="80"/>
      <c r="EY112" s="80"/>
      <c r="EZ112" s="80"/>
      <c r="FA112" s="80"/>
      <c r="FB112" s="123"/>
      <c r="FC112" s="80"/>
      <c r="FD112" s="80"/>
      <c r="FE112" s="80"/>
      <c r="FF112" s="80"/>
      <c r="FG112" s="80"/>
      <c r="FH112" s="130"/>
      <c r="FI112" s="369"/>
      <c r="FJ112" s="80"/>
      <c r="FK112" s="80"/>
    </row>
    <row r="113" spans="1:167" s="78" customFormat="1" ht="18.75">
      <c r="A113" s="317"/>
      <c r="B113" s="317"/>
      <c r="C113" s="317"/>
      <c r="D113" s="77"/>
      <c r="E113" s="77"/>
      <c r="F113" s="77"/>
      <c r="G113" s="77"/>
      <c r="H113" s="77"/>
      <c r="I113" s="77"/>
      <c r="K113" s="80"/>
      <c r="L113" s="80"/>
      <c r="M113" s="115"/>
      <c r="N113" s="115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  <c r="AA113" s="80"/>
      <c r="AB113" s="128"/>
      <c r="AC113" s="80"/>
      <c r="AD113" s="80"/>
      <c r="AE113" s="80"/>
      <c r="AF113" s="80"/>
      <c r="AG113" s="80"/>
      <c r="AH113" s="80"/>
      <c r="AI113" s="80"/>
      <c r="AJ113" s="80"/>
      <c r="AK113" s="123"/>
      <c r="AL113" s="115"/>
      <c r="AM113" s="115"/>
      <c r="AN113" s="115"/>
      <c r="AO113" s="80"/>
      <c r="AP113" s="80"/>
      <c r="AQ113" s="80"/>
      <c r="AR113" s="80"/>
      <c r="AS113" s="123"/>
      <c r="AT113" s="80"/>
      <c r="AU113" s="80"/>
      <c r="AV113" s="80"/>
      <c r="AW113" s="80"/>
      <c r="AX113" s="80"/>
      <c r="AY113" s="115"/>
      <c r="AZ113" s="115"/>
      <c r="BA113" s="115"/>
      <c r="BB113" s="115"/>
      <c r="BC113" s="80"/>
      <c r="BD113" s="123"/>
      <c r="BE113" s="80"/>
      <c r="BF113" s="80"/>
      <c r="BG113" s="80"/>
      <c r="BH113" s="80"/>
      <c r="BI113" s="80"/>
      <c r="BJ113" s="123"/>
      <c r="BK113" s="80"/>
      <c r="BL113" s="80"/>
      <c r="BM113" s="80"/>
      <c r="BN113" s="80"/>
      <c r="BO113" s="80"/>
      <c r="BP113" s="80"/>
      <c r="BQ113" s="123"/>
      <c r="BR113" s="80"/>
      <c r="BS113" s="80"/>
      <c r="BT113" s="80"/>
      <c r="BU113" s="80"/>
      <c r="BV113" s="80"/>
      <c r="BW113" s="80"/>
      <c r="BX113" s="80"/>
      <c r="BY113" s="80"/>
      <c r="BZ113" s="80"/>
      <c r="CA113" s="80"/>
      <c r="CB113" s="80"/>
      <c r="CC113" s="115"/>
      <c r="CD113" s="123"/>
      <c r="CE113" s="80"/>
      <c r="CF113" s="80"/>
      <c r="CG113" s="80"/>
      <c r="CH113" s="80"/>
      <c r="CI113" s="80"/>
      <c r="CJ113" s="80"/>
      <c r="CK113" s="80"/>
      <c r="CL113" s="80"/>
      <c r="CM113" s="80"/>
      <c r="CN113" s="80"/>
      <c r="CO113" s="80"/>
      <c r="CP113" s="80"/>
      <c r="CQ113" s="80"/>
      <c r="CR113" s="80"/>
      <c r="CS113" s="80"/>
      <c r="CT113" s="129"/>
      <c r="CU113" s="80"/>
      <c r="CV113" s="80"/>
      <c r="CW113" s="80"/>
      <c r="CX113" s="80"/>
      <c r="CY113" s="80"/>
      <c r="CZ113" s="80"/>
      <c r="DA113" s="80"/>
      <c r="DB113" s="80"/>
      <c r="DC113" s="80"/>
      <c r="DD113" s="129"/>
      <c r="DE113" s="80"/>
      <c r="DF113" s="80"/>
      <c r="DG113" s="80"/>
      <c r="DH113" s="80"/>
      <c r="DI113" s="80"/>
      <c r="DJ113" s="123"/>
      <c r="DK113" s="77"/>
      <c r="DL113" s="77"/>
      <c r="DM113" s="77"/>
      <c r="DN113" s="77"/>
      <c r="DO113" s="77"/>
      <c r="DP113" s="77"/>
      <c r="DQ113" s="80"/>
      <c r="DR113" s="80"/>
      <c r="DS113" s="80"/>
      <c r="DT113" s="80"/>
      <c r="DU113" s="80"/>
      <c r="DV113" s="80"/>
      <c r="DW113" s="80"/>
      <c r="DX113" s="80"/>
      <c r="DY113" s="80"/>
      <c r="DZ113" s="80"/>
      <c r="EA113" s="115"/>
      <c r="EB113" s="80"/>
      <c r="EC113" s="80"/>
      <c r="ED113" s="80"/>
      <c r="EE113" s="80"/>
      <c r="EF113" s="80"/>
      <c r="EG113" s="80"/>
      <c r="EH113" s="80"/>
      <c r="EI113" s="80"/>
      <c r="EJ113" s="129"/>
      <c r="EK113" s="80"/>
      <c r="EL113" s="80"/>
      <c r="EM113" s="80"/>
      <c r="EN113" s="80"/>
      <c r="EO113" s="80"/>
      <c r="EP113" s="80"/>
      <c r="EQ113" s="80"/>
      <c r="ER113" s="80"/>
      <c r="ES113" s="80"/>
      <c r="ET113" s="123"/>
      <c r="EU113" s="80"/>
      <c r="EV113" s="80"/>
      <c r="EW113" s="80"/>
      <c r="EX113" s="80"/>
      <c r="EY113" s="80"/>
      <c r="EZ113" s="80"/>
      <c r="FA113" s="80"/>
      <c r="FB113" s="123"/>
      <c r="FC113" s="80"/>
      <c r="FD113" s="80"/>
      <c r="FE113" s="80"/>
      <c r="FF113" s="80"/>
      <c r="FG113" s="80"/>
      <c r="FH113" s="130"/>
      <c r="FI113" s="369"/>
      <c r="FJ113" s="80"/>
      <c r="FK113" s="80"/>
    </row>
    <row r="114" spans="1:167" s="78" customFormat="1" ht="18.75">
      <c r="A114" s="317"/>
      <c r="B114" s="317"/>
      <c r="C114" s="317"/>
      <c r="D114" s="77"/>
      <c r="E114" s="77"/>
      <c r="F114" s="77"/>
      <c r="G114" s="77"/>
      <c r="H114" s="77"/>
      <c r="I114" s="77"/>
      <c r="K114" s="80"/>
      <c r="L114" s="80"/>
      <c r="M114" s="115"/>
      <c r="N114" s="115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  <c r="AA114" s="80"/>
      <c r="AB114" s="128"/>
      <c r="AC114" s="80"/>
      <c r="AD114" s="80"/>
      <c r="AE114" s="80"/>
      <c r="AF114" s="80"/>
      <c r="AG114" s="80"/>
      <c r="AH114" s="80"/>
      <c r="AI114" s="80"/>
      <c r="AJ114" s="80"/>
      <c r="AK114" s="123"/>
      <c r="AL114" s="115"/>
      <c r="AM114" s="115"/>
      <c r="AN114" s="115"/>
      <c r="AO114" s="80"/>
      <c r="AP114" s="80"/>
      <c r="AQ114" s="80"/>
      <c r="AR114" s="80"/>
      <c r="AS114" s="123"/>
      <c r="AT114" s="80"/>
      <c r="AU114" s="80"/>
      <c r="AV114" s="80"/>
      <c r="AW114" s="80"/>
      <c r="AX114" s="80"/>
      <c r="AY114" s="115"/>
      <c r="AZ114" s="115"/>
      <c r="BA114" s="115"/>
      <c r="BB114" s="115"/>
      <c r="BC114" s="80"/>
      <c r="BD114" s="123"/>
      <c r="BE114" s="80"/>
      <c r="BF114" s="80"/>
      <c r="BG114" s="80"/>
      <c r="BH114" s="80"/>
      <c r="BI114" s="80"/>
      <c r="BJ114" s="123"/>
      <c r="BK114" s="80"/>
      <c r="BL114" s="80"/>
      <c r="BM114" s="80"/>
      <c r="BN114" s="80"/>
      <c r="BO114" s="80"/>
      <c r="BP114" s="80"/>
      <c r="BQ114" s="123"/>
      <c r="BR114" s="80"/>
      <c r="BS114" s="80"/>
      <c r="BT114" s="80"/>
      <c r="BU114" s="80"/>
      <c r="BV114" s="80"/>
      <c r="BW114" s="80"/>
      <c r="BX114" s="80"/>
      <c r="BY114" s="80"/>
      <c r="BZ114" s="80"/>
      <c r="CA114" s="80"/>
      <c r="CB114" s="80"/>
      <c r="CC114" s="115"/>
      <c r="CD114" s="123"/>
      <c r="CE114" s="80"/>
      <c r="CF114" s="80"/>
      <c r="CG114" s="80"/>
      <c r="CH114" s="80"/>
      <c r="CI114" s="80"/>
      <c r="CJ114" s="80"/>
      <c r="CK114" s="80"/>
      <c r="CL114" s="80"/>
      <c r="CM114" s="80"/>
      <c r="CN114" s="80"/>
      <c r="CO114" s="80"/>
      <c r="CP114" s="80"/>
      <c r="CQ114" s="80"/>
      <c r="CR114" s="80"/>
      <c r="CS114" s="80"/>
      <c r="CT114" s="129"/>
      <c r="CU114" s="80"/>
      <c r="CV114" s="80"/>
      <c r="CW114" s="80"/>
      <c r="CX114" s="80"/>
      <c r="CY114" s="80"/>
      <c r="CZ114" s="80"/>
      <c r="DA114" s="80"/>
      <c r="DB114" s="80"/>
      <c r="DC114" s="80"/>
      <c r="DD114" s="129"/>
      <c r="DE114" s="80"/>
      <c r="DF114" s="80"/>
      <c r="DG114" s="80"/>
      <c r="DH114" s="80"/>
      <c r="DI114" s="80"/>
      <c r="DJ114" s="123"/>
      <c r="DK114" s="77"/>
      <c r="DL114" s="77"/>
      <c r="DM114" s="77"/>
      <c r="DN114" s="77"/>
      <c r="DO114" s="77"/>
      <c r="DP114" s="77"/>
      <c r="DQ114" s="80"/>
      <c r="DR114" s="80"/>
      <c r="DS114" s="80"/>
      <c r="DT114" s="80"/>
      <c r="DU114" s="80"/>
      <c r="DV114" s="80"/>
      <c r="DW114" s="80"/>
      <c r="DX114" s="80"/>
      <c r="DY114" s="80"/>
      <c r="DZ114" s="80"/>
      <c r="EA114" s="115"/>
      <c r="EB114" s="80"/>
      <c r="EC114" s="80"/>
      <c r="ED114" s="80"/>
      <c r="EE114" s="80"/>
      <c r="EF114" s="80"/>
      <c r="EG114" s="80"/>
      <c r="EH114" s="80"/>
      <c r="EI114" s="80"/>
      <c r="EJ114" s="129"/>
      <c r="EK114" s="80"/>
      <c r="EL114" s="80"/>
      <c r="EM114" s="80"/>
      <c r="EN114" s="80"/>
      <c r="EO114" s="80"/>
      <c r="EP114" s="80"/>
      <c r="EQ114" s="80"/>
      <c r="ER114" s="80"/>
      <c r="ES114" s="80"/>
      <c r="ET114" s="123"/>
      <c r="EU114" s="80"/>
      <c r="EV114" s="80"/>
      <c r="EW114" s="80"/>
      <c r="EX114" s="80"/>
      <c r="EY114" s="80"/>
      <c r="EZ114" s="80"/>
      <c r="FA114" s="80"/>
      <c r="FB114" s="123"/>
      <c r="FC114" s="80"/>
      <c r="FD114" s="80"/>
      <c r="FE114" s="80"/>
      <c r="FF114" s="80"/>
      <c r="FG114" s="80"/>
      <c r="FH114" s="130"/>
      <c r="FI114" s="369"/>
      <c r="FJ114" s="80"/>
      <c r="FK114" s="80"/>
    </row>
    <row r="115" spans="1:167" s="78" customFormat="1" ht="18.75">
      <c r="A115" s="317"/>
      <c r="B115" s="317"/>
      <c r="C115" s="317"/>
      <c r="D115" s="77"/>
      <c r="E115" s="77"/>
      <c r="F115" s="77"/>
      <c r="G115" s="77"/>
      <c r="H115" s="77"/>
      <c r="I115" s="77"/>
      <c r="K115" s="80"/>
      <c r="L115" s="80"/>
      <c r="M115" s="115"/>
      <c r="N115" s="115"/>
      <c r="O115" s="80"/>
      <c r="P115" s="80"/>
      <c r="Q115" s="80"/>
      <c r="R115" s="80"/>
      <c r="S115" s="80"/>
      <c r="T115" s="80"/>
      <c r="U115" s="80"/>
      <c r="V115" s="80"/>
      <c r="W115" s="80"/>
      <c r="X115" s="80"/>
      <c r="Y115" s="80"/>
      <c r="Z115" s="80"/>
      <c r="AA115" s="80"/>
      <c r="AB115" s="128"/>
      <c r="AC115" s="80"/>
      <c r="AD115" s="80"/>
      <c r="AE115" s="80"/>
      <c r="AF115" s="80"/>
      <c r="AG115" s="80"/>
      <c r="AH115" s="80"/>
      <c r="AI115" s="80"/>
      <c r="AJ115" s="80"/>
      <c r="AK115" s="123"/>
      <c r="AL115" s="115"/>
      <c r="AM115" s="115"/>
      <c r="AN115" s="115"/>
      <c r="AO115" s="80"/>
      <c r="AP115" s="80"/>
      <c r="AQ115" s="80"/>
      <c r="AR115" s="80"/>
      <c r="AS115" s="123"/>
      <c r="AT115" s="80"/>
      <c r="AU115" s="80"/>
      <c r="AV115" s="80"/>
      <c r="AW115" s="80"/>
      <c r="AX115" s="80"/>
      <c r="AY115" s="115"/>
      <c r="AZ115" s="115"/>
      <c r="BA115" s="115"/>
      <c r="BB115" s="115"/>
      <c r="BC115" s="80"/>
      <c r="BD115" s="123"/>
      <c r="BE115" s="80"/>
      <c r="BF115" s="80"/>
      <c r="BG115" s="80"/>
      <c r="BH115" s="80"/>
      <c r="BI115" s="80"/>
      <c r="BJ115" s="123"/>
      <c r="BK115" s="80"/>
      <c r="BL115" s="80"/>
      <c r="BM115" s="80"/>
      <c r="BN115" s="80"/>
      <c r="BO115" s="80"/>
      <c r="BP115" s="80"/>
      <c r="BQ115" s="123"/>
      <c r="BR115" s="80"/>
      <c r="BS115" s="80"/>
      <c r="BT115" s="80"/>
      <c r="BU115" s="80"/>
      <c r="BV115" s="80"/>
      <c r="BW115" s="80"/>
      <c r="BX115" s="80"/>
      <c r="BY115" s="80"/>
      <c r="BZ115" s="80"/>
      <c r="CA115" s="80"/>
      <c r="CB115" s="80"/>
      <c r="CC115" s="115"/>
      <c r="CD115" s="123"/>
      <c r="CE115" s="80"/>
      <c r="CF115" s="80"/>
      <c r="CG115" s="80"/>
      <c r="CH115" s="80"/>
      <c r="CI115" s="80"/>
      <c r="CJ115" s="80"/>
      <c r="CK115" s="80"/>
      <c r="CL115" s="80"/>
      <c r="CM115" s="80"/>
      <c r="CN115" s="80"/>
      <c r="CO115" s="80"/>
      <c r="CP115" s="80"/>
      <c r="CQ115" s="80"/>
      <c r="CR115" s="80"/>
      <c r="CS115" s="80"/>
      <c r="CT115" s="129"/>
      <c r="CU115" s="80"/>
      <c r="CV115" s="80"/>
      <c r="CW115" s="80"/>
      <c r="CX115" s="80"/>
      <c r="CY115" s="80"/>
      <c r="CZ115" s="80"/>
      <c r="DA115" s="80"/>
      <c r="DB115" s="80"/>
      <c r="DC115" s="80"/>
      <c r="DD115" s="129"/>
      <c r="DE115" s="80"/>
      <c r="DF115" s="80"/>
      <c r="DG115" s="80"/>
      <c r="DH115" s="80"/>
      <c r="DI115" s="80"/>
      <c r="DJ115" s="123"/>
      <c r="DK115" s="77"/>
      <c r="DL115" s="77"/>
      <c r="DM115" s="77"/>
      <c r="DN115" s="77"/>
      <c r="DO115" s="77"/>
      <c r="DP115" s="77"/>
      <c r="DQ115" s="80"/>
      <c r="DR115" s="80"/>
      <c r="DS115" s="80"/>
      <c r="DT115" s="80"/>
      <c r="DU115" s="80"/>
      <c r="DV115" s="80"/>
      <c r="DW115" s="80"/>
      <c r="DX115" s="80"/>
      <c r="DY115" s="80"/>
      <c r="DZ115" s="80"/>
      <c r="EA115" s="115"/>
      <c r="EB115" s="80"/>
      <c r="EC115" s="80"/>
      <c r="ED115" s="80"/>
      <c r="EE115" s="80"/>
      <c r="EF115" s="80"/>
      <c r="EG115" s="80"/>
      <c r="EH115" s="80"/>
      <c r="EI115" s="80"/>
      <c r="EJ115" s="129"/>
      <c r="EK115" s="80"/>
      <c r="EL115" s="80"/>
      <c r="EM115" s="80"/>
      <c r="EN115" s="80"/>
      <c r="EO115" s="80"/>
      <c r="EP115" s="80"/>
      <c r="EQ115" s="80"/>
      <c r="ER115" s="80"/>
      <c r="ES115" s="80"/>
      <c r="ET115" s="123"/>
      <c r="EU115" s="80"/>
      <c r="EV115" s="80"/>
      <c r="EW115" s="80"/>
      <c r="EX115" s="80"/>
      <c r="EY115" s="80"/>
      <c r="EZ115" s="80"/>
      <c r="FA115" s="80"/>
      <c r="FB115" s="123"/>
      <c r="FC115" s="80"/>
      <c r="FD115" s="80"/>
      <c r="FE115" s="80"/>
      <c r="FF115" s="80"/>
      <c r="FG115" s="80"/>
      <c r="FH115" s="130"/>
      <c r="FI115" s="369"/>
      <c r="FJ115" s="80"/>
      <c r="FK115" s="80"/>
    </row>
    <row r="116" spans="1:167" s="78" customFormat="1" ht="18.75">
      <c r="A116" s="317"/>
      <c r="B116" s="317"/>
      <c r="C116" s="317"/>
      <c r="D116" s="77"/>
      <c r="E116" s="77"/>
      <c r="F116" s="77"/>
      <c r="G116" s="77"/>
      <c r="H116" s="77"/>
      <c r="I116" s="77"/>
      <c r="K116" s="80"/>
      <c r="L116" s="80"/>
      <c r="M116" s="115"/>
      <c r="N116" s="115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  <c r="AA116" s="80"/>
      <c r="AB116" s="128"/>
      <c r="AC116" s="80"/>
      <c r="AD116" s="80"/>
      <c r="AE116" s="80"/>
      <c r="AF116" s="80"/>
      <c r="AG116" s="80"/>
      <c r="AH116" s="80"/>
      <c r="AI116" s="80"/>
      <c r="AJ116" s="80"/>
      <c r="AK116" s="123"/>
      <c r="AL116" s="115"/>
      <c r="AM116" s="115"/>
      <c r="AN116" s="115"/>
      <c r="AO116" s="80"/>
      <c r="AP116" s="80"/>
      <c r="AQ116" s="80"/>
      <c r="AR116" s="80"/>
      <c r="AS116" s="123"/>
      <c r="AT116" s="80"/>
      <c r="AU116" s="80"/>
      <c r="AV116" s="80"/>
      <c r="AW116" s="80"/>
      <c r="AX116" s="80"/>
      <c r="AY116" s="115"/>
      <c r="AZ116" s="115"/>
      <c r="BA116" s="115"/>
      <c r="BB116" s="115"/>
      <c r="BC116" s="80"/>
      <c r="BD116" s="123"/>
      <c r="BE116" s="80"/>
      <c r="BF116" s="80"/>
      <c r="BG116" s="80"/>
      <c r="BH116" s="80"/>
      <c r="BI116" s="80"/>
      <c r="BJ116" s="123"/>
      <c r="BK116" s="80"/>
      <c r="BL116" s="80"/>
      <c r="BM116" s="80"/>
      <c r="BN116" s="80"/>
      <c r="BO116" s="80"/>
      <c r="BP116" s="80"/>
      <c r="BQ116" s="123"/>
      <c r="BR116" s="80"/>
      <c r="BS116" s="80"/>
      <c r="BT116" s="80"/>
      <c r="BU116" s="80"/>
      <c r="BV116" s="80"/>
      <c r="BW116" s="80"/>
      <c r="BX116" s="80"/>
      <c r="BY116" s="80"/>
      <c r="BZ116" s="80"/>
      <c r="CA116" s="80"/>
      <c r="CB116" s="80"/>
      <c r="CC116" s="115"/>
      <c r="CD116" s="123"/>
      <c r="CE116" s="80"/>
      <c r="CF116" s="80"/>
      <c r="CG116" s="80"/>
      <c r="CH116" s="80"/>
      <c r="CI116" s="80"/>
      <c r="CJ116" s="80"/>
      <c r="CK116" s="80"/>
      <c r="CL116" s="80"/>
      <c r="CM116" s="80"/>
      <c r="CN116" s="80"/>
      <c r="CO116" s="80"/>
      <c r="CP116" s="80"/>
      <c r="CQ116" s="80"/>
      <c r="CR116" s="80"/>
      <c r="CS116" s="80"/>
      <c r="CT116" s="129"/>
      <c r="CU116" s="80"/>
      <c r="CV116" s="80"/>
      <c r="CW116" s="80"/>
      <c r="CX116" s="80"/>
      <c r="CY116" s="80"/>
      <c r="CZ116" s="80"/>
      <c r="DA116" s="80"/>
      <c r="DB116" s="80"/>
      <c r="DC116" s="80"/>
      <c r="DD116" s="129"/>
      <c r="DE116" s="80"/>
      <c r="DF116" s="80"/>
      <c r="DG116" s="80"/>
      <c r="DH116" s="80"/>
      <c r="DI116" s="80"/>
      <c r="DJ116" s="123"/>
      <c r="DK116" s="77"/>
      <c r="DL116" s="77"/>
      <c r="DM116" s="77"/>
      <c r="DN116" s="77"/>
      <c r="DO116" s="77"/>
      <c r="DP116" s="77"/>
      <c r="DQ116" s="80"/>
      <c r="DR116" s="80"/>
      <c r="DS116" s="80"/>
      <c r="DT116" s="80"/>
      <c r="DU116" s="80"/>
      <c r="DV116" s="80"/>
      <c r="DW116" s="80"/>
      <c r="DX116" s="80"/>
      <c r="DY116" s="80"/>
      <c r="DZ116" s="80"/>
      <c r="EA116" s="115"/>
      <c r="EB116" s="80"/>
      <c r="EC116" s="80"/>
      <c r="ED116" s="80"/>
      <c r="EE116" s="80"/>
      <c r="EF116" s="80"/>
      <c r="EG116" s="80"/>
      <c r="EH116" s="80"/>
      <c r="EI116" s="80"/>
      <c r="EJ116" s="129"/>
      <c r="EK116" s="80"/>
      <c r="EL116" s="80"/>
      <c r="EM116" s="80"/>
      <c r="EN116" s="80"/>
      <c r="EO116" s="80"/>
      <c r="EP116" s="80"/>
      <c r="EQ116" s="80"/>
      <c r="ER116" s="80"/>
      <c r="ES116" s="80"/>
      <c r="ET116" s="123"/>
      <c r="EU116" s="80"/>
      <c r="EV116" s="80"/>
      <c r="EW116" s="80"/>
      <c r="EX116" s="80"/>
      <c r="EY116" s="80"/>
      <c r="EZ116" s="80"/>
      <c r="FA116" s="80"/>
      <c r="FB116" s="123"/>
      <c r="FC116" s="80"/>
      <c r="FD116" s="80"/>
      <c r="FE116" s="80"/>
      <c r="FF116" s="80"/>
      <c r="FG116" s="80"/>
      <c r="FH116" s="130"/>
      <c r="FI116" s="369"/>
      <c r="FJ116" s="80"/>
      <c r="FK116" s="80"/>
    </row>
    <row r="117" spans="1:167" s="78" customFormat="1" ht="18.75">
      <c r="A117" s="317"/>
      <c r="B117" s="317"/>
      <c r="C117" s="317"/>
      <c r="D117" s="77"/>
      <c r="E117" s="77"/>
      <c r="F117" s="77"/>
      <c r="G117" s="77"/>
      <c r="H117" s="77"/>
      <c r="I117" s="77"/>
      <c r="K117" s="80"/>
      <c r="L117" s="80"/>
      <c r="M117" s="115"/>
      <c r="N117" s="115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80"/>
      <c r="AB117" s="128"/>
      <c r="AC117" s="80"/>
      <c r="AD117" s="80"/>
      <c r="AE117" s="80"/>
      <c r="AF117" s="80"/>
      <c r="AG117" s="80"/>
      <c r="AH117" s="80"/>
      <c r="AI117" s="80"/>
      <c r="AJ117" s="80"/>
      <c r="AK117" s="123"/>
      <c r="AL117" s="115"/>
      <c r="AM117" s="115"/>
      <c r="AN117" s="115"/>
      <c r="AO117" s="80"/>
      <c r="AP117" s="80"/>
      <c r="AQ117" s="80"/>
      <c r="AR117" s="80"/>
      <c r="AS117" s="123"/>
      <c r="AT117" s="80"/>
      <c r="AU117" s="80"/>
      <c r="AV117" s="80"/>
      <c r="AW117" s="80"/>
      <c r="AX117" s="80"/>
      <c r="AY117" s="115"/>
      <c r="AZ117" s="115"/>
      <c r="BA117" s="115"/>
      <c r="BB117" s="115"/>
      <c r="BC117" s="80"/>
      <c r="BD117" s="123"/>
      <c r="BE117" s="80"/>
      <c r="BF117" s="80"/>
      <c r="BG117" s="80"/>
      <c r="BH117" s="80"/>
      <c r="BI117" s="80"/>
      <c r="BJ117" s="123"/>
      <c r="BK117" s="80"/>
      <c r="BL117" s="80"/>
      <c r="BM117" s="80"/>
      <c r="BN117" s="80"/>
      <c r="BO117" s="80"/>
      <c r="BP117" s="80"/>
      <c r="BQ117" s="123"/>
      <c r="BR117" s="80"/>
      <c r="BS117" s="80"/>
      <c r="BT117" s="80"/>
      <c r="BU117" s="80"/>
      <c r="BV117" s="80"/>
      <c r="BW117" s="80"/>
      <c r="BX117" s="80"/>
      <c r="BY117" s="80"/>
      <c r="BZ117" s="80"/>
      <c r="CA117" s="80"/>
      <c r="CB117" s="80"/>
      <c r="CC117" s="115"/>
      <c r="CD117" s="123"/>
      <c r="CE117" s="80"/>
      <c r="CF117" s="80"/>
      <c r="CG117" s="80"/>
      <c r="CH117" s="80"/>
      <c r="CI117" s="80"/>
      <c r="CJ117" s="80"/>
      <c r="CK117" s="80"/>
      <c r="CL117" s="80"/>
      <c r="CM117" s="80"/>
      <c r="CN117" s="80"/>
      <c r="CO117" s="80"/>
      <c r="CP117" s="80"/>
      <c r="CQ117" s="80"/>
      <c r="CR117" s="80"/>
      <c r="CS117" s="80"/>
      <c r="CT117" s="129"/>
      <c r="CU117" s="80"/>
      <c r="CV117" s="80"/>
      <c r="CW117" s="80"/>
      <c r="CX117" s="80"/>
      <c r="CY117" s="80"/>
      <c r="CZ117" s="80"/>
      <c r="DA117" s="80"/>
      <c r="DB117" s="80"/>
      <c r="DC117" s="80"/>
      <c r="DD117" s="129"/>
      <c r="DE117" s="80"/>
      <c r="DF117" s="80"/>
      <c r="DG117" s="80"/>
      <c r="DH117" s="80"/>
      <c r="DI117" s="80"/>
      <c r="DJ117" s="123"/>
      <c r="DK117" s="77"/>
      <c r="DL117" s="77"/>
      <c r="DM117" s="77"/>
      <c r="DN117" s="77"/>
      <c r="DO117" s="77"/>
      <c r="DP117" s="77"/>
      <c r="DQ117" s="80"/>
      <c r="DR117" s="80"/>
      <c r="DS117" s="80"/>
      <c r="DT117" s="80"/>
      <c r="DU117" s="80"/>
      <c r="DV117" s="80"/>
      <c r="DW117" s="80"/>
      <c r="DX117" s="80"/>
      <c r="DY117" s="80"/>
      <c r="DZ117" s="80"/>
      <c r="EA117" s="115"/>
      <c r="EB117" s="80"/>
      <c r="EC117" s="80"/>
      <c r="ED117" s="80"/>
      <c r="EE117" s="80"/>
      <c r="EF117" s="80"/>
      <c r="EG117" s="80"/>
      <c r="EH117" s="80"/>
      <c r="EI117" s="80"/>
      <c r="EJ117" s="129"/>
      <c r="EK117" s="80"/>
      <c r="EL117" s="80"/>
      <c r="EM117" s="80"/>
      <c r="EN117" s="80"/>
      <c r="EO117" s="80"/>
      <c r="EP117" s="80"/>
      <c r="EQ117" s="80"/>
      <c r="ER117" s="80"/>
      <c r="ES117" s="80"/>
      <c r="ET117" s="123"/>
      <c r="EU117" s="80"/>
      <c r="EV117" s="80"/>
      <c r="EW117" s="80"/>
      <c r="EX117" s="80"/>
      <c r="EY117" s="80"/>
      <c r="EZ117" s="80"/>
      <c r="FA117" s="80"/>
      <c r="FB117" s="123"/>
      <c r="FC117" s="80"/>
      <c r="FD117" s="80"/>
      <c r="FE117" s="80"/>
      <c r="FF117" s="80"/>
      <c r="FG117" s="80"/>
      <c r="FH117" s="130"/>
      <c r="FI117" s="369"/>
      <c r="FJ117" s="80"/>
      <c r="FK117" s="80"/>
    </row>
    <row r="118" spans="1:167" s="78" customFormat="1" ht="18.75">
      <c r="A118" s="317"/>
      <c r="B118" s="317"/>
      <c r="C118" s="317"/>
      <c r="D118" s="77"/>
      <c r="E118" s="77"/>
      <c r="F118" s="77"/>
      <c r="G118" s="77"/>
      <c r="H118" s="77"/>
      <c r="I118" s="77"/>
      <c r="K118" s="80"/>
      <c r="L118" s="80"/>
      <c r="M118" s="115"/>
      <c r="N118" s="115"/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  <c r="Z118" s="80"/>
      <c r="AA118" s="80"/>
      <c r="AB118" s="128"/>
      <c r="AC118" s="80"/>
      <c r="AD118" s="80"/>
      <c r="AE118" s="80"/>
      <c r="AF118" s="80"/>
      <c r="AG118" s="80"/>
      <c r="AH118" s="80"/>
      <c r="AI118" s="80"/>
      <c r="AJ118" s="80"/>
      <c r="AK118" s="123"/>
      <c r="AL118" s="115"/>
      <c r="AM118" s="115"/>
      <c r="AN118" s="115"/>
      <c r="AO118" s="80"/>
      <c r="AP118" s="80"/>
      <c r="AQ118" s="80"/>
      <c r="AR118" s="80"/>
      <c r="AS118" s="123"/>
      <c r="AT118" s="80"/>
      <c r="AU118" s="80"/>
      <c r="AV118" s="80"/>
      <c r="AW118" s="80"/>
      <c r="AX118" s="80"/>
      <c r="AY118" s="115"/>
      <c r="AZ118" s="115"/>
      <c r="BA118" s="115"/>
      <c r="BB118" s="115"/>
      <c r="BC118" s="80"/>
      <c r="BD118" s="123"/>
      <c r="BE118" s="80"/>
      <c r="BF118" s="80"/>
      <c r="BG118" s="80"/>
      <c r="BH118" s="80"/>
      <c r="BI118" s="80"/>
      <c r="BJ118" s="123"/>
      <c r="BK118" s="80"/>
      <c r="BL118" s="80"/>
      <c r="BM118" s="80"/>
      <c r="BN118" s="80"/>
      <c r="BO118" s="80"/>
      <c r="BP118" s="80"/>
      <c r="BQ118" s="123"/>
      <c r="BR118" s="80"/>
      <c r="BS118" s="80"/>
      <c r="BT118" s="80"/>
      <c r="BU118" s="80"/>
      <c r="BV118" s="80"/>
      <c r="BW118" s="80"/>
      <c r="BX118" s="80"/>
      <c r="BY118" s="80"/>
      <c r="BZ118" s="80"/>
      <c r="CA118" s="80"/>
      <c r="CB118" s="80"/>
      <c r="CC118" s="115"/>
      <c r="CD118" s="123"/>
      <c r="CE118" s="80"/>
      <c r="CF118" s="80"/>
      <c r="CG118" s="80"/>
      <c r="CH118" s="80"/>
      <c r="CI118" s="80"/>
      <c r="CJ118" s="80"/>
      <c r="CK118" s="80"/>
      <c r="CL118" s="80"/>
      <c r="CM118" s="80"/>
      <c r="CN118" s="80"/>
      <c r="CO118" s="80"/>
      <c r="CP118" s="80"/>
      <c r="CQ118" s="80"/>
      <c r="CR118" s="80"/>
      <c r="CS118" s="80"/>
      <c r="CT118" s="129"/>
      <c r="CU118" s="80"/>
      <c r="CV118" s="80"/>
      <c r="CW118" s="80"/>
      <c r="CX118" s="80"/>
      <c r="CY118" s="80"/>
      <c r="CZ118" s="80"/>
      <c r="DA118" s="80"/>
      <c r="DB118" s="80"/>
      <c r="DC118" s="80"/>
      <c r="DD118" s="129"/>
      <c r="DE118" s="80"/>
      <c r="DF118" s="80"/>
      <c r="DG118" s="80"/>
      <c r="DH118" s="80"/>
      <c r="DI118" s="80"/>
      <c r="DJ118" s="123"/>
      <c r="DK118" s="77"/>
      <c r="DL118" s="77"/>
      <c r="DM118" s="77"/>
      <c r="DN118" s="77"/>
      <c r="DO118" s="77"/>
      <c r="DP118" s="77"/>
      <c r="DQ118" s="80"/>
      <c r="DR118" s="80"/>
      <c r="DS118" s="80"/>
      <c r="DT118" s="80"/>
      <c r="DU118" s="80"/>
      <c r="DV118" s="80"/>
      <c r="DW118" s="80"/>
      <c r="DX118" s="80"/>
      <c r="DY118" s="80"/>
      <c r="DZ118" s="80"/>
      <c r="EA118" s="115"/>
      <c r="EB118" s="80"/>
      <c r="EC118" s="80"/>
      <c r="ED118" s="80"/>
      <c r="EE118" s="80"/>
      <c r="EF118" s="80"/>
      <c r="EG118" s="80"/>
      <c r="EH118" s="80"/>
      <c r="EI118" s="80"/>
      <c r="EJ118" s="129"/>
      <c r="EK118" s="80"/>
      <c r="EL118" s="80"/>
      <c r="EM118" s="80"/>
      <c r="EN118" s="80"/>
      <c r="EO118" s="80"/>
      <c r="EP118" s="80"/>
      <c r="EQ118" s="80"/>
      <c r="ER118" s="80"/>
      <c r="ES118" s="80"/>
      <c r="ET118" s="123"/>
      <c r="EU118" s="80"/>
      <c r="EV118" s="80"/>
      <c r="EW118" s="80"/>
      <c r="EX118" s="80"/>
      <c r="EY118" s="80"/>
      <c r="EZ118" s="80"/>
      <c r="FA118" s="80"/>
      <c r="FB118" s="123"/>
      <c r="FC118" s="80"/>
      <c r="FD118" s="80"/>
      <c r="FE118" s="80"/>
      <c r="FF118" s="80"/>
      <c r="FG118" s="80"/>
      <c r="FH118" s="130"/>
      <c r="FI118" s="369"/>
      <c r="FJ118" s="80"/>
      <c r="FK118" s="80"/>
    </row>
    <row r="119" spans="1:167" s="78" customFormat="1" ht="18.75">
      <c r="A119" s="317"/>
      <c r="B119" s="317"/>
      <c r="C119" s="317"/>
      <c r="D119" s="77"/>
      <c r="E119" s="77"/>
      <c r="F119" s="77"/>
      <c r="G119" s="77"/>
      <c r="H119" s="77"/>
      <c r="I119" s="77"/>
      <c r="K119" s="80"/>
      <c r="L119" s="80"/>
      <c r="M119" s="115"/>
      <c r="N119" s="115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  <c r="AA119" s="80"/>
      <c r="AB119" s="128"/>
      <c r="AC119" s="80"/>
      <c r="AD119" s="80"/>
      <c r="AE119" s="80"/>
      <c r="AF119" s="80"/>
      <c r="AG119" s="80"/>
      <c r="AH119" s="80"/>
      <c r="AI119" s="80"/>
      <c r="AJ119" s="80"/>
      <c r="AK119" s="123"/>
      <c r="AL119" s="115"/>
      <c r="AM119" s="115"/>
      <c r="AN119" s="115"/>
      <c r="AO119" s="80"/>
      <c r="AP119" s="80"/>
      <c r="AQ119" s="80"/>
      <c r="AR119" s="80"/>
      <c r="AS119" s="123"/>
      <c r="AT119" s="80"/>
      <c r="AU119" s="80"/>
      <c r="AV119" s="80"/>
      <c r="AW119" s="80"/>
      <c r="AX119" s="80"/>
      <c r="AY119" s="115"/>
      <c r="AZ119" s="115"/>
      <c r="BA119" s="115"/>
      <c r="BB119" s="115"/>
      <c r="BC119" s="80"/>
      <c r="BD119" s="123"/>
      <c r="BE119" s="80"/>
      <c r="BF119" s="80"/>
      <c r="BG119" s="80"/>
      <c r="BH119" s="80"/>
      <c r="BI119" s="80"/>
      <c r="BJ119" s="123"/>
      <c r="BK119" s="80"/>
      <c r="BL119" s="80"/>
      <c r="BM119" s="80"/>
      <c r="BN119" s="80"/>
      <c r="BO119" s="80"/>
      <c r="BP119" s="80"/>
      <c r="BQ119" s="123"/>
      <c r="BR119" s="80"/>
      <c r="BS119" s="80"/>
      <c r="BT119" s="80"/>
      <c r="BU119" s="80"/>
      <c r="BV119" s="80"/>
      <c r="BW119" s="80"/>
      <c r="BX119" s="80"/>
      <c r="BY119" s="80"/>
      <c r="BZ119" s="80"/>
      <c r="CA119" s="80"/>
      <c r="CB119" s="80"/>
      <c r="CC119" s="115"/>
      <c r="CD119" s="123"/>
      <c r="CE119" s="80"/>
      <c r="CF119" s="80"/>
      <c r="CG119" s="80"/>
      <c r="CH119" s="80"/>
      <c r="CI119" s="80"/>
      <c r="CJ119" s="80"/>
      <c r="CK119" s="80"/>
      <c r="CL119" s="80"/>
      <c r="CM119" s="80"/>
      <c r="CN119" s="80"/>
      <c r="CO119" s="80"/>
      <c r="CP119" s="80"/>
      <c r="CQ119" s="80"/>
      <c r="CR119" s="80"/>
      <c r="CS119" s="80"/>
      <c r="CT119" s="129"/>
      <c r="CU119" s="80"/>
      <c r="CV119" s="80"/>
      <c r="CW119" s="80"/>
      <c r="CX119" s="80"/>
      <c r="CY119" s="80"/>
      <c r="CZ119" s="80"/>
      <c r="DA119" s="80"/>
      <c r="DB119" s="80"/>
      <c r="DC119" s="80"/>
      <c r="DD119" s="129"/>
      <c r="DE119" s="80"/>
      <c r="DF119" s="80"/>
      <c r="DG119" s="80"/>
      <c r="DH119" s="80"/>
      <c r="DI119" s="80"/>
      <c r="DJ119" s="123"/>
      <c r="DK119" s="77"/>
      <c r="DL119" s="77"/>
      <c r="DM119" s="77"/>
      <c r="DN119" s="77"/>
      <c r="DO119" s="77"/>
      <c r="DP119" s="77"/>
      <c r="DQ119" s="80"/>
      <c r="DR119" s="80"/>
      <c r="DS119" s="80"/>
      <c r="DT119" s="80"/>
      <c r="DU119" s="80"/>
      <c r="DV119" s="80"/>
      <c r="DW119" s="80"/>
      <c r="DX119" s="80"/>
      <c r="DY119" s="80"/>
      <c r="DZ119" s="80"/>
      <c r="EA119" s="115"/>
      <c r="EB119" s="80"/>
      <c r="EC119" s="80"/>
      <c r="ED119" s="80"/>
      <c r="EE119" s="80"/>
      <c r="EF119" s="80"/>
      <c r="EG119" s="80"/>
      <c r="EH119" s="80"/>
      <c r="EI119" s="80"/>
      <c r="EJ119" s="129"/>
      <c r="EK119" s="80"/>
      <c r="EL119" s="80"/>
      <c r="EM119" s="80"/>
      <c r="EN119" s="80"/>
      <c r="EO119" s="80"/>
      <c r="EP119" s="80"/>
      <c r="EQ119" s="80"/>
      <c r="ER119" s="80"/>
      <c r="ES119" s="80"/>
      <c r="ET119" s="123"/>
      <c r="EU119" s="80"/>
      <c r="EV119" s="80"/>
      <c r="EW119" s="80"/>
      <c r="EX119" s="80"/>
      <c r="EY119" s="80"/>
      <c r="EZ119" s="80"/>
      <c r="FA119" s="80"/>
      <c r="FB119" s="123"/>
      <c r="FC119" s="80"/>
      <c r="FD119" s="80"/>
      <c r="FE119" s="80"/>
      <c r="FF119" s="80"/>
      <c r="FG119" s="80"/>
      <c r="FH119" s="130"/>
      <c r="FI119" s="369"/>
      <c r="FJ119" s="80"/>
      <c r="FK119" s="80"/>
    </row>
    <row r="120" spans="1:167" s="78" customFormat="1" ht="18.75">
      <c r="A120" s="317"/>
      <c r="B120" s="317"/>
      <c r="C120" s="317"/>
      <c r="D120" s="77"/>
      <c r="E120" s="77"/>
      <c r="F120" s="77"/>
      <c r="G120" s="77"/>
      <c r="H120" s="77"/>
      <c r="I120" s="77"/>
      <c r="K120" s="80"/>
      <c r="L120" s="80"/>
      <c r="M120" s="115"/>
      <c r="N120" s="115"/>
      <c r="O120" s="80"/>
      <c r="P120" s="80"/>
      <c r="Q120" s="80"/>
      <c r="R120" s="80"/>
      <c r="S120" s="80"/>
      <c r="T120" s="80"/>
      <c r="U120" s="80"/>
      <c r="V120" s="80"/>
      <c r="W120" s="80"/>
      <c r="X120" s="80"/>
      <c r="Y120" s="80"/>
      <c r="Z120" s="80"/>
      <c r="AA120" s="80"/>
      <c r="AB120" s="128"/>
      <c r="AC120" s="80"/>
      <c r="AD120" s="80"/>
      <c r="AE120" s="80"/>
      <c r="AF120" s="80"/>
      <c r="AG120" s="80"/>
      <c r="AH120" s="80"/>
      <c r="AI120" s="80"/>
      <c r="AJ120" s="80"/>
      <c r="AK120" s="123"/>
      <c r="AL120" s="115"/>
      <c r="AM120" s="115"/>
      <c r="AN120" s="115"/>
      <c r="AO120" s="80"/>
      <c r="AP120" s="80"/>
      <c r="AQ120" s="80"/>
      <c r="AR120" s="80"/>
      <c r="AS120" s="123"/>
      <c r="AT120" s="80"/>
      <c r="AU120" s="80"/>
      <c r="AV120" s="80"/>
      <c r="AW120" s="80"/>
      <c r="AX120" s="80"/>
      <c r="AY120" s="115"/>
      <c r="AZ120" s="115"/>
      <c r="BA120" s="115"/>
      <c r="BB120" s="115"/>
      <c r="BC120" s="80"/>
      <c r="BD120" s="123"/>
      <c r="BE120" s="80"/>
      <c r="BF120" s="80"/>
      <c r="BG120" s="80"/>
      <c r="BH120" s="80"/>
      <c r="BI120" s="80"/>
      <c r="BJ120" s="123"/>
      <c r="BK120" s="80"/>
      <c r="BL120" s="80"/>
      <c r="BM120" s="80"/>
      <c r="BN120" s="80"/>
      <c r="BO120" s="80"/>
      <c r="BP120" s="80"/>
      <c r="BQ120" s="123"/>
      <c r="BR120" s="80"/>
      <c r="BS120" s="80"/>
      <c r="BT120" s="80"/>
      <c r="BU120" s="80"/>
      <c r="BV120" s="80"/>
      <c r="BW120" s="80"/>
      <c r="BX120" s="80"/>
      <c r="BY120" s="80"/>
      <c r="BZ120" s="80"/>
      <c r="CA120" s="80"/>
      <c r="CB120" s="80"/>
      <c r="CC120" s="115"/>
      <c r="CD120" s="123"/>
      <c r="CE120" s="80"/>
      <c r="CF120" s="80"/>
      <c r="CG120" s="80"/>
      <c r="CH120" s="80"/>
      <c r="CI120" s="80"/>
      <c r="CJ120" s="80"/>
      <c r="CK120" s="80"/>
      <c r="CL120" s="80"/>
      <c r="CM120" s="80"/>
      <c r="CN120" s="80"/>
      <c r="CO120" s="80"/>
      <c r="CP120" s="80"/>
      <c r="CQ120" s="80"/>
      <c r="CR120" s="80"/>
      <c r="CS120" s="80"/>
      <c r="CT120" s="129"/>
      <c r="CU120" s="80"/>
      <c r="CV120" s="80"/>
      <c r="CW120" s="80"/>
      <c r="CX120" s="80"/>
      <c r="CY120" s="80"/>
      <c r="CZ120" s="80"/>
      <c r="DA120" s="80"/>
      <c r="DB120" s="80"/>
      <c r="DC120" s="80"/>
      <c r="DD120" s="129"/>
      <c r="DE120" s="80"/>
      <c r="DF120" s="80"/>
      <c r="DG120" s="80"/>
      <c r="DH120" s="80"/>
      <c r="DI120" s="80"/>
      <c r="DJ120" s="123"/>
      <c r="DK120" s="77"/>
      <c r="DL120" s="77"/>
      <c r="DM120" s="77"/>
      <c r="DN120" s="77"/>
      <c r="DO120" s="77"/>
      <c r="DP120" s="77"/>
      <c r="DQ120" s="80"/>
      <c r="DR120" s="80"/>
      <c r="DS120" s="80"/>
      <c r="DT120" s="80"/>
      <c r="DU120" s="80"/>
      <c r="DV120" s="80"/>
      <c r="DW120" s="80"/>
      <c r="DX120" s="80"/>
      <c r="DY120" s="80"/>
      <c r="DZ120" s="80"/>
      <c r="EA120" s="115"/>
      <c r="EB120" s="80"/>
      <c r="EC120" s="80"/>
      <c r="ED120" s="80"/>
      <c r="EE120" s="80"/>
      <c r="EF120" s="80"/>
      <c r="EG120" s="80"/>
      <c r="EH120" s="80"/>
      <c r="EI120" s="80"/>
      <c r="EJ120" s="129"/>
      <c r="EK120" s="80"/>
      <c r="EL120" s="80"/>
      <c r="EM120" s="80"/>
      <c r="EN120" s="80"/>
      <c r="EO120" s="80"/>
      <c r="EP120" s="80"/>
      <c r="EQ120" s="80"/>
      <c r="ER120" s="80"/>
      <c r="ES120" s="80"/>
      <c r="ET120" s="123"/>
      <c r="EU120" s="80"/>
      <c r="EV120" s="80"/>
      <c r="EW120" s="80"/>
      <c r="EX120" s="80"/>
      <c r="EY120" s="80"/>
      <c r="EZ120" s="80"/>
      <c r="FA120" s="80"/>
      <c r="FB120" s="123"/>
      <c r="FC120" s="80"/>
      <c r="FD120" s="80"/>
      <c r="FE120" s="80"/>
      <c r="FF120" s="80"/>
      <c r="FG120" s="80"/>
      <c r="FH120" s="130"/>
      <c r="FI120" s="369"/>
      <c r="FJ120" s="80"/>
      <c r="FK120" s="80"/>
    </row>
    <row r="121" spans="1:167" s="78" customFormat="1" ht="18.75">
      <c r="A121" s="317"/>
      <c r="B121" s="317"/>
      <c r="C121" s="317"/>
      <c r="D121" s="77"/>
      <c r="E121" s="77"/>
      <c r="F121" s="77"/>
      <c r="G121" s="77"/>
      <c r="H121" s="77"/>
      <c r="I121" s="77"/>
      <c r="K121" s="80"/>
      <c r="L121" s="80"/>
      <c r="M121" s="115"/>
      <c r="N121" s="115"/>
      <c r="O121" s="80"/>
      <c r="P121" s="80"/>
      <c r="Q121" s="80"/>
      <c r="R121" s="80"/>
      <c r="S121" s="80"/>
      <c r="T121" s="80"/>
      <c r="U121" s="80"/>
      <c r="V121" s="80"/>
      <c r="W121" s="80"/>
      <c r="X121" s="80"/>
      <c r="Y121" s="80"/>
      <c r="Z121" s="80"/>
      <c r="AA121" s="80"/>
      <c r="AB121" s="128"/>
      <c r="AC121" s="80"/>
      <c r="AD121" s="80"/>
      <c r="AE121" s="80"/>
      <c r="AF121" s="80"/>
      <c r="AG121" s="80"/>
      <c r="AH121" s="80"/>
      <c r="AI121" s="80"/>
      <c r="AJ121" s="80"/>
      <c r="AK121" s="123"/>
      <c r="AL121" s="115"/>
      <c r="AM121" s="115"/>
      <c r="AN121" s="115"/>
      <c r="AO121" s="80"/>
      <c r="AP121" s="80"/>
      <c r="AQ121" s="80"/>
      <c r="AR121" s="80"/>
      <c r="AS121" s="123"/>
      <c r="AT121" s="80"/>
      <c r="AU121" s="80"/>
      <c r="AV121" s="80"/>
      <c r="AW121" s="80"/>
      <c r="AX121" s="80"/>
      <c r="AY121" s="115"/>
      <c r="AZ121" s="115"/>
      <c r="BA121" s="115"/>
      <c r="BB121" s="115"/>
      <c r="BC121" s="80"/>
      <c r="BD121" s="123"/>
      <c r="BE121" s="80"/>
      <c r="BF121" s="80"/>
      <c r="BG121" s="80"/>
      <c r="BH121" s="80"/>
      <c r="BI121" s="80"/>
      <c r="BJ121" s="123"/>
      <c r="BK121" s="80"/>
      <c r="BL121" s="80"/>
      <c r="BM121" s="80"/>
      <c r="BN121" s="80"/>
      <c r="BO121" s="80"/>
      <c r="BP121" s="80"/>
      <c r="BQ121" s="123"/>
      <c r="BR121" s="80"/>
      <c r="BS121" s="80"/>
      <c r="BT121" s="80"/>
      <c r="BU121" s="80"/>
      <c r="BV121" s="80"/>
      <c r="BW121" s="80"/>
      <c r="BX121" s="80"/>
      <c r="BY121" s="80"/>
      <c r="BZ121" s="80"/>
      <c r="CA121" s="80"/>
      <c r="CB121" s="80"/>
      <c r="CC121" s="115"/>
      <c r="CD121" s="123"/>
      <c r="CE121" s="80"/>
      <c r="CF121" s="80"/>
      <c r="CG121" s="80"/>
      <c r="CH121" s="80"/>
      <c r="CI121" s="80"/>
      <c r="CJ121" s="80"/>
      <c r="CK121" s="80"/>
      <c r="CL121" s="80"/>
      <c r="CM121" s="80"/>
      <c r="CN121" s="80"/>
      <c r="CO121" s="80"/>
      <c r="CP121" s="80"/>
      <c r="CQ121" s="80"/>
      <c r="CR121" s="80"/>
      <c r="CS121" s="80"/>
      <c r="CT121" s="129"/>
      <c r="CU121" s="80"/>
      <c r="CV121" s="80"/>
      <c r="CW121" s="80"/>
      <c r="CX121" s="80"/>
      <c r="CY121" s="80"/>
      <c r="CZ121" s="80"/>
      <c r="DA121" s="80"/>
      <c r="DB121" s="80"/>
      <c r="DC121" s="80"/>
      <c r="DD121" s="129"/>
      <c r="DE121" s="80"/>
      <c r="DF121" s="80"/>
      <c r="DG121" s="80"/>
      <c r="DH121" s="80"/>
      <c r="DI121" s="80"/>
      <c r="DJ121" s="123"/>
      <c r="DK121" s="77"/>
      <c r="DL121" s="77"/>
      <c r="DM121" s="77"/>
      <c r="DN121" s="77"/>
      <c r="DO121" s="77"/>
      <c r="DP121" s="77"/>
      <c r="DQ121" s="80"/>
      <c r="DR121" s="80"/>
      <c r="DS121" s="80"/>
      <c r="DT121" s="80"/>
      <c r="DU121" s="80"/>
      <c r="DV121" s="80"/>
      <c r="DW121" s="80"/>
      <c r="DX121" s="80"/>
      <c r="DY121" s="80"/>
      <c r="DZ121" s="80"/>
      <c r="EA121" s="115"/>
      <c r="EB121" s="80"/>
      <c r="EC121" s="80"/>
      <c r="ED121" s="80"/>
      <c r="EE121" s="80"/>
      <c r="EF121" s="80"/>
      <c r="EG121" s="80"/>
      <c r="EH121" s="80"/>
      <c r="EI121" s="80"/>
      <c r="EJ121" s="129"/>
      <c r="EK121" s="80"/>
      <c r="EL121" s="80"/>
      <c r="EM121" s="80"/>
      <c r="EN121" s="80"/>
      <c r="EO121" s="80"/>
      <c r="EP121" s="80"/>
      <c r="EQ121" s="80"/>
      <c r="ER121" s="80"/>
      <c r="ES121" s="80"/>
      <c r="ET121" s="123"/>
      <c r="EU121" s="80"/>
      <c r="EV121" s="80"/>
      <c r="EW121" s="80"/>
      <c r="EX121" s="80"/>
      <c r="EY121" s="80"/>
      <c r="EZ121" s="80"/>
      <c r="FA121" s="80"/>
      <c r="FB121" s="123"/>
      <c r="FC121" s="80"/>
      <c r="FD121" s="80"/>
      <c r="FE121" s="80"/>
      <c r="FF121" s="80"/>
      <c r="FG121" s="80"/>
      <c r="FH121" s="130"/>
      <c r="FI121" s="369"/>
      <c r="FJ121" s="80"/>
      <c r="FK121" s="80"/>
    </row>
    <row r="122" spans="1:167" s="78" customFormat="1" ht="18.75">
      <c r="A122" s="317"/>
      <c r="B122" s="317"/>
      <c r="C122" s="317"/>
      <c r="D122" s="77"/>
      <c r="E122" s="77"/>
      <c r="F122" s="77"/>
      <c r="G122" s="77"/>
      <c r="H122" s="77"/>
      <c r="I122" s="77"/>
      <c r="K122" s="80"/>
      <c r="L122" s="80"/>
      <c r="M122" s="115"/>
      <c r="N122" s="115"/>
      <c r="O122" s="80"/>
      <c r="P122" s="80"/>
      <c r="Q122" s="80"/>
      <c r="R122" s="80"/>
      <c r="S122" s="80"/>
      <c r="T122" s="80"/>
      <c r="U122" s="80"/>
      <c r="V122" s="80"/>
      <c r="W122" s="80"/>
      <c r="X122" s="80"/>
      <c r="Y122" s="80"/>
      <c r="Z122" s="80"/>
      <c r="AA122" s="80"/>
      <c r="AB122" s="128"/>
      <c r="AC122" s="80"/>
      <c r="AD122" s="80"/>
      <c r="AE122" s="80"/>
      <c r="AF122" s="80"/>
      <c r="AG122" s="80"/>
      <c r="AH122" s="80"/>
      <c r="AI122" s="80"/>
      <c r="AJ122" s="80"/>
      <c r="AK122" s="123"/>
      <c r="AL122" s="115"/>
      <c r="AM122" s="115"/>
      <c r="AN122" s="115"/>
      <c r="AO122" s="80"/>
      <c r="AP122" s="80"/>
      <c r="AQ122" s="80"/>
      <c r="AR122" s="80"/>
      <c r="AS122" s="123"/>
      <c r="AT122" s="80"/>
      <c r="AU122" s="80"/>
      <c r="AV122" s="80"/>
      <c r="AW122" s="80"/>
      <c r="AX122" s="80"/>
      <c r="AY122" s="115"/>
      <c r="AZ122" s="115"/>
      <c r="BA122" s="115"/>
      <c r="BB122" s="115"/>
      <c r="BC122" s="80"/>
      <c r="BD122" s="123"/>
      <c r="BE122" s="80"/>
      <c r="BF122" s="80"/>
      <c r="BG122" s="80"/>
      <c r="BH122" s="80"/>
      <c r="BI122" s="80"/>
      <c r="BJ122" s="123"/>
      <c r="BK122" s="80"/>
      <c r="BL122" s="80"/>
      <c r="BM122" s="80"/>
      <c r="BN122" s="80"/>
      <c r="BO122" s="80"/>
      <c r="BP122" s="80"/>
      <c r="BQ122" s="123"/>
      <c r="BR122" s="80"/>
      <c r="BS122" s="80"/>
      <c r="BT122" s="80"/>
      <c r="BU122" s="80"/>
      <c r="BV122" s="80"/>
      <c r="BW122" s="80"/>
      <c r="BX122" s="80"/>
      <c r="BY122" s="80"/>
      <c r="BZ122" s="80"/>
      <c r="CA122" s="80"/>
      <c r="CB122" s="80"/>
      <c r="CC122" s="115"/>
      <c r="CD122" s="123"/>
      <c r="CE122" s="80"/>
      <c r="CF122" s="80"/>
      <c r="CG122" s="80"/>
      <c r="CH122" s="80"/>
      <c r="CI122" s="80"/>
      <c r="CJ122" s="80"/>
      <c r="CK122" s="80"/>
      <c r="CL122" s="80"/>
      <c r="CM122" s="80"/>
      <c r="CN122" s="80"/>
      <c r="CO122" s="80"/>
      <c r="CP122" s="80"/>
      <c r="CQ122" s="80"/>
      <c r="CR122" s="80"/>
      <c r="CS122" s="80"/>
      <c r="CT122" s="129"/>
      <c r="CU122" s="80"/>
      <c r="CV122" s="80"/>
      <c r="CW122" s="80"/>
      <c r="CX122" s="80"/>
      <c r="CY122" s="80"/>
      <c r="CZ122" s="80"/>
      <c r="DA122" s="80"/>
      <c r="DB122" s="80"/>
      <c r="DC122" s="80"/>
      <c r="DD122" s="129"/>
      <c r="DE122" s="80"/>
      <c r="DF122" s="80"/>
      <c r="DG122" s="80"/>
      <c r="DH122" s="80"/>
      <c r="DI122" s="80"/>
      <c r="DJ122" s="123"/>
      <c r="DK122" s="77"/>
      <c r="DL122" s="77"/>
      <c r="DM122" s="77"/>
      <c r="DN122" s="77"/>
      <c r="DO122" s="77"/>
      <c r="DP122" s="77"/>
      <c r="DQ122" s="80"/>
      <c r="DR122" s="80"/>
      <c r="DS122" s="80"/>
      <c r="DT122" s="80"/>
      <c r="DU122" s="80"/>
      <c r="DV122" s="80"/>
      <c r="DW122" s="80"/>
      <c r="DX122" s="80"/>
      <c r="DY122" s="80"/>
      <c r="DZ122" s="80"/>
      <c r="EA122" s="115"/>
      <c r="EB122" s="80"/>
      <c r="EC122" s="80"/>
      <c r="ED122" s="80"/>
      <c r="EE122" s="80"/>
      <c r="EF122" s="80"/>
      <c r="EG122" s="80"/>
      <c r="EH122" s="80"/>
      <c r="EI122" s="80"/>
      <c r="EJ122" s="129"/>
      <c r="EK122" s="80"/>
      <c r="EL122" s="80"/>
      <c r="EM122" s="80"/>
      <c r="EN122" s="80"/>
      <c r="EO122" s="80"/>
      <c r="EP122" s="80"/>
      <c r="EQ122" s="80"/>
      <c r="ER122" s="80"/>
      <c r="ES122" s="80"/>
      <c r="ET122" s="123"/>
      <c r="EU122" s="80"/>
      <c r="EV122" s="80"/>
      <c r="EW122" s="80"/>
      <c r="EX122" s="80"/>
      <c r="EY122" s="80"/>
      <c r="EZ122" s="80"/>
      <c r="FA122" s="80"/>
      <c r="FB122" s="123"/>
      <c r="FC122" s="80"/>
      <c r="FD122" s="80"/>
      <c r="FE122" s="80"/>
      <c r="FF122" s="80"/>
      <c r="FG122" s="80"/>
      <c r="FH122" s="130"/>
      <c r="FI122" s="369"/>
      <c r="FJ122" s="80"/>
      <c r="FK122" s="80"/>
    </row>
    <row r="123" spans="1:167" s="78" customFormat="1" ht="18.75">
      <c r="A123" s="317"/>
      <c r="B123" s="317"/>
      <c r="C123" s="317"/>
      <c r="D123" s="77"/>
      <c r="E123" s="77"/>
      <c r="F123" s="77"/>
      <c r="G123" s="77"/>
      <c r="H123" s="77"/>
      <c r="I123" s="77"/>
      <c r="K123" s="80"/>
      <c r="L123" s="80"/>
      <c r="M123" s="115"/>
      <c r="N123" s="115"/>
      <c r="O123" s="80"/>
      <c r="P123" s="80"/>
      <c r="Q123" s="80"/>
      <c r="R123" s="80"/>
      <c r="S123" s="80"/>
      <c r="T123" s="80"/>
      <c r="U123" s="80"/>
      <c r="V123" s="80"/>
      <c r="W123" s="80"/>
      <c r="X123" s="80"/>
      <c r="Y123" s="80"/>
      <c r="Z123" s="80"/>
      <c r="AA123" s="80"/>
      <c r="AB123" s="128"/>
      <c r="AC123" s="80"/>
      <c r="AD123" s="80"/>
      <c r="AE123" s="80"/>
      <c r="AF123" s="80"/>
      <c r="AG123" s="80"/>
      <c r="AH123" s="80"/>
      <c r="AI123" s="80"/>
      <c r="AJ123" s="80"/>
      <c r="AK123" s="123"/>
      <c r="AL123" s="115"/>
      <c r="AM123" s="115"/>
      <c r="AN123" s="115"/>
      <c r="AO123" s="80"/>
      <c r="AP123" s="80"/>
      <c r="AQ123" s="80"/>
      <c r="AR123" s="80"/>
      <c r="AS123" s="123"/>
      <c r="AT123" s="80"/>
      <c r="AU123" s="80"/>
      <c r="AV123" s="80"/>
      <c r="AW123" s="80"/>
      <c r="AX123" s="80"/>
      <c r="AY123" s="115"/>
      <c r="AZ123" s="115"/>
      <c r="BA123" s="115"/>
      <c r="BB123" s="115"/>
      <c r="BC123" s="80"/>
      <c r="BD123" s="123"/>
      <c r="BE123" s="80"/>
      <c r="BF123" s="80"/>
      <c r="BG123" s="80"/>
      <c r="BH123" s="80"/>
      <c r="BI123" s="80"/>
      <c r="BJ123" s="123"/>
      <c r="BK123" s="80"/>
      <c r="BL123" s="80"/>
      <c r="BM123" s="80"/>
      <c r="BN123" s="80"/>
      <c r="BO123" s="80"/>
      <c r="BP123" s="80"/>
      <c r="BQ123" s="123"/>
      <c r="BR123" s="80"/>
      <c r="BS123" s="80"/>
      <c r="BT123" s="80"/>
      <c r="BU123" s="80"/>
      <c r="BV123" s="80"/>
      <c r="BW123" s="80"/>
      <c r="BX123" s="80"/>
      <c r="BY123" s="80"/>
      <c r="BZ123" s="80"/>
      <c r="CA123" s="80"/>
      <c r="CB123" s="80"/>
      <c r="CC123" s="115"/>
      <c r="CD123" s="123"/>
      <c r="CE123" s="80"/>
      <c r="CF123" s="80"/>
      <c r="CG123" s="80"/>
      <c r="CH123" s="80"/>
      <c r="CI123" s="80"/>
      <c r="CJ123" s="80"/>
      <c r="CK123" s="80"/>
      <c r="CL123" s="80"/>
      <c r="CM123" s="80"/>
      <c r="CN123" s="80"/>
      <c r="CO123" s="80"/>
      <c r="CP123" s="80"/>
      <c r="CQ123" s="80"/>
      <c r="CR123" s="80"/>
      <c r="CS123" s="80"/>
      <c r="CT123" s="129"/>
      <c r="CU123" s="80"/>
      <c r="CV123" s="80"/>
      <c r="CW123" s="80"/>
      <c r="CX123" s="80"/>
      <c r="CY123" s="80"/>
      <c r="CZ123" s="80"/>
      <c r="DA123" s="80"/>
      <c r="DB123" s="80"/>
      <c r="DC123" s="80"/>
      <c r="DD123" s="129"/>
      <c r="DE123" s="80"/>
      <c r="DF123" s="80"/>
      <c r="DG123" s="80"/>
      <c r="DH123" s="80"/>
      <c r="DI123" s="80"/>
      <c r="DJ123" s="123"/>
      <c r="DK123" s="77"/>
      <c r="DL123" s="77"/>
      <c r="DM123" s="77"/>
      <c r="DN123" s="77"/>
      <c r="DO123" s="77"/>
      <c r="DP123" s="77"/>
      <c r="DQ123" s="80"/>
      <c r="DR123" s="80"/>
      <c r="DS123" s="80"/>
      <c r="DT123" s="80"/>
      <c r="DU123" s="80"/>
      <c r="DV123" s="80"/>
      <c r="DW123" s="80"/>
      <c r="DX123" s="80"/>
      <c r="DY123" s="80"/>
      <c r="DZ123" s="80"/>
      <c r="EA123" s="115"/>
      <c r="EB123" s="80"/>
      <c r="EC123" s="80"/>
      <c r="ED123" s="80"/>
      <c r="EE123" s="80"/>
      <c r="EF123" s="80"/>
      <c r="EG123" s="80"/>
      <c r="EH123" s="80"/>
      <c r="EI123" s="80"/>
      <c r="EJ123" s="129"/>
      <c r="EK123" s="80"/>
      <c r="EL123" s="80"/>
      <c r="EM123" s="80"/>
      <c r="EN123" s="80"/>
      <c r="EO123" s="80"/>
      <c r="EP123" s="80"/>
      <c r="EQ123" s="80"/>
      <c r="ER123" s="80"/>
      <c r="ES123" s="80"/>
      <c r="ET123" s="123"/>
      <c r="EU123" s="80"/>
      <c r="EV123" s="80"/>
      <c r="EW123" s="80"/>
      <c r="EX123" s="80"/>
      <c r="EY123" s="80"/>
      <c r="EZ123" s="80"/>
      <c r="FA123" s="80"/>
      <c r="FB123" s="123"/>
      <c r="FC123" s="80"/>
      <c r="FD123" s="80"/>
      <c r="FE123" s="80"/>
      <c r="FF123" s="80"/>
      <c r="FG123" s="80"/>
      <c r="FH123" s="130"/>
      <c r="FI123" s="369"/>
      <c r="FJ123" s="80"/>
      <c r="FK123" s="80"/>
    </row>
    <row r="124" spans="1:167" s="78" customFormat="1" ht="18.75">
      <c r="A124" s="317"/>
      <c r="B124" s="317"/>
      <c r="C124" s="317"/>
      <c r="D124" s="77"/>
      <c r="E124" s="77"/>
      <c r="F124" s="77"/>
      <c r="G124" s="77"/>
      <c r="H124" s="77"/>
      <c r="I124" s="77"/>
      <c r="K124" s="80"/>
      <c r="L124" s="80"/>
      <c r="M124" s="115"/>
      <c r="N124" s="115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  <c r="AA124" s="80"/>
      <c r="AB124" s="128"/>
      <c r="AC124" s="80"/>
      <c r="AD124" s="80"/>
      <c r="AE124" s="80"/>
      <c r="AF124" s="80"/>
      <c r="AG124" s="80"/>
      <c r="AH124" s="80"/>
      <c r="AI124" s="80"/>
      <c r="AJ124" s="80"/>
      <c r="AK124" s="123"/>
      <c r="AL124" s="115"/>
      <c r="AM124" s="115"/>
      <c r="AN124" s="115"/>
      <c r="AO124" s="80"/>
      <c r="AP124" s="80"/>
      <c r="AQ124" s="80"/>
      <c r="AR124" s="80"/>
      <c r="AS124" s="123"/>
      <c r="AT124" s="80"/>
      <c r="AU124" s="80"/>
      <c r="AV124" s="80"/>
      <c r="AW124" s="80"/>
      <c r="AX124" s="80"/>
      <c r="AY124" s="115"/>
      <c r="AZ124" s="115"/>
      <c r="BA124" s="115"/>
      <c r="BB124" s="115"/>
      <c r="BC124" s="80"/>
      <c r="BD124" s="123"/>
      <c r="BE124" s="80"/>
      <c r="BF124" s="80"/>
      <c r="BG124" s="80"/>
      <c r="BH124" s="80"/>
      <c r="BI124" s="80"/>
      <c r="BJ124" s="123"/>
      <c r="BK124" s="80"/>
      <c r="BL124" s="80"/>
      <c r="BM124" s="80"/>
      <c r="BN124" s="80"/>
      <c r="BO124" s="80"/>
      <c r="BP124" s="80"/>
      <c r="BQ124" s="123"/>
      <c r="BR124" s="80"/>
      <c r="BS124" s="80"/>
      <c r="BT124" s="80"/>
      <c r="BU124" s="80"/>
      <c r="BV124" s="80"/>
      <c r="BW124" s="80"/>
      <c r="BX124" s="80"/>
      <c r="BY124" s="80"/>
      <c r="BZ124" s="80"/>
      <c r="CA124" s="80"/>
      <c r="CB124" s="80"/>
      <c r="CC124" s="115"/>
      <c r="CD124" s="123"/>
      <c r="CE124" s="80"/>
      <c r="CF124" s="80"/>
      <c r="CG124" s="80"/>
      <c r="CH124" s="80"/>
      <c r="CI124" s="80"/>
      <c r="CJ124" s="80"/>
      <c r="CK124" s="80"/>
      <c r="CL124" s="80"/>
      <c r="CM124" s="80"/>
      <c r="CN124" s="80"/>
      <c r="CO124" s="80"/>
      <c r="CP124" s="80"/>
      <c r="CQ124" s="80"/>
      <c r="CR124" s="80"/>
      <c r="CS124" s="80"/>
      <c r="CT124" s="129"/>
      <c r="CU124" s="80"/>
      <c r="CV124" s="80"/>
      <c r="CW124" s="80"/>
      <c r="CX124" s="80"/>
      <c r="CY124" s="80"/>
      <c r="CZ124" s="80"/>
      <c r="DA124" s="80"/>
      <c r="DB124" s="80"/>
      <c r="DC124" s="80"/>
      <c r="DD124" s="129"/>
      <c r="DE124" s="80"/>
      <c r="DF124" s="80"/>
      <c r="DG124" s="80"/>
      <c r="DH124" s="80"/>
      <c r="DI124" s="80"/>
      <c r="DJ124" s="123"/>
      <c r="DK124" s="77"/>
      <c r="DL124" s="77"/>
      <c r="DM124" s="77"/>
      <c r="DN124" s="77"/>
      <c r="DO124" s="77"/>
      <c r="DP124" s="77"/>
      <c r="DQ124" s="80"/>
      <c r="DR124" s="80"/>
      <c r="DS124" s="80"/>
      <c r="DT124" s="80"/>
      <c r="DU124" s="80"/>
      <c r="DV124" s="80"/>
      <c r="DW124" s="80"/>
      <c r="DX124" s="80"/>
      <c r="DY124" s="80"/>
      <c r="DZ124" s="80"/>
      <c r="EA124" s="115"/>
      <c r="EB124" s="80"/>
      <c r="EC124" s="80"/>
      <c r="ED124" s="80"/>
      <c r="EE124" s="80"/>
      <c r="EF124" s="80"/>
      <c r="EG124" s="80"/>
      <c r="EH124" s="80"/>
      <c r="EI124" s="80"/>
      <c r="EJ124" s="129"/>
      <c r="EK124" s="80"/>
      <c r="EL124" s="80"/>
      <c r="EM124" s="80"/>
      <c r="EN124" s="80"/>
      <c r="EO124" s="80"/>
      <c r="EP124" s="80"/>
      <c r="EQ124" s="80"/>
      <c r="ER124" s="80"/>
      <c r="ES124" s="80"/>
      <c r="ET124" s="123"/>
      <c r="EU124" s="80"/>
      <c r="EV124" s="80"/>
      <c r="EW124" s="80"/>
      <c r="EX124" s="80"/>
      <c r="EY124" s="80"/>
      <c r="EZ124" s="80"/>
      <c r="FA124" s="80"/>
      <c r="FB124" s="123"/>
      <c r="FC124" s="80"/>
      <c r="FD124" s="80"/>
      <c r="FE124" s="80"/>
      <c r="FF124" s="80"/>
      <c r="FG124" s="80"/>
      <c r="FH124" s="130"/>
      <c r="FI124" s="369"/>
      <c r="FJ124" s="80"/>
      <c r="FK124" s="80"/>
    </row>
    <row r="125" spans="1:167" s="78" customFormat="1" ht="18.75">
      <c r="A125" s="317"/>
      <c r="B125" s="317"/>
      <c r="C125" s="317"/>
      <c r="D125" s="77"/>
      <c r="E125" s="77"/>
      <c r="F125" s="77"/>
      <c r="G125" s="77"/>
      <c r="H125" s="77"/>
      <c r="I125" s="77"/>
      <c r="K125" s="80"/>
      <c r="L125" s="80"/>
      <c r="M125" s="115"/>
      <c r="N125" s="115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  <c r="AA125" s="80"/>
      <c r="AB125" s="128"/>
      <c r="AC125" s="80"/>
      <c r="AD125" s="80"/>
      <c r="AE125" s="80"/>
      <c r="AF125" s="80"/>
      <c r="AG125" s="80"/>
      <c r="AH125" s="80"/>
      <c r="AI125" s="80"/>
      <c r="AJ125" s="80"/>
      <c r="AK125" s="123"/>
      <c r="AL125" s="115"/>
      <c r="AM125" s="115"/>
      <c r="AN125" s="115"/>
      <c r="AO125" s="80"/>
      <c r="AP125" s="80"/>
      <c r="AQ125" s="80"/>
      <c r="AR125" s="80"/>
      <c r="AS125" s="123"/>
      <c r="AT125" s="80"/>
      <c r="AU125" s="80"/>
      <c r="AV125" s="80"/>
      <c r="AW125" s="80"/>
      <c r="AX125" s="80"/>
      <c r="AY125" s="115"/>
      <c r="AZ125" s="115"/>
      <c r="BA125" s="115"/>
      <c r="BB125" s="115"/>
      <c r="BC125" s="80"/>
      <c r="BD125" s="123"/>
      <c r="BE125" s="80"/>
      <c r="BF125" s="80"/>
      <c r="BG125" s="80"/>
      <c r="BH125" s="80"/>
      <c r="BI125" s="80"/>
      <c r="BJ125" s="123"/>
      <c r="BK125" s="80"/>
      <c r="BL125" s="80"/>
      <c r="BM125" s="80"/>
      <c r="BN125" s="80"/>
      <c r="BO125" s="80"/>
      <c r="BP125" s="80"/>
      <c r="BQ125" s="123"/>
      <c r="BR125" s="80"/>
      <c r="BS125" s="80"/>
      <c r="BT125" s="80"/>
      <c r="BU125" s="80"/>
      <c r="BV125" s="80"/>
      <c r="BW125" s="80"/>
      <c r="BX125" s="80"/>
      <c r="BY125" s="80"/>
      <c r="BZ125" s="80"/>
      <c r="CA125" s="80"/>
      <c r="CB125" s="80"/>
      <c r="CC125" s="115"/>
      <c r="CD125" s="123"/>
      <c r="CE125" s="80"/>
      <c r="CF125" s="80"/>
      <c r="CG125" s="80"/>
      <c r="CH125" s="80"/>
      <c r="CI125" s="80"/>
      <c r="CJ125" s="80"/>
      <c r="CK125" s="80"/>
      <c r="CL125" s="80"/>
      <c r="CM125" s="80"/>
      <c r="CN125" s="80"/>
      <c r="CO125" s="80"/>
      <c r="CP125" s="80"/>
      <c r="CQ125" s="80"/>
      <c r="CR125" s="80"/>
      <c r="CS125" s="80"/>
      <c r="CT125" s="129"/>
      <c r="CU125" s="80"/>
      <c r="CV125" s="80"/>
      <c r="CW125" s="80"/>
      <c r="CX125" s="80"/>
      <c r="CY125" s="80"/>
      <c r="CZ125" s="80"/>
      <c r="DA125" s="80"/>
      <c r="DB125" s="80"/>
      <c r="DC125" s="80"/>
      <c r="DD125" s="129"/>
      <c r="DE125" s="80"/>
      <c r="DF125" s="80"/>
      <c r="DG125" s="80"/>
      <c r="DH125" s="80"/>
      <c r="DI125" s="80"/>
      <c r="DJ125" s="123"/>
      <c r="DK125" s="77"/>
      <c r="DL125" s="77"/>
      <c r="DM125" s="77"/>
      <c r="DN125" s="77"/>
      <c r="DO125" s="77"/>
      <c r="DP125" s="77"/>
      <c r="DQ125" s="80"/>
      <c r="DR125" s="80"/>
      <c r="DS125" s="80"/>
      <c r="DT125" s="80"/>
      <c r="DU125" s="80"/>
      <c r="DV125" s="80"/>
      <c r="DW125" s="80"/>
      <c r="DX125" s="80"/>
      <c r="DY125" s="80"/>
      <c r="DZ125" s="80"/>
      <c r="EA125" s="115"/>
      <c r="EB125" s="80"/>
      <c r="EC125" s="80"/>
      <c r="ED125" s="80"/>
      <c r="EE125" s="80"/>
      <c r="EF125" s="80"/>
      <c r="EG125" s="80"/>
      <c r="EH125" s="80"/>
      <c r="EI125" s="80"/>
      <c r="EJ125" s="129"/>
      <c r="EK125" s="80"/>
      <c r="EL125" s="80"/>
      <c r="EM125" s="80"/>
      <c r="EN125" s="80"/>
      <c r="EO125" s="80"/>
      <c r="EP125" s="80"/>
      <c r="EQ125" s="80"/>
      <c r="ER125" s="80"/>
      <c r="ES125" s="80"/>
      <c r="ET125" s="123"/>
      <c r="EU125" s="80"/>
      <c r="EV125" s="80"/>
      <c r="EW125" s="80"/>
      <c r="EX125" s="80"/>
      <c r="EY125" s="80"/>
      <c r="EZ125" s="80"/>
      <c r="FA125" s="80"/>
      <c r="FB125" s="123"/>
      <c r="FC125" s="80"/>
      <c r="FD125" s="80"/>
      <c r="FE125" s="80"/>
      <c r="FF125" s="80"/>
      <c r="FG125" s="80"/>
      <c r="FH125" s="130"/>
      <c r="FI125" s="369"/>
      <c r="FJ125" s="80"/>
      <c r="FK125" s="80"/>
    </row>
    <row r="126" spans="1:167" s="78" customFormat="1" ht="18.75">
      <c r="A126" s="317"/>
      <c r="B126" s="317"/>
      <c r="C126" s="317"/>
      <c r="D126" s="77"/>
      <c r="E126" s="77"/>
      <c r="F126" s="77"/>
      <c r="G126" s="77"/>
      <c r="H126" s="77"/>
      <c r="I126" s="77"/>
      <c r="K126" s="80"/>
      <c r="L126" s="80"/>
      <c r="M126" s="115"/>
      <c r="N126" s="115"/>
      <c r="O126" s="80"/>
      <c r="P126" s="80"/>
      <c r="Q126" s="80"/>
      <c r="R126" s="80"/>
      <c r="S126" s="80"/>
      <c r="T126" s="80"/>
      <c r="U126" s="80"/>
      <c r="V126" s="80"/>
      <c r="W126" s="80"/>
      <c r="X126" s="80"/>
      <c r="Y126" s="80"/>
      <c r="Z126" s="80"/>
      <c r="AA126" s="80"/>
      <c r="AB126" s="128"/>
      <c r="AC126" s="80"/>
      <c r="AD126" s="80"/>
      <c r="AE126" s="80"/>
      <c r="AF126" s="80"/>
      <c r="AG126" s="80"/>
      <c r="AH126" s="80"/>
      <c r="AI126" s="80"/>
      <c r="AJ126" s="80"/>
      <c r="AK126" s="123"/>
      <c r="AL126" s="115"/>
      <c r="AM126" s="115"/>
      <c r="AN126" s="115"/>
      <c r="AO126" s="80"/>
      <c r="AP126" s="80"/>
      <c r="AQ126" s="80"/>
      <c r="AR126" s="80"/>
      <c r="AS126" s="123"/>
      <c r="AT126" s="80"/>
      <c r="AU126" s="80"/>
      <c r="AV126" s="80"/>
      <c r="AW126" s="80"/>
      <c r="AX126" s="80"/>
      <c r="AY126" s="115"/>
      <c r="AZ126" s="115"/>
      <c r="BA126" s="115"/>
      <c r="BB126" s="115"/>
      <c r="BC126" s="80"/>
      <c r="BD126" s="123"/>
      <c r="BE126" s="80"/>
      <c r="BF126" s="80"/>
      <c r="BG126" s="80"/>
      <c r="BH126" s="80"/>
      <c r="BI126" s="80"/>
      <c r="BJ126" s="123"/>
      <c r="BK126" s="80"/>
      <c r="BL126" s="80"/>
      <c r="BM126" s="80"/>
      <c r="BN126" s="80"/>
      <c r="BO126" s="80"/>
      <c r="BP126" s="80"/>
      <c r="BQ126" s="123"/>
      <c r="BR126" s="80"/>
      <c r="BS126" s="80"/>
      <c r="BT126" s="80"/>
      <c r="BU126" s="80"/>
      <c r="BV126" s="80"/>
      <c r="BW126" s="80"/>
      <c r="BX126" s="80"/>
      <c r="BY126" s="80"/>
      <c r="BZ126" s="80"/>
      <c r="CA126" s="80"/>
      <c r="CB126" s="80"/>
      <c r="CC126" s="115"/>
      <c r="CD126" s="123"/>
      <c r="CE126" s="80"/>
      <c r="CF126" s="80"/>
      <c r="CG126" s="80"/>
      <c r="CH126" s="80"/>
      <c r="CI126" s="80"/>
      <c r="CJ126" s="80"/>
      <c r="CK126" s="80"/>
      <c r="CL126" s="80"/>
      <c r="CM126" s="80"/>
      <c r="CN126" s="80"/>
      <c r="CO126" s="80"/>
      <c r="CP126" s="80"/>
      <c r="CQ126" s="80"/>
      <c r="CR126" s="80"/>
      <c r="CS126" s="80"/>
      <c r="CT126" s="129"/>
      <c r="CU126" s="80"/>
      <c r="CV126" s="80"/>
      <c r="CW126" s="80"/>
      <c r="CX126" s="80"/>
      <c r="CY126" s="80"/>
      <c r="CZ126" s="80"/>
      <c r="DA126" s="80"/>
      <c r="DB126" s="80"/>
      <c r="DC126" s="80"/>
      <c r="DD126" s="129"/>
      <c r="DE126" s="80"/>
      <c r="DF126" s="80"/>
      <c r="DG126" s="80"/>
      <c r="DH126" s="80"/>
      <c r="DI126" s="80"/>
      <c r="DJ126" s="123"/>
      <c r="DK126" s="77"/>
      <c r="DL126" s="77"/>
      <c r="DM126" s="77"/>
      <c r="DN126" s="77"/>
      <c r="DO126" s="77"/>
      <c r="DP126" s="77"/>
      <c r="DQ126" s="80"/>
      <c r="DR126" s="80"/>
      <c r="DS126" s="80"/>
      <c r="DT126" s="80"/>
      <c r="DU126" s="80"/>
      <c r="DV126" s="80"/>
      <c r="DW126" s="80"/>
      <c r="DX126" s="80"/>
      <c r="DY126" s="80"/>
      <c r="DZ126" s="80"/>
      <c r="EA126" s="115"/>
      <c r="EB126" s="80"/>
      <c r="EC126" s="80"/>
      <c r="ED126" s="80"/>
      <c r="EE126" s="80"/>
      <c r="EF126" s="80"/>
      <c r="EG126" s="80"/>
      <c r="EH126" s="80"/>
      <c r="EI126" s="80"/>
      <c r="EJ126" s="129"/>
      <c r="EK126" s="80"/>
      <c r="EL126" s="80"/>
      <c r="EM126" s="80"/>
      <c r="EN126" s="80"/>
      <c r="EO126" s="80"/>
      <c r="EP126" s="80"/>
      <c r="EQ126" s="80"/>
      <c r="ER126" s="80"/>
      <c r="ES126" s="80"/>
      <c r="ET126" s="123"/>
      <c r="EU126" s="80"/>
      <c r="EV126" s="80"/>
      <c r="EW126" s="80"/>
      <c r="EX126" s="80"/>
      <c r="EY126" s="80"/>
      <c r="EZ126" s="80"/>
      <c r="FA126" s="80"/>
      <c r="FB126" s="123"/>
      <c r="FC126" s="80"/>
      <c r="FD126" s="80"/>
      <c r="FE126" s="80"/>
      <c r="FF126" s="80"/>
      <c r="FG126" s="80"/>
      <c r="FH126" s="130"/>
      <c r="FI126" s="369"/>
      <c r="FJ126" s="80"/>
      <c r="FK126" s="80"/>
    </row>
    <row r="127" spans="1:167" s="78" customFormat="1" ht="18.75">
      <c r="A127" s="317"/>
      <c r="B127" s="317"/>
      <c r="C127" s="317"/>
      <c r="D127" s="77"/>
      <c r="E127" s="77"/>
      <c r="F127" s="77"/>
      <c r="G127" s="77"/>
      <c r="H127" s="77"/>
      <c r="I127" s="77"/>
      <c r="K127" s="80"/>
      <c r="L127" s="80"/>
      <c r="M127" s="115"/>
      <c r="N127" s="115"/>
      <c r="O127" s="80"/>
      <c r="P127" s="80"/>
      <c r="Q127" s="80"/>
      <c r="R127" s="80"/>
      <c r="S127" s="80"/>
      <c r="T127" s="80"/>
      <c r="U127" s="80"/>
      <c r="V127" s="80"/>
      <c r="W127" s="80"/>
      <c r="X127" s="80"/>
      <c r="Y127" s="80"/>
      <c r="Z127" s="80"/>
      <c r="AA127" s="80"/>
      <c r="AB127" s="128"/>
      <c r="AC127" s="80"/>
      <c r="AD127" s="80"/>
      <c r="AE127" s="80"/>
      <c r="AF127" s="80"/>
      <c r="AG127" s="80"/>
      <c r="AH127" s="80"/>
      <c r="AI127" s="80"/>
      <c r="AJ127" s="80"/>
      <c r="AK127" s="123"/>
      <c r="AL127" s="115"/>
      <c r="AM127" s="115"/>
      <c r="AN127" s="115"/>
      <c r="AO127" s="80"/>
      <c r="AP127" s="80"/>
      <c r="AQ127" s="80"/>
      <c r="AR127" s="80"/>
      <c r="AS127" s="123"/>
      <c r="AT127" s="80"/>
      <c r="AU127" s="80"/>
      <c r="AV127" s="80"/>
      <c r="AW127" s="80"/>
      <c r="AX127" s="80"/>
      <c r="AY127" s="115"/>
      <c r="AZ127" s="115"/>
      <c r="BA127" s="115"/>
      <c r="BB127" s="115"/>
      <c r="BC127" s="80"/>
      <c r="BD127" s="123"/>
      <c r="BE127" s="80"/>
      <c r="BF127" s="80"/>
      <c r="BG127" s="80"/>
      <c r="BH127" s="80"/>
      <c r="BI127" s="80"/>
      <c r="BJ127" s="123"/>
      <c r="BK127" s="80"/>
      <c r="BL127" s="80"/>
      <c r="BM127" s="80"/>
      <c r="BN127" s="80"/>
      <c r="BO127" s="80"/>
      <c r="BP127" s="80"/>
      <c r="BQ127" s="123"/>
      <c r="BR127" s="80"/>
      <c r="BS127" s="80"/>
      <c r="BT127" s="80"/>
      <c r="BU127" s="80"/>
      <c r="BV127" s="80"/>
      <c r="BW127" s="80"/>
      <c r="BX127" s="80"/>
      <c r="BY127" s="80"/>
      <c r="BZ127" s="80"/>
      <c r="CA127" s="80"/>
      <c r="CB127" s="80"/>
      <c r="CC127" s="115"/>
      <c r="CD127" s="123"/>
      <c r="CE127" s="80"/>
      <c r="CF127" s="80"/>
      <c r="CG127" s="80"/>
      <c r="CH127" s="80"/>
      <c r="CI127" s="80"/>
      <c r="CJ127" s="80"/>
      <c r="CK127" s="80"/>
      <c r="CL127" s="80"/>
      <c r="CM127" s="80"/>
      <c r="CN127" s="80"/>
      <c r="CO127" s="80"/>
      <c r="CP127" s="80"/>
      <c r="CQ127" s="80"/>
      <c r="CR127" s="80"/>
      <c r="CS127" s="80"/>
      <c r="CT127" s="129"/>
      <c r="CU127" s="80"/>
      <c r="CV127" s="80"/>
      <c r="CW127" s="80"/>
      <c r="CX127" s="80"/>
      <c r="CY127" s="80"/>
      <c r="CZ127" s="80"/>
      <c r="DA127" s="80"/>
      <c r="DB127" s="80"/>
      <c r="DC127" s="80"/>
      <c r="DD127" s="129"/>
      <c r="DE127" s="80"/>
      <c r="DF127" s="80"/>
      <c r="DG127" s="80"/>
      <c r="DH127" s="80"/>
      <c r="DI127" s="80"/>
      <c r="DJ127" s="123"/>
      <c r="DK127" s="77"/>
      <c r="DL127" s="77"/>
      <c r="DM127" s="77"/>
      <c r="DN127" s="77"/>
      <c r="DO127" s="77"/>
      <c r="DP127" s="77"/>
      <c r="DQ127" s="80"/>
      <c r="DR127" s="80"/>
      <c r="DS127" s="80"/>
      <c r="DT127" s="80"/>
      <c r="DU127" s="80"/>
      <c r="DV127" s="80"/>
      <c r="DW127" s="80"/>
      <c r="DX127" s="80"/>
      <c r="DY127" s="80"/>
      <c r="DZ127" s="80"/>
      <c r="EA127" s="115"/>
      <c r="EB127" s="80"/>
      <c r="EC127" s="80"/>
      <c r="ED127" s="80"/>
      <c r="EE127" s="80"/>
      <c r="EF127" s="80"/>
      <c r="EG127" s="80"/>
      <c r="EH127" s="80"/>
      <c r="EI127" s="80"/>
      <c r="EJ127" s="129"/>
      <c r="EK127" s="80"/>
      <c r="EL127" s="80"/>
      <c r="EM127" s="80"/>
      <c r="EN127" s="80"/>
      <c r="EO127" s="80"/>
      <c r="EP127" s="80"/>
      <c r="EQ127" s="80"/>
      <c r="ER127" s="80"/>
      <c r="ES127" s="80"/>
      <c r="ET127" s="123"/>
      <c r="EU127" s="80"/>
      <c r="EV127" s="80"/>
      <c r="EW127" s="80"/>
      <c r="EX127" s="80"/>
      <c r="EY127" s="80"/>
      <c r="EZ127" s="80"/>
      <c r="FA127" s="80"/>
      <c r="FB127" s="123"/>
      <c r="FC127" s="80"/>
      <c r="FD127" s="80"/>
      <c r="FE127" s="80"/>
      <c r="FF127" s="80"/>
      <c r="FG127" s="80"/>
      <c r="FH127" s="130"/>
      <c r="FI127" s="369"/>
      <c r="FJ127" s="80"/>
      <c r="FK127" s="80"/>
    </row>
    <row r="128" spans="1:167" s="78" customFormat="1" ht="18.75">
      <c r="A128" s="317"/>
      <c r="B128" s="317"/>
      <c r="C128" s="317"/>
      <c r="D128" s="77"/>
      <c r="E128" s="77"/>
      <c r="F128" s="77"/>
      <c r="G128" s="77"/>
      <c r="H128" s="77"/>
      <c r="I128" s="77"/>
      <c r="K128" s="80"/>
      <c r="L128" s="80"/>
      <c r="M128" s="115"/>
      <c r="N128" s="115"/>
      <c r="O128" s="80"/>
      <c r="P128" s="80"/>
      <c r="Q128" s="80"/>
      <c r="R128" s="80"/>
      <c r="S128" s="80"/>
      <c r="T128" s="80"/>
      <c r="U128" s="80"/>
      <c r="V128" s="80"/>
      <c r="W128" s="80"/>
      <c r="X128" s="80"/>
      <c r="Y128" s="80"/>
      <c r="Z128" s="80"/>
      <c r="AA128" s="80"/>
      <c r="AB128" s="128"/>
      <c r="AC128" s="80"/>
      <c r="AD128" s="80"/>
      <c r="AE128" s="80"/>
      <c r="AF128" s="80"/>
      <c r="AG128" s="80"/>
      <c r="AH128" s="80"/>
      <c r="AI128" s="80"/>
      <c r="AJ128" s="80"/>
      <c r="AK128" s="123"/>
      <c r="AL128" s="115"/>
      <c r="AM128" s="115"/>
      <c r="AN128" s="115"/>
      <c r="AO128" s="80"/>
      <c r="AP128" s="80"/>
      <c r="AQ128" s="80"/>
      <c r="AR128" s="80"/>
      <c r="AS128" s="123"/>
      <c r="AT128" s="80"/>
      <c r="AU128" s="80"/>
      <c r="AV128" s="80"/>
      <c r="AW128" s="80"/>
      <c r="AX128" s="80"/>
      <c r="AY128" s="115"/>
      <c r="AZ128" s="115"/>
      <c r="BA128" s="115"/>
      <c r="BB128" s="115"/>
      <c r="BC128" s="80"/>
      <c r="BD128" s="123"/>
      <c r="BE128" s="80"/>
      <c r="BF128" s="80"/>
      <c r="BG128" s="80"/>
      <c r="BH128" s="80"/>
      <c r="BI128" s="80"/>
      <c r="BJ128" s="123"/>
      <c r="BK128" s="80"/>
      <c r="BL128" s="80"/>
      <c r="BM128" s="80"/>
      <c r="BN128" s="80"/>
      <c r="BO128" s="80"/>
      <c r="BP128" s="80"/>
      <c r="BQ128" s="123"/>
      <c r="BR128" s="80"/>
      <c r="BS128" s="80"/>
      <c r="BT128" s="80"/>
      <c r="BU128" s="80"/>
      <c r="BV128" s="80"/>
      <c r="BW128" s="80"/>
      <c r="BX128" s="80"/>
      <c r="BY128" s="80"/>
      <c r="BZ128" s="80"/>
      <c r="CA128" s="80"/>
      <c r="CB128" s="80"/>
      <c r="CC128" s="115"/>
      <c r="CD128" s="123"/>
      <c r="CE128" s="80"/>
      <c r="CF128" s="80"/>
      <c r="CG128" s="80"/>
      <c r="CH128" s="80"/>
      <c r="CI128" s="80"/>
      <c r="CJ128" s="80"/>
      <c r="CK128" s="80"/>
      <c r="CL128" s="80"/>
      <c r="CM128" s="80"/>
      <c r="CN128" s="80"/>
      <c r="CO128" s="80"/>
      <c r="CP128" s="80"/>
      <c r="CQ128" s="80"/>
      <c r="CR128" s="80"/>
      <c r="CS128" s="80"/>
      <c r="CT128" s="129"/>
      <c r="CU128" s="80"/>
      <c r="CV128" s="80"/>
      <c r="CW128" s="80"/>
      <c r="CX128" s="80"/>
      <c r="CY128" s="80"/>
      <c r="CZ128" s="80"/>
      <c r="DA128" s="80"/>
      <c r="DB128" s="80"/>
      <c r="DC128" s="80"/>
      <c r="DD128" s="129"/>
      <c r="DE128" s="80"/>
      <c r="DF128" s="80"/>
      <c r="DG128" s="80"/>
      <c r="DH128" s="80"/>
      <c r="DI128" s="80"/>
      <c r="DJ128" s="123"/>
      <c r="DK128" s="77"/>
      <c r="DL128" s="77"/>
      <c r="DM128" s="77"/>
      <c r="DN128" s="77"/>
      <c r="DO128" s="77"/>
      <c r="DP128" s="77"/>
      <c r="DQ128" s="80"/>
      <c r="DR128" s="80"/>
      <c r="DS128" s="80"/>
      <c r="DT128" s="80"/>
      <c r="DU128" s="80"/>
      <c r="DV128" s="80"/>
      <c r="DW128" s="80"/>
      <c r="DX128" s="80"/>
      <c r="DY128" s="80"/>
      <c r="DZ128" s="80"/>
      <c r="EA128" s="115"/>
      <c r="EB128" s="80"/>
      <c r="EC128" s="80"/>
      <c r="ED128" s="80"/>
      <c r="EE128" s="80"/>
      <c r="EF128" s="80"/>
      <c r="EG128" s="80"/>
      <c r="EH128" s="80"/>
      <c r="EI128" s="80"/>
      <c r="EJ128" s="129"/>
      <c r="EK128" s="80"/>
      <c r="EL128" s="80"/>
      <c r="EM128" s="80"/>
      <c r="EN128" s="80"/>
      <c r="EO128" s="80"/>
      <c r="EP128" s="80"/>
      <c r="EQ128" s="80"/>
      <c r="ER128" s="80"/>
      <c r="ES128" s="80"/>
      <c r="ET128" s="123"/>
      <c r="EU128" s="80"/>
      <c r="EV128" s="80"/>
      <c r="EW128" s="80"/>
      <c r="EX128" s="80"/>
      <c r="EY128" s="80"/>
      <c r="EZ128" s="80"/>
      <c r="FA128" s="80"/>
      <c r="FB128" s="123"/>
      <c r="FC128" s="80"/>
      <c r="FD128" s="80"/>
      <c r="FE128" s="80"/>
      <c r="FF128" s="80"/>
      <c r="FG128" s="80"/>
      <c r="FH128" s="130"/>
      <c r="FI128" s="369"/>
      <c r="FJ128" s="80"/>
      <c r="FK128" s="80"/>
    </row>
    <row r="129" spans="1:167" s="78" customFormat="1" ht="18.75">
      <c r="A129" s="317"/>
      <c r="B129" s="317"/>
      <c r="C129" s="317"/>
      <c r="D129" s="77"/>
      <c r="E129" s="77"/>
      <c r="F129" s="77"/>
      <c r="G129" s="77"/>
      <c r="H129" s="77"/>
      <c r="I129" s="77"/>
      <c r="K129" s="80"/>
      <c r="L129" s="80"/>
      <c r="M129" s="115"/>
      <c r="N129" s="115"/>
      <c r="O129" s="80"/>
      <c r="P129" s="80"/>
      <c r="Q129" s="80"/>
      <c r="R129" s="80"/>
      <c r="S129" s="80"/>
      <c r="T129" s="80"/>
      <c r="U129" s="80"/>
      <c r="V129" s="80"/>
      <c r="W129" s="80"/>
      <c r="X129" s="80"/>
      <c r="Y129" s="80"/>
      <c r="Z129" s="80"/>
      <c r="AA129" s="80"/>
      <c r="AB129" s="128"/>
      <c r="AC129" s="80"/>
      <c r="AD129" s="80"/>
      <c r="AE129" s="80"/>
      <c r="AF129" s="80"/>
      <c r="AG129" s="80"/>
      <c r="AH129" s="80"/>
      <c r="AI129" s="80"/>
      <c r="AJ129" s="80"/>
      <c r="AK129" s="123"/>
      <c r="AL129" s="115"/>
      <c r="AM129" s="115"/>
      <c r="AN129" s="115"/>
      <c r="AO129" s="80"/>
      <c r="AP129" s="80"/>
      <c r="AQ129" s="80"/>
      <c r="AR129" s="80"/>
      <c r="AS129" s="123"/>
      <c r="AT129" s="80"/>
      <c r="AU129" s="80"/>
      <c r="AV129" s="80"/>
      <c r="AW129" s="80"/>
      <c r="AX129" s="80"/>
      <c r="AY129" s="115"/>
      <c r="AZ129" s="115"/>
      <c r="BA129" s="115"/>
      <c r="BB129" s="115"/>
      <c r="BC129" s="80"/>
      <c r="BD129" s="123"/>
      <c r="BE129" s="80"/>
      <c r="BF129" s="80"/>
      <c r="BG129" s="80"/>
      <c r="BH129" s="80"/>
      <c r="BI129" s="80"/>
      <c r="BJ129" s="123"/>
      <c r="BK129" s="80"/>
      <c r="BL129" s="80"/>
      <c r="BM129" s="80"/>
      <c r="BN129" s="80"/>
      <c r="BO129" s="80"/>
      <c r="BP129" s="80"/>
      <c r="BQ129" s="123"/>
      <c r="BR129" s="80"/>
      <c r="BS129" s="80"/>
      <c r="BT129" s="80"/>
      <c r="BU129" s="80"/>
      <c r="BV129" s="80"/>
      <c r="BW129" s="80"/>
      <c r="BX129" s="80"/>
      <c r="BY129" s="80"/>
      <c r="BZ129" s="80"/>
      <c r="CA129" s="80"/>
      <c r="CB129" s="80"/>
      <c r="CC129" s="115"/>
      <c r="CD129" s="123"/>
      <c r="CE129" s="80"/>
      <c r="CF129" s="80"/>
      <c r="CG129" s="80"/>
      <c r="CH129" s="80"/>
      <c r="CI129" s="80"/>
      <c r="CJ129" s="80"/>
      <c r="CK129" s="80"/>
      <c r="CL129" s="80"/>
      <c r="CM129" s="80"/>
      <c r="CN129" s="80"/>
      <c r="CO129" s="80"/>
      <c r="CP129" s="80"/>
      <c r="CQ129" s="80"/>
      <c r="CR129" s="80"/>
      <c r="CS129" s="80"/>
      <c r="CT129" s="129"/>
      <c r="CU129" s="80"/>
      <c r="CV129" s="80"/>
      <c r="CW129" s="80"/>
      <c r="CX129" s="80"/>
      <c r="CY129" s="80"/>
      <c r="CZ129" s="80"/>
      <c r="DA129" s="80"/>
      <c r="DB129" s="80"/>
      <c r="DC129" s="80"/>
      <c r="DD129" s="129"/>
      <c r="DE129" s="80"/>
      <c r="DF129" s="80"/>
      <c r="DG129" s="80"/>
      <c r="DH129" s="80"/>
      <c r="DI129" s="80"/>
      <c r="DJ129" s="123"/>
      <c r="DK129" s="77"/>
      <c r="DL129" s="77"/>
      <c r="DM129" s="77"/>
      <c r="DN129" s="77"/>
      <c r="DO129" s="77"/>
      <c r="DP129" s="77"/>
      <c r="DQ129" s="80"/>
      <c r="DR129" s="80"/>
      <c r="DS129" s="80"/>
      <c r="DT129" s="80"/>
      <c r="DU129" s="80"/>
      <c r="DV129" s="80"/>
      <c r="DW129" s="80"/>
      <c r="DX129" s="80"/>
      <c r="DY129" s="80"/>
      <c r="DZ129" s="80"/>
      <c r="EA129" s="115"/>
      <c r="EB129" s="80"/>
      <c r="EC129" s="80"/>
      <c r="ED129" s="80"/>
      <c r="EE129" s="80"/>
      <c r="EF129" s="80"/>
      <c r="EG129" s="80"/>
      <c r="EH129" s="80"/>
      <c r="EI129" s="80"/>
      <c r="EJ129" s="129"/>
      <c r="EK129" s="80"/>
      <c r="EL129" s="80"/>
      <c r="EM129" s="80"/>
      <c r="EN129" s="80"/>
      <c r="EO129" s="80"/>
      <c r="EP129" s="80"/>
      <c r="EQ129" s="80"/>
      <c r="ER129" s="80"/>
      <c r="ES129" s="80"/>
      <c r="ET129" s="123"/>
      <c r="EU129" s="80"/>
      <c r="EV129" s="80"/>
      <c r="EW129" s="80"/>
      <c r="EX129" s="80"/>
      <c r="EY129" s="80"/>
      <c r="EZ129" s="80"/>
      <c r="FA129" s="80"/>
      <c r="FB129" s="123"/>
      <c r="FC129" s="80"/>
      <c r="FD129" s="80"/>
      <c r="FE129" s="80"/>
      <c r="FF129" s="80"/>
      <c r="FG129" s="80"/>
      <c r="FH129" s="130"/>
      <c r="FI129" s="369"/>
      <c r="FJ129" s="80"/>
      <c r="FK129" s="80"/>
    </row>
    <row r="130" spans="1:167" s="78" customFormat="1" ht="18.75">
      <c r="A130" s="317"/>
      <c r="B130" s="317"/>
      <c r="C130" s="317"/>
      <c r="D130" s="77"/>
      <c r="E130" s="77"/>
      <c r="F130" s="77"/>
      <c r="G130" s="77"/>
      <c r="H130" s="77"/>
      <c r="I130" s="77"/>
      <c r="K130" s="80"/>
      <c r="L130" s="80"/>
      <c r="M130" s="115"/>
      <c r="N130" s="115"/>
      <c r="O130" s="80"/>
      <c r="P130" s="80"/>
      <c r="Q130" s="80"/>
      <c r="R130" s="80"/>
      <c r="S130" s="80"/>
      <c r="T130" s="80"/>
      <c r="U130" s="80"/>
      <c r="V130" s="80"/>
      <c r="W130" s="80"/>
      <c r="X130" s="80"/>
      <c r="Y130" s="80"/>
      <c r="Z130" s="80"/>
      <c r="AA130" s="80"/>
      <c r="AB130" s="128"/>
      <c r="AC130" s="80"/>
      <c r="AD130" s="80"/>
      <c r="AE130" s="80"/>
      <c r="AF130" s="80"/>
      <c r="AG130" s="80"/>
      <c r="AH130" s="80"/>
      <c r="AI130" s="80"/>
      <c r="AJ130" s="80"/>
      <c r="AK130" s="123"/>
      <c r="AL130" s="115"/>
      <c r="AM130" s="115"/>
      <c r="AN130" s="115"/>
      <c r="AO130" s="80"/>
      <c r="AP130" s="80"/>
      <c r="AQ130" s="80"/>
      <c r="AR130" s="80"/>
      <c r="AS130" s="123"/>
      <c r="AT130" s="80"/>
      <c r="AU130" s="80"/>
      <c r="AV130" s="80"/>
      <c r="AW130" s="80"/>
      <c r="AX130" s="80"/>
      <c r="AY130" s="115"/>
      <c r="AZ130" s="115"/>
      <c r="BA130" s="115"/>
      <c r="BB130" s="115"/>
      <c r="BC130" s="80"/>
      <c r="BD130" s="123"/>
      <c r="BE130" s="80"/>
      <c r="BF130" s="80"/>
      <c r="BG130" s="80"/>
      <c r="BH130" s="80"/>
      <c r="BI130" s="80"/>
      <c r="BJ130" s="123"/>
      <c r="BK130" s="80"/>
      <c r="BL130" s="80"/>
      <c r="BM130" s="80"/>
      <c r="BN130" s="80"/>
      <c r="BO130" s="80"/>
      <c r="BP130" s="80"/>
      <c r="BQ130" s="123"/>
      <c r="BR130" s="80"/>
      <c r="BS130" s="80"/>
      <c r="BT130" s="80"/>
      <c r="BU130" s="80"/>
      <c r="BV130" s="80"/>
      <c r="BW130" s="80"/>
      <c r="BX130" s="80"/>
      <c r="BY130" s="80"/>
      <c r="BZ130" s="80"/>
      <c r="CA130" s="80"/>
      <c r="CB130" s="80"/>
      <c r="CC130" s="115"/>
      <c r="CD130" s="123"/>
      <c r="CE130" s="80"/>
      <c r="CF130" s="80"/>
      <c r="CG130" s="80"/>
      <c r="CH130" s="80"/>
      <c r="CI130" s="80"/>
      <c r="CJ130" s="80"/>
      <c r="CK130" s="80"/>
      <c r="CL130" s="80"/>
      <c r="CM130" s="80"/>
      <c r="CN130" s="80"/>
      <c r="CO130" s="80"/>
      <c r="CP130" s="80"/>
      <c r="CQ130" s="80"/>
      <c r="CR130" s="80"/>
      <c r="CS130" s="80"/>
      <c r="CT130" s="129"/>
      <c r="CU130" s="80"/>
      <c r="CV130" s="80"/>
      <c r="CW130" s="80"/>
      <c r="CX130" s="80"/>
      <c r="CY130" s="80"/>
      <c r="CZ130" s="80"/>
      <c r="DA130" s="80"/>
      <c r="DB130" s="80"/>
      <c r="DC130" s="80"/>
      <c r="DD130" s="129"/>
      <c r="DE130" s="80"/>
      <c r="DF130" s="80"/>
      <c r="DG130" s="80"/>
      <c r="DH130" s="80"/>
      <c r="DI130" s="80"/>
      <c r="DJ130" s="123"/>
      <c r="DK130" s="77"/>
      <c r="DL130" s="77"/>
      <c r="DM130" s="77"/>
      <c r="DN130" s="77"/>
      <c r="DO130" s="77"/>
      <c r="DP130" s="77"/>
      <c r="DQ130" s="80"/>
      <c r="DR130" s="80"/>
      <c r="DS130" s="80"/>
      <c r="DT130" s="80"/>
      <c r="DU130" s="80"/>
      <c r="DV130" s="80"/>
      <c r="DW130" s="80"/>
      <c r="DX130" s="80"/>
      <c r="DY130" s="80"/>
      <c r="DZ130" s="80"/>
      <c r="EA130" s="115"/>
      <c r="EB130" s="80"/>
      <c r="EC130" s="80"/>
      <c r="ED130" s="80"/>
      <c r="EE130" s="80"/>
      <c r="EF130" s="80"/>
      <c r="EG130" s="80"/>
      <c r="EH130" s="80"/>
      <c r="EI130" s="80"/>
      <c r="EJ130" s="129"/>
      <c r="EK130" s="80"/>
      <c r="EL130" s="80"/>
      <c r="EM130" s="80"/>
      <c r="EN130" s="80"/>
      <c r="EO130" s="80"/>
      <c r="EP130" s="80"/>
      <c r="EQ130" s="80"/>
      <c r="ER130" s="80"/>
      <c r="ES130" s="80"/>
      <c r="ET130" s="123"/>
      <c r="EU130" s="80"/>
      <c r="EV130" s="80"/>
      <c r="EW130" s="80"/>
      <c r="EX130" s="80"/>
      <c r="EY130" s="80"/>
      <c r="EZ130" s="80"/>
      <c r="FA130" s="80"/>
      <c r="FB130" s="123"/>
      <c r="FC130" s="80"/>
      <c r="FD130" s="80"/>
      <c r="FE130" s="80"/>
      <c r="FF130" s="80"/>
      <c r="FG130" s="80"/>
      <c r="FH130" s="130"/>
      <c r="FI130" s="369"/>
      <c r="FJ130" s="80"/>
      <c r="FK130" s="80"/>
    </row>
    <row r="131" spans="1:167" s="78" customFormat="1" ht="18.75">
      <c r="A131" s="317"/>
      <c r="B131" s="317"/>
      <c r="C131" s="317"/>
      <c r="D131" s="77"/>
      <c r="E131" s="77"/>
      <c r="F131" s="77"/>
      <c r="G131" s="77"/>
      <c r="H131" s="77"/>
      <c r="I131" s="77"/>
      <c r="K131" s="80"/>
      <c r="L131" s="80"/>
      <c r="M131" s="115"/>
      <c r="N131" s="115"/>
      <c r="O131" s="80"/>
      <c r="P131" s="80"/>
      <c r="Q131" s="80"/>
      <c r="R131" s="80"/>
      <c r="S131" s="80"/>
      <c r="T131" s="80"/>
      <c r="U131" s="80"/>
      <c r="V131" s="80"/>
      <c r="W131" s="80"/>
      <c r="X131" s="80"/>
      <c r="Y131" s="80"/>
      <c r="Z131" s="80"/>
      <c r="AA131" s="80"/>
      <c r="AB131" s="128"/>
      <c r="AC131" s="80"/>
      <c r="AD131" s="80"/>
      <c r="AE131" s="80"/>
      <c r="AF131" s="80"/>
      <c r="AG131" s="80"/>
      <c r="AH131" s="80"/>
      <c r="AI131" s="80"/>
      <c r="AJ131" s="80"/>
      <c r="AK131" s="123"/>
      <c r="AL131" s="115"/>
      <c r="AM131" s="115"/>
      <c r="AN131" s="115"/>
      <c r="AO131" s="80"/>
      <c r="AP131" s="80"/>
      <c r="AQ131" s="80"/>
      <c r="AR131" s="80"/>
      <c r="AS131" s="123"/>
      <c r="AT131" s="80"/>
      <c r="AU131" s="80"/>
      <c r="AV131" s="80"/>
      <c r="AW131" s="80"/>
      <c r="AX131" s="80"/>
      <c r="AY131" s="115"/>
      <c r="AZ131" s="115"/>
      <c r="BA131" s="115"/>
      <c r="BB131" s="115"/>
      <c r="BC131" s="80"/>
      <c r="BD131" s="123"/>
      <c r="BE131" s="80"/>
      <c r="BF131" s="80"/>
      <c r="BG131" s="80"/>
      <c r="BH131" s="80"/>
      <c r="BI131" s="80"/>
      <c r="BJ131" s="123"/>
      <c r="BK131" s="80"/>
      <c r="BL131" s="80"/>
      <c r="BM131" s="80"/>
      <c r="BN131" s="80"/>
      <c r="BO131" s="80"/>
      <c r="BP131" s="80"/>
      <c r="BQ131" s="123"/>
      <c r="BR131" s="80"/>
      <c r="BS131" s="80"/>
      <c r="BT131" s="80"/>
      <c r="BU131" s="80"/>
      <c r="BV131" s="80"/>
      <c r="BW131" s="80"/>
      <c r="BX131" s="80"/>
      <c r="BY131" s="80"/>
      <c r="BZ131" s="80"/>
      <c r="CA131" s="80"/>
      <c r="CB131" s="80"/>
      <c r="CC131" s="115"/>
      <c r="CD131" s="123"/>
      <c r="CE131" s="80"/>
      <c r="CF131" s="80"/>
      <c r="CG131" s="80"/>
      <c r="CH131" s="80"/>
      <c r="CI131" s="80"/>
      <c r="CJ131" s="80"/>
      <c r="CK131" s="80"/>
      <c r="CL131" s="80"/>
      <c r="CM131" s="80"/>
      <c r="CN131" s="80"/>
      <c r="CO131" s="80"/>
      <c r="CP131" s="80"/>
      <c r="CQ131" s="80"/>
      <c r="CR131" s="80"/>
      <c r="CS131" s="80"/>
      <c r="CT131" s="129"/>
      <c r="CU131" s="80"/>
      <c r="CV131" s="80"/>
      <c r="CW131" s="80"/>
      <c r="CX131" s="80"/>
      <c r="CY131" s="80"/>
      <c r="CZ131" s="80"/>
      <c r="DA131" s="80"/>
      <c r="DB131" s="80"/>
      <c r="DC131" s="80"/>
      <c r="DD131" s="129"/>
      <c r="DE131" s="80"/>
      <c r="DF131" s="80"/>
      <c r="DG131" s="80"/>
      <c r="DH131" s="80"/>
      <c r="DI131" s="80"/>
      <c r="DJ131" s="123"/>
      <c r="DK131" s="77"/>
      <c r="DL131" s="77"/>
      <c r="DM131" s="77"/>
      <c r="DN131" s="77"/>
      <c r="DO131" s="77"/>
      <c r="DP131" s="77"/>
      <c r="DQ131" s="80"/>
      <c r="DR131" s="80"/>
      <c r="DS131" s="80"/>
      <c r="DT131" s="80"/>
      <c r="DU131" s="80"/>
      <c r="DV131" s="80"/>
      <c r="DW131" s="80"/>
      <c r="DX131" s="80"/>
      <c r="DY131" s="80"/>
      <c r="DZ131" s="80"/>
      <c r="EA131" s="115"/>
      <c r="EB131" s="80"/>
      <c r="EC131" s="80"/>
      <c r="ED131" s="80"/>
      <c r="EE131" s="80"/>
      <c r="EF131" s="80"/>
      <c r="EG131" s="80"/>
      <c r="EH131" s="80"/>
      <c r="EI131" s="80"/>
      <c r="EJ131" s="129"/>
      <c r="EK131" s="80"/>
      <c r="EL131" s="80"/>
      <c r="EM131" s="80"/>
      <c r="EN131" s="80"/>
      <c r="EO131" s="80"/>
      <c r="EP131" s="80"/>
      <c r="EQ131" s="80"/>
      <c r="ER131" s="80"/>
      <c r="ES131" s="80"/>
      <c r="ET131" s="123"/>
      <c r="EU131" s="80"/>
      <c r="EV131" s="80"/>
      <c r="EW131" s="80"/>
      <c r="EX131" s="80"/>
      <c r="EY131" s="80"/>
      <c r="EZ131" s="80"/>
      <c r="FA131" s="80"/>
      <c r="FB131" s="123"/>
      <c r="FC131" s="80"/>
      <c r="FD131" s="80"/>
      <c r="FE131" s="80"/>
      <c r="FF131" s="80"/>
      <c r="FG131" s="80"/>
      <c r="FH131" s="130"/>
      <c r="FI131" s="369"/>
      <c r="FJ131" s="80"/>
      <c r="FK131" s="80"/>
    </row>
    <row r="132" spans="1:167" s="78" customFormat="1" ht="18.75">
      <c r="A132" s="317"/>
      <c r="B132" s="317"/>
      <c r="C132" s="317"/>
      <c r="D132" s="77"/>
      <c r="E132" s="77"/>
      <c r="F132" s="77"/>
      <c r="G132" s="77"/>
      <c r="H132" s="77"/>
      <c r="I132" s="77"/>
      <c r="K132" s="80"/>
      <c r="L132" s="80"/>
      <c r="M132" s="115"/>
      <c r="N132" s="115"/>
      <c r="O132" s="80"/>
      <c r="P132" s="80"/>
      <c r="Q132" s="80"/>
      <c r="R132" s="80"/>
      <c r="S132" s="80"/>
      <c r="T132" s="80"/>
      <c r="U132" s="80"/>
      <c r="V132" s="80"/>
      <c r="W132" s="80"/>
      <c r="X132" s="80"/>
      <c r="Y132" s="80"/>
      <c r="Z132" s="80"/>
      <c r="AA132" s="80"/>
      <c r="AB132" s="128"/>
      <c r="AC132" s="80"/>
      <c r="AD132" s="80"/>
      <c r="AE132" s="80"/>
      <c r="AF132" s="80"/>
      <c r="AG132" s="80"/>
      <c r="AH132" s="80"/>
      <c r="AI132" s="80"/>
      <c r="AJ132" s="80"/>
      <c r="AK132" s="123"/>
      <c r="AL132" s="115"/>
      <c r="AM132" s="115"/>
      <c r="AN132" s="115"/>
      <c r="AO132" s="80"/>
      <c r="AP132" s="80"/>
      <c r="AQ132" s="80"/>
      <c r="AR132" s="80"/>
      <c r="AS132" s="123"/>
      <c r="AT132" s="80"/>
      <c r="AU132" s="80"/>
      <c r="AV132" s="80"/>
      <c r="AW132" s="80"/>
      <c r="AX132" s="80"/>
      <c r="AY132" s="115"/>
      <c r="AZ132" s="115"/>
      <c r="BA132" s="115"/>
      <c r="BB132" s="115"/>
      <c r="BC132" s="80"/>
      <c r="BD132" s="123"/>
      <c r="BE132" s="80"/>
      <c r="BF132" s="80"/>
      <c r="BG132" s="80"/>
      <c r="BH132" s="80"/>
      <c r="BI132" s="80"/>
      <c r="BJ132" s="123"/>
      <c r="BK132" s="80"/>
      <c r="BL132" s="80"/>
      <c r="BM132" s="80"/>
      <c r="BN132" s="80"/>
      <c r="BO132" s="80"/>
      <c r="BP132" s="80"/>
      <c r="BQ132" s="123"/>
      <c r="BR132" s="80"/>
      <c r="BS132" s="80"/>
      <c r="BT132" s="80"/>
      <c r="BU132" s="80"/>
      <c r="BV132" s="80"/>
      <c r="BW132" s="80"/>
      <c r="BX132" s="80"/>
      <c r="BY132" s="80"/>
      <c r="BZ132" s="80"/>
      <c r="CA132" s="80"/>
      <c r="CB132" s="80"/>
      <c r="CC132" s="115"/>
      <c r="CD132" s="123"/>
      <c r="CE132" s="80"/>
      <c r="CF132" s="80"/>
      <c r="CG132" s="80"/>
      <c r="CH132" s="80"/>
      <c r="CI132" s="80"/>
      <c r="CJ132" s="80"/>
      <c r="CK132" s="80"/>
      <c r="CL132" s="80"/>
      <c r="CM132" s="80"/>
      <c r="CN132" s="80"/>
      <c r="CO132" s="80"/>
      <c r="CP132" s="80"/>
      <c r="CQ132" s="80"/>
      <c r="CR132" s="80"/>
      <c r="CS132" s="80"/>
      <c r="CT132" s="129"/>
      <c r="CU132" s="80"/>
      <c r="CV132" s="80"/>
      <c r="CW132" s="80"/>
      <c r="CX132" s="80"/>
      <c r="CY132" s="80"/>
      <c r="CZ132" s="80"/>
      <c r="DA132" s="80"/>
      <c r="DB132" s="80"/>
      <c r="DC132" s="80"/>
      <c r="DD132" s="129"/>
      <c r="DE132" s="80"/>
      <c r="DF132" s="80"/>
      <c r="DG132" s="80"/>
      <c r="DH132" s="80"/>
      <c r="DI132" s="80"/>
      <c r="DJ132" s="123"/>
      <c r="DK132" s="77"/>
      <c r="DL132" s="77"/>
      <c r="DM132" s="77"/>
      <c r="DN132" s="77"/>
      <c r="DO132" s="77"/>
      <c r="DP132" s="77"/>
      <c r="DQ132" s="80"/>
      <c r="DR132" s="80"/>
      <c r="DS132" s="80"/>
      <c r="DT132" s="80"/>
      <c r="DU132" s="80"/>
      <c r="DV132" s="80"/>
      <c r="DW132" s="80"/>
      <c r="DX132" s="80"/>
      <c r="DY132" s="80"/>
      <c r="DZ132" s="80"/>
      <c r="EA132" s="115"/>
      <c r="EB132" s="80"/>
      <c r="EC132" s="80"/>
      <c r="ED132" s="80"/>
      <c r="EE132" s="80"/>
      <c r="EF132" s="80"/>
      <c r="EG132" s="80"/>
      <c r="EH132" s="80"/>
      <c r="EI132" s="80"/>
      <c r="EJ132" s="129"/>
      <c r="EK132" s="80"/>
      <c r="EL132" s="80"/>
      <c r="EM132" s="80"/>
      <c r="EN132" s="80"/>
      <c r="EO132" s="80"/>
      <c r="EP132" s="80"/>
      <c r="EQ132" s="80"/>
      <c r="ER132" s="80"/>
      <c r="ES132" s="80"/>
      <c r="ET132" s="123"/>
      <c r="EU132" s="80"/>
      <c r="EV132" s="80"/>
      <c r="EW132" s="80"/>
      <c r="EX132" s="80"/>
      <c r="EY132" s="80"/>
      <c r="EZ132" s="80"/>
      <c r="FA132" s="80"/>
      <c r="FB132" s="123"/>
      <c r="FC132" s="80"/>
      <c r="FD132" s="80"/>
      <c r="FE132" s="80"/>
      <c r="FF132" s="80"/>
      <c r="FG132" s="80"/>
      <c r="FH132" s="130"/>
      <c r="FI132" s="369"/>
      <c r="FJ132" s="80"/>
      <c r="FK132" s="80"/>
    </row>
    <row r="133" spans="1:167" s="78" customFormat="1" ht="18.75">
      <c r="A133" s="317"/>
      <c r="B133" s="317"/>
      <c r="C133" s="317"/>
      <c r="D133" s="77"/>
      <c r="E133" s="77"/>
      <c r="F133" s="77"/>
      <c r="G133" s="77"/>
      <c r="H133" s="77"/>
      <c r="I133" s="77"/>
      <c r="K133" s="80"/>
      <c r="L133" s="80"/>
      <c r="M133" s="115"/>
      <c r="N133" s="115"/>
      <c r="O133" s="80"/>
      <c r="P133" s="80"/>
      <c r="Q133" s="80"/>
      <c r="R133" s="80"/>
      <c r="S133" s="80"/>
      <c r="T133" s="80"/>
      <c r="U133" s="80"/>
      <c r="V133" s="80"/>
      <c r="W133" s="80"/>
      <c r="X133" s="80"/>
      <c r="Y133" s="80"/>
      <c r="Z133" s="80"/>
      <c r="AA133" s="80"/>
      <c r="AB133" s="128"/>
      <c r="AC133" s="80"/>
      <c r="AD133" s="80"/>
      <c r="AE133" s="80"/>
      <c r="AF133" s="80"/>
      <c r="AG133" s="80"/>
      <c r="AH133" s="80"/>
      <c r="AI133" s="80"/>
      <c r="AJ133" s="80"/>
      <c r="AK133" s="123"/>
      <c r="AL133" s="115"/>
      <c r="AM133" s="115"/>
      <c r="AN133" s="115"/>
      <c r="AO133" s="80"/>
      <c r="AP133" s="80"/>
      <c r="AQ133" s="80"/>
      <c r="AR133" s="80"/>
      <c r="AS133" s="123"/>
      <c r="AT133" s="80"/>
      <c r="AU133" s="80"/>
      <c r="AV133" s="80"/>
      <c r="AW133" s="80"/>
      <c r="AX133" s="80"/>
      <c r="AY133" s="115"/>
      <c r="AZ133" s="115"/>
      <c r="BA133" s="115"/>
      <c r="BB133" s="115"/>
      <c r="BC133" s="80"/>
      <c r="BD133" s="123"/>
      <c r="BE133" s="80"/>
      <c r="BF133" s="80"/>
      <c r="BG133" s="80"/>
      <c r="BH133" s="80"/>
      <c r="BI133" s="80"/>
      <c r="BJ133" s="123"/>
      <c r="BK133" s="80"/>
      <c r="BL133" s="80"/>
      <c r="BM133" s="80"/>
      <c r="BN133" s="80"/>
      <c r="BO133" s="80"/>
      <c r="BP133" s="80"/>
      <c r="BQ133" s="123"/>
      <c r="BR133" s="80"/>
      <c r="BS133" s="80"/>
      <c r="BT133" s="80"/>
      <c r="BU133" s="80"/>
      <c r="BV133" s="80"/>
      <c r="BW133" s="80"/>
      <c r="BX133" s="80"/>
      <c r="BY133" s="80"/>
      <c r="BZ133" s="80"/>
      <c r="CA133" s="80"/>
      <c r="CB133" s="80"/>
      <c r="CC133" s="115"/>
      <c r="CD133" s="123"/>
      <c r="CE133" s="80"/>
      <c r="CF133" s="80"/>
      <c r="CG133" s="80"/>
      <c r="CH133" s="80"/>
      <c r="CI133" s="80"/>
      <c r="CJ133" s="80"/>
      <c r="CK133" s="80"/>
      <c r="CL133" s="80"/>
      <c r="CM133" s="80"/>
      <c r="CN133" s="80"/>
      <c r="CO133" s="80"/>
      <c r="CP133" s="80"/>
      <c r="CQ133" s="80"/>
      <c r="CR133" s="80"/>
      <c r="CS133" s="80"/>
      <c r="CT133" s="129"/>
      <c r="CU133" s="80"/>
      <c r="CV133" s="80"/>
      <c r="CW133" s="80"/>
      <c r="CX133" s="80"/>
      <c r="CY133" s="80"/>
      <c r="CZ133" s="80"/>
      <c r="DA133" s="80"/>
      <c r="DB133" s="80"/>
      <c r="DC133" s="80"/>
      <c r="DD133" s="129"/>
      <c r="DE133" s="80"/>
      <c r="DF133" s="80"/>
      <c r="DG133" s="80"/>
      <c r="DH133" s="80"/>
      <c r="DI133" s="80"/>
      <c r="DJ133" s="123"/>
      <c r="DK133" s="77"/>
      <c r="DL133" s="77"/>
      <c r="DM133" s="77"/>
      <c r="DN133" s="77"/>
      <c r="DO133" s="77"/>
      <c r="DP133" s="77"/>
      <c r="DQ133" s="80"/>
      <c r="DR133" s="80"/>
      <c r="DS133" s="80"/>
      <c r="DT133" s="80"/>
      <c r="DU133" s="80"/>
      <c r="DV133" s="80"/>
      <c r="DW133" s="80"/>
      <c r="DX133" s="80"/>
      <c r="DY133" s="80"/>
      <c r="DZ133" s="80"/>
      <c r="EA133" s="115"/>
      <c r="EB133" s="80"/>
      <c r="EC133" s="80"/>
      <c r="ED133" s="80"/>
      <c r="EE133" s="80"/>
      <c r="EF133" s="80"/>
      <c r="EG133" s="80"/>
      <c r="EH133" s="80"/>
      <c r="EI133" s="80"/>
      <c r="EJ133" s="129"/>
      <c r="EK133" s="80"/>
      <c r="EL133" s="80"/>
      <c r="EM133" s="80"/>
      <c r="EN133" s="80"/>
      <c r="EO133" s="80"/>
      <c r="EP133" s="80"/>
      <c r="EQ133" s="80"/>
      <c r="ER133" s="80"/>
      <c r="ES133" s="80"/>
      <c r="ET133" s="123"/>
      <c r="EU133" s="80"/>
      <c r="EV133" s="80"/>
      <c r="EW133" s="80"/>
      <c r="EX133" s="80"/>
      <c r="EY133" s="80"/>
      <c r="EZ133" s="80"/>
      <c r="FA133" s="80"/>
      <c r="FB133" s="123"/>
      <c r="FC133" s="80"/>
      <c r="FD133" s="80"/>
      <c r="FE133" s="80"/>
      <c r="FF133" s="80"/>
      <c r="FG133" s="80"/>
      <c r="FH133" s="130"/>
      <c r="FI133" s="369"/>
      <c r="FJ133" s="80"/>
      <c r="FK133" s="80"/>
    </row>
    <row r="134" spans="1:167" s="78" customFormat="1" ht="18.75">
      <c r="A134" s="317"/>
      <c r="B134" s="317"/>
      <c r="C134" s="317"/>
      <c r="D134" s="77"/>
      <c r="E134" s="77"/>
      <c r="F134" s="77"/>
      <c r="G134" s="77"/>
      <c r="H134" s="77"/>
      <c r="I134" s="77"/>
      <c r="K134" s="80"/>
      <c r="L134" s="80"/>
      <c r="M134" s="115"/>
      <c r="N134" s="115"/>
      <c r="O134" s="80"/>
      <c r="P134" s="80"/>
      <c r="Q134" s="80"/>
      <c r="R134" s="80"/>
      <c r="S134" s="80"/>
      <c r="T134" s="80"/>
      <c r="U134" s="80"/>
      <c r="V134" s="80"/>
      <c r="W134" s="80"/>
      <c r="X134" s="80"/>
      <c r="Y134" s="80"/>
      <c r="Z134" s="80"/>
      <c r="AA134" s="80"/>
      <c r="AB134" s="128"/>
      <c r="AC134" s="80"/>
      <c r="AD134" s="80"/>
      <c r="AE134" s="80"/>
      <c r="AF134" s="80"/>
      <c r="AG134" s="80"/>
      <c r="AH134" s="80"/>
      <c r="AI134" s="80"/>
      <c r="AJ134" s="80"/>
      <c r="AK134" s="123"/>
      <c r="AL134" s="115"/>
      <c r="AM134" s="115"/>
      <c r="AN134" s="115"/>
      <c r="AO134" s="80"/>
      <c r="AP134" s="80"/>
      <c r="AQ134" s="80"/>
      <c r="AR134" s="80"/>
      <c r="AS134" s="123"/>
      <c r="AT134" s="80"/>
      <c r="AU134" s="80"/>
      <c r="AV134" s="80"/>
      <c r="AW134" s="80"/>
      <c r="AX134" s="80"/>
      <c r="AY134" s="115"/>
      <c r="AZ134" s="115"/>
      <c r="BA134" s="115"/>
      <c r="BB134" s="115"/>
      <c r="BC134" s="80"/>
      <c r="BD134" s="123"/>
      <c r="BE134" s="80"/>
      <c r="BF134" s="80"/>
      <c r="BG134" s="80"/>
      <c r="BH134" s="80"/>
      <c r="BI134" s="80"/>
      <c r="BJ134" s="123"/>
      <c r="BK134" s="80"/>
      <c r="BL134" s="80"/>
      <c r="BM134" s="80"/>
      <c r="BN134" s="80"/>
      <c r="BO134" s="80"/>
      <c r="BP134" s="80"/>
      <c r="BQ134" s="123"/>
      <c r="BR134" s="80"/>
      <c r="BS134" s="80"/>
      <c r="BT134" s="80"/>
      <c r="BU134" s="80"/>
      <c r="BV134" s="80"/>
      <c r="BW134" s="80"/>
      <c r="BX134" s="80"/>
      <c r="BY134" s="80"/>
      <c r="BZ134" s="80"/>
      <c r="CA134" s="80"/>
      <c r="CB134" s="80"/>
      <c r="CC134" s="115"/>
      <c r="CD134" s="123"/>
      <c r="CE134" s="80"/>
      <c r="CF134" s="80"/>
      <c r="CG134" s="80"/>
      <c r="CH134" s="80"/>
      <c r="CI134" s="80"/>
      <c r="CJ134" s="80"/>
      <c r="CK134" s="80"/>
      <c r="CL134" s="80"/>
      <c r="CM134" s="80"/>
      <c r="CN134" s="80"/>
      <c r="CO134" s="80"/>
      <c r="CP134" s="80"/>
      <c r="CQ134" s="80"/>
      <c r="CR134" s="80"/>
      <c r="CS134" s="80"/>
      <c r="CT134" s="129"/>
      <c r="CU134" s="80"/>
      <c r="CV134" s="80"/>
      <c r="CW134" s="80"/>
      <c r="CX134" s="80"/>
      <c r="CY134" s="80"/>
      <c r="CZ134" s="80"/>
      <c r="DA134" s="80"/>
      <c r="DB134" s="80"/>
      <c r="DC134" s="80"/>
      <c r="DD134" s="129"/>
      <c r="DE134" s="80"/>
      <c r="DF134" s="80"/>
      <c r="DG134" s="80"/>
      <c r="DH134" s="80"/>
      <c r="DI134" s="80"/>
      <c r="DJ134" s="123"/>
      <c r="DK134" s="77"/>
      <c r="DL134" s="77"/>
      <c r="DM134" s="77"/>
      <c r="DN134" s="77"/>
      <c r="DO134" s="77"/>
      <c r="DP134" s="77"/>
      <c r="DQ134" s="80"/>
      <c r="DR134" s="80"/>
      <c r="DS134" s="80"/>
      <c r="DT134" s="80"/>
      <c r="DU134" s="80"/>
      <c r="DV134" s="80"/>
      <c r="DW134" s="80"/>
      <c r="DX134" s="80"/>
      <c r="DY134" s="80"/>
      <c r="DZ134" s="80"/>
      <c r="EA134" s="115"/>
      <c r="EB134" s="80"/>
      <c r="EC134" s="80"/>
      <c r="ED134" s="80"/>
      <c r="EE134" s="80"/>
      <c r="EF134" s="80"/>
      <c r="EG134" s="80"/>
      <c r="EH134" s="80"/>
      <c r="EI134" s="80"/>
      <c r="EJ134" s="129"/>
      <c r="EK134" s="80"/>
      <c r="EL134" s="80"/>
      <c r="EM134" s="80"/>
      <c r="EN134" s="80"/>
      <c r="EO134" s="80"/>
      <c r="EP134" s="80"/>
      <c r="EQ134" s="80"/>
      <c r="ER134" s="80"/>
      <c r="ES134" s="80"/>
      <c r="ET134" s="123"/>
      <c r="EU134" s="80"/>
      <c r="EV134" s="80"/>
      <c r="EW134" s="80"/>
      <c r="EX134" s="80"/>
      <c r="EY134" s="80"/>
      <c r="EZ134" s="80"/>
      <c r="FA134" s="80"/>
      <c r="FB134" s="123"/>
      <c r="FC134" s="80"/>
      <c r="FD134" s="80"/>
      <c r="FE134" s="80"/>
      <c r="FF134" s="80"/>
      <c r="FG134" s="80"/>
      <c r="FH134" s="130"/>
      <c r="FI134" s="369"/>
      <c r="FJ134" s="80"/>
      <c r="FK134" s="80"/>
    </row>
    <row r="135" spans="1:167" s="78" customFormat="1" ht="18.75">
      <c r="A135" s="317"/>
      <c r="B135" s="317"/>
      <c r="C135" s="317"/>
      <c r="D135" s="77"/>
      <c r="E135" s="77"/>
      <c r="F135" s="77"/>
      <c r="G135" s="77"/>
      <c r="H135" s="77"/>
      <c r="I135" s="77"/>
      <c r="K135" s="80"/>
      <c r="L135" s="80"/>
      <c r="M135" s="115"/>
      <c r="N135" s="115"/>
      <c r="O135" s="80"/>
      <c r="P135" s="80"/>
      <c r="Q135" s="80"/>
      <c r="R135" s="80"/>
      <c r="S135" s="80"/>
      <c r="T135" s="80"/>
      <c r="U135" s="80"/>
      <c r="V135" s="80"/>
      <c r="W135" s="80"/>
      <c r="X135" s="80"/>
      <c r="Y135" s="80"/>
      <c r="Z135" s="80"/>
      <c r="AA135" s="80"/>
      <c r="AB135" s="128"/>
      <c r="AC135" s="80"/>
      <c r="AD135" s="80"/>
      <c r="AE135" s="80"/>
      <c r="AF135" s="80"/>
      <c r="AG135" s="80"/>
      <c r="AH135" s="80"/>
      <c r="AI135" s="80"/>
      <c r="AJ135" s="80"/>
      <c r="AK135" s="123"/>
      <c r="AL135" s="115"/>
      <c r="AM135" s="115"/>
      <c r="AN135" s="115"/>
      <c r="AO135" s="80"/>
      <c r="AP135" s="80"/>
      <c r="AQ135" s="80"/>
      <c r="AR135" s="80"/>
      <c r="AS135" s="123"/>
      <c r="AT135" s="80"/>
      <c r="AU135" s="80"/>
      <c r="AV135" s="80"/>
      <c r="AW135" s="80"/>
      <c r="AX135" s="80"/>
      <c r="AY135" s="115"/>
      <c r="AZ135" s="115"/>
      <c r="BA135" s="115"/>
      <c r="BB135" s="115"/>
      <c r="BC135" s="80"/>
      <c r="BD135" s="123"/>
      <c r="BE135" s="80"/>
      <c r="BF135" s="80"/>
      <c r="BG135" s="80"/>
      <c r="BH135" s="80"/>
      <c r="BI135" s="80"/>
      <c r="BJ135" s="123"/>
      <c r="BK135" s="80"/>
      <c r="BL135" s="80"/>
      <c r="BM135" s="80"/>
      <c r="BN135" s="80"/>
      <c r="BO135" s="80"/>
      <c r="BP135" s="80"/>
      <c r="BQ135" s="123"/>
      <c r="BR135" s="80"/>
      <c r="BS135" s="80"/>
      <c r="BT135" s="80"/>
      <c r="BU135" s="80"/>
      <c r="BV135" s="80"/>
      <c r="BW135" s="80"/>
      <c r="BX135" s="80"/>
      <c r="BY135" s="80"/>
      <c r="BZ135" s="80"/>
      <c r="CA135" s="80"/>
      <c r="CB135" s="80"/>
      <c r="CC135" s="115"/>
      <c r="CD135" s="123"/>
      <c r="CE135" s="80"/>
      <c r="CF135" s="80"/>
      <c r="CG135" s="80"/>
      <c r="CH135" s="80"/>
      <c r="CI135" s="80"/>
      <c r="CJ135" s="80"/>
      <c r="CK135" s="80"/>
      <c r="CL135" s="80"/>
      <c r="CM135" s="80"/>
      <c r="CN135" s="80"/>
      <c r="CO135" s="80"/>
      <c r="CP135" s="80"/>
      <c r="CQ135" s="80"/>
      <c r="CR135" s="80"/>
      <c r="CS135" s="80"/>
      <c r="CT135" s="129"/>
      <c r="CU135" s="80"/>
      <c r="CV135" s="80"/>
      <c r="CW135" s="80"/>
      <c r="CX135" s="80"/>
      <c r="CY135" s="80"/>
      <c r="CZ135" s="80"/>
      <c r="DA135" s="80"/>
      <c r="DB135" s="80"/>
      <c r="DC135" s="80"/>
      <c r="DD135" s="129"/>
      <c r="DE135" s="80"/>
      <c r="DF135" s="80"/>
      <c r="DG135" s="80"/>
      <c r="DH135" s="80"/>
      <c r="DI135" s="80"/>
      <c r="DJ135" s="123"/>
      <c r="DK135" s="77"/>
      <c r="DL135" s="77"/>
      <c r="DM135" s="77"/>
      <c r="DN135" s="77"/>
      <c r="DO135" s="77"/>
      <c r="DP135" s="77"/>
      <c r="DQ135" s="80"/>
      <c r="DR135" s="80"/>
      <c r="DS135" s="80"/>
      <c r="DT135" s="80"/>
      <c r="DU135" s="80"/>
      <c r="DV135" s="80"/>
      <c r="DW135" s="80"/>
      <c r="DX135" s="80"/>
      <c r="DY135" s="80"/>
      <c r="DZ135" s="80"/>
      <c r="EA135" s="115"/>
      <c r="EB135" s="80"/>
      <c r="EC135" s="80"/>
      <c r="ED135" s="80"/>
      <c r="EE135" s="80"/>
      <c r="EF135" s="80"/>
      <c r="EG135" s="80"/>
      <c r="EH135" s="80"/>
      <c r="EI135" s="80"/>
      <c r="EJ135" s="129"/>
      <c r="EK135" s="80"/>
      <c r="EL135" s="80"/>
      <c r="EM135" s="80"/>
      <c r="EN135" s="80"/>
      <c r="EO135" s="80"/>
      <c r="EP135" s="80"/>
      <c r="EQ135" s="80"/>
      <c r="ER135" s="80"/>
      <c r="ES135" s="80"/>
      <c r="ET135" s="123"/>
      <c r="EU135" s="80"/>
      <c r="EV135" s="80"/>
      <c r="EW135" s="80"/>
      <c r="EX135" s="80"/>
      <c r="EY135" s="80"/>
      <c r="EZ135" s="80"/>
      <c r="FA135" s="80"/>
      <c r="FB135" s="123"/>
      <c r="FC135" s="80"/>
      <c r="FD135" s="80"/>
      <c r="FE135" s="80"/>
      <c r="FF135" s="80"/>
      <c r="FG135" s="80"/>
      <c r="FH135" s="130"/>
      <c r="FI135" s="369"/>
      <c r="FJ135" s="80"/>
      <c r="FK135" s="80"/>
    </row>
    <row r="136" spans="1:167" s="78" customFormat="1" ht="18.75">
      <c r="A136" s="317"/>
      <c r="B136" s="317"/>
      <c r="C136" s="317"/>
      <c r="D136" s="77"/>
      <c r="E136" s="77"/>
      <c r="F136" s="77"/>
      <c r="G136" s="77"/>
      <c r="H136" s="77"/>
      <c r="I136" s="77"/>
      <c r="K136" s="80"/>
      <c r="L136" s="80"/>
      <c r="M136" s="115"/>
      <c r="N136" s="115"/>
      <c r="O136" s="80"/>
      <c r="P136" s="80"/>
      <c r="Q136" s="80"/>
      <c r="R136" s="80"/>
      <c r="S136" s="80"/>
      <c r="T136" s="80"/>
      <c r="U136" s="80"/>
      <c r="V136" s="80"/>
      <c r="W136" s="80"/>
      <c r="X136" s="80"/>
      <c r="Y136" s="80"/>
      <c r="Z136" s="80"/>
      <c r="AA136" s="80"/>
      <c r="AB136" s="128"/>
      <c r="AC136" s="80"/>
      <c r="AD136" s="80"/>
      <c r="AE136" s="80"/>
      <c r="AF136" s="80"/>
      <c r="AG136" s="80"/>
      <c r="AH136" s="80"/>
      <c r="AI136" s="80"/>
      <c r="AJ136" s="80"/>
      <c r="AK136" s="123"/>
      <c r="AL136" s="115"/>
      <c r="AM136" s="115"/>
      <c r="AN136" s="115"/>
      <c r="AO136" s="80"/>
      <c r="AP136" s="80"/>
      <c r="AQ136" s="80"/>
      <c r="AR136" s="80"/>
      <c r="AS136" s="123"/>
      <c r="AT136" s="80"/>
      <c r="AU136" s="80"/>
      <c r="AV136" s="80"/>
      <c r="AW136" s="80"/>
      <c r="AX136" s="80"/>
      <c r="AY136" s="115"/>
      <c r="AZ136" s="115"/>
      <c r="BA136" s="115"/>
      <c r="BB136" s="115"/>
      <c r="BC136" s="80"/>
      <c r="BD136" s="123"/>
      <c r="BE136" s="80"/>
      <c r="BF136" s="80"/>
      <c r="BG136" s="80"/>
      <c r="BH136" s="80"/>
      <c r="BI136" s="80"/>
      <c r="BJ136" s="123"/>
      <c r="BK136" s="80"/>
      <c r="BL136" s="80"/>
      <c r="BM136" s="80"/>
      <c r="BN136" s="80"/>
      <c r="BO136" s="80"/>
      <c r="BP136" s="80"/>
      <c r="BQ136" s="123"/>
      <c r="BR136" s="80"/>
      <c r="BS136" s="80"/>
      <c r="BT136" s="80"/>
      <c r="BU136" s="80"/>
      <c r="BV136" s="80"/>
      <c r="BW136" s="80"/>
      <c r="BX136" s="80"/>
      <c r="BY136" s="80"/>
      <c r="BZ136" s="80"/>
      <c r="CA136" s="80"/>
      <c r="CB136" s="80"/>
      <c r="CC136" s="115"/>
      <c r="CD136" s="123"/>
      <c r="CE136" s="80"/>
      <c r="CF136" s="80"/>
      <c r="CG136" s="80"/>
      <c r="CH136" s="80"/>
      <c r="CI136" s="80"/>
      <c r="CJ136" s="80"/>
      <c r="CK136" s="80"/>
      <c r="CL136" s="80"/>
      <c r="CM136" s="80"/>
      <c r="CN136" s="80"/>
      <c r="CO136" s="80"/>
      <c r="CP136" s="80"/>
      <c r="CQ136" s="80"/>
      <c r="CR136" s="80"/>
      <c r="CS136" s="80"/>
      <c r="CT136" s="129"/>
      <c r="CU136" s="80"/>
      <c r="CV136" s="80"/>
      <c r="CW136" s="80"/>
      <c r="CX136" s="80"/>
      <c r="CY136" s="80"/>
      <c r="CZ136" s="80"/>
      <c r="DA136" s="80"/>
      <c r="DB136" s="80"/>
      <c r="DC136" s="80"/>
      <c r="DD136" s="129"/>
      <c r="DE136" s="80"/>
      <c r="DF136" s="80"/>
      <c r="DG136" s="80"/>
      <c r="DH136" s="80"/>
      <c r="DI136" s="80"/>
      <c r="DJ136" s="123"/>
      <c r="DK136" s="77"/>
      <c r="DL136" s="77"/>
      <c r="DM136" s="77"/>
      <c r="DN136" s="77"/>
      <c r="DO136" s="77"/>
      <c r="DP136" s="77"/>
      <c r="DQ136" s="80"/>
      <c r="DR136" s="80"/>
      <c r="DS136" s="80"/>
      <c r="DT136" s="80"/>
      <c r="DU136" s="80"/>
      <c r="DV136" s="80"/>
      <c r="DW136" s="80"/>
      <c r="DX136" s="80"/>
      <c r="DY136" s="80"/>
      <c r="DZ136" s="80"/>
      <c r="EA136" s="115"/>
      <c r="EB136" s="80"/>
      <c r="EC136" s="80"/>
      <c r="ED136" s="80"/>
      <c r="EE136" s="80"/>
      <c r="EF136" s="80"/>
      <c r="EG136" s="80"/>
      <c r="EH136" s="80"/>
      <c r="EI136" s="80"/>
      <c r="EJ136" s="129"/>
      <c r="EK136" s="80"/>
      <c r="EL136" s="80"/>
      <c r="EM136" s="80"/>
      <c r="EN136" s="80"/>
      <c r="EO136" s="80"/>
      <c r="EP136" s="80"/>
      <c r="EQ136" s="80"/>
      <c r="ER136" s="80"/>
      <c r="ES136" s="80"/>
      <c r="ET136" s="123"/>
      <c r="EU136" s="80"/>
      <c r="EV136" s="80"/>
      <c r="EW136" s="80"/>
      <c r="EX136" s="80"/>
      <c r="EY136" s="80"/>
      <c r="EZ136" s="80"/>
      <c r="FA136" s="80"/>
      <c r="FB136" s="123"/>
      <c r="FC136" s="80"/>
      <c r="FD136" s="80"/>
      <c r="FE136" s="80"/>
      <c r="FF136" s="80"/>
      <c r="FG136" s="80"/>
      <c r="FH136" s="130"/>
      <c r="FI136" s="369"/>
      <c r="FJ136" s="80"/>
      <c r="FK136" s="80"/>
    </row>
    <row r="137" spans="1:167" s="78" customFormat="1" ht="18.75">
      <c r="A137" s="317"/>
      <c r="B137" s="317"/>
      <c r="C137" s="317"/>
      <c r="D137" s="77"/>
      <c r="E137" s="77"/>
      <c r="F137" s="77"/>
      <c r="G137" s="77"/>
      <c r="H137" s="77"/>
      <c r="I137" s="77"/>
      <c r="K137" s="80"/>
      <c r="L137" s="80"/>
      <c r="M137" s="115"/>
      <c r="N137" s="115"/>
      <c r="O137" s="80"/>
      <c r="P137" s="80"/>
      <c r="Q137" s="80"/>
      <c r="R137" s="80"/>
      <c r="S137" s="80"/>
      <c r="T137" s="80"/>
      <c r="U137" s="80"/>
      <c r="V137" s="80"/>
      <c r="W137" s="80"/>
      <c r="X137" s="80"/>
      <c r="Y137" s="80"/>
      <c r="Z137" s="80"/>
      <c r="AA137" s="80"/>
      <c r="AB137" s="128"/>
      <c r="AC137" s="80"/>
      <c r="AD137" s="80"/>
      <c r="AE137" s="80"/>
      <c r="AF137" s="80"/>
      <c r="AG137" s="80"/>
      <c r="AH137" s="80"/>
      <c r="AI137" s="80"/>
      <c r="AJ137" s="80"/>
      <c r="AK137" s="123"/>
      <c r="AL137" s="115"/>
      <c r="AM137" s="115"/>
      <c r="AN137" s="115"/>
      <c r="AO137" s="80"/>
      <c r="AP137" s="80"/>
      <c r="AQ137" s="80"/>
      <c r="AR137" s="80"/>
      <c r="AS137" s="123"/>
      <c r="AT137" s="80"/>
      <c r="AU137" s="80"/>
      <c r="AV137" s="80"/>
      <c r="AW137" s="80"/>
      <c r="AX137" s="80"/>
      <c r="AY137" s="115"/>
      <c r="AZ137" s="115"/>
      <c r="BA137" s="115"/>
      <c r="BB137" s="115"/>
      <c r="BC137" s="80"/>
      <c r="BD137" s="123"/>
      <c r="BE137" s="80"/>
      <c r="BF137" s="80"/>
      <c r="BG137" s="80"/>
      <c r="BH137" s="80"/>
      <c r="BI137" s="80"/>
      <c r="BJ137" s="123"/>
      <c r="BK137" s="80"/>
      <c r="BL137" s="80"/>
      <c r="BM137" s="80"/>
      <c r="BN137" s="80"/>
      <c r="BO137" s="80"/>
      <c r="BP137" s="80"/>
      <c r="BQ137" s="123"/>
      <c r="BR137" s="80"/>
      <c r="BS137" s="80"/>
      <c r="BT137" s="80"/>
      <c r="BU137" s="80"/>
      <c r="BV137" s="80"/>
      <c r="BW137" s="80"/>
      <c r="BX137" s="80"/>
      <c r="BY137" s="80"/>
      <c r="BZ137" s="80"/>
      <c r="CA137" s="80"/>
      <c r="CB137" s="80"/>
      <c r="CC137" s="115"/>
      <c r="CD137" s="123"/>
      <c r="CE137" s="80"/>
      <c r="CF137" s="80"/>
      <c r="CG137" s="80"/>
      <c r="CH137" s="80"/>
      <c r="CI137" s="80"/>
      <c r="CJ137" s="80"/>
      <c r="CK137" s="80"/>
      <c r="CL137" s="80"/>
      <c r="CM137" s="80"/>
      <c r="CN137" s="80"/>
      <c r="CO137" s="80"/>
      <c r="CP137" s="80"/>
      <c r="CQ137" s="80"/>
      <c r="CR137" s="80"/>
      <c r="CS137" s="80"/>
      <c r="CT137" s="129"/>
      <c r="CU137" s="80"/>
      <c r="CV137" s="80"/>
      <c r="CW137" s="80"/>
      <c r="CX137" s="80"/>
      <c r="CY137" s="80"/>
      <c r="CZ137" s="80"/>
      <c r="DA137" s="80"/>
      <c r="DB137" s="80"/>
      <c r="DC137" s="80"/>
      <c r="DD137" s="129"/>
      <c r="DE137" s="80"/>
      <c r="DF137" s="80"/>
      <c r="DG137" s="80"/>
      <c r="DH137" s="80"/>
      <c r="DI137" s="80"/>
      <c r="DJ137" s="123"/>
      <c r="DK137" s="77"/>
      <c r="DL137" s="77"/>
      <c r="DM137" s="77"/>
      <c r="DN137" s="77"/>
      <c r="DO137" s="77"/>
      <c r="DP137" s="77"/>
      <c r="DQ137" s="80"/>
      <c r="DR137" s="80"/>
      <c r="DS137" s="80"/>
      <c r="DT137" s="80"/>
      <c r="DU137" s="80"/>
      <c r="DV137" s="80"/>
      <c r="DW137" s="80"/>
      <c r="DX137" s="80"/>
      <c r="DY137" s="80"/>
      <c r="DZ137" s="80"/>
      <c r="EA137" s="115"/>
      <c r="EB137" s="80"/>
      <c r="EC137" s="80"/>
      <c r="ED137" s="80"/>
      <c r="EE137" s="80"/>
      <c r="EF137" s="80"/>
      <c r="EG137" s="80"/>
      <c r="EH137" s="80"/>
      <c r="EI137" s="80"/>
      <c r="EJ137" s="129"/>
      <c r="EK137" s="80"/>
      <c r="EL137" s="80"/>
      <c r="EM137" s="80"/>
      <c r="EN137" s="80"/>
      <c r="EO137" s="80"/>
      <c r="EP137" s="80"/>
      <c r="EQ137" s="80"/>
      <c r="ER137" s="80"/>
      <c r="ES137" s="80"/>
      <c r="ET137" s="123"/>
      <c r="EU137" s="80"/>
      <c r="EV137" s="80"/>
      <c r="EW137" s="80"/>
      <c r="EX137" s="80"/>
      <c r="EY137" s="80"/>
      <c r="EZ137" s="80"/>
      <c r="FA137" s="80"/>
      <c r="FB137" s="123"/>
      <c r="FC137" s="80"/>
      <c r="FD137" s="80"/>
      <c r="FE137" s="80"/>
      <c r="FF137" s="80"/>
      <c r="FG137" s="80"/>
      <c r="FH137" s="130"/>
      <c r="FI137" s="369"/>
      <c r="FJ137" s="80"/>
      <c r="FK137" s="80"/>
    </row>
    <row r="138" spans="1:167" s="78" customFormat="1" ht="18.75">
      <c r="A138" s="317"/>
      <c r="B138" s="317"/>
      <c r="C138" s="317"/>
      <c r="D138" s="77"/>
      <c r="E138" s="77"/>
      <c r="F138" s="77"/>
      <c r="G138" s="77"/>
      <c r="H138" s="77"/>
      <c r="I138" s="77"/>
      <c r="K138" s="80"/>
      <c r="L138" s="80"/>
      <c r="M138" s="115"/>
      <c r="N138" s="115"/>
      <c r="O138" s="80"/>
      <c r="P138" s="80"/>
      <c r="Q138" s="80"/>
      <c r="R138" s="80"/>
      <c r="S138" s="80"/>
      <c r="T138" s="80"/>
      <c r="U138" s="80"/>
      <c r="V138" s="80"/>
      <c r="W138" s="80"/>
      <c r="X138" s="80"/>
      <c r="Y138" s="80"/>
      <c r="Z138" s="80"/>
      <c r="AA138" s="80"/>
      <c r="AB138" s="128"/>
      <c r="AC138" s="80"/>
      <c r="AD138" s="80"/>
      <c r="AE138" s="80"/>
      <c r="AF138" s="80"/>
      <c r="AG138" s="80"/>
      <c r="AH138" s="80"/>
      <c r="AI138" s="80"/>
      <c r="AJ138" s="80"/>
      <c r="AK138" s="123"/>
      <c r="AL138" s="115"/>
      <c r="AM138" s="115"/>
      <c r="AN138" s="115"/>
      <c r="AO138" s="80"/>
      <c r="AP138" s="80"/>
      <c r="AQ138" s="80"/>
      <c r="AR138" s="80"/>
      <c r="AS138" s="123"/>
      <c r="AT138" s="80"/>
      <c r="AU138" s="80"/>
      <c r="AV138" s="80"/>
      <c r="AW138" s="80"/>
      <c r="AX138" s="80"/>
      <c r="AY138" s="115"/>
      <c r="AZ138" s="115"/>
      <c r="BA138" s="115"/>
      <c r="BB138" s="115"/>
      <c r="BC138" s="80"/>
      <c r="BD138" s="123"/>
      <c r="BE138" s="80"/>
      <c r="BF138" s="80"/>
      <c r="BG138" s="80"/>
      <c r="BH138" s="80"/>
      <c r="BI138" s="80"/>
      <c r="BJ138" s="123"/>
      <c r="BK138" s="80"/>
      <c r="BL138" s="80"/>
      <c r="BM138" s="80"/>
      <c r="BN138" s="80"/>
      <c r="BO138" s="80"/>
      <c r="BP138" s="80"/>
      <c r="BQ138" s="123"/>
      <c r="BR138" s="80"/>
      <c r="BS138" s="80"/>
      <c r="BT138" s="80"/>
      <c r="BU138" s="80"/>
      <c r="BV138" s="80"/>
      <c r="BW138" s="80"/>
      <c r="BX138" s="80"/>
      <c r="BY138" s="80"/>
      <c r="BZ138" s="80"/>
      <c r="CA138" s="80"/>
      <c r="CB138" s="80"/>
      <c r="CC138" s="115"/>
      <c r="CD138" s="123"/>
      <c r="CE138" s="80"/>
      <c r="CF138" s="80"/>
      <c r="CG138" s="80"/>
      <c r="CH138" s="80"/>
      <c r="CI138" s="80"/>
      <c r="CJ138" s="80"/>
      <c r="CK138" s="80"/>
      <c r="CL138" s="80"/>
      <c r="CM138" s="80"/>
      <c r="CN138" s="80"/>
      <c r="CO138" s="80"/>
      <c r="CP138" s="80"/>
      <c r="CQ138" s="80"/>
      <c r="CR138" s="80"/>
      <c r="CS138" s="80"/>
      <c r="CT138" s="129"/>
      <c r="CU138" s="80"/>
      <c r="CV138" s="80"/>
      <c r="CW138" s="80"/>
      <c r="CX138" s="80"/>
      <c r="CY138" s="80"/>
      <c r="CZ138" s="80"/>
      <c r="DA138" s="80"/>
      <c r="DB138" s="80"/>
      <c r="DC138" s="80"/>
      <c r="DD138" s="129"/>
      <c r="DE138" s="80"/>
      <c r="DF138" s="80"/>
      <c r="DG138" s="80"/>
      <c r="DH138" s="80"/>
      <c r="DI138" s="80"/>
      <c r="DJ138" s="123"/>
      <c r="DK138" s="77"/>
      <c r="DL138" s="77"/>
      <c r="DM138" s="77"/>
      <c r="DN138" s="77"/>
      <c r="DO138" s="77"/>
      <c r="DP138" s="77"/>
      <c r="DQ138" s="80"/>
      <c r="DR138" s="80"/>
      <c r="DS138" s="80"/>
      <c r="DT138" s="80"/>
      <c r="DU138" s="80"/>
      <c r="DV138" s="80"/>
      <c r="DW138" s="80"/>
      <c r="DX138" s="80"/>
      <c r="DY138" s="80"/>
      <c r="DZ138" s="80"/>
      <c r="EA138" s="115"/>
      <c r="EB138" s="80"/>
      <c r="EC138" s="80"/>
      <c r="ED138" s="80"/>
      <c r="EE138" s="80"/>
      <c r="EF138" s="80"/>
      <c r="EG138" s="80"/>
      <c r="EH138" s="80"/>
      <c r="EI138" s="80"/>
      <c r="EJ138" s="129"/>
      <c r="EK138" s="80"/>
      <c r="EL138" s="80"/>
      <c r="EM138" s="80"/>
      <c r="EN138" s="80"/>
      <c r="EO138" s="80"/>
      <c r="EP138" s="80"/>
      <c r="EQ138" s="80"/>
      <c r="ER138" s="80"/>
      <c r="ES138" s="80"/>
      <c r="ET138" s="123"/>
      <c r="EU138" s="80"/>
      <c r="EV138" s="80"/>
      <c r="EW138" s="80"/>
      <c r="EX138" s="80"/>
      <c r="EY138" s="80"/>
      <c r="EZ138" s="80"/>
      <c r="FA138" s="80"/>
      <c r="FB138" s="123"/>
      <c r="FC138" s="80"/>
      <c r="FD138" s="80"/>
      <c r="FE138" s="80"/>
      <c r="FF138" s="80"/>
      <c r="FG138" s="80"/>
      <c r="FH138" s="130"/>
      <c r="FI138" s="369"/>
      <c r="FJ138" s="80"/>
      <c r="FK138" s="80"/>
    </row>
    <row r="139" spans="1:167" s="78" customFormat="1" ht="18.75">
      <c r="A139" s="317"/>
      <c r="B139" s="317"/>
      <c r="C139" s="317"/>
      <c r="D139" s="77"/>
      <c r="E139" s="77"/>
      <c r="F139" s="77"/>
      <c r="G139" s="77"/>
      <c r="H139" s="77"/>
      <c r="I139" s="77"/>
      <c r="K139" s="80"/>
      <c r="L139" s="80"/>
      <c r="M139" s="115"/>
      <c r="N139" s="115"/>
      <c r="O139" s="80"/>
      <c r="P139" s="80"/>
      <c r="Q139" s="80"/>
      <c r="R139" s="80"/>
      <c r="S139" s="80"/>
      <c r="T139" s="80"/>
      <c r="U139" s="80"/>
      <c r="V139" s="80"/>
      <c r="W139" s="80"/>
      <c r="X139" s="80"/>
      <c r="Y139" s="80"/>
      <c r="Z139" s="80"/>
      <c r="AA139" s="80"/>
      <c r="AB139" s="128"/>
      <c r="AC139" s="80"/>
      <c r="AD139" s="80"/>
      <c r="AE139" s="80"/>
      <c r="AF139" s="80"/>
      <c r="AG139" s="80"/>
      <c r="AH139" s="80"/>
      <c r="AI139" s="80"/>
      <c r="AJ139" s="80"/>
      <c r="AK139" s="123"/>
      <c r="AL139" s="115"/>
      <c r="AM139" s="115"/>
      <c r="AN139" s="115"/>
      <c r="AO139" s="80"/>
      <c r="AP139" s="80"/>
      <c r="AQ139" s="80"/>
      <c r="AR139" s="80"/>
      <c r="AS139" s="123"/>
      <c r="AT139" s="80"/>
      <c r="AU139" s="80"/>
      <c r="AV139" s="80"/>
      <c r="AW139" s="80"/>
      <c r="AX139" s="80"/>
      <c r="AY139" s="115"/>
      <c r="AZ139" s="115"/>
      <c r="BA139" s="115"/>
      <c r="BB139" s="115"/>
      <c r="BC139" s="80"/>
      <c r="BD139" s="123"/>
      <c r="BE139" s="80"/>
      <c r="BF139" s="80"/>
      <c r="BG139" s="80"/>
      <c r="BH139" s="80"/>
      <c r="BI139" s="80"/>
      <c r="BJ139" s="123"/>
      <c r="BK139" s="80"/>
      <c r="BL139" s="80"/>
      <c r="BM139" s="80"/>
      <c r="BN139" s="80"/>
      <c r="BO139" s="80"/>
      <c r="BP139" s="80"/>
      <c r="BQ139" s="123"/>
      <c r="BR139" s="80"/>
      <c r="BS139" s="80"/>
      <c r="BT139" s="80"/>
      <c r="BU139" s="80"/>
      <c r="BV139" s="80"/>
      <c r="BW139" s="80"/>
      <c r="BX139" s="80"/>
      <c r="BY139" s="80"/>
      <c r="BZ139" s="80"/>
      <c r="CA139" s="80"/>
      <c r="CB139" s="80"/>
      <c r="CC139" s="115"/>
      <c r="CD139" s="123"/>
      <c r="CE139" s="80"/>
      <c r="CF139" s="80"/>
      <c r="CG139" s="80"/>
      <c r="CH139" s="80"/>
      <c r="CI139" s="80"/>
      <c r="CJ139" s="80"/>
      <c r="CK139" s="80"/>
      <c r="CL139" s="80"/>
      <c r="CM139" s="80"/>
      <c r="CN139" s="80"/>
      <c r="CO139" s="80"/>
      <c r="CP139" s="80"/>
      <c r="CQ139" s="80"/>
      <c r="CR139" s="80"/>
      <c r="CS139" s="80"/>
      <c r="CT139" s="129"/>
      <c r="CU139" s="80"/>
      <c r="CV139" s="80"/>
      <c r="CW139" s="80"/>
      <c r="CX139" s="80"/>
      <c r="CY139" s="80"/>
      <c r="CZ139" s="80"/>
      <c r="DA139" s="80"/>
      <c r="DB139" s="80"/>
      <c r="DC139" s="80"/>
      <c r="DD139" s="129"/>
      <c r="DE139" s="80"/>
      <c r="DF139" s="80"/>
      <c r="DG139" s="80"/>
      <c r="DH139" s="80"/>
      <c r="DI139" s="80"/>
      <c r="DJ139" s="123"/>
      <c r="DK139" s="77"/>
      <c r="DL139" s="77"/>
      <c r="DM139" s="77"/>
      <c r="DN139" s="77"/>
      <c r="DO139" s="77"/>
      <c r="DP139" s="77"/>
      <c r="DQ139" s="80"/>
      <c r="DR139" s="80"/>
      <c r="DS139" s="80"/>
      <c r="DT139" s="80"/>
      <c r="DU139" s="80"/>
      <c r="DV139" s="80"/>
      <c r="DW139" s="80"/>
      <c r="DX139" s="80"/>
      <c r="DY139" s="80"/>
      <c r="DZ139" s="80"/>
      <c r="EA139" s="115"/>
      <c r="EB139" s="80"/>
      <c r="EC139" s="80"/>
      <c r="ED139" s="80"/>
      <c r="EE139" s="80"/>
      <c r="EF139" s="80"/>
      <c r="EG139" s="80"/>
      <c r="EH139" s="80"/>
      <c r="EI139" s="80"/>
      <c r="EJ139" s="129"/>
      <c r="EK139" s="80"/>
      <c r="EL139" s="80"/>
      <c r="EM139" s="80"/>
      <c r="EN139" s="80"/>
      <c r="EO139" s="80"/>
      <c r="EP139" s="80"/>
      <c r="EQ139" s="80"/>
      <c r="ER139" s="80"/>
      <c r="ES139" s="80"/>
      <c r="ET139" s="123"/>
      <c r="EU139" s="80"/>
      <c r="EV139" s="80"/>
      <c r="EW139" s="80"/>
      <c r="EX139" s="80"/>
      <c r="EY139" s="80"/>
      <c r="EZ139" s="80"/>
      <c r="FA139" s="80"/>
      <c r="FB139" s="123"/>
      <c r="FC139" s="80"/>
      <c r="FD139" s="80"/>
      <c r="FE139" s="80"/>
      <c r="FF139" s="80"/>
      <c r="FG139" s="80"/>
      <c r="FH139" s="130"/>
      <c r="FI139" s="369"/>
      <c r="FJ139" s="80"/>
      <c r="FK139" s="80"/>
    </row>
    <row r="140" spans="1:167" s="78" customFormat="1" ht="18.75">
      <c r="A140" s="317"/>
      <c r="B140" s="317"/>
      <c r="C140" s="317"/>
      <c r="D140" s="77"/>
      <c r="E140" s="77"/>
      <c r="F140" s="77"/>
      <c r="G140" s="77"/>
      <c r="H140" s="77"/>
      <c r="I140" s="77"/>
      <c r="K140" s="80"/>
      <c r="L140" s="80"/>
      <c r="M140" s="115"/>
      <c r="N140" s="115"/>
      <c r="O140" s="80"/>
      <c r="P140" s="80"/>
      <c r="Q140" s="80"/>
      <c r="R140" s="80"/>
      <c r="S140" s="80"/>
      <c r="T140" s="80"/>
      <c r="U140" s="80"/>
      <c r="V140" s="80"/>
      <c r="W140" s="80"/>
      <c r="X140" s="80"/>
      <c r="Y140" s="80"/>
      <c r="Z140" s="80"/>
      <c r="AA140" s="80"/>
      <c r="AB140" s="128"/>
      <c r="AC140" s="80"/>
      <c r="AD140" s="80"/>
      <c r="AE140" s="80"/>
      <c r="AF140" s="80"/>
      <c r="AG140" s="80"/>
      <c r="AH140" s="80"/>
      <c r="AI140" s="80"/>
      <c r="AJ140" s="80"/>
      <c r="AK140" s="123"/>
      <c r="AL140" s="115"/>
      <c r="AM140" s="115"/>
      <c r="AN140" s="115"/>
      <c r="AO140" s="80"/>
      <c r="AP140" s="80"/>
      <c r="AQ140" s="80"/>
      <c r="AR140" s="80"/>
      <c r="AS140" s="123"/>
      <c r="AT140" s="80"/>
      <c r="AU140" s="80"/>
      <c r="AV140" s="80"/>
      <c r="AW140" s="80"/>
      <c r="AX140" s="80"/>
      <c r="AY140" s="115"/>
      <c r="AZ140" s="115"/>
      <c r="BA140" s="115"/>
      <c r="BB140" s="115"/>
      <c r="BC140" s="80"/>
      <c r="BD140" s="123"/>
      <c r="BE140" s="80"/>
      <c r="BF140" s="80"/>
      <c r="BG140" s="80"/>
      <c r="BH140" s="80"/>
      <c r="BI140" s="80"/>
      <c r="BJ140" s="123"/>
      <c r="BK140" s="80"/>
      <c r="BL140" s="80"/>
      <c r="BM140" s="80"/>
      <c r="BN140" s="80"/>
      <c r="BO140" s="80"/>
      <c r="BP140" s="80"/>
      <c r="BQ140" s="123"/>
      <c r="BR140" s="80"/>
      <c r="BS140" s="80"/>
      <c r="BT140" s="80"/>
      <c r="BU140" s="80"/>
      <c r="BV140" s="80"/>
      <c r="BW140" s="80"/>
      <c r="BX140" s="80"/>
      <c r="BY140" s="80"/>
      <c r="BZ140" s="80"/>
      <c r="CA140" s="80"/>
      <c r="CB140" s="80"/>
      <c r="CC140" s="115"/>
      <c r="CD140" s="123"/>
      <c r="CE140" s="80"/>
      <c r="CF140" s="80"/>
      <c r="CG140" s="80"/>
      <c r="CH140" s="80"/>
      <c r="CI140" s="80"/>
      <c r="CJ140" s="80"/>
      <c r="CK140" s="80"/>
      <c r="CL140" s="80"/>
      <c r="CM140" s="80"/>
      <c r="CN140" s="80"/>
      <c r="CO140" s="80"/>
      <c r="CP140" s="80"/>
      <c r="CQ140" s="80"/>
      <c r="CR140" s="80"/>
      <c r="CS140" s="80"/>
      <c r="CT140" s="129"/>
      <c r="CU140" s="80"/>
      <c r="CV140" s="80"/>
      <c r="CW140" s="80"/>
      <c r="CX140" s="80"/>
      <c r="CY140" s="80"/>
      <c r="CZ140" s="80"/>
      <c r="DA140" s="80"/>
      <c r="DB140" s="80"/>
      <c r="DC140" s="80"/>
      <c r="DD140" s="129"/>
      <c r="DE140" s="80"/>
      <c r="DF140" s="80"/>
      <c r="DG140" s="80"/>
      <c r="DH140" s="80"/>
      <c r="DI140" s="80"/>
      <c r="DJ140" s="123"/>
      <c r="DK140" s="77"/>
      <c r="DL140" s="77"/>
      <c r="DM140" s="77"/>
      <c r="DN140" s="77"/>
      <c r="DO140" s="77"/>
      <c r="DP140" s="77"/>
      <c r="DQ140" s="80"/>
      <c r="DR140" s="80"/>
      <c r="DS140" s="80"/>
      <c r="DT140" s="80"/>
      <c r="DU140" s="80"/>
      <c r="DV140" s="80"/>
      <c r="DW140" s="80"/>
      <c r="DX140" s="80"/>
      <c r="DY140" s="80"/>
      <c r="DZ140" s="80"/>
      <c r="EA140" s="115"/>
      <c r="EB140" s="80"/>
      <c r="EC140" s="80"/>
      <c r="ED140" s="80"/>
      <c r="EE140" s="80"/>
      <c r="EF140" s="80"/>
      <c r="EG140" s="80"/>
      <c r="EH140" s="80"/>
      <c r="EI140" s="80"/>
      <c r="EJ140" s="129"/>
      <c r="EK140" s="80"/>
      <c r="EL140" s="80"/>
      <c r="EM140" s="80"/>
      <c r="EN140" s="80"/>
      <c r="EO140" s="80"/>
      <c r="EP140" s="80"/>
      <c r="EQ140" s="80"/>
      <c r="ER140" s="80"/>
      <c r="ES140" s="80"/>
      <c r="ET140" s="123"/>
      <c r="EU140" s="80"/>
      <c r="EV140" s="80"/>
      <c r="EW140" s="80"/>
      <c r="EX140" s="80"/>
      <c r="EY140" s="80"/>
      <c r="EZ140" s="80"/>
      <c r="FA140" s="80"/>
      <c r="FB140" s="123"/>
      <c r="FC140" s="80"/>
      <c r="FD140" s="80"/>
      <c r="FE140" s="80"/>
      <c r="FF140" s="80"/>
      <c r="FG140" s="80"/>
      <c r="FH140" s="130"/>
      <c r="FI140" s="369"/>
      <c r="FJ140" s="80"/>
      <c r="FK140" s="80"/>
    </row>
    <row r="141" spans="1:167" s="78" customFormat="1" ht="18.75">
      <c r="A141" s="317"/>
      <c r="B141" s="317"/>
      <c r="C141" s="317"/>
      <c r="D141" s="77"/>
      <c r="E141" s="77"/>
      <c r="F141" s="77"/>
      <c r="G141" s="77"/>
      <c r="H141" s="77"/>
      <c r="I141" s="77"/>
      <c r="K141" s="80"/>
      <c r="L141" s="80"/>
      <c r="M141" s="115"/>
      <c r="N141" s="115"/>
      <c r="O141" s="80"/>
      <c r="P141" s="80"/>
      <c r="Q141" s="80"/>
      <c r="R141" s="80"/>
      <c r="S141" s="80"/>
      <c r="T141" s="80"/>
      <c r="U141" s="80"/>
      <c r="V141" s="80"/>
      <c r="W141" s="80"/>
      <c r="X141" s="80"/>
      <c r="Y141" s="80"/>
      <c r="Z141" s="80"/>
      <c r="AA141" s="80"/>
      <c r="AB141" s="128"/>
      <c r="AC141" s="80"/>
      <c r="AD141" s="80"/>
      <c r="AE141" s="80"/>
      <c r="AF141" s="80"/>
      <c r="AG141" s="80"/>
      <c r="AH141" s="80"/>
      <c r="AI141" s="80"/>
      <c r="AJ141" s="80"/>
      <c r="AK141" s="123"/>
      <c r="AL141" s="115"/>
      <c r="AM141" s="115"/>
      <c r="AN141" s="115"/>
      <c r="AO141" s="80"/>
      <c r="AP141" s="80"/>
      <c r="AQ141" s="80"/>
      <c r="AR141" s="80"/>
      <c r="AS141" s="123"/>
      <c r="AT141" s="80"/>
      <c r="AU141" s="80"/>
      <c r="AV141" s="80"/>
      <c r="AW141" s="80"/>
      <c r="AX141" s="80"/>
      <c r="AY141" s="115"/>
      <c r="AZ141" s="115"/>
      <c r="BA141" s="115"/>
      <c r="BB141" s="115"/>
      <c r="BC141" s="80"/>
      <c r="BD141" s="123"/>
      <c r="BE141" s="80"/>
      <c r="BF141" s="80"/>
      <c r="BG141" s="80"/>
      <c r="BH141" s="80"/>
      <c r="BI141" s="80"/>
      <c r="BJ141" s="123"/>
      <c r="BK141" s="80"/>
      <c r="BL141" s="80"/>
      <c r="BM141" s="80"/>
      <c r="BN141" s="80"/>
      <c r="BO141" s="80"/>
      <c r="BP141" s="80"/>
      <c r="BQ141" s="123"/>
      <c r="BR141" s="80"/>
      <c r="BS141" s="80"/>
      <c r="BT141" s="80"/>
      <c r="BU141" s="80"/>
      <c r="BV141" s="80"/>
      <c r="BW141" s="80"/>
      <c r="BX141" s="80"/>
      <c r="BY141" s="80"/>
      <c r="BZ141" s="80"/>
      <c r="CA141" s="80"/>
      <c r="CB141" s="80"/>
      <c r="CC141" s="115"/>
      <c r="CD141" s="123"/>
      <c r="CE141" s="80"/>
      <c r="CF141" s="80"/>
      <c r="CG141" s="80"/>
      <c r="CH141" s="80"/>
      <c r="CI141" s="80"/>
      <c r="CJ141" s="80"/>
      <c r="CK141" s="80"/>
      <c r="CL141" s="80"/>
      <c r="CM141" s="80"/>
      <c r="CN141" s="80"/>
      <c r="CO141" s="80"/>
      <c r="CP141" s="80"/>
      <c r="CQ141" s="80"/>
      <c r="CR141" s="80"/>
      <c r="CS141" s="80"/>
      <c r="CT141" s="129"/>
      <c r="CU141" s="80"/>
      <c r="CV141" s="80"/>
      <c r="CW141" s="80"/>
      <c r="CX141" s="80"/>
      <c r="CY141" s="80"/>
      <c r="CZ141" s="80"/>
      <c r="DA141" s="80"/>
      <c r="DB141" s="80"/>
      <c r="DC141" s="80"/>
      <c r="DD141" s="129"/>
      <c r="DE141" s="80"/>
      <c r="DF141" s="80"/>
      <c r="DG141" s="80"/>
      <c r="DH141" s="80"/>
      <c r="DI141" s="80"/>
      <c r="DJ141" s="123"/>
      <c r="DK141" s="77"/>
      <c r="DL141" s="77"/>
      <c r="DM141" s="77"/>
      <c r="DN141" s="77"/>
      <c r="DO141" s="77"/>
      <c r="DP141" s="77"/>
      <c r="DQ141" s="80"/>
      <c r="DR141" s="80"/>
      <c r="DS141" s="80"/>
      <c r="DT141" s="80"/>
      <c r="DU141" s="80"/>
      <c r="DV141" s="80"/>
      <c r="DW141" s="80"/>
      <c r="DX141" s="80"/>
      <c r="DY141" s="80"/>
      <c r="DZ141" s="80"/>
      <c r="EA141" s="115"/>
      <c r="EB141" s="80"/>
      <c r="EC141" s="80"/>
      <c r="ED141" s="80"/>
      <c r="EE141" s="80"/>
      <c r="EF141" s="80"/>
      <c r="EG141" s="80"/>
      <c r="EH141" s="80"/>
      <c r="EI141" s="80"/>
      <c r="EJ141" s="129"/>
      <c r="EK141" s="80"/>
      <c r="EL141" s="80"/>
      <c r="EM141" s="80"/>
      <c r="EN141" s="80"/>
      <c r="EO141" s="80"/>
      <c r="EP141" s="80"/>
      <c r="EQ141" s="80"/>
      <c r="ER141" s="80"/>
      <c r="ES141" s="80"/>
      <c r="ET141" s="123"/>
      <c r="EU141" s="80"/>
      <c r="EV141" s="80"/>
      <c r="EW141" s="80"/>
      <c r="EX141" s="80"/>
      <c r="EY141" s="80"/>
      <c r="EZ141" s="80"/>
      <c r="FA141" s="80"/>
      <c r="FB141" s="123"/>
      <c r="FC141" s="80"/>
      <c r="FD141" s="80"/>
      <c r="FE141" s="80"/>
      <c r="FF141" s="80"/>
      <c r="FG141" s="80"/>
      <c r="FH141" s="130"/>
      <c r="FI141" s="369"/>
      <c r="FJ141" s="80"/>
      <c r="FK141" s="80"/>
    </row>
    <row r="142" spans="1:167" s="78" customFormat="1" ht="18.75">
      <c r="A142" s="317"/>
      <c r="B142" s="317"/>
      <c r="C142" s="317"/>
      <c r="D142" s="77"/>
      <c r="E142" s="77"/>
      <c r="F142" s="77"/>
      <c r="G142" s="77"/>
      <c r="H142" s="77"/>
      <c r="I142" s="77"/>
      <c r="K142" s="80"/>
      <c r="L142" s="80"/>
      <c r="M142" s="115"/>
      <c r="N142" s="115"/>
      <c r="O142" s="80"/>
      <c r="P142" s="80"/>
      <c r="Q142" s="80"/>
      <c r="R142" s="80"/>
      <c r="S142" s="80"/>
      <c r="T142" s="80"/>
      <c r="U142" s="80"/>
      <c r="V142" s="80"/>
      <c r="W142" s="80"/>
      <c r="X142" s="80"/>
      <c r="Y142" s="80"/>
      <c r="Z142" s="80"/>
      <c r="AA142" s="80"/>
      <c r="AB142" s="128"/>
      <c r="AC142" s="80"/>
      <c r="AD142" s="80"/>
      <c r="AE142" s="80"/>
      <c r="AF142" s="80"/>
      <c r="AG142" s="80"/>
      <c r="AH142" s="80"/>
      <c r="AI142" s="80"/>
      <c r="AJ142" s="80"/>
      <c r="AK142" s="123"/>
      <c r="AL142" s="115"/>
      <c r="AM142" s="115"/>
      <c r="AN142" s="115"/>
      <c r="AO142" s="80"/>
      <c r="AP142" s="80"/>
      <c r="AQ142" s="80"/>
      <c r="AR142" s="80"/>
      <c r="AS142" s="123"/>
      <c r="AT142" s="80"/>
      <c r="AU142" s="80"/>
      <c r="AV142" s="80"/>
      <c r="AW142" s="80"/>
      <c r="AX142" s="80"/>
      <c r="AY142" s="115"/>
      <c r="AZ142" s="115"/>
      <c r="BA142" s="115"/>
      <c r="BB142" s="115"/>
      <c r="BC142" s="80"/>
      <c r="BD142" s="123"/>
      <c r="BE142" s="80"/>
      <c r="BF142" s="80"/>
      <c r="BG142" s="80"/>
      <c r="BH142" s="80"/>
      <c r="BI142" s="80"/>
      <c r="BJ142" s="123"/>
      <c r="BK142" s="80"/>
      <c r="BL142" s="80"/>
      <c r="BM142" s="80"/>
      <c r="BN142" s="80"/>
      <c r="BO142" s="80"/>
      <c r="BP142" s="80"/>
      <c r="BQ142" s="123"/>
      <c r="BR142" s="80"/>
      <c r="BS142" s="80"/>
      <c r="BT142" s="80"/>
      <c r="BU142" s="80"/>
      <c r="BV142" s="80"/>
      <c r="BW142" s="80"/>
      <c r="BX142" s="80"/>
      <c r="BY142" s="80"/>
      <c r="BZ142" s="80"/>
      <c r="CA142" s="80"/>
      <c r="CB142" s="80"/>
      <c r="CC142" s="115"/>
      <c r="CD142" s="123"/>
      <c r="CE142" s="80"/>
      <c r="CF142" s="80"/>
      <c r="CG142" s="80"/>
      <c r="CH142" s="80"/>
      <c r="CI142" s="80"/>
      <c r="CJ142" s="80"/>
      <c r="CK142" s="80"/>
      <c r="CL142" s="80"/>
      <c r="CM142" s="80"/>
      <c r="CN142" s="80"/>
      <c r="CO142" s="80"/>
      <c r="CP142" s="80"/>
      <c r="CQ142" s="80"/>
      <c r="CR142" s="80"/>
      <c r="CS142" s="80"/>
      <c r="CT142" s="129"/>
      <c r="CU142" s="80"/>
      <c r="CV142" s="80"/>
      <c r="CW142" s="80"/>
      <c r="CX142" s="80"/>
      <c r="CY142" s="80"/>
      <c r="CZ142" s="80"/>
      <c r="DA142" s="80"/>
      <c r="DB142" s="80"/>
      <c r="DC142" s="80"/>
      <c r="DD142" s="129"/>
      <c r="DE142" s="80"/>
      <c r="DF142" s="80"/>
      <c r="DG142" s="80"/>
      <c r="DH142" s="80"/>
      <c r="DI142" s="80"/>
      <c r="DJ142" s="123"/>
      <c r="DK142" s="77"/>
      <c r="DL142" s="77"/>
      <c r="DM142" s="77"/>
      <c r="DN142" s="77"/>
      <c r="DO142" s="77"/>
      <c r="DP142" s="77"/>
      <c r="DQ142" s="80"/>
      <c r="DR142" s="80"/>
      <c r="DS142" s="80"/>
      <c r="DT142" s="80"/>
      <c r="DU142" s="80"/>
      <c r="DV142" s="80"/>
      <c r="DW142" s="80"/>
      <c r="DX142" s="80"/>
      <c r="DY142" s="80"/>
      <c r="DZ142" s="80"/>
      <c r="EA142" s="115"/>
      <c r="EB142" s="80"/>
      <c r="EC142" s="80"/>
      <c r="ED142" s="80"/>
      <c r="EE142" s="80"/>
      <c r="EF142" s="80"/>
      <c r="EG142" s="80"/>
      <c r="EH142" s="80"/>
      <c r="EI142" s="80"/>
      <c r="EJ142" s="129"/>
      <c r="EK142" s="80"/>
      <c r="EL142" s="80"/>
      <c r="EM142" s="80"/>
      <c r="EN142" s="80"/>
      <c r="EO142" s="80"/>
      <c r="EP142" s="80"/>
      <c r="EQ142" s="80"/>
      <c r="ER142" s="80"/>
      <c r="ES142" s="80"/>
      <c r="ET142" s="123"/>
      <c r="EU142" s="80"/>
      <c r="EV142" s="80"/>
      <c r="EW142" s="80"/>
      <c r="EX142" s="80"/>
      <c r="EY142" s="80"/>
      <c r="EZ142" s="80"/>
      <c r="FA142" s="80"/>
      <c r="FB142" s="123"/>
      <c r="FC142" s="80"/>
      <c r="FD142" s="80"/>
      <c r="FE142" s="80"/>
      <c r="FF142" s="80"/>
      <c r="FG142" s="80"/>
      <c r="FH142" s="130"/>
      <c r="FI142" s="369"/>
      <c r="FJ142" s="80"/>
      <c r="FK142" s="80"/>
    </row>
    <row r="143" spans="1:167" s="78" customFormat="1" ht="18.75">
      <c r="A143" s="317"/>
      <c r="B143" s="317"/>
      <c r="C143" s="317"/>
      <c r="D143" s="77"/>
      <c r="E143" s="77"/>
      <c r="F143" s="77"/>
      <c r="G143" s="77"/>
      <c r="H143" s="77"/>
      <c r="I143" s="77"/>
      <c r="K143" s="80"/>
      <c r="L143" s="80"/>
      <c r="M143" s="115"/>
      <c r="N143" s="115"/>
      <c r="O143" s="80"/>
      <c r="P143" s="80"/>
      <c r="Q143" s="80"/>
      <c r="R143" s="80"/>
      <c r="S143" s="80"/>
      <c r="T143" s="80"/>
      <c r="U143" s="80"/>
      <c r="V143" s="80"/>
      <c r="W143" s="80"/>
      <c r="X143" s="80"/>
      <c r="Y143" s="80"/>
      <c r="Z143" s="80"/>
      <c r="AA143" s="80"/>
      <c r="AB143" s="128"/>
      <c r="AC143" s="80"/>
      <c r="AD143" s="80"/>
      <c r="AE143" s="80"/>
      <c r="AF143" s="80"/>
      <c r="AG143" s="80"/>
      <c r="AH143" s="80"/>
      <c r="AI143" s="80"/>
      <c r="AJ143" s="80"/>
      <c r="AK143" s="123"/>
      <c r="AL143" s="115"/>
      <c r="AM143" s="115"/>
      <c r="AN143" s="115"/>
      <c r="AO143" s="80"/>
      <c r="AP143" s="80"/>
      <c r="AQ143" s="80"/>
      <c r="AR143" s="80"/>
      <c r="AS143" s="123"/>
      <c r="AT143" s="80"/>
      <c r="AU143" s="80"/>
      <c r="AV143" s="80"/>
      <c r="AW143" s="80"/>
      <c r="AX143" s="80"/>
      <c r="AY143" s="115"/>
      <c r="AZ143" s="115"/>
      <c r="BA143" s="115"/>
      <c r="BB143" s="115"/>
      <c r="BC143" s="80"/>
      <c r="BD143" s="123"/>
      <c r="BE143" s="80"/>
      <c r="BF143" s="80"/>
      <c r="BG143" s="80"/>
      <c r="BH143" s="80"/>
      <c r="BI143" s="80"/>
      <c r="BJ143" s="123"/>
      <c r="BK143" s="80"/>
      <c r="BL143" s="80"/>
      <c r="BM143" s="80"/>
      <c r="BN143" s="80"/>
      <c r="BO143" s="80"/>
      <c r="BP143" s="80"/>
      <c r="BQ143" s="123"/>
      <c r="BR143" s="80"/>
      <c r="BS143" s="80"/>
      <c r="BT143" s="80"/>
      <c r="BU143" s="80"/>
      <c r="BV143" s="80"/>
      <c r="BW143" s="80"/>
      <c r="BX143" s="80"/>
      <c r="BY143" s="80"/>
      <c r="BZ143" s="80"/>
      <c r="CA143" s="80"/>
      <c r="CB143" s="80"/>
      <c r="CC143" s="115"/>
      <c r="CD143" s="123"/>
      <c r="CE143" s="80"/>
      <c r="CF143" s="80"/>
      <c r="CG143" s="80"/>
      <c r="CH143" s="80"/>
      <c r="CI143" s="80"/>
      <c r="CJ143" s="80"/>
      <c r="CK143" s="80"/>
      <c r="CL143" s="80"/>
      <c r="CM143" s="80"/>
      <c r="CN143" s="80"/>
      <c r="CO143" s="80"/>
      <c r="CP143" s="80"/>
      <c r="CQ143" s="80"/>
      <c r="CR143" s="80"/>
      <c r="CS143" s="80"/>
      <c r="CT143" s="129"/>
      <c r="CU143" s="80"/>
      <c r="CV143" s="80"/>
      <c r="CW143" s="80"/>
      <c r="CX143" s="80"/>
      <c r="CY143" s="80"/>
      <c r="CZ143" s="80"/>
      <c r="DA143" s="80"/>
      <c r="DB143" s="80"/>
      <c r="DC143" s="80"/>
      <c r="DD143" s="129"/>
      <c r="DE143" s="80"/>
      <c r="DF143" s="80"/>
      <c r="DG143" s="80"/>
      <c r="DH143" s="80"/>
      <c r="DI143" s="80"/>
      <c r="DJ143" s="123"/>
      <c r="DK143" s="77"/>
      <c r="DL143" s="77"/>
      <c r="DM143" s="77"/>
      <c r="DN143" s="77"/>
      <c r="DO143" s="77"/>
      <c r="DP143" s="77"/>
      <c r="DQ143" s="80"/>
      <c r="DR143" s="80"/>
      <c r="DS143" s="80"/>
      <c r="DT143" s="80"/>
      <c r="DU143" s="80"/>
      <c r="DV143" s="80"/>
      <c r="DW143" s="80"/>
      <c r="DX143" s="80"/>
      <c r="DY143" s="80"/>
      <c r="DZ143" s="80"/>
      <c r="EA143" s="115"/>
      <c r="EB143" s="80"/>
      <c r="EC143" s="80"/>
      <c r="ED143" s="80"/>
      <c r="EE143" s="80"/>
      <c r="EF143" s="80"/>
      <c r="EG143" s="80"/>
      <c r="EH143" s="80"/>
      <c r="EI143" s="80"/>
      <c r="EJ143" s="129"/>
      <c r="EK143" s="80"/>
      <c r="EL143" s="80"/>
      <c r="EM143" s="80"/>
      <c r="EN143" s="80"/>
      <c r="EO143" s="80"/>
      <c r="EP143" s="80"/>
      <c r="EQ143" s="80"/>
      <c r="ER143" s="80"/>
      <c r="ES143" s="80"/>
      <c r="ET143" s="123"/>
      <c r="EU143" s="80"/>
      <c r="EV143" s="80"/>
      <c r="EW143" s="80"/>
      <c r="EX143" s="80"/>
      <c r="EY143" s="80"/>
      <c r="EZ143" s="80"/>
      <c r="FA143" s="80"/>
      <c r="FB143" s="123"/>
      <c r="FC143" s="80"/>
      <c r="FD143" s="80"/>
      <c r="FE143" s="80"/>
      <c r="FF143" s="80"/>
      <c r="FG143" s="80"/>
      <c r="FH143" s="130"/>
      <c r="FI143" s="369"/>
      <c r="FJ143" s="80"/>
      <c r="FK143" s="80"/>
    </row>
    <row r="144" spans="1:167" s="78" customFormat="1" ht="18.75">
      <c r="A144" s="317"/>
      <c r="B144" s="317"/>
      <c r="C144" s="317"/>
      <c r="D144" s="77"/>
      <c r="E144" s="77"/>
      <c r="F144" s="77"/>
      <c r="G144" s="77"/>
      <c r="H144" s="77"/>
      <c r="I144" s="77"/>
      <c r="K144" s="80"/>
      <c r="L144" s="80"/>
      <c r="M144" s="115"/>
      <c r="N144" s="115"/>
      <c r="O144" s="80"/>
      <c r="P144" s="80"/>
      <c r="Q144" s="80"/>
      <c r="R144" s="80"/>
      <c r="S144" s="80"/>
      <c r="T144" s="80"/>
      <c r="U144" s="80"/>
      <c r="V144" s="80"/>
      <c r="W144" s="80"/>
      <c r="X144" s="80"/>
      <c r="Y144" s="80"/>
      <c r="Z144" s="80"/>
      <c r="AA144" s="80"/>
      <c r="AB144" s="128"/>
      <c r="AC144" s="80"/>
      <c r="AD144" s="80"/>
      <c r="AE144" s="80"/>
      <c r="AF144" s="80"/>
      <c r="AG144" s="80"/>
      <c r="AH144" s="80"/>
      <c r="AI144" s="80"/>
      <c r="AJ144" s="80"/>
      <c r="AK144" s="123"/>
      <c r="AL144" s="115"/>
      <c r="AM144" s="115"/>
      <c r="AN144" s="115"/>
      <c r="AO144" s="80"/>
      <c r="AP144" s="80"/>
      <c r="AQ144" s="80"/>
      <c r="AR144" s="80"/>
      <c r="AS144" s="123"/>
      <c r="AT144" s="80"/>
      <c r="AU144" s="80"/>
      <c r="AV144" s="80"/>
      <c r="AW144" s="80"/>
      <c r="AX144" s="80"/>
      <c r="AY144" s="115"/>
      <c r="AZ144" s="115"/>
      <c r="BA144" s="115"/>
      <c r="BB144" s="115"/>
      <c r="BC144" s="80"/>
      <c r="BD144" s="123"/>
      <c r="BE144" s="80"/>
      <c r="BF144" s="80"/>
      <c r="BG144" s="80"/>
      <c r="BH144" s="80"/>
      <c r="BI144" s="80"/>
      <c r="BJ144" s="123"/>
      <c r="BK144" s="80"/>
      <c r="BL144" s="80"/>
      <c r="BM144" s="80"/>
      <c r="BN144" s="80"/>
      <c r="BO144" s="80"/>
      <c r="BP144" s="80"/>
      <c r="BQ144" s="123"/>
      <c r="BR144" s="80"/>
      <c r="BS144" s="80"/>
      <c r="BT144" s="80"/>
      <c r="BU144" s="80"/>
      <c r="BV144" s="80"/>
      <c r="BW144" s="80"/>
      <c r="BX144" s="80"/>
      <c r="BY144" s="80"/>
      <c r="BZ144" s="80"/>
      <c r="CA144" s="80"/>
      <c r="CB144" s="80"/>
      <c r="CC144" s="115"/>
      <c r="CD144" s="123"/>
      <c r="CE144" s="80"/>
      <c r="CF144" s="80"/>
      <c r="CG144" s="80"/>
      <c r="CH144" s="80"/>
      <c r="CI144" s="80"/>
      <c r="CJ144" s="80"/>
      <c r="CK144" s="80"/>
      <c r="CL144" s="80"/>
      <c r="CM144" s="80"/>
      <c r="CN144" s="80"/>
      <c r="CO144" s="80"/>
      <c r="CP144" s="80"/>
      <c r="CQ144" s="80"/>
      <c r="CR144" s="80"/>
      <c r="CS144" s="80"/>
      <c r="CT144" s="129"/>
      <c r="CU144" s="80"/>
      <c r="CV144" s="80"/>
      <c r="CW144" s="80"/>
      <c r="CX144" s="80"/>
      <c r="CY144" s="80"/>
      <c r="CZ144" s="80"/>
      <c r="DA144" s="80"/>
      <c r="DB144" s="80"/>
      <c r="DC144" s="80"/>
      <c r="DD144" s="129"/>
      <c r="DE144" s="80"/>
      <c r="DF144" s="80"/>
      <c r="DG144" s="80"/>
      <c r="DH144" s="80"/>
      <c r="DI144" s="80"/>
      <c r="DJ144" s="123"/>
      <c r="DK144" s="77"/>
      <c r="DL144" s="77"/>
      <c r="DM144" s="77"/>
      <c r="DN144" s="77"/>
      <c r="DO144" s="77"/>
      <c r="DP144" s="77"/>
      <c r="DQ144" s="80"/>
      <c r="DR144" s="80"/>
      <c r="DS144" s="80"/>
      <c r="DT144" s="80"/>
      <c r="DU144" s="80"/>
      <c r="DV144" s="80"/>
      <c r="DW144" s="80"/>
      <c r="DX144" s="80"/>
      <c r="DY144" s="80"/>
      <c r="DZ144" s="80"/>
      <c r="EA144" s="115"/>
      <c r="EB144" s="80"/>
      <c r="EC144" s="80"/>
      <c r="ED144" s="80"/>
      <c r="EE144" s="80"/>
      <c r="EF144" s="80"/>
      <c r="EG144" s="80"/>
      <c r="EH144" s="80"/>
      <c r="EI144" s="80"/>
      <c r="EJ144" s="129"/>
      <c r="EK144" s="80"/>
      <c r="EL144" s="80"/>
      <c r="EM144" s="80"/>
      <c r="EN144" s="80"/>
      <c r="EO144" s="80"/>
      <c r="EP144" s="80"/>
      <c r="EQ144" s="80"/>
      <c r="ER144" s="80"/>
      <c r="ES144" s="80"/>
      <c r="ET144" s="123"/>
      <c r="EU144" s="80"/>
      <c r="EV144" s="80"/>
      <c r="EW144" s="80"/>
      <c r="EX144" s="80"/>
      <c r="EY144" s="80"/>
      <c r="EZ144" s="80"/>
      <c r="FA144" s="80"/>
      <c r="FB144" s="123"/>
      <c r="FC144" s="80"/>
      <c r="FD144" s="80"/>
      <c r="FE144" s="80"/>
      <c r="FF144" s="80"/>
      <c r="FG144" s="80"/>
      <c r="FH144" s="130"/>
      <c r="FI144" s="369"/>
      <c r="FJ144" s="80"/>
      <c r="FK144" s="80"/>
    </row>
    <row r="145" spans="1:167" s="78" customFormat="1" ht="18.75">
      <c r="A145" s="317"/>
      <c r="B145" s="317"/>
      <c r="C145" s="317"/>
      <c r="D145" s="77"/>
      <c r="E145" s="77"/>
      <c r="F145" s="77"/>
      <c r="G145" s="77"/>
      <c r="H145" s="77"/>
      <c r="I145" s="77"/>
      <c r="K145" s="80"/>
      <c r="L145" s="80"/>
      <c r="M145" s="115"/>
      <c r="N145" s="115"/>
      <c r="O145" s="80"/>
      <c r="P145" s="80"/>
      <c r="Q145" s="80"/>
      <c r="R145" s="80"/>
      <c r="S145" s="80"/>
      <c r="T145" s="80"/>
      <c r="U145" s="80"/>
      <c r="V145" s="80"/>
      <c r="W145" s="80"/>
      <c r="X145" s="80"/>
      <c r="Y145" s="80"/>
      <c r="Z145" s="80"/>
      <c r="AA145" s="80"/>
      <c r="AB145" s="128"/>
      <c r="AC145" s="80"/>
      <c r="AD145" s="80"/>
      <c r="AE145" s="80"/>
      <c r="AF145" s="80"/>
      <c r="AG145" s="80"/>
      <c r="AH145" s="80"/>
      <c r="AI145" s="80"/>
      <c r="AJ145" s="80"/>
      <c r="AK145" s="123"/>
      <c r="AL145" s="115"/>
      <c r="AM145" s="115"/>
      <c r="AN145" s="115"/>
      <c r="AO145" s="80"/>
      <c r="AP145" s="80"/>
      <c r="AQ145" s="80"/>
      <c r="AR145" s="80"/>
      <c r="AS145" s="123"/>
      <c r="AT145" s="80"/>
      <c r="AU145" s="80"/>
      <c r="AV145" s="80"/>
      <c r="AW145" s="80"/>
      <c r="AX145" s="80"/>
      <c r="AY145" s="115"/>
      <c r="AZ145" s="115"/>
      <c r="BA145" s="115"/>
      <c r="BB145" s="115"/>
      <c r="BC145" s="80"/>
      <c r="BD145" s="123"/>
      <c r="BE145" s="80"/>
      <c r="BF145" s="80"/>
      <c r="BG145" s="80"/>
      <c r="BH145" s="80"/>
      <c r="BI145" s="80"/>
      <c r="BJ145" s="123"/>
      <c r="BK145" s="80"/>
      <c r="BL145" s="80"/>
      <c r="BM145" s="80"/>
      <c r="BN145" s="80"/>
      <c r="BO145" s="80"/>
      <c r="BP145" s="80"/>
      <c r="BQ145" s="123"/>
      <c r="BR145" s="80"/>
      <c r="BS145" s="80"/>
      <c r="BT145" s="80"/>
      <c r="BU145" s="80"/>
      <c r="BV145" s="80"/>
      <c r="BW145" s="80"/>
      <c r="BX145" s="80"/>
      <c r="BY145" s="80"/>
      <c r="BZ145" s="80"/>
      <c r="CA145" s="80"/>
      <c r="CB145" s="80"/>
      <c r="CC145" s="115"/>
      <c r="CD145" s="123"/>
      <c r="CE145" s="80"/>
      <c r="CF145" s="80"/>
      <c r="CG145" s="80"/>
      <c r="CH145" s="80"/>
      <c r="CI145" s="80"/>
      <c r="CJ145" s="80"/>
      <c r="CK145" s="80"/>
      <c r="CL145" s="80"/>
      <c r="CM145" s="80"/>
      <c r="CN145" s="80"/>
      <c r="CO145" s="80"/>
      <c r="CP145" s="80"/>
      <c r="CQ145" s="80"/>
      <c r="CR145" s="80"/>
      <c r="CS145" s="80"/>
      <c r="CT145" s="129"/>
      <c r="CU145" s="80"/>
      <c r="CV145" s="80"/>
      <c r="CW145" s="80"/>
      <c r="CX145" s="80"/>
      <c r="CY145" s="80"/>
      <c r="CZ145" s="80"/>
      <c r="DA145" s="80"/>
      <c r="DB145" s="80"/>
      <c r="DC145" s="80"/>
      <c r="DD145" s="129"/>
      <c r="DE145" s="80"/>
      <c r="DF145" s="80"/>
      <c r="DG145" s="80"/>
      <c r="DH145" s="80"/>
      <c r="DI145" s="80"/>
      <c r="DJ145" s="123"/>
      <c r="DK145" s="77"/>
      <c r="DL145" s="77"/>
      <c r="DM145" s="77"/>
      <c r="DN145" s="77"/>
      <c r="DO145" s="77"/>
      <c r="DP145" s="77"/>
      <c r="DQ145" s="80"/>
      <c r="DR145" s="80"/>
      <c r="DS145" s="80"/>
      <c r="DT145" s="80"/>
      <c r="DU145" s="80"/>
      <c r="DV145" s="80"/>
      <c r="DW145" s="80"/>
      <c r="DX145" s="80"/>
      <c r="DY145" s="80"/>
      <c r="DZ145" s="80"/>
      <c r="EA145" s="115"/>
      <c r="EB145" s="80"/>
      <c r="EC145" s="80"/>
      <c r="ED145" s="80"/>
      <c r="EE145" s="80"/>
      <c r="EF145" s="80"/>
      <c r="EG145" s="80"/>
      <c r="EH145" s="80"/>
      <c r="EI145" s="80"/>
      <c r="EJ145" s="129"/>
      <c r="EK145" s="80"/>
      <c r="EL145" s="80"/>
      <c r="EM145" s="80"/>
      <c r="EN145" s="80"/>
      <c r="EO145" s="80"/>
      <c r="EP145" s="80"/>
      <c r="EQ145" s="80"/>
      <c r="ER145" s="80"/>
      <c r="ES145" s="80"/>
      <c r="ET145" s="123"/>
      <c r="EU145" s="80"/>
      <c r="EV145" s="80"/>
      <c r="EW145" s="80"/>
      <c r="EX145" s="80"/>
      <c r="EY145" s="80"/>
      <c r="EZ145" s="80"/>
      <c r="FA145" s="80"/>
      <c r="FB145" s="123"/>
      <c r="FC145" s="80"/>
      <c r="FD145" s="80"/>
      <c r="FE145" s="80"/>
      <c r="FF145" s="80"/>
      <c r="FG145" s="80"/>
      <c r="FH145" s="130"/>
      <c r="FI145" s="369"/>
      <c r="FJ145" s="80"/>
      <c r="FK145" s="80"/>
    </row>
    <row r="146" spans="1:167" s="78" customFormat="1" ht="18.75">
      <c r="A146" s="317"/>
      <c r="B146" s="317"/>
      <c r="C146" s="317"/>
      <c r="D146" s="77"/>
      <c r="E146" s="77"/>
      <c r="F146" s="77"/>
      <c r="G146" s="77"/>
      <c r="H146" s="77"/>
      <c r="I146" s="77"/>
      <c r="K146" s="80"/>
      <c r="L146" s="80"/>
      <c r="M146" s="115"/>
      <c r="N146" s="115"/>
      <c r="O146" s="80"/>
      <c r="P146" s="80"/>
      <c r="Q146" s="80"/>
      <c r="R146" s="80"/>
      <c r="S146" s="80"/>
      <c r="T146" s="80"/>
      <c r="U146" s="80"/>
      <c r="V146" s="80"/>
      <c r="W146" s="80"/>
      <c r="X146" s="80"/>
      <c r="Y146" s="80"/>
      <c r="Z146" s="80"/>
      <c r="AA146" s="80"/>
      <c r="AB146" s="128"/>
      <c r="AC146" s="80"/>
      <c r="AD146" s="80"/>
      <c r="AE146" s="80"/>
      <c r="AF146" s="80"/>
      <c r="AG146" s="80"/>
      <c r="AH146" s="80"/>
      <c r="AI146" s="80"/>
      <c r="AJ146" s="80"/>
      <c r="AK146" s="123"/>
      <c r="AL146" s="115"/>
      <c r="AM146" s="115"/>
      <c r="AN146" s="115"/>
      <c r="AO146" s="80"/>
      <c r="AP146" s="80"/>
      <c r="AQ146" s="80"/>
      <c r="AR146" s="80"/>
      <c r="AS146" s="123"/>
      <c r="AT146" s="80"/>
      <c r="AU146" s="80"/>
      <c r="AV146" s="80"/>
      <c r="AW146" s="80"/>
      <c r="AX146" s="80"/>
      <c r="AY146" s="115"/>
      <c r="AZ146" s="115"/>
      <c r="BA146" s="115"/>
      <c r="BB146" s="115"/>
      <c r="BC146" s="80"/>
      <c r="BD146" s="123"/>
      <c r="BE146" s="80"/>
      <c r="BF146" s="80"/>
      <c r="BG146" s="80"/>
      <c r="BH146" s="80"/>
      <c r="BI146" s="80"/>
      <c r="BJ146" s="123"/>
      <c r="BK146" s="80"/>
      <c r="BL146" s="80"/>
      <c r="BM146" s="80"/>
      <c r="BN146" s="80"/>
      <c r="BO146" s="80"/>
      <c r="BP146" s="80"/>
      <c r="BQ146" s="123"/>
      <c r="BR146" s="80"/>
      <c r="BS146" s="80"/>
      <c r="BT146" s="80"/>
      <c r="BU146" s="80"/>
      <c r="BV146" s="80"/>
      <c r="BW146" s="80"/>
      <c r="BX146" s="80"/>
      <c r="BY146" s="80"/>
      <c r="BZ146" s="80"/>
      <c r="CA146" s="80"/>
      <c r="CB146" s="80"/>
      <c r="CC146" s="115"/>
      <c r="CD146" s="123"/>
      <c r="CE146" s="80"/>
      <c r="CF146" s="80"/>
      <c r="CG146" s="80"/>
      <c r="CH146" s="80"/>
      <c r="CI146" s="80"/>
      <c r="CJ146" s="80"/>
      <c r="CK146" s="80"/>
      <c r="CL146" s="80"/>
      <c r="CM146" s="80"/>
      <c r="CN146" s="80"/>
      <c r="CO146" s="80"/>
      <c r="CP146" s="80"/>
      <c r="CQ146" s="80"/>
      <c r="CR146" s="80"/>
      <c r="CS146" s="80"/>
      <c r="CT146" s="129"/>
      <c r="CU146" s="80"/>
      <c r="CV146" s="80"/>
      <c r="CW146" s="80"/>
      <c r="CX146" s="80"/>
      <c r="CY146" s="80"/>
      <c r="CZ146" s="80"/>
      <c r="DA146" s="80"/>
      <c r="DB146" s="80"/>
      <c r="DC146" s="80"/>
      <c r="DD146" s="129"/>
      <c r="DE146" s="80"/>
      <c r="DF146" s="80"/>
      <c r="DG146" s="80"/>
      <c r="DH146" s="80"/>
      <c r="DI146" s="80"/>
      <c r="DJ146" s="123"/>
      <c r="DK146" s="77"/>
      <c r="DL146" s="77"/>
      <c r="DM146" s="77"/>
      <c r="DN146" s="77"/>
      <c r="DO146" s="77"/>
      <c r="DP146" s="77"/>
      <c r="DQ146" s="80"/>
      <c r="DR146" s="80"/>
      <c r="DS146" s="80"/>
      <c r="DT146" s="80"/>
      <c r="DU146" s="80"/>
      <c r="DV146" s="80"/>
      <c r="DW146" s="80"/>
      <c r="DX146" s="80"/>
      <c r="DY146" s="80"/>
      <c r="DZ146" s="80"/>
      <c r="EA146" s="115"/>
      <c r="EB146" s="80"/>
      <c r="EC146" s="80"/>
      <c r="ED146" s="80"/>
      <c r="EE146" s="80"/>
      <c r="EF146" s="80"/>
      <c r="EG146" s="80"/>
      <c r="EH146" s="80"/>
      <c r="EI146" s="80"/>
      <c r="EJ146" s="129"/>
      <c r="EK146" s="80"/>
      <c r="EL146" s="80"/>
      <c r="EM146" s="80"/>
      <c r="EN146" s="80"/>
      <c r="EO146" s="80"/>
      <c r="EP146" s="80"/>
      <c r="EQ146" s="80"/>
      <c r="ER146" s="80"/>
      <c r="ES146" s="80"/>
      <c r="ET146" s="123"/>
      <c r="EU146" s="80"/>
      <c r="EV146" s="80"/>
      <c r="EW146" s="80"/>
      <c r="EX146" s="80"/>
      <c r="EY146" s="80"/>
      <c r="EZ146" s="80"/>
      <c r="FA146" s="80"/>
      <c r="FB146" s="123"/>
      <c r="FC146" s="80"/>
      <c r="FD146" s="80"/>
      <c r="FE146" s="80"/>
      <c r="FF146" s="80"/>
      <c r="FG146" s="80"/>
      <c r="FH146" s="130"/>
      <c r="FI146" s="369"/>
      <c r="FJ146" s="80"/>
      <c r="FK146" s="80"/>
    </row>
    <row r="147" spans="1:167" s="78" customFormat="1" ht="18.75">
      <c r="A147" s="317"/>
      <c r="B147" s="317"/>
      <c r="C147" s="317"/>
      <c r="D147" s="77"/>
      <c r="E147" s="77"/>
      <c r="F147" s="77"/>
      <c r="G147" s="77"/>
      <c r="H147" s="77"/>
      <c r="I147" s="77"/>
      <c r="K147" s="80"/>
      <c r="L147" s="80"/>
      <c r="M147" s="115"/>
      <c r="N147" s="115"/>
      <c r="O147" s="80"/>
      <c r="P147" s="80"/>
      <c r="Q147" s="80"/>
      <c r="R147" s="80"/>
      <c r="S147" s="80"/>
      <c r="T147" s="80"/>
      <c r="U147" s="80"/>
      <c r="V147" s="80"/>
      <c r="W147" s="80"/>
      <c r="X147" s="80"/>
      <c r="Y147" s="80"/>
      <c r="Z147" s="80"/>
      <c r="AA147" s="80"/>
      <c r="AB147" s="128"/>
      <c r="AC147" s="80"/>
      <c r="AD147" s="80"/>
      <c r="AE147" s="80"/>
      <c r="AF147" s="80"/>
      <c r="AG147" s="80"/>
      <c r="AH147" s="80"/>
      <c r="AI147" s="80"/>
      <c r="AJ147" s="80"/>
      <c r="AK147" s="123"/>
      <c r="AL147" s="115"/>
      <c r="AM147" s="115"/>
      <c r="AN147" s="115"/>
      <c r="AO147" s="80"/>
      <c r="AP147" s="80"/>
      <c r="AQ147" s="80"/>
      <c r="AR147" s="80"/>
      <c r="AS147" s="123"/>
      <c r="AT147" s="80"/>
      <c r="AU147" s="80"/>
      <c r="AV147" s="80"/>
      <c r="AW147" s="80"/>
      <c r="AX147" s="80"/>
      <c r="AY147" s="115"/>
      <c r="AZ147" s="115"/>
      <c r="BA147" s="115"/>
      <c r="BB147" s="115"/>
      <c r="BC147" s="80"/>
      <c r="BD147" s="123"/>
      <c r="BE147" s="80"/>
      <c r="BF147" s="80"/>
      <c r="BG147" s="80"/>
      <c r="BH147" s="80"/>
      <c r="BI147" s="80"/>
      <c r="BJ147" s="123"/>
      <c r="BK147" s="80"/>
      <c r="BL147" s="80"/>
      <c r="BM147" s="80"/>
      <c r="BN147" s="80"/>
      <c r="BO147" s="80"/>
      <c r="BP147" s="80"/>
      <c r="BQ147" s="123"/>
      <c r="BR147" s="80"/>
      <c r="BS147" s="80"/>
      <c r="BT147" s="80"/>
      <c r="BU147" s="80"/>
      <c r="BV147" s="80"/>
      <c r="BW147" s="80"/>
      <c r="BX147" s="80"/>
      <c r="BY147" s="80"/>
      <c r="BZ147" s="80"/>
      <c r="CA147" s="80"/>
      <c r="CB147" s="80"/>
      <c r="CC147" s="115"/>
      <c r="CD147" s="123"/>
      <c r="CE147" s="80"/>
      <c r="CF147" s="80"/>
      <c r="CG147" s="80"/>
      <c r="CH147" s="80"/>
      <c r="CI147" s="80"/>
      <c r="CJ147" s="80"/>
      <c r="CK147" s="80"/>
      <c r="CL147" s="80"/>
      <c r="CM147" s="80"/>
      <c r="CN147" s="80"/>
      <c r="CO147" s="80"/>
      <c r="CP147" s="80"/>
      <c r="CQ147" s="80"/>
      <c r="CR147" s="80"/>
      <c r="CS147" s="80"/>
      <c r="CT147" s="129"/>
      <c r="CU147" s="80"/>
      <c r="CV147" s="80"/>
      <c r="CW147" s="80"/>
      <c r="CX147" s="80"/>
      <c r="CY147" s="80"/>
      <c r="CZ147" s="80"/>
      <c r="DA147" s="80"/>
      <c r="DB147" s="80"/>
      <c r="DC147" s="80"/>
      <c r="DD147" s="129"/>
      <c r="DE147" s="80"/>
      <c r="DF147" s="80"/>
      <c r="DG147" s="80"/>
      <c r="DH147" s="80"/>
      <c r="DI147" s="80"/>
      <c r="DJ147" s="123"/>
      <c r="DK147" s="77"/>
      <c r="DL147" s="77"/>
      <c r="DM147" s="77"/>
      <c r="DN147" s="77"/>
      <c r="DO147" s="77"/>
      <c r="DP147" s="77"/>
      <c r="DQ147" s="80"/>
      <c r="DR147" s="80"/>
      <c r="DS147" s="80"/>
      <c r="DT147" s="80"/>
      <c r="DU147" s="80"/>
      <c r="DV147" s="80"/>
      <c r="DW147" s="80"/>
      <c r="DX147" s="80"/>
      <c r="DY147" s="80"/>
      <c r="DZ147" s="80"/>
      <c r="EA147" s="115"/>
      <c r="EB147" s="80"/>
      <c r="EC147" s="80"/>
      <c r="ED147" s="80"/>
      <c r="EE147" s="80"/>
      <c r="EF147" s="80"/>
      <c r="EG147" s="80"/>
      <c r="EH147" s="80"/>
      <c r="EI147" s="80"/>
      <c r="EJ147" s="129"/>
      <c r="EK147" s="80"/>
      <c r="EL147" s="80"/>
      <c r="EM147" s="80"/>
      <c r="EN147" s="80"/>
      <c r="EO147" s="80"/>
      <c r="EP147" s="80"/>
      <c r="EQ147" s="80"/>
      <c r="ER147" s="80"/>
      <c r="ES147" s="80"/>
      <c r="ET147" s="123"/>
      <c r="EU147" s="80"/>
      <c r="EV147" s="80"/>
      <c r="EW147" s="80"/>
      <c r="EX147" s="80"/>
      <c r="EY147" s="80"/>
      <c r="EZ147" s="80"/>
      <c r="FA147" s="80"/>
      <c r="FB147" s="123"/>
      <c r="FC147" s="80"/>
      <c r="FD147" s="80"/>
      <c r="FE147" s="80"/>
      <c r="FF147" s="80"/>
      <c r="FG147" s="80"/>
      <c r="FH147" s="130"/>
      <c r="FI147" s="369"/>
      <c r="FJ147" s="80"/>
      <c r="FK147" s="80"/>
    </row>
    <row r="148" spans="1:167" s="78" customFormat="1" ht="18.75">
      <c r="A148" s="317"/>
      <c r="B148" s="317"/>
      <c r="C148" s="317"/>
      <c r="D148" s="77"/>
      <c r="E148" s="77"/>
      <c r="F148" s="77"/>
      <c r="G148" s="77"/>
      <c r="H148" s="77"/>
      <c r="I148" s="77"/>
      <c r="K148" s="80"/>
      <c r="L148" s="80"/>
      <c r="M148" s="115"/>
      <c r="N148" s="115"/>
      <c r="O148" s="80"/>
      <c r="P148" s="80"/>
      <c r="Q148" s="80"/>
      <c r="R148" s="80"/>
      <c r="S148" s="80"/>
      <c r="T148" s="80"/>
      <c r="U148" s="80"/>
      <c r="V148" s="80"/>
      <c r="W148" s="80"/>
      <c r="X148" s="80"/>
      <c r="Y148" s="80"/>
      <c r="Z148" s="80"/>
      <c r="AA148" s="80"/>
      <c r="AB148" s="128"/>
      <c r="AC148" s="80"/>
      <c r="AD148" s="80"/>
      <c r="AE148" s="80"/>
      <c r="AF148" s="80"/>
      <c r="AG148" s="80"/>
      <c r="AH148" s="80"/>
      <c r="AI148" s="80"/>
      <c r="AJ148" s="80"/>
      <c r="AK148" s="123"/>
      <c r="AL148" s="115"/>
      <c r="AM148" s="115"/>
      <c r="AN148" s="115"/>
      <c r="AO148" s="80"/>
      <c r="AP148" s="80"/>
      <c r="AQ148" s="80"/>
      <c r="AR148" s="80"/>
      <c r="AS148" s="123"/>
      <c r="AT148" s="80"/>
      <c r="AU148" s="80"/>
      <c r="AV148" s="80"/>
      <c r="AW148" s="80"/>
      <c r="AX148" s="80"/>
      <c r="AY148" s="115"/>
      <c r="AZ148" s="115"/>
      <c r="BA148" s="115"/>
      <c r="BB148" s="115"/>
      <c r="BC148" s="80"/>
      <c r="BD148" s="123"/>
      <c r="BE148" s="80"/>
      <c r="BF148" s="80"/>
      <c r="BG148" s="80"/>
      <c r="BH148" s="80"/>
      <c r="BI148" s="80"/>
      <c r="BJ148" s="123"/>
      <c r="BK148" s="80"/>
      <c r="BL148" s="80"/>
      <c r="BM148" s="80"/>
      <c r="BN148" s="80"/>
      <c r="BO148" s="80"/>
      <c r="BP148" s="80"/>
      <c r="BQ148" s="123"/>
      <c r="BR148" s="80"/>
      <c r="BS148" s="80"/>
      <c r="BT148" s="80"/>
      <c r="BU148" s="80"/>
      <c r="BV148" s="80"/>
      <c r="BW148" s="80"/>
      <c r="BX148" s="80"/>
      <c r="BY148" s="80"/>
      <c r="BZ148" s="80"/>
      <c r="CA148" s="80"/>
      <c r="CB148" s="80"/>
      <c r="CC148" s="115"/>
      <c r="CD148" s="123"/>
      <c r="CE148" s="80"/>
      <c r="CF148" s="80"/>
      <c r="CG148" s="80"/>
      <c r="CH148" s="80"/>
      <c r="CI148" s="80"/>
      <c r="CJ148" s="80"/>
      <c r="CK148" s="80"/>
      <c r="CL148" s="80"/>
      <c r="CM148" s="80"/>
      <c r="CN148" s="80"/>
      <c r="CO148" s="80"/>
      <c r="CP148" s="80"/>
      <c r="CQ148" s="80"/>
      <c r="CR148" s="80"/>
      <c r="CS148" s="80"/>
      <c r="CT148" s="129"/>
      <c r="CU148" s="80"/>
      <c r="CV148" s="80"/>
      <c r="CW148" s="80"/>
      <c r="CX148" s="80"/>
      <c r="CY148" s="80"/>
      <c r="CZ148" s="80"/>
      <c r="DA148" s="80"/>
      <c r="DB148" s="80"/>
      <c r="DC148" s="80"/>
      <c r="DD148" s="129"/>
      <c r="DE148" s="80"/>
      <c r="DF148" s="80"/>
      <c r="DG148" s="80"/>
      <c r="DH148" s="80"/>
      <c r="DI148" s="80"/>
      <c r="DJ148" s="123"/>
      <c r="DK148" s="77"/>
      <c r="DL148" s="77"/>
      <c r="DM148" s="77"/>
      <c r="DN148" s="77"/>
      <c r="DO148" s="77"/>
      <c r="DP148" s="77"/>
      <c r="DQ148" s="80"/>
      <c r="DR148" s="80"/>
      <c r="DS148" s="80"/>
      <c r="DT148" s="80"/>
      <c r="DU148" s="80"/>
      <c r="DV148" s="80"/>
      <c r="DW148" s="80"/>
      <c r="DX148" s="80"/>
      <c r="DY148" s="80"/>
      <c r="DZ148" s="80"/>
      <c r="EA148" s="115"/>
      <c r="EB148" s="80"/>
      <c r="EC148" s="80"/>
      <c r="ED148" s="80"/>
      <c r="EE148" s="80"/>
      <c r="EF148" s="80"/>
      <c r="EG148" s="80"/>
      <c r="EH148" s="80"/>
      <c r="EI148" s="80"/>
      <c r="EJ148" s="129"/>
      <c r="EK148" s="80"/>
      <c r="EL148" s="80"/>
      <c r="EM148" s="80"/>
      <c r="EN148" s="80"/>
      <c r="EO148" s="80"/>
      <c r="EP148" s="80"/>
      <c r="EQ148" s="80"/>
      <c r="ER148" s="80"/>
      <c r="ES148" s="80"/>
      <c r="ET148" s="123"/>
      <c r="EU148" s="80"/>
      <c r="EV148" s="80"/>
      <c r="EW148" s="80"/>
      <c r="EX148" s="80"/>
      <c r="EY148" s="80"/>
      <c r="EZ148" s="80"/>
      <c r="FA148" s="80"/>
      <c r="FB148" s="123"/>
      <c r="FC148" s="80"/>
      <c r="FD148" s="80"/>
      <c r="FE148" s="80"/>
      <c r="FF148" s="80"/>
      <c r="FG148" s="80"/>
      <c r="FH148" s="130"/>
      <c r="FI148" s="369"/>
      <c r="FJ148" s="80"/>
      <c r="FK148" s="80"/>
    </row>
    <row r="149" spans="1:167" s="78" customFormat="1" ht="18.75">
      <c r="A149" s="317"/>
      <c r="B149" s="317"/>
      <c r="C149" s="317"/>
      <c r="D149" s="77"/>
      <c r="E149" s="77"/>
      <c r="F149" s="77"/>
      <c r="G149" s="77"/>
      <c r="H149" s="77"/>
      <c r="I149" s="77"/>
      <c r="K149" s="80"/>
      <c r="L149" s="80"/>
      <c r="M149" s="115"/>
      <c r="N149" s="115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128"/>
      <c r="AC149" s="80"/>
      <c r="AD149" s="80"/>
      <c r="AE149" s="80"/>
      <c r="AF149" s="80"/>
      <c r="AG149" s="80"/>
      <c r="AH149" s="80"/>
      <c r="AI149" s="80"/>
      <c r="AJ149" s="80"/>
      <c r="AK149" s="123"/>
      <c r="AL149" s="115"/>
      <c r="AM149" s="115"/>
      <c r="AN149" s="115"/>
      <c r="AO149" s="80"/>
      <c r="AP149" s="80"/>
      <c r="AQ149" s="80"/>
      <c r="AR149" s="80"/>
      <c r="AS149" s="123"/>
      <c r="AT149" s="80"/>
      <c r="AU149" s="80"/>
      <c r="AV149" s="80"/>
      <c r="AW149" s="80"/>
      <c r="AX149" s="80"/>
      <c r="AY149" s="115"/>
      <c r="AZ149" s="115"/>
      <c r="BA149" s="115"/>
      <c r="BB149" s="115"/>
      <c r="BC149" s="80"/>
      <c r="BD149" s="123"/>
      <c r="BE149" s="80"/>
      <c r="BF149" s="80"/>
      <c r="BG149" s="80"/>
      <c r="BH149" s="80"/>
      <c r="BI149" s="80"/>
      <c r="BJ149" s="123"/>
      <c r="BK149" s="80"/>
      <c r="BL149" s="80"/>
      <c r="BM149" s="80"/>
      <c r="BN149" s="80"/>
      <c r="BO149" s="80"/>
      <c r="BP149" s="80"/>
      <c r="BQ149" s="123"/>
      <c r="BR149" s="80"/>
      <c r="BS149" s="80"/>
      <c r="BT149" s="80"/>
      <c r="BU149" s="80"/>
      <c r="BV149" s="80"/>
      <c r="BW149" s="80"/>
      <c r="BX149" s="80"/>
      <c r="BY149" s="80"/>
      <c r="BZ149" s="80"/>
      <c r="CA149" s="80"/>
      <c r="CB149" s="80"/>
      <c r="CC149" s="115"/>
      <c r="CD149" s="123"/>
      <c r="CE149" s="80"/>
      <c r="CF149" s="80"/>
      <c r="CG149" s="80"/>
      <c r="CH149" s="80"/>
      <c r="CI149" s="80"/>
      <c r="CJ149" s="80"/>
      <c r="CK149" s="80"/>
      <c r="CL149" s="80"/>
      <c r="CM149" s="80"/>
      <c r="CN149" s="80"/>
      <c r="CO149" s="80"/>
      <c r="CP149" s="80"/>
      <c r="CQ149" s="80"/>
      <c r="CR149" s="80"/>
      <c r="CS149" s="80"/>
      <c r="CT149" s="129"/>
      <c r="CU149" s="80"/>
      <c r="CV149" s="80"/>
      <c r="CW149" s="80"/>
      <c r="CX149" s="80"/>
      <c r="CY149" s="80"/>
      <c r="CZ149" s="80"/>
      <c r="DA149" s="80"/>
      <c r="DB149" s="80"/>
      <c r="DC149" s="80"/>
      <c r="DD149" s="129"/>
      <c r="DE149" s="80"/>
      <c r="DF149" s="80"/>
      <c r="DG149" s="80"/>
      <c r="DH149" s="80"/>
      <c r="DI149" s="80"/>
      <c r="DJ149" s="123"/>
      <c r="DK149" s="77"/>
      <c r="DL149" s="77"/>
      <c r="DM149" s="77"/>
      <c r="DN149" s="77"/>
      <c r="DO149" s="77"/>
      <c r="DP149" s="77"/>
      <c r="DQ149" s="80"/>
      <c r="DR149" s="80"/>
      <c r="DS149" s="80"/>
      <c r="DT149" s="80"/>
      <c r="DU149" s="80"/>
      <c r="DV149" s="80"/>
      <c r="DW149" s="80"/>
      <c r="DX149" s="80"/>
      <c r="DY149" s="80"/>
      <c r="DZ149" s="80"/>
      <c r="EA149" s="115"/>
      <c r="EB149" s="80"/>
      <c r="EC149" s="80"/>
      <c r="ED149" s="80"/>
      <c r="EE149" s="80"/>
      <c r="EF149" s="80"/>
      <c r="EG149" s="80"/>
      <c r="EH149" s="80"/>
      <c r="EI149" s="80"/>
      <c r="EJ149" s="129"/>
      <c r="EK149" s="80"/>
      <c r="EL149" s="80"/>
      <c r="EM149" s="80"/>
      <c r="EN149" s="80"/>
      <c r="EO149" s="80"/>
      <c r="EP149" s="80"/>
      <c r="EQ149" s="80"/>
      <c r="ER149" s="80"/>
      <c r="ES149" s="80"/>
      <c r="ET149" s="123"/>
      <c r="EU149" s="80"/>
      <c r="EV149" s="80"/>
      <c r="EW149" s="80"/>
      <c r="EX149" s="80"/>
      <c r="EY149" s="80"/>
      <c r="EZ149" s="80"/>
      <c r="FA149" s="80"/>
      <c r="FB149" s="123"/>
      <c r="FC149" s="80"/>
      <c r="FD149" s="80"/>
      <c r="FE149" s="80"/>
      <c r="FF149" s="80"/>
      <c r="FG149" s="80"/>
      <c r="FH149" s="130"/>
      <c r="FI149" s="369"/>
      <c r="FJ149" s="80"/>
      <c r="FK149" s="80"/>
    </row>
    <row r="150" spans="1:167" s="78" customFormat="1" ht="18.75">
      <c r="A150" s="317"/>
      <c r="B150" s="317"/>
      <c r="C150" s="317"/>
      <c r="D150" s="77"/>
      <c r="E150" s="77"/>
      <c r="F150" s="77"/>
      <c r="G150" s="77"/>
      <c r="H150" s="77"/>
      <c r="I150" s="77"/>
      <c r="K150" s="80"/>
      <c r="L150" s="80"/>
      <c r="M150" s="115"/>
      <c r="N150" s="115"/>
      <c r="O150" s="80"/>
      <c r="P150" s="80"/>
      <c r="Q150" s="80"/>
      <c r="R150" s="80"/>
      <c r="S150" s="80"/>
      <c r="T150" s="80"/>
      <c r="U150" s="80"/>
      <c r="V150" s="80"/>
      <c r="W150" s="80"/>
      <c r="X150" s="80"/>
      <c r="Y150" s="80"/>
      <c r="Z150" s="80"/>
      <c r="AA150" s="80"/>
      <c r="AB150" s="128"/>
      <c r="AC150" s="80"/>
      <c r="AD150" s="80"/>
      <c r="AE150" s="80"/>
      <c r="AF150" s="80"/>
      <c r="AG150" s="80"/>
      <c r="AH150" s="80"/>
      <c r="AI150" s="80"/>
      <c r="AJ150" s="80"/>
      <c r="AK150" s="123"/>
      <c r="AL150" s="115"/>
      <c r="AM150" s="115"/>
      <c r="AN150" s="115"/>
      <c r="AO150" s="80"/>
      <c r="AP150" s="80"/>
      <c r="AQ150" s="80"/>
      <c r="AR150" s="80"/>
      <c r="AS150" s="123"/>
      <c r="AT150" s="80"/>
      <c r="AU150" s="80"/>
      <c r="AV150" s="80"/>
      <c r="AW150" s="80"/>
      <c r="AX150" s="80"/>
      <c r="AY150" s="115"/>
      <c r="AZ150" s="115"/>
      <c r="BA150" s="115"/>
      <c r="BB150" s="115"/>
      <c r="BC150" s="80"/>
      <c r="BD150" s="123"/>
      <c r="BE150" s="80"/>
      <c r="BF150" s="80"/>
      <c r="BG150" s="80"/>
      <c r="BH150" s="80"/>
      <c r="BI150" s="80"/>
      <c r="BJ150" s="123"/>
      <c r="BK150" s="80"/>
      <c r="BL150" s="80"/>
      <c r="BM150" s="80"/>
      <c r="BN150" s="80"/>
      <c r="BO150" s="80"/>
      <c r="BP150" s="80"/>
      <c r="BQ150" s="123"/>
      <c r="BR150" s="80"/>
      <c r="BS150" s="80"/>
      <c r="BT150" s="80"/>
      <c r="BU150" s="80"/>
      <c r="BV150" s="80"/>
      <c r="BW150" s="80"/>
      <c r="BX150" s="80"/>
      <c r="BY150" s="80"/>
      <c r="BZ150" s="80"/>
      <c r="CA150" s="80"/>
      <c r="CB150" s="80"/>
      <c r="CC150" s="115"/>
      <c r="CD150" s="123"/>
      <c r="CE150" s="80"/>
      <c r="CF150" s="80"/>
      <c r="CG150" s="80"/>
      <c r="CH150" s="80"/>
      <c r="CI150" s="80"/>
      <c r="CJ150" s="80"/>
      <c r="CK150" s="80"/>
      <c r="CL150" s="80"/>
      <c r="CM150" s="80"/>
      <c r="CN150" s="80"/>
      <c r="CO150" s="80"/>
      <c r="CP150" s="80"/>
      <c r="CQ150" s="80"/>
      <c r="CR150" s="80"/>
      <c r="CS150" s="80"/>
      <c r="CT150" s="129"/>
      <c r="CU150" s="80"/>
      <c r="CV150" s="80"/>
      <c r="CW150" s="80"/>
      <c r="CX150" s="80"/>
      <c r="CY150" s="80"/>
      <c r="CZ150" s="80"/>
      <c r="DA150" s="80"/>
      <c r="DB150" s="80"/>
      <c r="DC150" s="80"/>
      <c r="DD150" s="129"/>
      <c r="DE150" s="80"/>
      <c r="DF150" s="80"/>
      <c r="DG150" s="80"/>
      <c r="DH150" s="80"/>
      <c r="DI150" s="80"/>
      <c r="DJ150" s="123"/>
      <c r="DK150" s="77"/>
      <c r="DL150" s="77"/>
      <c r="DM150" s="77"/>
      <c r="DN150" s="77"/>
      <c r="DO150" s="77"/>
      <c r="DP150" s="77"/>
      <c r="DQ150" s="80"/>
      <c r="DR150" s="80"/>
      <c r="DS150" s="80"/>
      <c r="DT150" s="80"/>
      <c r="DU150" s="80"/>
      <c r="DV150" s="80"/>
      <c r="DW150" s="80"/>
      <c r="DX150" s="80"/>
      <c r="DY150" s="80"/>
      <c r="DZ150" s="80"/>
      <c r="EA150" s="115"/>
      <c r="EB150" s="80"/>
      <c r="EC150" s="80"/>
      <c r="ED150" s="80"/>
      <c r="EE150" s="80"/>
      <c r="EF150" s="80"/>
      <c r="EG150" s="80"/>
      <c r="EH150" s="80"/>
      <c r="EI150" s="80"/>
      <c r="EJ150" s="129"/>
      <c r="EK150" s="80"/>
      <c r="EL150" s="80"/>
      <c r="EM150" s="80"/>
      <c r="EN150" s="80"/>
      <c r="EO150" s="80"/>
      <c r="EP150" s="80"/>
      <c r="EQ150" s="80"/>
      <c r="ER150" s="80"/>
      <c r="ES150" s="80"/>
      <c r="ET150" s="123"/>
      <c r="EU150" s="80"/>
      <c r="EV150" s="80"/>
      <c r="EW150" s="80"/>
      <c r="EX150" s="80"/>
      <c r="EY150" s="80"/>
      <c r="EZ150" s="80"/>
      <c r="FA150" s="80"/>
      <c r="FB150" s="123"/>
      <c r="FC150" s="80"/>
      <c r="FD150" s="80"/>
      <c r="FE150" s="80"/>
      <c r="FF150" s="80"/>
      <c r="FG150" s="80"/>
      <c r="FH150" s="130"/>
      <c r="FI150" s="369"/>
      <c r="FJ150" s="80"/>
      <c r="FK150" s="80"/>
    </row>
    <row r="151" spans="1:167" s="78" customFormat="1" ht="18.75">
      <c r="A151" s="317"/>
      <c r="B151" s="317"/>
      <c r="C151" s="317"/>
      <c r="D151" s="77"/>
      <c r="E151" s="77"/>
      <c r="F151" s="77"/>
      <c r="G151" s="77"/>
      <c r="H151" s="77"/>
      <c r="I151" s="77"/>
      <c r="K151" s="80"/>
      <c r="L151" s="80"/>
      <c r="M151" s="115"/>
      <c r="N151" s="115"/>
      <c r="O151" s="80"/>
      <c r="P151" s="80"/>
      <c r="Q151" s="80"/>
      <c r="R151" s="80"/>
      <c r="S151" s="80"/>
      <c r="T151" s="80"/>
      <c r="U151" s="80"/>
      <c r="V151" s="80"/>
      <c r="W151" s="80"/>
      <c r="X151" s="80"/>
      <c r="Y151" s="80"/>
      <c r="Z151" s="80"/>
      <c r="AA151" s="80"/>
      <c r="AB151" s="128"/>
      <c r="AC151" s="80"/>
      <c r="AD151" s="80"/>
      <c r="AE151" s="80"/>
      <c r="AF151" s="80"/>
      <c r="AG151" s="80"/>
      <c r="AH151" s="80"/>
      <c r="AI151" s="80"/>
      <c r="AJ151" s="80"/>
      <c r="AK151" s="123"/>
      <c r="AL151" s="115"/>
      <c r="AM151" s="115"/>
      <c r="AN151" s="115"/>
      <c r="AO151" s="80"/>
      <c r="AP151" s="80"/>
      <c r="AQ151" s="80"/>
      <c r="AR151" s="80"/>
      <c r="AS151" s="123"/>
      <c r="AT151" s="80"/>
      <c r="AU151" s="80"/>
      <c r="AV151" s="80"/>
      <c r="AW151" s="80"/>
      <c r="AX151" s="80"/>
      <c r="AY151" s="115"/>
      <c r="AZ151" s="115"/>
      <c r="BA151" s="115"/>
      <c r="BB151" s="115"/>
      <c r="BC151" s="80"/>
      <c r="BD151" s="123"/>
      <c r="BE151" s="80"/>
      <c r="BF151" s="80"/>
      <c r="BG151" s="80"/>
      <c r="BH151" s="80"/>
      <c r="BI151" s="80"/>
      <c r="BJ151" s="123"/>
      <c r="BK151" s="80"/>
      <c r="BL151" s="80"/>
      <c r="BM151" s="80"/>
      <c r="BN151" s="80"/>
      <c r="BO151" s="80"/>
      <c r="BP151" s="80"/>
      <c r="BQ151" s="123"/>
      <c r="BR151" s="80"/>
      <c r="BS151" s="80"/>
      <c r="BT151" s="80"/>
      <c r="BU151" s="80"/>
      <c r="BV151" s="80"/>
      <c r="BW151" s="80"/>
      <c r="BX151" s="80"/>
      <c r="BY151" s="80"/>
      <c r="BZ151" s="80"/>
      <c r="CA151" s="80"/>
      <c r="CB151" s="80"/>
      <c r="CC151" s="115"/>
      <c r="CD151" s="123"/>
      <c r="CE151" s="80"/>
      <c r="CF151" s="80"/>
      <c r="CG151" s="80"/>
      <c r="CH151" s="80"/>
      <c r="CI151" s="80"/>
      <c r="CJ151" s="80"/>
      <c r="CK151" s="80"/>
      <c r="CL151" s="80"/>
      <c r="CM151" s="80"/>
      <c r="CN151" s="80"/>
      <c r="CO151" s="80"/>
      <c r="CP151" s="80"/>
      <c r="CQ151" s="80"/>
      <c r="CR151" s="80"/>
      <c r="CS151" s="80"/>
      <c r="CT151" s="129"/>
      <c r="CU151" s="80"/>
      <c r="CV151" s="80"/>
      <c r="CW151" s="80"/>
      <c r="CX151" s="80"/>
      <c r="CY151" s="80"/>
      <c r="CZ151" s="80"/>
      <c r="DA151" s="80"/>
      <c r="DB151" s="80"/>
      <c r="DC151" s="80"/>
      <c r="DD151" s="129"/>
      <c r="DE151" s="80"/>
      <c r="DF151" s="80"/>
      <c r="DG151" s="80"/>
      <c r="DH151" s="80"/>
      <c r="DI151" s="80"/>
      <c r="DJ151" s="123"/>
      <c r="DK151" s="77"/>
      <c r="DL151" s="77"/>
      <c r="DM151" s="77"/>
      <c r="DN151" s="77"/>
      <c r="DO151" s="77"/>
      <c r="DP151" s="77"/>
      <c r="DQ151" s="80"/>
      <c r="DR151" s="80"/>
      <c r="DS151" s="80"/>
      <c r="DT151" s="80"/>
      <c r="DU151" s="80"/>
      <c r="DV151" s="80"/>
      <c r="DW151" s="80"/>
      <c r="DX151" s="80"/>
      <c r="DY151" s="80"/>
      <c r="DZ151" s="80"/>
      <c r="EA151" s="115"/>
      <c r="EB151" s="80"/>
      <c r="EC151" s="80"/>
      <c r="ED151" s="80"/>
      <c r="EE151" s="80"/>
      <c r="EF151" s="80"/>
      <c r="EG151" s="80"/>
      <c r="EH151" s="80"/>
      <c r="EI151" s="80"/>
      <c r="EJ151" s="129"/>
      <c r="EK151" s="80"/>
      <c r="EL151" s="80"/>
      <c r="EM151" s="80"/>
      <c r="EN151" s="80"/>
      <c r="EO151" s="80"/>
      <c r="EP151" s="80"/>
      <c r="EQ151" s="80"/>
      <c r="ER151" s="80"/>
      <c r="ES151" s="80"/>
      <c r="ET151" s="123"/>
      <c r="EU151" s="80"/>
      <c r="EV151" s="80"/>
      <c r="EW151" s="80"/>
      <c r="EX151" s="80"/>
      <c r="EY151" s="80"/>
      <c r="EZ151" s="80"/>
      <c r="FA151" s="80"/>
      <c r="FB151" s="123"/>
      <c r="FC151" s="80"/>
      <c r="FD151" s="80"/>
      <c r="FE151" s="80"/>
      <c r="FF151" s="80"/>
      <c r="FG151" s="80"/>
      <c r="FH151" s="130"/>
      <c r="FI151" s="369"/>
      <c r="FJ151" s="80"/>
      <c r="FK151" s="80"/>
    </row>
    <row r="152" spans="1:167" s="78" customFormat="1" ht="18.75">
      <c r="A152" s="317"/>
      <c r="B152" s="317"/>
      <c r="C152" s="317"/>
      <c r="D152" s="77"/>
      <c r="E152" s="77"/>
      <c r="F152" s="77"/>
      <c r="G152" s="77"/>
      <c r="H152" s="77"/>
      <c r="I152" s="77"/>
      <c r="K152" s="80"/>
      <c r="L152" s="80"/>
      <c r="M152" s="115"/>
      <c r="N152" s="115"/>
      <c r="O152" s="80"/>
      <c r="P152" s="80"/>
      <c r="Q152" s="80"/>
      <c r="R152" s="80"/>
      <c r="S152" s="80"/>
      <c r="T152" s="80"/>
      <c r="U152" s="80"/>
      <c r="V152" s="80"/>
      <c r="W152" s="80"/>
      <c r="X152" s="80"/>
      <c r="Y152" s="80"/>
      <c r="Z152" s="80"/>
      <c r="AA152" s="80"/>
      <c r="AB152" s="128"/>
      <c r="AC152" s="80"/>
      <c r="AD152" s="80"/>
      <c r="AE152" s="80"/>
      <c r="AF152" s="80"/>
      <c r="AG152" s="80"/>
      <c r="AH152" s="80"/>
      <c r="AI152" s="80"/>
      <c r="AJ152" s="80"/>
      <c r="AK152" s="123"/>
      <c r="AL152" s="115"/>
      <c r="AM152" s="115"/>
      <c r="AN152" s="115"/>
      <c r="AO152" s="80"/>
      <c r="AP152" s="80"/>
      <c r="AQ152" s="80"/>
      <c r="AR152" s="80"/>
      <c r="AS152" s="123"/>
      <c r="AT152" s="80"/>
      <c r="AU152" s="80"/>
      <c r="AV152" s="80"/>
      <c r="AW152" s="80"/>
      <c r="AX152" s="80"/>
      <c r="AY152" s="115"/>
      <c r="AZ152" s="115"/>
      <c r="BA152" s="115"/>
      <c r="BB152" s="115"/>
      <c r="BC152" s="80"/>
      <c r="BD152" s="123"/>
      <c r="BE152" s="80"/>
      <c r="BF152" s="80"/>
      <c r="BG152" s="80"/>
      <c r="BH152" s="80"/>
      <c r="BI152" s="80"/>
      <c r="BJ152" s="123"/>
      <c r="BK152" s="80"/>
      <c r="BL152" s="80"/>
      <c r="BM152" s="80"/>
      <c r="BN152" s="80"/>
      <c r="BO152" s="80"/>
      <c r="BP152" s="80"/>
      <c r="BQ152" s="123"/>
      <c r="BR152" s="80"/>
      <c r="BS152" s="80"/>
      <c r="BT152" s="80"/>
      <c r="BU152" s="80"/>
      <c r="BV152" s="80"/>
      <c r="BW152" s="80"/>
      <c r="BX152" s="80"/>
      <c r="BY152" s="80"/>
      <c r="BZ152" s="80"/>
      <c r="CA152" s="80"/>
      <c r="CB152" s="80"/>
      <c r="CC152" s="115"/>
      <c r="CD152" s="123"/>
      <c r="CE152" s="80"/>
      <c r="CF152" s="80"/>
      <c r="CG152" s="80"/>
      <c r="CH152" s="80"/>
      <c r="CI152" s="80"/>
      <c r="CJ152" s="80"/>
      <c r="CK152" s="80"/>
      <c r="CL152" s="80"/>
      <c r="CM152" s="80"/>
      <c r="CN152" s="80"/>
      <c r="CO152" s="80"/>
      <c r="CP152" s="80"/>
      <c r="CQ152" s="80"/>
      <c r="CR152" s="80"/>
      <c r="CS152" s="80"/>
      <c r="CT152" s="129"/>
      <c r="CU152" s="80"/>
      <c r="CV152" s="80"/>
      <c r="CW152" s="80"/>
      <c r="CX152" s="80"/>
      <c r="CY152" s="80"/>
      <c r="CZ152" s="80"/>
      <c r="DA152" s="80"/>
      <c r="DB152" s="80"/>
      <c r="DC152" s="80"/>
      <c r="DD152" s="129"/>
      <c r="DE152" s="80"/>
      <c r="DF152" s="80"/>
      <c r="DG152" s="80"/>
      <c r="DH152" s="80"/>
      <c r="DI152" s="80"/>
      <c r="DJ152" s="123"/>
      <c r="DK152" s="77"/>
      <c r="DL152" s="77"/>
      <c r="DM152" s="77"/>
      <c r="DN152" s="77"/>
      <c r="DO152" s="77"/>
      <c r="DP152" s="77"/>
      <c r="DQ152" s="80"/>
      <c r="DR152" s="80"/>
      <c r="DS152" s="80"/>
      <c r="DT152" s="80"/>
      <c r="DU152" s="80"/>
      <c r="DV152" s="80"/>
      <c r="DW152" s="80"/>
      <c r="DX152" s="80"/>
      <c r="DY152" s="80"/>
      <c r="DZ152" s="80"/>
      <c r="EA152" s="115"/>
      <c r="EB152" s="80"/>
      <c r="EC152" s="80"/>
      <c r="ED152" s="80"/>
      <c r="EE152" s="80"/>
      <c r="EF152" s="80"/>
      <c r="EG152" s="80"/>
      <c r="EH152" s="80"/>
      <c r="EI152" s="80"/>
      <c r="EJ152" s="129"/>
      <c r="EK152" s="80"/>
      <c r="EL152" s="80"/>
      <c r="EM152" s="80"/>
      <c r="EN152" s="80"/>
      <c r="EO152" s="80"/>
      <c r="EP152" s="80"/>
      <c r="EQ152" s="80"/>
      <c r="ER152" s="80"/>
      <c r="ES152" s="80"/>
      <c r="ET152" s="123"/>
      <c r="EU152" s="80"/>
      <c r="EV152" s="80"/>
      <c r="EW152" s="80"/>
      <c r="EX152" s="80"/>
      <c r="EY152" s="80"/>
      <c r="EZ152" s="80"/>
      <c r="FA152" s="80"/>
      <c r="FB152" s="123"/>
      <c r="FC152" s="80"/>
      <c r="FD152" s="80"/>
      <c r="FE152" s="80"/>
      <c r="FF152" s="80"/>
      <c r="FG152" s="80"/>
      <c r="FH152" s="130"/>
      <c r="FI152" s="369"/>
      <c r="FJ152" s="80"/>
      <c r="FK152" s="80"/>
    </row>
    <row r="153" spans="1:167" s="78" customFormat="1" ht="18.75">
      <c r="A153" s="317"/>
      <c r="B153" s="317"/>
      <c r="C153" s="317"/>
      <c r="D153" s="77"/>
      <c r="E153" s="77"/>
      <c r="F153" s="77"/>
      <c r="G153" s="77"/>
      <c r="H153" s="77"/>
      <c r="I153" s="77"/>
      <c r="K153" s="80"/>
      <c r="L153" s="80"/>
      <c r="M153" s="115"/>
      <c r="N153" s="115"/>
      <c r="O153" s="80"/>
      <c r="P153" s="80"/>
      <c r="Q153" s="80"/>
      <c r="R153" s="80"/>
      <c r="S153" s="80"/>
      <c r="T153" s="80"/>
      <c r="U153" s="80"/>
      <c r="V153" s="80"/>
      <c r="W153" s="80"/>
      <c r="X153" s="80"/>
      <c r="Y153" s="80"/>
      <c r="Z153" s="80"/>
      <c r="AA153" s="80"/>
      <c r="AB153" s="128"/>
      <c r="AC153" s="80"/>
      <c r="AD153" s="80"/>
      <c r="AE153" s="80"/>
      <c r="AF153" s="80"/>
      <c r="AG153" s="80"/>
      <c r="AH153" s="80"/>
      <c r="AI153" s="80"/>
      <c r="AJ153" s="80"/>
      <c r="AK153" s="123"/>
      <c r="AL153" s="115"/>
      <c r="AM153" s="115"/>
      <c r="AN153" s="115"/>
      <c r="AO153" s="80"/>
      <c r="AP153" s="80"/>
      <c r="AQ153" s="80"/>
      <c r="AR153" s="80"/>
      <c r="AS153" s="123"/>
      <c r="AT153" s="80"/>
      <c r="AU153" s="80"/>
      <c r="AV153" s="80"/>
      <c r="AW153" s="80"/>
      <c r="AX153" s="80"/>
      <c r="AY153" s="115"/>
      <c r="AZ153" s="115"/>
      <c r="BA153" s="115"/>
      <c r="BB153" s="115"/>
      <c r="BC153" s="80"/>
      <c r="BD153" s="123"/>
      <c r="BE153" s="80"/>
      <c r="BF153" s="80"/>
      <c r="BG153" s="80"/>
      <c r="BH153" s="80"/>
      <c r="BI153" s="80"/>
      <c r="BJ153" s="123"/>
      <c r="BK153" s="80"/>
      <c r="BL153" s="80"/>
      <c r="BM153" s="80"/>
      <c r="BN153" s="80"/>
      <c r="BO153" s="80"/>
      <c r="BP153" s="80"/>
      <c r="BQ153" s="123"/>
      <c r="BR153" s="80"/>
      <c r="BS153" s="80"/>
      <c r="BT153" s="80"/>
      <c r="BU153" s="80"/>
      <c r="BV153" s="80"/>
      <c r="BW153" s="80"/>
      <c r="BX153" s="80"/>
      <c r="BY153" s="80"/>
      <c r="BZ153" s="80"/>
      <c r="CA153" s="80"/>
      <c r="CB153" s="80"/>
      <c r="CC153" s="115"/>
      <c r="CD153" s="123"/>
      <c r="CE153" s="80"/>
      <c r="CF153" s="80"/>
      <c r="CG153" s="80"/>
      <c r="CH153" s="80"/>
      <c r="CI153" s="80"/>
      <c r="CJ153" s="80"/>
      <c r="CK153" s="80"/>
      <c r="CL153" s="80"/>
      <c r="CM153" s="80"/>
      <c r="CN153" s="80"/>
      <c r="CO153" s="80"/>
      <c r="CP153" s="80"/>
      <c r="CQ153" s="80"/>
      <c r="CR153" s="80"/>
      <c r="CS153" s="80"/>
      <c r="CT153" s="129"/>
      <c r="CU153" s="80"/>
      <c r="CV153" s="80"/>
      <c r="CW153" s="80"/>
      <c r="CX153" s="80"/>
      <c r="CY153" s="80"/>
      <c r="CZ153" s="80"/>
      <c r="DA153" s="80"/>
      <c r="DB153" s="80"/>
      <c r="DC153" s="80"/>
      <c r="DD153" s="129"/>
      <c r="DE153" s="80"/>
      <c r="DF153" s="80"/>
      <c r="DG153" s="80"/>
      <c r="DH153" s="80"/>
      <c r="DI153" s="80"/>
      <c r="DJ153" s="123"/>
      <c r="DK153" s="77"/>
      <c r="DL153" s="77"/>
      <c r="DM153" s="77"/>
      <c r="DN153" s="77"/>
      <c r="DO153" s="77"/>
      <c r="DP153" s="77"/>
      <c r="DQ153" s="80"/>
      <c r="DR153" s="80"/>
      <c r="DS153" s="80"/>
      <c r="DT153" s="80"/>
      <c r="DU153" s="80"/>
      <c r="DV153" s="80"/>
      <c r="DW153" s="80"/>
      <c r="DX153" s="80"/>
      <c r="DY153" s="80"/>
      <c r="DZ153" s="80"/>
      <c r="EA153" s="115"/>
      <c r="EB153" s="80"/>
      <c r="EC153" s="80"/>
      <c r="ED153" s="80"/>
      <c r="EE153" s="80"/>
      <c r="EF153" s="80"/>
      <c r="EG153" s="80"/>
      <c r="EH153" s="80"/>
      <c r="EI153" s="80"/>
      <c r="EJ153" s="129"/>
      <c r="EK153" s="80"/>
      <c r="EL153" s="80"/>
      <c r="EM153" s="80"/>
      <c r="EN153" s="80"/>
      <c r="EO153" s="80"/>
      <c r="EP153" s="80"/>
      <c r="EQ153" s="80"/>
      <c r="ER153" s="80"/>
      <c r="ES153" s="80"/>
      <c r="ET153" s="123"/>
      <c r="EU153" s="80"/>
      <c r="EV153" s="80"/>
      <c r="EW153" s="80"/>
      <c r="EX153" s="80"/>
      <c r="EY153" s="80"/>
      <c r="EZ153" s="80"/>
      <c r="FA153" s="80"/>
      <c r="FB153" s="123"/>
      <c r="FC153" s="80"/>
      <c r="FD153" s="80"/>
      <c r="FE153" s="80"/>
      <c r="FF153" s="80"/>
      <c r="FG153" s="80"/>
      <c r="FH153" s="130"/>
      <c r="FI153" s="369"/>
      <c r="FJ153" s="80"/>
      <c r="FK153" s="80"/>
    </row>
    <row r="154" spans="1:167" s="78" customFormat="1" ht="18.75">
      <c r="A154" s="317"/>
      <c r="B154" s="317"/>
      <c r="C154" s="317"/>
      <c r="D154" s="77"/>
      <c r="E154" s="77"/>
      <c r="F154" s="77"/>
      <c r="G154" s="77"/>
      <c r="H154" s="77"/>
      <c r="I154" s="77"/>
      <c r="K154" s="80"/>
      <c r="L154" s="80"/>
      <c r="M154" s="115"/>
      <c r="N154" s="115"/>
      <c r="O154" s="80"/>
      <c r="P154" s="80"/>
      <c r="Q154" s="80"/>
      <c r="R154" s="80"/>
      <c r="S154" s="80"/>
      <c r="T154" s="80"/>
      <c r="U154" s="80"/>
      <c r="V154" s="80"/>
      <c r="W154" s="80"/>
      <c r="X154" s="80"/>
      <c r="Y154" s="80"/>
      <c r="Z154" s="80"/>
      <c r="AA154" s="80"/>
      <c r="AB154" s="128"/>
      <c r="AC154" s="80"/>
      <c r="AD154" s="80"/>
      <c r="AE154" s="80"/>
      <c r="AF154" s="80"/>
      <c r="AG154" s="80"/>
      <c r="AH154" s="80"/>
      <c r="AI154" s="80"/>
      <c r="AJ154" s="80"/>
      <c r="AK154" s="123"/>
      <c r="AL154" s="115"/>
      <c r="AM154" s="115"/>
      <c r="AN154" s="115"/>
      <c r="AO154" s="80"/>
      <c r="AP154" s="80"/>
      <c r="AQ154" s="80"/>
      <c r="AR154" s="80"/>
      <c r="AS154" s="123"/>
      <c r="AT154" s="80"/>
      <c r="AU154" s="80"/>
      <c r="AV154" s="80"/>
      <c r="AW154" s="80"/>
      <c r="AX154" s="80"/>
      <c r="AY154" s="115"/>
      <c r="AZ154" s="115"/>
      <c r="BA154" s="115"/>
      <c r="BB154" s="115"/>
      <c r="BC154" s="80"/>
      <c r="BD154" s="123"/>
      <c r="BE154" s="80"/>
      <c r="BF154" s="80"/>
      <c r="BG154" s="80"/>
      <c r="BH154" s="80"/>
      <c r="BI154" s="80"/>
      <c r="BJ154" s="123"/>
      <c r="BK154" s="80"/>
      <c r="BL154" s="80"/>
      <c r="BM154" s="80"/>
      <c r="BN154" s="80"/>
      <c r="BO154" s="80"/>
      <c r="BP154" s="80"/>
      <c r="BQ154" s="123"/>
      <c r="BR154" s="80"/>
      <c r="BS154" s="80"/>
      <c r="BT154" s="80"/>
      <c r="BU154" s="80"/>
      <c r="BV154" s="80"/>
      <c r="BW154" s="80"/>
      <c r="BX154" s="80"/>
      <c r="BY154" s="80"/>
      <c r="BZ154" s="80"/>
      <c r="CA154" s="80"/>
      <c r="CB154" s="80"/>
      <c r="CC154" s="115"/>
      <c r="CD154" s="123"/>
      <c r="CE154" s="80"/>
      <c r="CF154" s="80"/>
      <c r="CG154" s="80"/>
      <c r="CH154" s="80"/>
      <c r="CI154" s="80"/>
      <c r="CJ154" s="80"/>
      <c r="CK154" s="80"/>
      <c r="CL154" s="80"/>
      <c r="CM154" s="80"/>
      <c r="CN154" s="80"/>
      <c r="CO154" s="80"/>
      <c r="CP154" s="80"/>
      <c r="CQ154" s="80"/>
      <c r="CR154" s="80"/>
      <c r="CS154" s="80"/>
      <c r="CT154" s="129"/>
      <c r="CU154" s="80"/>
      <c r="CV154" s="80"/>
      <c r="CW154" s="80"/>
      <c r="CX154" s="80"/>
      <c r="CY154" s="80"/>
      <c r="CZ154" s="80"/>
      <c r="DA154" s="80"/>
      <c r="DB154" s="80"/>
      <c r="DC154" s="80"/>
      <c r="DD154" s="129"/>
      <c r="DE154" s="80"/>
      <c r="DF154" s="80"/>
      <c r="DG154" s="80"/>
      <c r="DH154" s="80"/>
      <c r="DI154" s="80"/>
      <c r="DJ154" s="123"/>
      <c r="DK154" s="77"/>
      <c r="DL154" s="77"/>
      <c r="DM154" s="77"/>
      <c r="DN154" s="77"/>
      <c r="DO154" s="77"/>
      <c r="DP154" s="77"/>
      <c r="DQ154" s="80"/>
      <c r="DR154" s="80"/>
      <c r="DS154" s="80"/>
      <c r="DT154" s="80"/>
      <c r="DU154" s="80"/>
      <c r="DV154" s="80"/>
      <c r="DW154" s="80"/>
      <c r="DX154" s="80"/>
      <c r="DY154" s="80"/>
      <c r="DZ154" s="80"/>
      <c r="EA154" s="115"/>
      <c r="EB154" s="80"/>
      <c r="EC154" s="80"/>
      <c r="ED154" s="80"/>
      <c r="EE154" s="80"/>
      <c r="EF154" s="80"/>
      <c r="EG154" s="80"/>
      <c r="EH154" s="80"/>
      <c r="EI154" s="80"/>
      <c r="EJ154" s="129"/>
      <c r="EK154" s="80"/>
      <c r="EL154" s="80"/>
      <c r="EM154" s="80"/>
      <c r="EN154" s="80"/>
      <c r="EO154" s="80"/>
      <c r="EP154" s="80"/>
      <c r="EQ154" s="80"/>
      <c r="ER154" s="80"/>
      <c r="ES154" s="80"/>
      <c r="ET154" s="123"/>
      <c r="EU154" s="80"/>
      <c r="EV154" s="80"/>
      <c r="EW154" s="80"/>
      <c r="EX154" s="80"/>
      <c r="EY154" s="80"/>
      <c r="EZ154" s="80"/>
      <c r="FA154" s="80"/>
      <c r="FB154" s="123"/>
      <c r="FC154" s="80"/>
      <c r="FD154" s="80"/>
      <c r="FE154" s="80"/>
      <c r="FF154" s="80"/>
      <c r="FG154" s="80"/>
      <c r="FH154" s="130"/>
      <c r="FI154" s="369"/>
      <c r="FJ154" s="80"/>
      <c r="FK154" s="80"/>
    </row>
    <row r="155" spans="1:167" s="78" customFormat="1" ht="18.75">
      <c r="A155" s="317"/>
      <c r="B155" s="317"/>
      <c r="C155" s="317"/>
      <c r="D155" s="77"/>
      <c r="E155" s="77"/>
      <c r="F155" s="77"/>
      <c r="G155" s="77"/>
      <c r="H155" s="77"/>
      <c r="I155" s="77"/>
      <c r="K155" s="80"/>
      <c r="L155" s="80"/>
      <c r="M155" s="115"/>
      <c r="N155" s="115"/>
      <c r="O155" s="80"/>
      <c r="P155" s="80"/>
      <c r="Q155" s="80"/>
      <c r="R155" s="80"/>
      <c r="S155" s="80"/>
      <c r="T155" s="80"/>
      <c r="U155" s="80"/>
      <c r="V155" s="80"/>
      <c r="W155" s="80"/>
      <c r="X155" s="80"/>
      <c r="Y155" s="80"/>
      <c r="Z155" s="80"/>
      <c r="AA155" s="80"/>
      <c r="AB155" s="128"/>
      <c r="AC155" s="80"/>
      <c r="AD155" s="80"/>
      <c r="AE155" s="80"/>
      <c r="AF155" s="80"/>
      <c r="AG155" s="80"/>
      <c r="AH155" s="80"/>
      <c r="AI155" s="80"/>
      <c r="AJ155" s="80"/>
      <c r="AK155" s="123"/>
      <c r="AL155" s="115"/>
      <c r="AM155" s="115"/>
      <c r="AN155" s="115"/>
      <c r="AO155" s="80"/>
      <c r="AP155" s="80"/>
      <c r="AQ155" s="80"/>
      <c r="AR155" s="80"/>
      <c r="AS155" s="123"/>
      <c r="AT155" s="80"/>
      <c r="AU155" s="80"/>
      <c r="AV155" s="80"/>
      <c r="AW155" s="80"/>
      <c r="AX155" s="80"/>
      <c r="AY155" s="115"/>
      <c r="AZ155" s="115"/>
      <c r="BA155" s="115"/>
      <c r="BB155" s="115"/>
      <c r="BC155" s="80"/>
      <c r="BD155" s="123"/>
      <c r="BE155" s="80"/>
      <c r="BF155" s="80"/>
      <c r="BG155" s="80"/>
      <c r="BH155" s="80"/>
      <c r="BI155" s="80"/>
      <c r="BJ155" s="123"/>
      <c r="BK155" s="80"/>
      <c r="BL155" s="80"/>
      <c r="BM155" s="80"/>
      <c r="BN155" s="80"/>
      <c r="BO155" s="80"/>
      <c r="BP155" s="80"/>
      <c r="BQ155" s="123"/>
      <c r="BR155" s="80"/>
      <c r="BS155" s="80"/>
      <c r="BT155" s="80"/>
      <c r="BU155" s="80"/>
      <c r="BV155" s="80"/>
      <c r="BW155" s="80"/>
      <c r="BX155" s="80"/>
      <c r="BY155" s="80"/>
      <c r="BZ155" s="80"/>
      <c r="CA155" s="80"/>
      <c r="CB155" s="80"/>
      <c r="CC155" s="115"/>
      <c r="CD155" s="123"/>
      <c r="CE155" s="80"/>
      <c r="CF155" s="80"/>
      <c r="CG155" s="80"/>
      <c r="CH155" s="80"/>
      <c r="CI155" s="80"/>
      <c r="CJ155" s="80"/>
      <c r="CK155" s="80"/>
      <c r="CL155" s="80"/>
      <c r="CM155" s="80"/>
      <c r="CN155" s="80"/>
      <c r="CO155" s="80"/>
      <c r="CP155" s="80"/>
      <c r="CQ155" s="80"/>
      <c r="CR155" s="80"/>
      <c r="CS155" s="80"/>
      <c r="CT155" s="129"/>
      <c r="CU155" s="80"/>
      <c r="CV155" s="80"/>
      <c r="CW155" s="80"/>
      <c r="CX155" s="80"/>
      <c r="CY155" s="80"/>
      <c r="CZ155" s="80"/>
      <c r="DA155" s="80"/>
      <c r="DB155" s="80"/>
      <c r="DC155" s="80"/>
      <c r="DD155" s="129"/>
      <c r="DE155" s="80"/>
      <c r="DF155" s="80"/>
      <c r="DG155" s="80"/>
      <c r="DH155" s="80"/>
      <c r="DI155" s="80"/>
      <c r="DJ155" s="123"/>
      <c r="DK155" s="77"/>
      <c r="DL155" s="77"/>
      <c r="DM155" s="77"/>
      <c r="DN155" s="77"/>
      <c r="DO155" s="77"/>
      <c r="DP155" s="77"/>
      <c r="DQ155" s="80"/>
      <c r="DR155" s="80"/>
      <c r="DS155" s="80"/>
      <c r="DT155" s="80"/>
      <c r="DU155" s="80"/>
      <c r="DV155" s="80"/>
      <c r="DW155" s="80"/>
      <c r="DX155" s="80"/>
      <c r="DY155" s="80"/>
      <c r="DZ155" s="80"/>
      <c r="EA155" s="115"/>
      <c r="EB155" s="80"/>
      <c r="EC155" s="80"/>
      <c r="ED155" s="80"/>
      <c r="EE155" s="80"/>
      <c r="EF155" s="80"/>
      <c r="EG155" s="80"/>
      <c r="EH155" s="80"/>
      <c r="EI155" s="80"/>
      <c r="EJ155" s="129"/>
      <c r="EK155" s="80"/>
      <c r="EL155" s="80"/>
      <c r="EM155" s="80"/>
      <c r="EN155" s="80"/>
      <c r="EO155" s="80"/>
      <c r="EP155" s="80"/>
      <c r="EQ155" s="80"/>
      <c r="ER155" s="80"/>
      <c r="ES155" s="80"/>
      <c r="ET155" s="123"/>
      <c r="EU155" s="80"/>
      <c r="EV155" s="80"/>
      <c r="EW155" s="80"/>
      <c r="EX155" s="80"/>
      <c r="EY155" s="80"/>
      <c r="EZ155" s="80"/>
      <c r="FA155" s="80"/>
      <c r="FB155" s="123"/>
      <c r="FC155" s="80"/>
      <c r="FD155" s="80"/>
      <c r="FE155" s="80"/>
      <c r="FF155" s="80"/>
      <c r="FG155" s="80"/>
      <c r="FH155" s="130"/>
      <c r="FI155" s="369"/>
      <c r="FJ155" s="80"/>
      <c r="FK155" s="80"/>
    </row>
    <row r="156" spans="1:167" s="78" customFormat="1" ht="18.75">
      <c r="A156" s="317"/>
      <c r="B156" s="317"/>
      <c r="C156" s="317"/>
      <c r="D156" s="77"/>
      <c r="E156" s="77"/>
      <c r="F156" s="77"/>
      <c r="G156" s="77"/>
      <c r="H156" s="77"/>
      <c r="I156" s="77"/>
      <c r="K156" s="80"/>
      <c r="L156" s="80"/>
      <c r="M156" s="115"/>
      <c r="N156" s="115"/>
      <c r="O156" s="80"/>
      <c r="P156" s="80"/>
      <c r="Q156" s="80"/>
      <c r="R156" s="80"/>
      <c r="S156" s="80"/>
      <c r="T156" s="80"/>
      <c r="U156" s="80"/>
      <c r="V156" s="80"/>
      <c r="W156" s="80"/>
      <c r="X156" s="80"/>
      <c r="Y156" s="80"/>
      <c r="Z156" s="80"/>
      <c r="AA156" s="80"/>
      <c r="AB156" s="128"/>
      <c r="AC156" s="80"/>
      <c r="AD156" s="80"/>
      <c r="AE156" s="80"/>
      <c r="AF156" s="80"/>
      <c r="AG156" s="80"/>
      <c r="AH156" s="80"/>
      <c r="AI156" s="80"/>
      <c r="AJ156" s="80"/>
      <c r="AK156" s="123"/>
      <c r="AL156" s="115"/>
      <c r="AM156" s="115"/>
      <c r="AN156" s="115"/>
      <c r="AO156" s="80"/>
      <c r="AP156" s="80"/>
      <c r="AQ156" s="80"/>
      <c r="AR156" s="80"/>
      <c r="AS156" s="123"/>
      <c r="AT156" s="80"/>
      <c r="AU156" s="80"/>
      <c r="AV156" s="80"/>
      <c r="AW156" s="80"/>
      <c r="AX156" s="80"/>
      <c r="AY156" s="115"/>
      <c r="AZ156" s="115"/>
      <c r="BA156" s="115"/>
      <c r="BB156" s="115"/>
      <c r="BC156" s="80"/>
      <c r="BD156" s="123"/>
      <c r="BE156" s="80"/>
      <c r="BF156" s="80"/>
      <c r="BG156" s="80"/>
      <c r="BH156" s="80"/>
      <c r="BI156" s="80"/>
      <c r="BJ156" s="123"/>
      <c r="BK156" s="80"/>
      <c r="BL156" s="80"/>
      <c r="BM156" s="80"/>
      <c r="BN156" s="80"/>
      <c r="BO156" s="80"/>
      <c r="BP156" s="80"/>
      <c r="BQ156" s="123"/>
      <c r="BR156" s="80"/>
      <c r="BS156" s="80"/>
      <c r="BT156" s="80"/>
      <c r="BU156" s="80"/>
      <c r="BV156" s="80"/>
      <c r="BW156" s="80"/>
      <c r="BX156" s="80"/>
      <c r="BY156" s="80"/>
      <c r="BZ156" s="80"/>
      <c r="CA156" s="80"/>
      <c r="CB156" s="80"/>
      <c r="CC156" s="115"/>
      <c r="CD156" s="123"/>
      <c r="CE156" s="80"/>
      <c r="CF156" s="80"/>
      <c r="CG156" s="80"/>
      <c r="CH156" s="80"/>
      <c r="CI156" s="80"/>
      <c r="CJ156" s="80"/>
      <c r="CK156" s="80"/>
      <c r="CL156" s="80"/>
      <c r="CM156" s="80"/>
      <c r="CN156" s="80"/>
      <c r="CO156" s="80"/>
      <c r="CP156" s="80"/>
      <c r="CQ156" s="80"/>
      <c r="CR156" s="80"/>
      <c r="CS156" s="80"/>
      <c r="CT156" s="129"/>
      <c r="CU156" s="80"/>
      <c r="CV156" s="80"/>
      <c r="CW156" s="80"/>
      <c r="CX156" s="80"/>
      <c r="CY156" s="80"/>
      <c r="CZ156" s="80"/>
      <c r="DA156" s="80"/>
      <c r="DB156" s="80"/>
      <c r="DC156" s="80"/>
      <c r="DD156" s="129"/>
      <c r="DE156" s="80"/>
      <c r="DF156" s="80"/>
      <c r="DG156" s="80"/>
      <c r="DH156" s="80"/>
      <c r="DI156" s="80"/>
      <c r="DJ156" s="123"/>
      <c r="DK156" s="77"/>
      <c r="DL156" s="77"/>
      <c r="DM156" s="77"/>
      <c r="DN156" s="77"/>
      <c r="DO156" s="77"/>
      <c r="DP156" s="77"/>
      <c r="DQ156" s="80"/>
      <c r="DR156" s="80"/>
      <c r="DS156" s="80"/>
      <c r="DT156" s="80"/>
      <c r="DU156" s="80"/>
      <c r="DV156" s="80"/>
      <c r="DW156" s="80"/>
      <c r="DX156" s="80"/>
      <c r="DY156" s="80"/>
      <c r="DZ156" s="80"/>
      <c r="EA156" s="115"/>
      <c r="EB156" s="80"/>
      <c r="EC156" s="80"/>
      <c r="ED156" s="80"/>
      <c r="EE156" s="80"/>
      <c r="EF156" s="80"/>
      <c r="EG156" s="80"/>
      <c r="EH156" s="80"/>
      <c r="EI156" s="80"/>
      <c r="EJ156" s="129"/>
      <c r="EK156" s="80"/>
      <c r="EL156" s="80"/>
      <c r="EM156" s="80"/>
      <c r="EN156" s="80"/>
      <c r="EO156" s="80"/>
      <c r="EP156" s="80"/>
      <c r="EQ156" s="80"/>
      <c r="ER156" s="80"/>
      <c r="ES156" s="80"/>
      <c r="ET156" s="123"/>
      <c r="EU156" s="80"/>
      <c r="EV156" s="80"/>
      <c r="EW156" s="80"/>
      <c r="EX156" s="80"/>
      <c r="EY156" s="80"/>
      <c r="EZ156" s="80"/>
      <c r="FA156" s="80"/>
      <c r="FB156" s="123"/>
      <c r="FC156" s="80"/>
      <c r="FD156" s="80"/>
      <c r="FE156" s="80"/>
      <c r="FF156" s="80"/>
      <c r="FG156" s="80"/>
      <c r="FH156" s="130"/>
      <c r="FI156" s="369"/>
      <c r="FJ156" s="80"/>
      <c r="FK156" s="80"/>
    </row>
    <row r="157" spans="1:167" s="78" customFormat="1" ht="18.75">
      <c r="A157" s="317"/>
      <c r="B157" s="317"/>
      <c r="C157" s="317"/>
      <c r="D157" s="77"/>
      <c r="E157" s="77"/>
      <c r="F157" s="77"/>
      <c r="G157" s="77"/>
      <c r="H157" s="77"/>
      <c r="I157" s="77"/>
      <c r="K157" s="80"/>
      <c r="L157" s="80"/>
      <c r="M157" s="115"/>
      <c r="N157" s="115"/>
      <c r="O157" s="80"/>
      <c r="P157" s="80"/>
      <c r="Q157" s="80"/>
      <c r="R157" s="80"/>
      <c r="S157" s="80"/>
      <c r="T157" s="80"/>
      <c r="U157" s="80"/>
      <c r="V157" s="80"/>
      <c r="W157" s="80"/>
      <c r="X157" s="80"/>
      <c r="Y157" s="80"/>
      <c r="Z157" s="80"/>
      <c r="AA157" s="80"/>
      <c r="AB157" s="128"/>
      <c r="AC157" s="80"/>
      <c r="AD157" s="80"/>
      <c r="AE157" s="80"/>
      <c r="AF157" s="80"/>
      <c r="AG157" s="80"/>
      <c r="AH157" s="80"/>
      <c r="AI157" s="80"/>
      <c r="AJ157" s="80"/>
      <c r="AK157" s="123"/>
      <c r="AL157" s="115"/>
      <c r="AM157" s="115"/>
      <c r="AN157" s="115"/>
      <c r="AO157" s="80"/>
      <c r="AP157" s="80"/>
      <c r="AQ157" s="80"/>
      <c r="AR157" s="80"/>
      <c r="AS157" s="123"/>
      <c r="AT157" s="80"/>
      <c r="AU157" s="80"/>
      <c r="AV157" s="80"/>
      <c r="AW157" s="80"/>
      <c r="AX157" s="80"/>
      <c r="AY157" s="115"/>
      <c r="AZ157" s="115"/>
      <c r="BA157" s="115"/>
      <c r="BB157" s="115"/>
      <c r="BC157" s="80"/>
      <c r="BD157" s="123"/>
      <c r="BE157" s="80"/>
      <c r="BF157" s="80"/>
      <c r="BG157" s="80"/>
      <c r="BH157" s="80"/>
      <c r="BI157" s="80"/>
      <c r="BJ157" s="123"/>
      <c r="BK157" s="80"/>
      <c r="BL157" s="80"/>
      <c r="BM157" s="80"/>
      <c r="BN157" s="80"/>
      <c r="BO157" s="80"/>
      <c r="BP157" s="80"/>
      <c r="BQ157" s="123"/>
      <c r="BR157" s="80"/>
      <c r="BS157" s="80"/>
      <c r="BT157" s="80"/>
      <c r="BU157" s="80"/>
      <c r="BV157" s="80"/>
      <c r="BW157" s="80"/>
      <c r="BX157" s="80"/>
      <c r="BY157" s="80"/>
      <c r="BZ157" s="80"/>
      <c r="CA157" s="80"/>
      <c r="CB157" s="80"/>
      <c r="CC157" s="115"/>
      <c r="CD157" s="123"/>
      <c r="CE157" s="80"/>
      <c r="CF157" s="80"/>
      <c r="CG157" s="80"/>
      <c r="CH157" s="80"/>
      <c r="CI157" s="80"/>
      <c r="CJ157" s="80"/>
      <c r="CK157" s="80"/>
      <c r="CL157" s="80"/>
      <c r="CM157" s="80"/>
      <c r="CN157" s="80"/>
      <c r="CO157" s="80"/>
      <c r="CP157" s="80"/>
      <c r="CQ157" s="80"/>
      <c r="CR157" s="80"/>
      <c r="CS157" s="80"/>
      <c r="CT157" s="129"/>
      <c r="CU157" s="80"/>
      <c r="CV157" s="80"/>
      <c r="CW157" s="80"/>
      <c r="CX157" s="80"/>
      <c r="CY157" s="80"/>
      <c r="CZ157" s="80"/>
      <c r="DA157" s="80"/>
      <c r="DB157" s="80"/>
      <c r="DC157" s="80"/>
      <c r="DD157" s="129"/>
      <c r="DE157" s="80"/>
      <c r="DF157" s="80"/>
      <c r="DG157" s="80"/>
      <c r="DH157" s="80"/>
      <c r="DI157" s="80"/>
      <c r="DJ157" s="123"/>
      <c r="DK157" s="77"/>
      <c r="DL157" s="77"/>
      <c r="DM157" s="77"/>
      <c r="DN157" s="77"/>
      <c r="DO157" s="77"/>
      <c r="DP157" s="77"/>
      <c r="DQ157" s="80"/>
      <c r="DR157" s="80"/>
      <c r="DS157" s="80"/>
      <c r="DT157" s="80"/>
      <c r="DU157" s="80"/>
      <c r="DV157" s="80"/>
      <c r="DW157" s="80"/>
      <c r="DX157" s="80"/>
      <c r="DY157" s="80"/>
      <c r="DZ157" s="80"/>
      <c r="EA157" s="115"/>
      <c r="EB157" s="80"/>
      <c r="EC157" s="80"/>
      <c r="ED157" s="80"/>
      <c r="EE157" s="80"/>
      <c r="EF157" s="80"/>
      <c r="EG157" s="80"/>
      <c r="EH157" s="80"/>
      <c r="EI157" s="80"/>
      <c r="EJ157" s="129"/>
      <c r="EK157" s="80"/>
      <c r="EL157" s="80"/>
      <c r="EM157" s="80"/>
      <c r="EN157" s="80"/>
      <c r="EO157" s="80"/>
      <c r="EP157" s="80"/>
      <c r="EQ157" s="80"/>
      <c r="ER157" s="80"/>
      <c r="ES157" s="80"/>
      <c r="ET157" s="123"/>
      <c r="EU157" s="80"/>
      <c r="EV157" s="80"/>
      <c r="EW157" s="80"/>
      <c r="EX157" s="80"/>
      <c r="EY157" s="80"/>
      <c r="EZ157" s="80"/>
      <c r="FA157" s="80"/>
      <c r="FB157" s="123"/>
      <c r="FC157" s="80"/>
      <c r="FD157" s="80"/>
      <c r="FE157" s="80"/>
      <c r="FF157" s="80"/>
      <c r="FG157" s="80"/>
      <c r="FH157" s="130"/>
      <c r="FI157" s="369"/>
      <c r="FJ157" s="80"/>
      <c r="FK157" s="80"/>
    </row>
    <row r="158" spans="1:167" s="78" customFormat="1" ht="18.75">
      <c r="A158" s="317"/>
      <c r="B158" s="317"/>
      <c r="C158" s="317"/>
      <c r="D158" s="77"/>
      <c r="E158" s="77"/>
      <c r="F158" s="77"/>
      <c r="G158" s="77"/>
      <c r="H158" s="77"/>
      <c r="I158" s="77"/>
      <c r="K158" s="80"/>
      <c r="L158" s="80"/>
      <c r="M158" s="115"/>
      <c r="N158" s="115"/>
      <c r="O158" s="80"/>
      <c r="P158" s="80"/>
      <c r="Q158" s="80"/>
      <c r="R158" s="80"/>
      <c r="S158" s="80"/>
      <c r="T158" s="80"/>
      <c r="U158" s="80"/>
      <c r="V158" s="80"/>
      <c r="W158" s="80"/>
      <c r="X158" s="80"/>
      <c r="Y158" s="80"/>
      <c r="Z158" s="80"/>
      <c r="AA158" s="80"/>
      <c r="AB158" s="128"/>
      <c r="AC158" s="80"/>
      <c r="AD158" s="80"/>
      <c r="AE158" s="80"/>
      <c r="AF158" s="80"/>
      <c r="AG158" s="80"/>
      <c r="AH158" s="80"/>
      <c r="AI158" s="80"/>
      <c r="AJ158" s="80"/>
      <c r="AK158" s="123"/>
      <c r="AL158" s="115"/>
      <c r="AM158" s="115"/>
      <c r="AN158" s="115"/>
      <c r="AO158" s="80"/>
      <c r="AP158" s="80"/>
      <c r="AQ158" s="80"/>
      <c r="AR158" s="80"/>
      <c r="AS158" s="123"/>
      <c r="AT158" s="80"/>
      <c r="AU158" s="80"/>
      <c r="AV158" s="80"/>
      <c r="AW158" s="80"/>
      <c r="AX158" s="80"/>
      <c r="AY158" s="115"/>
      <c r="AZ158" s="115"/>
      <c r="BA158" s="115"/>
      <c r="BB158" s="115"/>
      <c r="BC158" s="80"/>
      <c r="BD158" s="123"/>
      <c r="BE158" s="80"/>
      <c r="BF158" s="80"/>
      <c r="BG158" s="80"/>
      <c r="BH158" s="80"/>
      <c r="BI158" s="80"/>
      <c r="BJ158" s="123"/>
      <c r="BK158" s="80"/>
      <c r="BL158" s="80"/>
      <c r="BM158" s="80"/>
      <c r="BN158" s="80"/>
      <c r="BO158" s="80"/>
      <c r="BP158" s="80"/>
      <c r="BQ158" s="123"/>
      <c r="BR158" s="80"/>
      <c r="BS158" s="80"/>
      <c r="BT158" s="80"/>
      <c r="BU158" s="80"/>
      <c r="BV158" s="80"/>
      <c r="BW158" s="80"/>
      <c r="BX158" s="80"/>
      <c r="BY158" s="80"/>
      <c r="BZ158" s="80"/>
      <c r="CA158" s="80"/>
      <c r="CB158" s="80"/>
      <c r="CC158" s="115"/>
      <c r="CD158" s="123"/>
      <c r="CE158" s="80"/>
      <c r="CF158" s="80"/>
      <c r="CG158" s="80"/>
      <c r="CH158" s="80"/>
      <c r="CI158" s="80"/>
      <c r="CJ158" s="80"/>
      <c r="CK158" s="80"/>
      <c r="CL158" s="80"/>
      <c r="CM158" s="80"/>
      <c r="CN158" s="80"/>
      <c r="CO158" s="80"/>
      <c r="CP158" s="80"/>
      <c r="CQ158" s="80"/>
      <c r="CR158" s="80"/>
      <c r="CS158" s="80"/>
      <c r="CT158" s="129"/>
      <c r="CU158" s="80"/>
      <c r="CV158" s="80"/>
      <c r="CW158" s="80"/>
      <c r="CX158" s="80"/>
      <c r="CY158" s="80"/>
      <c r="CZ158" s="80"/>
      <c r="DA158" s="80"/>
      <c r="DB158" s="80"/>
      <c r="DC158" s="80"/>
      <c r="DD158" s="129"/>
      <c r="DE158" s="80"/>
      <c r="DF158" s="80"/>
      <c r="DG158" s="80"/>
      <c r="DH158" s="80"/>
      <c r="DI158" s="80"/>
      <c r="DJ158" s="123"/>
      <c r="DK158" s="77"/>
      <c r="DL158" s="77"/>
      <c r="DM158" s="77"/>
      <c r="DN158" s="77"/>
      <c r="DO158" s="77"/>
      <c r="DP158" s="77"/>
      <c r="DQ158" s="80"/>
      <c r="DR158" s="80"/>
      <c r="DS158" s="80"/>
      <c r="DT158" s="80"/>
      <c r="DU158" s="80"/>
      <c r="DV158" s="80"/>
      <c r="DW158" s="80"/>
      <c r="DX158" s="80"/>
      <c r="DY158" s="80"/>
      <c r="DZ158" s="80"/>
      <c r="EA158" s="115"/>
      <c r="EB158" s="80"/>
      <c r="EC158" s="80"/>
      <c r="ED158" s="80"/>
      <c r="EE158" s="80"/>
      <c r="EF158" s="80"/>
      <c r="EG158" s="80"/>
      <c r="EH158" s="80"/>
      <c r="EI158" s="80"/>
      <c r="EJ158" s="129"/>
      <c r="EK158" s="80"/>
      <c r="EL158" s="80"/>
      <c r="EM158" s="80"/>
      <c r="EN158" s="80"/>
      <c r="EO158" s="80"/>
      <c r="EP158" s="80"/>
      <c r="EQ158" s="80"/>
      <c r="ER158" s="80"/>
      <c r="ES158" s="80"/>
      <c r="ET158" s="123"/>
      <c r="EU158" s="80"/>
      <c r="EV158" s="80"/>
      <c r="EW158" s="80"/>
      <c r="EX158" s="80"/>
      <c r="EY158" s="80"/>
      <c r="EZ158" s="80"/>
      <c r="FA158" s="80"/>
      <c r="FB158" s="123"/>
      <c r="FC158" s="80"/>
      <c r="FD158" s="80"/>
      <c r="FE158" s="80"/>
      <c r="FF158" s="80"/>
      <c r="FG158" s="80"/>
      <c r="FH158" s="130"/>
      <c r="FI158" s="369"/>
      <c r="FJ158" s="80"/>
      <c r="FK158" s="80"/>
    </row>
    <row r="159" spans="1:167" s="78" customFormat="1" ht="18.75">
      <c r="A159" s="317"/>
      <c r="B159" s="317"/>
      <c r="C159" s="317"/>
      <c r="D159" s="77"/>
      <c r="E159" s="77"/>
      <c r="F159" s="77"/>
      <c r="G159" s="77"/>
      <c r="H159" s="77"/>
      <c r="I159" s="77"/>
      <c r="K159" s="80"/>
      <c r="L159" s="80"/>
      <c r="M159" s="115"/>
      <c r="N159" s="115"/>
      <c r="O159" s="80"/>
      <c r="P159" s="80"/>
      <c r="Q159" s="80"/>
      <c r="R159" s="80"/>
      <c r="S159" s="80"/>
      <c r="T159" s="80"/>
      <c r="U159" s="80"/>
      <c r="V159" s="80"/>
      <c r="W159" s="80"/>
      <c r="X159" s="80"/>
      <c r="Y159" s="80"/>
      <c r="Z159" s="80"/>
      <c r="AA159" s="80"/>
      <c r="AB159" s="128"/>
      <c r="AC159" s="80"/>
      <c r="AD159" s="80"/>
      <c r="AE159" s="80"/>
      <c r="AF159" s="80"/>
      <c r="AG159" s="80"/>
      <c r="AH159" s="80"/>
      <c r="AI159" s="80"/>
      <c r="AJ159" s="80"/>
      <c r="AK159" s="123"/>
      <c r="AL159" s="115"/>
      <c r="AM159" s="115"/>
      <c r="AN159" s="115"/>
      <c r="AO159" s="80"/>
      <c r="AP159" s="80"/>
      <c r="AQ159" s="80"/>
      <c r="AR159" s="80"/>
      <c r="AS159" s="123"/>
      <c r="AT159" s="80"/>
      <c r="AU159" s="80"/>
      <c r="AV159" s="80"/>
      <c r="AW159" s="80"/>
      <c r="AX159" s="80"/>
      <c r="AY159" s="115"/>
      <c r="AZ159" s="115"/>
      <c r="BA159" s="115"/>
      <c r="BB159" s="115"/>
      <c r="BC159" s="80"/>
      <c r="BD159" s="123"/>
      <c r="BE159" s="80"/>
      <c r="BF159" s="80"/>
      <c r="BG159" s="80"/>
      <c r="BH159" s="80"/>
      <c r="BI159" s="80"/>
      <c r="BJ159" s="123"/>
      <c r="BK159" s="80"/>
      <c r="BL159" s="80"/>
      <c r="BM159" s="80"/>
      <c r="BN159" s="80"/>
      <c r="BO159" s="80"/>
      <c r="BP159" s="80"/>
      <c r="BQ159" s="123"/>
      <c r="BR159" s="80"/>
      <c r="BS159" s="80"/>
      <c r="BT159" s="80"/>
      <c r="BU159" s="80"/>
      <c r="BV159" s="80"/>
      <c r="BW159" s="80"/>
      <c r="BX159" s="80"/>
      <c r="BY159" s="80"/>
      <c r="BZ159" s="80"/>
      <c r="CA159" s="80"/>
      <c r="CB159" s="80"/>
      <c r="CC159" s="115"/>
      <c r="CD159" s="123"/>
      <c r="CE159" s="80"/>
      <c r="CF159" s="80"/>
      <c r="CG159" s="80"/>
      <c r="CH159" s="80"/>
      <c r="CI159" s="80"/>
      <c r="CJ159" s="80"/>
      <c r="CK159" s="80"/>
      <c r="CL159" s="80"/>
      <c r="CM159" s="80"/>
      <c r="CN159" s="80"/>
      <c r="CO159" s="80"/>
      <c r="CP159" s="80"/>
      <c r="CQ159" s="80"/>
      <c r="CR159" s="80"/>
      <c r="CS159" s="80"/>
      <c r="CT159" s="129"/>
      <c r="CU159" s="80"/>
      <c r="CV159" s="80"/>
      <c r="CW159" s="80"/>
      <c r="CX159" s="80"/>
      <c r="CY159" s="80"/>
      <c r="CZ159" s="80"/>
      <c r="DA159" s="80"/>
      <c r="DB159" s="80"/>
      <c r="DC159" s="80"/>
      <c r="DD159" s="129"/>
      <c r="DE159" s="80"/>
      <c r="DF159" s="80"/>
      <c r="DG159" s="80"/>
      <c r="DH159" s="80"/>
      <c r="DI159" s="80"/>
      <c r="DJ159" s="123"/>
      <c r="DK159" s="77"/>
      <c r="DL159" s="77"/>
      <c r="DM159" s="77"/>
      <c r="DN159" s="77"/>
      <c r="DO159" s="77"/>
      <c r="DP159" s="77"/>
      <c r="DQ159" s="80"/>
      <c r="DR159" s="80"/>
      <c r="DS159" s="80"/>
      <c r="DT159" s="80"/>
      <c r="DU159" s="80"/>
      <c r="DV159" s="80"/>
      <c r="DW159" s="80"/>
      <c r="DX159" s="80"/>
      <c r="DY159" s="80"/>
      <c r="DZ159" s="80"/>
      <c r="EA159" s="115"/>
      <c r="EB159" s="80"/>
      <c r="EC159" s="80"/>
      <c r="ED159" s="80"/>
      <c r="EE159" s="80"/>
      <c r="EF159" s="80"/>
      <c r="EG159" s="80"/>
      <c r="EH159" s="80"/>
      <c r="EI159" s="80"/>
      <c r="EJ159" s="129"/>
      <c r="EK159" s="80"/>
      <c r="EL159" s="80"/>
      <c r="EM159" s="80"/>
      <c r="EN159" s="80"/>
      <c r="EO159" s="80"/>
      <c r="EP159" s="80"/>
      <c r="EQ159" s="80"/>
      <c r="ER159" s="80"/>
      <c r="ES159" s="80"/>
      <c r="ET159" s="123"/>
      <c r="EU159" s="80"/>
      <c r="EV159" s="80"/>
      <c r="EW159" s="80"/>
      <c r="EX159" s="80"/>
      <c r="EY159" s="80"/>
      <c r="EZ159" s="80"/>
      <c r="FA159" s="80"/>
      <c r="FB159" s="123"/>
      <c r="FC159" s="80"/>
      <c r="FD159" s="80"/>
      <c r="FE159" s="80"/>
      <c r="FF159" s="80"/>
      <c r="FG159" s="80"/>
      <c r="FH159" s="130"/>
      <c r="FI159" s="369"/>
      <c r="FJ159" s="80"/>
      <c r="FK159" s="80"/>
    </row>
  </sheetData>
  <autoFilter ref="A5:FK92" xr:uid="{00000000-0001-0000-0D00-000000000000}">
    <filterColumn colId="0" showButton="0"/>
    <filterColumn colId="1" showButton="0"/>
    <filterColumn colId="3">
      <customFilters>
        <customFilter operator="notEqual" val=" "/>
      </customFilters>
    </filterColumn>
    <filterColumn colId="165" showButton="0"/>
  </autoFilter>
  <mergeCells count="22">
    <mergeCell ref="D2:FI2"/>
    <mergeCell ref="D1:FI1"/>
    <mergeCell ref="A1:C5"/>
    <mergeCell ref="CE4:CT4"/>
    <mergeCell ref="CU4:DD4"/>
    <mergeCell ref="DE4:DJ4"/>
    <mergeCell ref="AL4:AS4"/>
    <mergeCell ref="AT4:BD4"/>
    <mergeCell ref="BE4:BJ4"/>
    <mergeCell ref="BK4:BQ4"/>
    <mergeCell ref="BR4:CD4"/>
    <mergeCell ref="D6:J6"/>
    <mergeCell ref="D7:J7"/>
    <mergeCell ref="FI4:FI5"/>
    <mergeCell ref="FJ5:FK5"/>
    <mergeCell ref="E4:J4"/>
    <mergeCell ref="DK4:DP4"/>
    <mergeCell ref="K4:AK4"/>
    <mergeCell ref="DQ4:EJ4"/>
    <mergeCell ref="EK4:ET4"/>
    <mergeCell ref="EU4:FB4"/>
    <mergeCell ref="FC4:FH4"/>
  </mergeCells>
  <phoneticPr fontId="24" type="noConversion"/>
  <printOptions horizontalCentered="1"/>
  <pageMargins left="0.25" right="0.25" top="0.75" bottom="0.75" header="0.3" footer="0.3"/>
  <pageSetup paperSize="9" scale="23" fitToWidth="0" fitToHeight="0" orientation="landscape" r:id="rId1"/>
  <rowBreaks count="1" manualBreakCount="1">
    <brk id="92" min="3" max="164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4">
    <tabColor rgb="FF00B050"/>
  </sheetPr>
  <dimension ref="A1:P107"/>
  <sheetViews>
    <sheetView showGridLines="0" zoomScaleNormal="100" workbookViewId="0">
      <selection activeCell="F4" sqref="F4"/>
    </sheetView>
  </sheetViews>
  <sheetFormatPr defaultColWidth="8.7109375" defaultRowHeight="15"/>
  <cols>
    <col min="1" max="1" width="4.7109375" style="107" customWidth="1"/>
    <col min="2" max="2" width="21.7109375" style="107" customWidth="1"/>
    <col min="3" max="3" width="14.140625" style="107" customWidth="1"/>
    <col min="4" max="4" width="0" style="107" hidden="1" customWidth="1"/>
    <col min="5" max="5" width="6.140625" style="614" customWidth="1"/>
    <col min="6" max="6" width="21.85546875" style="107" customWidth="1"/>
    <col min="7" max="7" width="22.140625" style="107" customWidth="1"/>
    <col min="8" max="9" width="8.7109375" style="107"/>
    <col min="10" max="10" width="19.140625" style="107" bestFit="1" customWidth="1"/>
    <col min="11" max="11" width="10.140625" style="107" bestFit="1" customWidth="1"/>
    <col min="12" max="12" width="28.5703125" style="107" bestFit="1" customWidth="1"/>
    <col min="13" max="13" width="3" style="107" bestFit="1" customWidth="1"/>
    <col min="14" max="14" width="19.140625" style="107" bestFit="1" customWidth="1"/>
    <col min="15" max="15" width="13.7109375" style="107" bestFit="1" customWidth="1"/>
    <col min="16" max="16" width="32.140625" style="107" bestFit="1" customWidth="1"/>
    <col min="17" max="16384" width="8.7109375" style="107"/>
  </cols>
  <sheetData>
    <row r="1" spans="1:16" s="673" customFormat="1" ht="20.25">
      <c r="A1" s="670">
        <v>1</v>
      </c>
      <c r="B1" s="670" t="s">
        <v>198</v>
      </c>
      <c r="C1" s="675" t="s">
        <v>116</v>
      </c>
      <c r="D1" s="671"/>
      <c r="E1" s="672">
        <v>34</v>
      </c>
      <c r="F1" s="670" t="s">
        <v>198</v>
      </c>
      <c r="G1" s="675" t="s">
        <v>156</v>
      </c>
      <c r="I1" s="674">
        <v>1</v>
      </c>
      <c r="J1" s="674" t="s">
        <v>198</v>
      </c>
      <c r="K1" s="674" t="s">
        <v>116</v>
      </c>
      <c r="L1" s="674" t="s">
        <v>461</v>
      </c>
      <c r="M1" s="674">
        <v>39</v>
      </c>
      <c r="N1" s="674" t="s">
        <v>198</v>
      </c>
      <c r="O1" s="674" t="s">
        <v>157</v>
      </c>
      <c r="P1" s="674" t="s">
        <v>462</v>
      </c>
    </row>
    <row r="2" spans="1:16" s="673" customFormat="1" ht="20.25">
      <c r="A2" s="670">
        <v>2</v>
      </c>
      <c r="B2" s="670" t="s">
        <v>198</v>
      </c>
      <c r="C2" s="675" t="s">
        <v>117</v>
      </c>
      <c r="D2" s="671"/>
      <c r="E2" s="672">
        <v>35</v>
      </c>
      <c r="F2" s="670" t="s">
        <v>198</v>
      </c>
      <c r="G2" s="675" t="s">
        <v>159</v>
      </c>
      <c r="I2" s="674">
        <v>2</v>
      </c>
      <c r="J2" s="674" t="s">
        <v>198</v>
      </c>
      <c r="K2" s="674" t="s">
        <v>117</v>
      </c>
      <c r="L2" s="674" t="s">
        <v>463</v>
      </c>
      <c r="M2" s="674">
        <v>40</v>
      </c>
      <c r="N2" s="674" t="s">
        <v>198</v>
      </c>
      <c r="O2" s="674" t="s">
        <v>217</v>
      </c>
      <c r="P2" s="674" t="s">
        <v>464</v>
      </c>
    </row>
    <row r="3" spans="1:16" s="673" customFormat="1" ht="20.25">
      <c r="A3" s="670">
        <v>3</v>
      </c>
      <c r="B3" s="670" t="s">
        <v>198</v>
      </c>
      <c r="C3" s="675" t="s">
        <v>118</v>
      </c>
      <c r="D3" s="671"/>
      <c r="E3" s="672">
        <v>36</v>
      </c>
      <c r="F3" s="670" t="s">
        <v>198</v>
      </c>
      <c r="G3" s="675" t="s">
        <v>160</v>
      </c>
      <c r="I3" s="674">
        <v>3</v>
      </c>
      <c r="J3" s="674" t="s">
        <v>198</v>
      </c>
      <c r="K3" s="674" t="s">
        <v>118</v>
      </c>
      <c r="L3" s="674" t="s">
        <v>465</v>
      </c>
      <c r="M3" s="674">
        <v>41</v>
      </c>
      <c r="N3" s="674" t="s">
        <v>198</v>
      </c>
      <c r="O3" s="674" t="s">
        <v>158</v>
      </c>
      <c r="P3" s="674" t="s">
        <v>466</v>
      </c>
    </row>
    <row r="4" spans="1:16" s="673" customFormat="1" ht="20.25">
      <c r="A4" s="670">
        <v>4</v>
      </c>
      <c r="B4" s="670" t="s">
        <v>198</v>
      </c>
      <c r="C4" s="675" t="s">
        <v>119</v>
      </c>
      <c r="D4" s="671"/>
      <c r="E4" s="672">
        <v>37</v>
      </c>
      <c r="F4" s="670" t="s">
        <v>198</v>
      </c>
      <c r="G4" s="675" t="s">
        <v>164</v>
      </c>
      <c r="I4" s="674">
        <v>4</v>
      </c>
      <c r="J4" s="674" t="s">
        <v>198</v>
      </c>
      <c r="K4" s="674" t="s">
        <v>119</v>
      </c>
      <c r="L4" s="674" t="s">
        <v>467</v>
      </c>
      <c r="M4" s="674">
        <v>42</v>
      </c>
      <c r="N4" s="674" t="s">
        <v>198</v>
      </c>
      <c r="O4" s="674" t="s">
        <v>159</v>
      </c>
      <c r="P4" s="674" t="s">
        <v>468</v>
      </c>
    </row>
    <row r="5" spans="1:16" s="673" customFormat="1" ht="20.25">
      <c r="A5" s="670">
        <v>5</v>
      </c>
      <c r="B5" s="670" t="s">
        <v>198</v>
      </c>
      <c r="C5" s="675" t="s">
        <v>120</v>
      </c>
      <c r="D5" s="671"/>
      <c r="E5" s="672">
        <v>38</v>
      </c>
      <c r="F5" s="670" t="s">
        <v>198</v>
      </c>
      <c r="G5" s="675" t="s">
        <v>165</v>
      </c>
      <c r="I5" s="674">
        <v>5</v>
      </c>
      <c r="J5" s="674" t="s">
        <v>198</v>
      </c>
      <c r="K5" s="674" t="s">
        <v>120</v>
      </c>
      <c r="L5" s="674" t="s">
        <v>469</v>
      </c>
      <c r="M5" s="674">
        <v>43</v>
      </c>
      <c r="N5" s="674" t="s">
        <v>198</v>
      </c>
      <c r="O5" s="674" t="s">
        <v>160</v>
      </c>
      <c r="P5" s="674" t="s">
        <v>470</v>
      </c>
    </row>
    <row r="6" spans="1:16" s="673" customFormat="1" ht="20.25">
      <c r="A6" s="670">
        <v>6</v>
      </c>
      <c r="B6" s="670" t="s">
        <v>198</v>
      </c>
      <c r="C6" s="675" t="s">
        <v>121</v>
      </c>
      <c r="D6" s="671"/>
      <c r="E6" s="672">
        <v>39</v>
      </c>
      <c r="F6" s="670" t="s">
        <v>198</v>
      </c>
      <c r="G6" s="675" t="s">
        <v>166</v>
      </c>
      <c r="I6" s="674">
        <v>6</v>
      </c>
      <c r="J6" s="674" t="s">
        <v>198</v>
      </c>
      <c r="K6" s="674" t="s">
        <v>121</v>
      </c>
      <c r="L6" s="674" t="s">
        <v>471</v>
      </c>
      <c r="M6" s="674">
        <v>44</v>
      </c>
      <c r="N6" s="674" t="s">
        <v>198</v>
      </c>
      <c r="O6" s="674" t="s">
        <v>161</v>
      </c>
      <c r="P6" s="674" t="s">
        <v>472</v>
      </c>
    </row>
    <row r="7" spans="1:16" s="673" customFormat="1" ht="20.25">
      <c r="A7" s="670">
        <v>7</v>
      </c>
      <c r="B7" s="670" t="s">
        <v>198</v>
      </c>
      <c r="C7" s="675" t="s">
        <v>122</v>
      </c>
      <c r="D7" s="671"/>
      <c r="E7" s="672">
        <v>40</v>
      </c>
      <c r="F7" s="670" t="s">
        <v>198</v>
      </c>
      <c r="G7" s="675" t="s">
        <v>167</v>
      </c>
      <c r="I7" s="674">
        <v>7</v>
      </c>
      <c r="J7" s="674" t="s">
        <v>198</v>
      </c>
      <c r="K7" s="674" t="s">
        <v>122</v>
      </c>
      <c r="L7" s="674" t="s">
        <v>473</v>
      </c>
      <c r="M7" s="674">
        <v>45</v>
      </c>
      <c r="N7" s="674" t="s">
        <v>198</v>
      </c>
      <c r="O7" s="674" t="s">
        <v>162</v>
      </c>
      <c r="P7" s="674" t="s">
        <v>474</v>
      </c>
    </row>
    <row r="8" spans="1:16" s="673" customFormat="1" ht="20.25">
      <c r="A8" s="670">
        <v>8</v>
      </c>
      <c r="B8" s="670" t="s">
        <v>198</v>
      </c>
      <c r="C8" s="675" t="s">
        <v>123</v>
      </c>
      <c r="D8" s="671"/>
      <c r="E8" s="672">
        <v>41</v>
      </c>
      <c r="F8" s="670" t="s">
        <v>198</v>
      </c>
      <c r="G8" s="675" t="s">
        <v>169</v>
      </c>
      <c r="I8" s="674">
        <v>8</v>
      </c>
      <c r="J8" s="674" t="s">
        <v>198</v>
      </c>
      <c r="K8" s="674" t="s">
        <v>123</v>
      </c>
      <c r="L8" s="674" t="s">
        <v>475</v>
      </c>
      <c r="M8" s="674">
        <v>46</v>
      </c>
      <c r="N8" s="674" t="s">
        <v>198</v>
      </c>
      <c r="O8" s="674" t="s">
        <v>164</v>
      </c>
      <c r="P8" s="674" t="s">
        <v>476</v>
      </c>
    </row>
    <row r="9" spans="1:16" s="673" customFormat="1" ht="20.25">
      <c r="A9" s="670">
        <v>9</v>
      </c>
      <c r="B9" s="670" t="s">
        <v>198</v>
      </c>
      <c r="C9" s="675" t="s">
        <v>124</v>
      </c>
      <c r="D9" s="671"/>
      <c r="E9" s="672">
        <v>42</v>
      </c>
      <c r="F9" s="670" t="s">
        <v>198</v>
      </c>
      <c r="G9" s="675" t="s">
        <v>170</v>
      </c>
      <c r="I9" s="674">
        <v>9</v>
      </c>
      <c r="J9" s="674" t="s">
        <v>198</v>
      </c>
      <c r="K9" s="674" t="s">
        <v>124</v>
      </c>
      <c r="L9" s="674" t="s">
        <v>477</v>
      </c>
      <c r="M9" s="674">
        <v>47</v>
      </c>
      <c r="N9" s="674" t="s">
        <v>198</v>
      </c>
      <c r="O9" s="674" t="s">
        <v>165</v>
      </c>
      <c r="P9" s="674" t="s">
        <v>478</v>
      </c>
    </row>
    <row r="10" spans="1:16" s="673" customFormat="1" ht="20.25">
      <c r="A10" s="670">
        <v>10</v>
      </c>
      <c r="B10" s="670" t="s">
        <v>198</v>
      </c>
      <c r="C10" s="675" t="s">
        <v>125</v>
      </c>
      <c r="D10" s="671"/>
      <c r="E10" s="672">
        <v>43</v>
      </c>
      <c r="F10" s="670" t="s">
        <v>198</v>
      </c>
      <c r="G10" s="675" t="s">
        <v>171</v>
      </c>
      <c r="I10" s="674">
        <v>10</v>
      </c>
      <c r="J10" s="674" t="s">
        <v>198</v>
      </c>
      <c r="K10" s="674" t="s">
        <v>125</v>
      </c>
      <c r="L10" s="674" t="s">
        <v>479</v>
      </c>
      <c r="M10" s="674">
        <v>48</v>
      </c>
      <c r="N10" s="674" t="s">
        <v>198</v>
      </c>
      <c r="O10" s="674" t="s">
        <v>166</v>
      </c>
      <c r="P10" s="674" t="s">
        <v>480</v>
      </c>
    </row>
    <row r="11" spans="1:16" s="673" customFormat="1" ht="20.25">
      <c r="A11" s="670">
        <v>11</v>
      </c>
      <c r="B11" s="670" t="s">
        <v>198</v>
      </c>
      <c r="C11" s="675" t="s">
        <v>130</v>
      </c>
      <c r="D11" s="671"/>
      <c r="E11" s="672">
        <v>44</v>
      </c>
      <c r="F11" s="670" t="s">
        <v>198</v>
      </c>
      <c r="G11" s="675" t="s">
        <v>172</v>
      </c>
      <c r="I11" s="674">
        <v>11</v>
      </c>
      <c r="J11" s="674" t="s">
        <v>198</v>
      </c>
      <c r="K11" s="674" t="s">
        <v>126</v>
      </c>
      <c r="L11" s="674" t="s">
        <v>481</v>
      </c>
      <c r="M11" s="674">
        <v>49</v>
      </c>
      <c r="N11" s="674" t="s">
        <v>198</v>
      </c>
      <c r="O11" s="674" t="s">
        <v>167</v>
      </c>
      <c r="P11" s="674" t="s">
        <v>482</v>
      </c>
    </row>
    <row r="12" spans="1:16" s="673" customFormat="1" ht="20.25">
      <c r="A12" s="670">
        <v>12</v>
      </c>
      <c r="B12" s="670" t="s">
        <v>198</v>
      </c>
      <c r="C12" s="675" t="s">
        <v>131</v>
      </c>
      <c r="D12" s="671"/>
      <c r="E12" s="672">
        <v>45</v>
      </c>
      <c r="F12" s="670" t="s">
        <v>198</v>
      </c>
      <c r="G12" s="675" t="s">
        <v>174</v>
      </c>
      <c r="I12" s="674">
        <v>12</v>
      </c>
      <c r="J12" s="674" t="s">
        <v>198</v>
      </c>
      <c r="K12" s="674" t="s">
        <v>127</v>
      </c>
      <c r="L12" s="674" t="s">
        <v>483</v>
      </c>
      <c r="M12" s="674">
        <v>50</v>
      </c>
      <c r="N12" s="674" t="s">
        <v>198</v>
      </c>
      <c r="O12" s="674" t="s">
        <v>168</v>
      </c>
      <c r="P12" s="674" t="s">
        <v>484</v>
      </c>
    </row>
    <row r="13" spans="1:16" s="673" customFormat="1" ht="20.25">
      <c r="A13" s="670">
        <v>13</v>
      </c>
      <c r="B13" s="670" t="s">
        <v>198</v>
      </c>
      <c r="C13" s="675" t="s">
        <v>132</v>
      </c>
      <c r="D13" s="671"/>
      <c r="E13" s="672">
        <v>46</v>
      </c>
      <c r="F13" s="670" t="s">
        <v>198</v>
      </c>
      <c r="G13" s="675" t="s">
        <v>175</v>
      </c>
      <c r="I13" s="674">
        <v>13</v>
      </c>
      <c r="J13" s="674" t="s">
        <v>198</v>
      </c>
      <c r="K13" s="674" t="s">
        <v>128</v>
      </c>
      <c r="L13" s="674" t="s">
        <v>485</v>
      </c>
      <c r="M13" s="674">
        <v>51</v>
      </c>
      <c r="N13" s="674" t="s">
        <v>198</v>
      </c>
      <c r="O13" s="674" t="s">
        <v>169</v>
      </c>
      <c r="P13" s="674" t="s">
        <v>486</v>
      </c>
    </row>
    <row r="14" spans="1:16" s="673" customFormat="1" ht="20.25">
      <c r="A14" s="670">
        <v>14</v>
      </c>
      <c r="B14" s="670" t="s">
        <v>198</v>
      </c>
      <c r="C14" s="675" t="s">
        <v>134</v>
      </c>
      <c r="D14" s="671"/>
      <c r="E14" s="672">
        <v>47</v>
      </c>
      <c r="F14" s="670" t="s">
        <v>198</v>
      </c>
      <c r="G14" s="675" t="s">
        <v>176</v>
      </c>
      <c r="I14" s="674">
        <v>14</v>
      </c>
      <c r="J14" s="674" t="s">
        <v>198</v>
      </c>
      <c r="K14" s="674" t="s">
        <v>129</v>
      </c>
      <c r="L14" s="674" t="s">
        <v>487</v>
      </c>
      <c r="M14" s="674">
        <v>52</v>
      </c>
      <c r="N14" s="674" t="s">
        <v>198</v>
      </c>
      <c r="O14" s="674" t="s">
        <v>170</v>
      </c>
      <c r="P14" s="674" t="s">
        <v>488</v>
      </c>
    </row>
    <row r="15" spans="1:16" s="673" customFormat="1" ht="20.25">
      <c r="A15" s="670">
        <v>15</v>
      </c>
      <c r="B15" s="670" t="s">
        <v>198</v>
      </c>
      <c r="C15" s="675" t="s">
        <v>135</v>
      </c>
      <c r="D15" s="671"/>
      <c r="E15" s="672">
        <v>48</v>
      </c>
      <c r="F15" s="670" t="s">
        <v>198</v>
      </c>
      <c r="G15" s="675" t="s">
        <v>177</v>
      </c>
      <c r="I15" s="674">
        <v>15</v>
      </c>
      <c r="J15" s="674" t="s">
        <v>198</v>
      </c>
      <c r="K15" s="674" t="s">
        <v>130</v>
      </c>
      <c r="L15" s="674" t="s">
        <v>489</v>
      </c>
      <c r="M15" s="674">
        <v>53</v>
      </c>
      <c r="N15" s="674" t="s">
        <v>198</v>
      </c>
      <c r="O15" s="674" t="s">
        <v>171</v>
      </c>
      <c r="P15" s="674" t="s">
        <v>490</v>
      </c>
    </row>
    <row r="16" spans="1:16" s="673" customFormat="1" ht="20.25">
      <c r="A16" s="670">
        <v>16</v>
      </c>
      <c r="B16" s="670" t="s">
        <v>198</v>
      </c>
      <c r="C16" s="675" t="s">
        <v>136</v>
      </c>
      <c r="D16" s="671"/>
      <c r="E16" s="672">
        <v>49</v>
      </c>
      <c r="F16" s="670" t="s">
        <v>198</v>
      </c>
      <c r="G16" s="675" t="s">
        <v>178</v>
      </c>
      <c r="I16" s="674">
        <v>16</v>
      </c>
      <c r="J16" s="674" t="s">
        <v>198</v>
      </c>
      <c r="K16" s="674" t="s">
        <v>491</v>
      </c>
      <c r="L16" s="674" t="s">
        <v>492</v>
      </c>
      <c r="M16" s="674">
        <v>54</v>
      </c>
      <c r="N16" s="674" t="s">
        <v>198</v>
      </c>
      <c r="O16" s="674" t="s">
        <v>172</v>
      </c>
      <c r="P16" s="674" t="s">
        <v>493</v>
      </c>
    </row>
    <row r="17" spans="1:16" s="673" customFormat="1" ht="20.25">
      <c r="A17" s="670">
        <v>17</v>
      </c>
      <c r="B17" s="670" t="s">
        <v>198</v>
      </c>
      <c r="C17" s="675" t="s">
        <v>137</v>
      </c>
      <c r="D17" s="671"/>
      <c r="E17" s="672">
        <v>50</v>
      </c>
      <c r="F17" s="670" t="s">
        <v>198</v>
      </c>
      <c r="G17" s="675" t="s">
        <v>179</v>
      </c>
      <c r="I17" s="674">
        <v>17</v>
      </c>
      <c r="J17" s="674" t="s">
        <v>198</v>
      </c>
      <c r="K17" s="674" t="s">
        <v>132</v>
      </c>
      <c r="L17" s="674" t="s">
        <v>494</v>
      </c>
      <c r="M17" s="674">
        <v>55</v>
      </c>
      <c r="N17" s="674" t="s">
        <v>198</v>
      </c>
      <c r="O17" s="674" t="s">
        <v>174</v>
      </c>
      <c r="P17" s="674" t="s">
        <v>495</v>
      </c>
    </row>
    <row r="18" spans="1:16" s="673" customFormat="1" ht="20.25">
      <c r="A18" s="670">
        <v>18</v>
      </c>
      <c r="B18" s="670" t="s">
        <v>198</v>
      </c>
      <c r="C18" s="675" t="s">
        <v>138</v>
      </c>
      <c r="D18" s="671"/>
      <c r="E18" s="672">
        <v>51</v>
      </c>
      <c r="F18" s="670" t="s">
        <v>198</v>
      </c>
      <c r="G18" s="675" t="s">
        <v>180</v>
      </c>
      <c r="I18" s="674">
        <v>18</v>
      </c>
      <c r="J18" s="674" t="s">
        <v>198</v>
      </c>
      <c r="K18" s="674" t="s">
        <v>134</v>
      </c>
      <c r="L18" s="674" t="s">
        <v>496</v>
      </c>
      <c r="M18" s="674">
        <v>56</v>
      </c>
      <c r="N18" s="674" t="s">
        <v>198</v>
      </c>
      <c r="O18" s="674" t="s">
        <v>175</v>
      </c>
      <c r="P18" s="674" t="s">
        <v>497</v>
      </c>
    </row>
    <row r="19" spans="1:16" s="673" customFormat="1" ht="20.25">
      <c r="A19" s="670">
        <v>19</v>
      </c>
      <c r="B19" s="670" t="s">
        <v>198</v>
      </c>
      <c r="C19" s="675" t="s">
        <v>139</v>
      </c>
      <c r="D19" s="671"/>
      <c r="E19" s="672">
        <v>52</v>
      </c>
      <c r="F19" s="670" t="s">
        <v>198</v>
      </c>
      <c r="G19" s="675" t="s">
        <v>181</v>
      </c>
      <c r="I19" s="674">
        <v>19</v>
      </c>
      <c r="J19" s="674" t="s">
        <v>198</v>
      </c>
      <c r="K19" s="674" t="s">
        <v>135</v>
      </c>
      <c r="L19" s="674" t="s">
        <v>498</v>
      </c>
      <c r="M19" s="674">
        <v>57</v>
      </c>
      <c r="N19" s="674" t="s">
        <v>198</v>
      </c>
      <c r="O19" s="674" t="s">
        <v>176</v>
      </c>
      <c r="P19" s="674" t="s">
        <v>499</v>
      </c>
    </row>
    <row r="20" spans="1:16" s="673" customFormat="1" ht="20.25">
      <c r="A20" s="670">
        <v>20</v>
      </c>
      <c r="B20" s="670" t="s">
        <v>198</v>
      </c>
      <c r="C20" s="675" t="s">
        <v>140</v>
      </c>
      <c r="D20" s="671"/>
      <c r="E20" s="672">
        <v>53</v>
      </c>
      <c r="F20" s="670" t="s">
        <v>198</v>
      </c>
      <c r="G20" s="675" t="s">
        <v>183</v>
      </c>
      <c r="I20" s="674">
        <v>20</v>
      </c>
      <c r="J20" s="674" t="s">
        <v>198</v>
      </c>
      <c r="K20" s="674" t="s">
        <v>136</v>
      </c>
      <c r="L20" s="674" t="s">
        <v>500</v>
      </c>
      <c r="M20" s="674">
        <v>58</v>
      </c>
      <c r="N20" s="674" t="s">
        <v>198</v>
      </c>
      <c r="O20" s="674" t="s">
        <v>177</v>
      </c>
      <c r="P20" s="674" t="s">
        <v>501</v>
      </c>
    </row>
    <row r="21" spans="1:16" s="673" customFormat="1" ht="20.25">
      <c r="A21" s="670">
        <v>21</v>
      </c>
      <c r="B21" s="670" t="s">
        <v>198</v>
      </c>
      <c r="C21" s="675" t="s">
        <v>141</v>
      </c>
      <c r="D21" s="671"/>
      <c r="E21" s="672">
        <v>54</v>
      </c>
      <c r="F21" s="670" t="s">
        <v>198</v>
      </c>
      <c r="G21" s="675" t="s">
        <v>184</v>
      </c>
      <c r="I21" s="674">
        <v>21</v>
      </c>
      <c r="J21" s="674" t="s">
        <v>198</v>
      </c>
      <c r="K21" s="674" t="s">
        <v>137</v>
      </c>
      <c r="L21" s="674" t="s">
        <v>502</v>
      </c>
      <c r="M21" s="674">
        <v>59</v>
      </c>
      <c r="N21" s="674" t="s">
        <v>198</v>
      </c>
      <c r="O21" s="674" t="s">
        <v>178</v>
      </c>
      <c r="P21" s="674" t="s">
        <v>503</v>
      </c>
    </row>
    <row r="22" spans="1:16" s="673" customFormat="1" ht="20.25">
      <c r="A22" s="670">
        <v>22</v>
      </c>
      <c r="B22" s="670" t="s">
        <v>198</v>
      </c>
      <c r="C22" s="675" t="s">
        <v>142</v>
      </c>
      <c r="D22" s="671"/>
      <c r="E22" s="672">
        <v>55</v>
      </c>
      <c r="F22" s="670" t="s">
        <v>198</v>
      </c>
      <c r="G22" s="675" t="s">
        <v>185</v>
      </c>
      <c r="I22" s="674">
        <v>22</v>
      </c>
      <c r="J22" s="674" t="s">
        <v>198</v>
      </c>
      <c r="K22" s="674" t="s">
        <v>138</v>
      </c>
      <c r="L22" s="674" t="s">
        <v>504</v>
      </c>
      <c r="M22" s="674">
        <v>60</v>
      </c>
      <c r="N22" s="674" t="s">
        <v>198</v>
      </c>
      <c r="O22" s="674" t="s">
        <v>179</v>
      </c>
      <c r="P22" s="674" t="s">
        <v>505</v>
      </c>
    </row>
    <row r="23" spans="1:16" s="673" customFormat="1" ht="20.25">
      <c r="A23" s="670">
        <v>23</v>
      </c>
      <c r="B23" s="670" t="s">
        <v>198</v>
      </c>
      <c r="C23" s="675" t="s">
        <v>143</v>
      </c>
      <c r="D23" s="671"/>
      <c r="E23" s="672">
        <v>56</v>
      </c>
      <c r="F23" s="670" t="s">
        <v>198</v>
      </c>
      <c r="G23" s="675" t="s">
        <v>186</v>
      </c>
      <c r="I23" s="674">
        <v>23</v>
      </c>
      <c r="J23" s="674" t="s">
        <v>198</v>
      </c>
      <c r="K23" s="674" t="s">
        <v>139</v>
      </c>
      <c r="L23" s="674" t="s">
        <v>506</v>
      </c>
      <c r="M23" s="674">
        <v>61</v>
      </c>
      <c r="N23" s="674" t="s">
        <v>198</v>
      </c>
      <c r="O23" s="674" t="s">
        <v>180</v>
      </c>
      <c r="P23" s="674" t="s">
        <v>507</v>
      </c>
    </row>
    <row r="24" spans="1:16" s="673" customFormat="1" ht="20.25">
      <c r="A24" s="670">
        <v>24</v>
      </c>
      <c r="B24" s="670" t="s">
        <v>198</v>
      </c>
      <c r="C24" s="675" t="s">
        <v>144</v>
      </c>
      <c r="D24" s="671"/>
      <c r="E24" s="672">
        <v>57</v>
      </c>
      <c r="F24" s="670" t="s">
        <v>198</v>
      </c>
      <c r="G24" s="675" t="s">
        <v>187</v>
      </c>
      <c r="I24" s="674">
        <v>24</v>
      </c>
      <c r="J24" s="674" t="s">
        <v>198</v>
      </c>
      <c r="K24" s="674" t="s">
        <v>140</v>
      </c>
      <c r="L24" s="674" t="s">
        <v>508</v>
      </c>
      <c r="M24" s="674">
        <v>62</v>
      </c>
      <c r="N24" s="674" t="s">
        <v>198</v>
      </c>
      <c r="O24" s="674" t="s">
        <v>181</v>
      </c>
      <c r="P24" s="674" t="s">
        <v>509</v>
      </c>
    </row>
    <row r="25" spans="1:16" s="673" customFormat="1" ht="20.25">
      <c r="A25" s="670">
        <v>25</v>
      </c>
      <c r="B25" s="670" t="s">
        <v>198</v>
      </c>
      <c r="C25" s="675" t="s">
        <v>145</v>
      </c>
      <c r="D25" s="671"/>
      <c r="E25" s="672">
        <v>58</v>
      </c>
      <c r="F25" s="670" t="s">
        <v>198</v>
      </c>
      <c r="G25" s="675" t="s">
        <v>188</v>
      </c>
      <c r="I25" s="674">
        <v>25</v>
      </c>
      <c r="J25" s="674" t="s">
        <v>198</v>
      </c>
      <c r="K25" s="674" t="s">
        <v>141</v>
      </c>
      <c r="L25" s="674" t="s">
        <v>510</v>
      </c>
      <c r="M25" s="674">
        <v>63</v>
      </c>
      <c r="N25" s="674" t="s">
        <v>198</v>
      </c>
      <c r="O25" s="674" t="s">
        <v>183</v>
      </c>
      <c r="P25" s="674" t="s">
        <v>511</v>
      </c>
    </row>
    <row r="26" spans="1:16" s="673" customFormat="1" ht="20.25">
      <c r="A26" s="670">
        <v>26</v>
      </c>
      <c r="B26" s="670" t="s">
        <v>198</v>
      </c>
      <c r="C26" s="675" t="s">
        <v>146</v>
      </c>
      <c r="D26" s="671"/>
      <c r="E26" s="672">
        <v>59</v>
      </c>
      <c r="F26" s="670" t="s">
        <v>198</v>
      </c>
      <c r="G26" s="675" t="s">
        <v>189</v>
      </c>
      <c r="I26" s="674">
        <v>26</v>
      </c>
      <c r="J26" s="674" t="s">
        <v>198</v>
      </c>
      <c r="K26" s="674" t="s">
        <v>142</v>
      </c>
      <c r="L26" s="674" t="s">
        <v>512</v>
      </c>
      <c r="M26" s="674">
        <v>64</v>
      </c>
      <c r="N26" s="674" t="s">
        <v>198</v>
      </c>
      <c r="O26" s="674" t="s">
        <v>184</v>
      </c>
      <c r="P26" s="674" t="s">
        <v>513</v>
      </c>
    </row>
    <row r="27" spans="1:16" s="673" customFormat="1" ht="20.25">
      <c r="A27" s="670">
        <v>27</v>
      </c>
      <c r="B27" s="670" t="s">
        <v>198</v>
      </c>
      <c r="C27" s="675" t="s">
        <v>147</v>
      </c>
      <c r="D27" s="671"/>
      <c r="E27" s="672">
        <v>60</v>
      </c>
      <c r="F27" s="670" t="s">
        <v>198</v>
      </c>
      <c r="G27" s="675" t="s">
        <v>190</v>
      </c>
      <c r="I27" s="674">
        <v>27</v>
      </c>
      <c r="J27" s="674" t="s">
        <v>198</v>
      </c>
      <c r="K27" s="674" t="s">
        <v>143</v>
      </c>
      <c r="L27" s="674" t="s">
        <v>514</v>
      </c>
      <c r="M27" s="674">
        <v>65</v>
      </c>
      <c r="N27" s="674" t="s">
        <v>198</v>
      </c>
      <c r="O27" s="674" t="s">
        <v>185</v>
      </c>
      <c r="P27" s="674" t="s">
        <v>515</v>
      </c>
    </row>
    <row r="28" spans="1:16" s="673" customFormat="1" ht="20.25">
      <c r="A28" s="670">
        <v>28</v>
      </c>
      <c r="B28" s="670" t="s">
        <v>198</v>
      </c>
      <c r="C28" s="675" t="s">
        <v>148</v>
      </c>
      <c r="D28" s="671"/>
      <c r="E28" s="672">
        <v>61</v>
      </c>
      <c r="F28" s="670" t="s">
        <v>198</v>
      </c>
      <c r="G28" s="675" t="s">
        <v>191</v>
      </c>
      <c r="I28" s="674">
        <v>28</v>
      </c>
      <c r="J28" s="674" t="s">
        <v>198</v>
      </c>
      <c r="K28" s="674" t="s">
        <v>144</v>
      </c>
      <c r="L28" s="674" t="s">
        <v>516</v>
      </c>
      <c r="M28" s="674">
        <v>66</v>
      </c>
      <c r="N28" s="674" t="s">
        <v>198</v>
      </c>
      <c r="O28" s="674" t="s">
        <v>186</v>
      </c>
      <c r="P28" s="674" t="s">
        <v>517</v>
      </c>
    </row>
    <row r="29" spans="1:16" s="673" customFormat="1" ht="20.25">
      <c r="A29" s="670">
        <v>29</v>
      </c>
      <c r="B29" s="670" t="s">
        <v>198</v>
      </c>
      <c r="C29" s="675" t="s">
        <v>149</v>
      </c>
      <c r="D29" s="671"/>
      <c r="E29" s="672">
        <v>62</v>
      </c>
      <c r="F29" s="670" t="s">
        <v>198</v>
      </c>
      <c r="G29" s="675" t="s">
        <v>192</v>
      </c>
      <c r="I29" s="674">
        <v>29</v>
      </c>
      <c r="J29" s="674" t="s">
        <v>198</v>
      </c>
      <c r="K29" s="674" t="s">
        <v>145</v>
      </c>
      <c r="L29" s="674" t="s">
        <v>518</v>
      </c>
      <c r="M29" s="674">
        <v>67</v>
      </c>
      <c r="N29" s="674" t="s">
        <v>198</v>
      </c>
      <c r="O29" s="674" t="s">
        <v>187</v>
      </c>
      <c r="P29" s="674" t="s">
        <v>519</v>
      </c>
    </row>
    <row r="30" spans="1:16" s="673" customFormat="1" ht="20.25">
      <c r="A30" s="670">
        <v>30</v>
      </c>
      <c r="B30" s="670" t="s">
        <v>198</v>
      </c>
      <c r="C30" s="675" t="s">
        <v>150</v>
      </c>
      <c r="D30" s="671"/>
      <c r="E30" s="672">
        <v>63</v>
      </c>
      <c r="F30" s="670" t="s">
        <v>198</v>
      </c>
      <c r="G30" s="675" t="s">
        <v>193</v>
      </c>
      <c r="I30" s="674">
        <v>30</v>
      </c>
      <c r="J30" s="674" t="s">
        <v>198</v>
      </c>
      <c r="K30" s="674" t="s">
        <v>146</v>
      </c>
      <c r="L30" s="674" t="s">
        <v>520</v>
      </c>
      <c r="M30" s="674">
        <v>68</v>
      </c>
      <c r="N30" s="674" t="s">
        <v>198</v>
      </c>
      <c r="O30" s="674" t="s">
        <v>188</v>
      </c>
      <c r="P30" s="674" t="s">
        <v>521</v>
      </c>
    </row>
    <row r="31" spans="1:16" s="673" customFormat="1" ht="20.25">
      <c r="A31" s="670">
        <v>31</v>
      </c>
      <c r="B31" s="670" t="s">
        <v>198</v>
      </c>
      <c r="C31" s="675" t="s">
        <v>151</v>
      </c>
      <c r="D31" s="671"/>
      <c r="E31" s="672">
        <v>64</v>
      </c>
      <c r="F31" s="670" t="s">
        <v>198</v>
      </c>
      <c r="G31" s="675" t="s">
        <v>194</v>
      </c>
      <c r="I31" s="674">
        <v>31</v>
      </c>
      <c r="J31" s="674" t="s">
        <v>198</v>
      </c>
      <c r="K31" s="674" t="s">
        <v>147</v>
      </c>
      <c r="L31" s="674" t="s">
        <v>522</v>
      </c>
      <c r="M31" s="674">
        <v>69</v>
      </c>
      <c r="N31" s="674" t="s">
        <v>198</v>
      </c>
      <c r="O31" s="674" t="s">
        <v>189</v>
      </c>
      <c r="P31" s="674" t="s">
        <v>523</v>
      </c>
    </row>
    <row r="32" spans="1:16" s="673" customFormat="1" ht="20.25">
      <c r="A32" s="670">
        <v>32</v>
      </c>
      <c r="B32" s="670" t="s">
        <v>198</v>
      </c>
      <c r="C32" s="675" t="s">
        <v>152</v>
      </c>
      <c r="D32" s="671"/>
      <c r="E32" s="672">
        <v>65</v>
      </c>
      <c r="F32" s="670" t="s">
        <v>198</v>
      </c>
      <c r="G32" s="675" t="s">
        <v>195</v>
      </c>
      <c r="I32" s="674">
        <v>32</v>
      </c>
      <c r="J32" s="674" t="s">
        <v>198</v>
      </c>
      <c r="K32" s="674" t="s">
        <v>148</v>
      </c>
      <c r="L32" s="674" t="s">
        <v>524</v>
      </c>
      <c r="M32" s="674">
        <v>70</v>
      </c>
      <c r="N32" s="674" t="s">
        <v>198</v>
      </c>
      <c r="O32" s="674" t="s">
        <v>190</v>
      </c>
      <c r="P32" s="674" t="s">
        <v>525</v>
      </c>
    </row>
    <row r="33" spans="1:16" s="673" customFormat="1" ht="20.25">
      <c r="A33" s="670">
        <v>33</v>
      </c>
      <c r="B33" s="670" t="s">
        <v>198</v>
      </c>
      <c r="C33" s="675" t="s">
        <v>153</v>
      </c>
      <c r="D33" s="671"/>
      <c r="E33" s="672">
        <v>66</v>
      </c>
      <c r="F33" s="670" t="s">
        <v>198</v>
      </c>
      <c r="G33" s="675" t="s">
        <v>196</v>
      </c>
      <c r="I33" s="674">
        <v>33</v>
      </c>
      <c r="J33" s="674" t="s">
        <v>198</v>
      </c>
      <c r="K33" s="674" t="s">
        <v>149</v>
      </c>
      <c r="L33" s="674" t="s">
        <v>526</v>
      </c>
      <c r="M33" s="674">
        <v>71</v>
      </c>
      <c r="N33" s="674" t="s">
        <v>198</v>
      </c>
      <c r="O33" s="674" t="s">
        <v>191</v>
      </c>
      <c r="P33" s="674" t="s">
        <v>527</v>
      </c>
    </row>
    <row r="38" spans="1:16" ht="18.75">
      <c r="B38" s="291" t="s">
        <v>116</v>
      </c>
      <c r="D38" s="310"/>
    </row>
    <row r="39" spans="1:16" ht="18.75">
      <c r="B39" s="291" t="s">
        <v>117</v>
      </c>
      <c r="D39" s="310"/>
    </row>
    <row r="40" spans="1:16" ht="18.75">
      <c r="B40" s="291" t="s">
        <v>118</v>
      </c>
      <c r="D40" s="310"/>
      <c r="E40" s="310"/>
    </row>
    <row r="41" spans="1:16" ht="18.75">
      <c r="B41" s="291" t="s">
        <v>119</v>
      </c>
      <c r="D41" s="310"/>
      <c r="E41" s="310"/>
    </row>
    <row r="42" spans="1:16" ht="18.75">
      <c r="B42" s="291" t="s">
        <v>120</v>
      </c>
      <c r="D42" s="310"/>
      <c r="E42" s="310"/>
    </row>
    <row r="43" spans="1:16" ht="18.75">
      <c r="B43" s="291" t="s">
        <v>121</v>
      </c>
      <c r="D43" s="310"/>
      <c r="E43" s="310"/>
    </row>
    <row r="44" spans="1:16" ht="18.75">
      <c r="B44" s="291" t="s">
        <v>122</v>
      </c>
      <c r="D44" s="310"/>
      <c r="E44" s="310"/>
    </row>
    <row r="45" spans="1:16" ht="18.75">
      <c r="B45" s="291" t="s">
        <v>123</v>
      </c>
      <c r="D45" s="310"/>
      <c r="E45" s="310"/>
    </row>
    <row r="46" spans="1:16" ht="18.75">
      <c r="B46" s="291" t="s">
        <v>124</v>
      </c>
      <c r="D46" s="310"/>
      <c r="E46" s="310"/>
    </row>
    <row r="47" spans="1:16" ht="18.75">
      <c r="B47" s="291" t="s">
        <v>125</v>
      </c>
      <c r="D47" s="310"/>
      <c r="E47" s="310"/>
    </row>
    <row r="48" spans="1:16" ht="18.75">
      <c r="B48" s="291" t="s">
        <v>130</v>
      </c>
      <c r="D48" s="310"/>
      <c r="E48" s="310"/>
    </row>
    <row r="49" spans="2:5" ht="18.75">
      <c r="B49" s="291" t="s">
        <v>131</v>
      </c>
      <c r="D49" s="310"/>
      <c r="E49" s="310"/>
    </row>
    <row r="50" spans="2:5" ht="18.75">
      <c r="B50" s="291" t="s">
        <v>132</v>
      </c>
      <c r="D50" s="310"/>
      <c r="E50" s="310"/>
    </row>
    <row r="51" spans="2:5" ht="18.75">
      <c r="B51" s="291" t="s">
        <v>134</v>
      </c>
      <c r="D51" s="310"/>
      <c r="E51" s="310"/>
    </row>
    <row r="52" spans="2:5" ht="18.75">
      <c r="B52" s="291" t="s">
        <v>135</v>
      </c>
      <c r="D52" s="310"/>
      <c r="E52" s="310"/>
    </row>
    <row r="53" spans="2:5" ht="18.75">
      <c r="B53" s="291" t="s">
        <v>136</v>
      </c>
      <c r="D53" s="310"/>
      <c r="E53" s="310"/>
    </row>
    <row r="54" spans="2:5" ht="18.75">
      <c r="B54" s="291" t="s">
        <v>137</v>
      </c>
      <c r="D54" s="310"/>
      <c r="E54" s="310"/>
    </row>
    <row r="55" spans="2:5" ht="18.75">
      <c r="B55" s="291" t="s">
        <v>138</v>
      </c>
      <c r="D55" s="310"/>
      <c r="E55" s="310"/>
    </row>
    <row r="56" spans="2:5" ht="18.75">
      <c r="B56" s="291" t="s">
        <v>139</v>
      </c>
      <c r="D56" s="310"/>
      <c r="E56" s="310"/>
    </row>
    <row r="57" spans="2:5" ht="18.75">
      <c r="B57" s="291" t="s">
        <v>140</v>
      </c>
      <c r="D57" s="310"/>
      <c r="E57" s="310"/>
    </row>
    <row r="58" spans="2:5" ht="18.75">
      <c r="B58" s="291" t="s">
        <v>141</v>
      </c>
      <c r="D58" s="310"/>
      <c r="E58" s="310"/>
    </row>
    <row r="59" spans="2:5" ht="18.75">
      <c r="B59" s="291" t="s">
        <v>142</v>
      </c>
      <c r="D59" s="310"/>
      <c r="E59" s="310"/>
    </row>
    <row r="60" spans="2:5" ht="18.75">
      <c r="B60" s="291" t="s">
        <v>143</v>
      </c>
      <c r="D60" s="310"/>
      <c r="E60" s="310"/>
    </row>
    <row r="61" spans="2:5" ht="18.75">
      <c r="B61" s="291" t="s">
        <v>144</v>
      </c>
      <c r="D61" s="310"/>
      <c r="E61" s="310"/>
    </row>
    <row r="62" spans="2:5" ht="18.75">
      <c r="B62" s="291" t="s">
        <v>145</v>
      </c>
      <c r="D62" s="310"/>
      <c r="E62" s="310"/>
    </row>
    <row r="63" spans="2:5" ht="18.75">
      <c r="B63" s="291" t="s">
        <v>146</v>
      </c>
      <c r="D63" s="310"/>
      <c r="E63" s="310"/>
    </row>
    <row r="64" spans="2:5" ht="18.75">
      <c r="B64" s="291" t="s">
        <v>147</v>
      </c>
      <c r="D64" s="310"/>
      <c r="E64" s="310"/>
    </row>
    <row r="65" spans="2:5" ht="18.75">
      <c r="B65" s="291" t="s">
        <v>148</v>
      </c>
      <c r="D65" s="310"/>
      <c r="E65" s="310"/>
    </row>
    <row r="66" spans="2:5" ht="18.75">
      <c r="B66" s="291" t="s">
        <v>149</v>
      </c>
      <c r="C66" s="310"/>
      <c r="D66" s="310"/>
      <c r="E66" s="310"/>
    </row>
    <row r="67" spans="2:5" ht="18.75">
      <c r="B67" s="291" t="s">
        <v>150</v>
      </c>
      <c r="C67" s="310"/>
      <c r="D67" s="310"/>
      <c r="E67" s="310"/>
    </row>
    <row r="68" spans="2:5" ht="18.75">
      <c r="B68" s="291" t="s">
        <v>151</v>
      </c>
      <c r="C68" s="310"/>
      <c r="D68" s="310"/>
      <c r="E68" s="310"/>
    </row>
    <row r="69" spans="2:5" ht="18.75">
      <c r="B69" s="291" t="s">
        <v>152</v>
      </c>
      <c r="C69" s="310"/>
      <c r="D69" s="310"/>
      <c r="E69" s="310"/>
    </row>
    <row r="70" spans="2:5" ht="18.75">
      <c r="B70" s="291" t="s">
        <v>153</v>
      </c>
      <c r="C70" s="310"/>
      <c r="D70" s="310"/>
      <c r="E70" s="310"/>
    </row>
    <row r="71" spans="2:5" ht="18.75">
      <c r="B71" s="291" t="s">
        <v>156</v>
      </c>
      <c r="C71" s="310"/>
      <c r="D71" s="310"/>
      <c r="E71" s="310"/>
    </row>
    <row r="72" spans="2:5" ht="18.75">
      <c r="B72" s="291" t="s">
        <v>159</v>
      </c>
      <c r="C72" s="310"/>
      <c r="D72" s="310"/>
      <c r="E72" s="310"/>
    </row>
    <row r="73" spans="2:5" ht="18.75">
      <c r="B73" s="291" t="s">
        <v>160</v>
      </c>
      <c r="C73" s="310"/>
      <c r="D73" s="310"/>
      <c r="E73" s="310"/>
    </row>
    <row r="74" spans="2:5" ht="18.75">
      <c r="B74" s="291" t="s">
        <v>164</v>
      </c>
      <c r="C74" s="310"/>
      <c r="D74" s="310"/>
      <c r="E74" s="310"/>
    </row>
    <row r="75" spans="2:5" ht="18.75">
      <c r="B75" s="291" t="s">
        <v>165</v>
      </c>
      <c r="C75" s="310"/>
      <c r="D75" s="310"/>
      <c r="E75" s="310"/>
    </row>
    <row r="76" spans="2:5" ht="18.75">
      <c r="B76" s="291" t="s">
        <v>166</v>
      </c>
      <c r="C76" s="310"/>
      <c r="D76" s="310"/>
      <c r="E76" s="310"/>
    </row>
    <row r="77" spans="2:5" ht="18.75">
      <c r="B77" s="291" t="s">
        <v>167</v>
      </c>
      <c r="C77" s="310"/>
      <c r="D77" s="310"/>
      <c r="E77" s="310"/>
    </row>
    <row r="78" spans="2:5" ht="18.75">
      <c r="B78" s="291" t="s">
        <v>169</v>
      </c>
      <c r="C78" s="310"/>
      <c r="D78" s="310"/>
      <c r="E78" s="310"/>
    </row>
    <row r="79" spans="2:5" ht="18.75">
      <c r="B79" s="291" t="s">
        <v>170</v>
      </c>
      <c r="C79" s="310"/>
      <c r="D79" s="310"/>
      <c r="E79" s="310"/>
    </row>
    <row r="80" spans="2:5" ht="18.75">
      <c r="B80" s="291" t="s">
        <v>171</v>
      </c>
      <c r="C80" s="310"/>
      <c r="D80" s="310"/>
      <c r="E80" s="310"/>
    </row>
    <row r="81" spans="2:5" ht="18.75">
      <c r="B81" s="291" t="s">
        <v>172</v>
      </c>
      <c r="C81" s="310"/>
      <c r="D81" s="310"/>
      <c r="E81" s="310"/>
    </row>
    <row r="82" spans="2:5" ht="18.75">
      <c r="B82" s="291" t="s">
        <v>174</v>
      </c>
      <c r="C82" s="310"/>
      <c r="D82" s="310"/>
      <c r="E82" s="310"/>
    </row>
    <row r="83" spans="2:5" ht="18.75">
      <c r="B83" s="291" t="s">
        <v>175</v>
      </c>
      <c r="C83" s="310"/>
      <c r="D83" s="310"/>
      <c r="E83" s="310"/>
    </row>
    <row r="84" spans="2:5" ht="18.75">
      <c r="B84" s="291" t="s">
        <v>176</v>
      </c>
      <c r="C84" s="310"/>
      <c r="D84" s="310"/>
      <c r="E84" s="310"/>
    </row>
    <row r="85" spans="2:5" ht="18.75">
      <c r="B85" s="291" t="s">
        <v>177</v>
      </c>
      <c r="C85" s="310"/>
      <c r="D85" s="310"/>
      <c r="E85" s="310"/>
    </row>
    <row r="86" spans="2:5" ht="18.75">
      <c r="B86" s="291" t="s">
        <v>178</v>
      </c>
      <c r="C86" s="310"/>
      <c r="D86" s="310"/>
      <c r="E86" s="310"/>
    </row>
    <row r="87" spans="2:5" ht="18.75">
      <c r="B87" s="291" t="s">
        <v>179</v>
      </c>
      <c r="C87" s="310"/>
      <c r="D87" s="310"/>
      <c r="E87" s="310"/>
    </row>
    <row r="88" spans="2:5" ht="18.75">
      <c r="B88" s="291" t="s">
        <v>180</v>
      </c>
      <c r="C88" s="310"/>
      <c r="D88" s="310"/>
      <c r="E88" s="310"/>
    </row>
    <row r="89" spans="2:5" ht="18.75">
      <c r="B89" s="291" t="s">
        <v>181</v>
      </c>
      <c r="C89" s="310"/>
      <c r="D89" s="310"/>
      <c r="E89" s="310"/>
    </row>
    <row r="90" spans="2:5" ht="18.75">
      <c r="B90" s="291" t="s">
        <v>183</v>
      </c>
      <c r="C90" s="310"/>
      <c r="D90" s="310"/>
      <c r="E90" s="310"/>
    </row>
    <row r="91" spans="2:5" ht="18.75">
      <c r="B91" s="291" t="s">
        <v>184</v>
      </c>
      <c r="C91" s="310"/>
      <c r="D91" s="310"/>
      <c r="E91" s="310"/>
    </row>
    <row r="92" spans="2:5" ht="18.75">
      <c r="B92" s="291" t="s">
        <v>185</v>
      </c>
      <c r="C92" s="310"/>
      <c r="D92" s="310"/>
      <c r="E92" s="310"/>
    </row>
    <row r="93" spans="2:5" ht="18.75">
      <c r="B93" s="291" t="s">
        <v>186</v>
      </c>
      <c r="C93" s="310"/>
      <c r="D93" s="310"/>
      <c r="E93" s="310"/>
    </row>
    <row r="94" spans="2:5" ht="18.75">
      <c r="B94" s="291" t="s">
        <v>187</v>
      </c>
      <c r="C94" s="310"/>
      <c r="D94" s="310"/>
      <c r="E94" s="310"/>
    </row>
    <row r="95" spans="2:5" ht="18.75">
      <c r="B95" s="291" t="s">
        <v>188</v>
      </c>
      <c r="C95" s="310"/>
      <c r="D95" s="310"/>
      <c r="E95" s="310"/>
    </row>
    <row r="96" spans="2:5" ht="18.75">
      <c r="B96" s="291" t="s">
        <v>189</v>
      </c>
      <c r="C96" s="310"/>
      <c r="D96" s="310"/>
    </row>
    <row r="97" spans="2:4" ht="18.75">
      <c r="B97" s="291" t="s">
        <v>190</v>
      </c>
      <c r="C97" s="310"/>
      <c r="D97" s="310"/>
    </row>
    <row r="98" spans="2:4" ht="18.75">
      <c r="B98" s="291" t="s">
        <v>191</v>
      </c>
      <c r="C98" s="310"/>
      <c r="D98" s="310"/>
    </row>
    <row r="99" spans="2:4" ht="18.75">
      <c r="B99" s="291" t="s">
        <v>192</v>
      </c>
      <c r="C99" s="310"/>
      <c r="D99" s="310"/>
    </row>
    <row r="100" spans="2:4" ht="18.75">
      <c r="B100" s="291" t="s">
        <v>193</v>
      </c>
      <c r="C100" s="310"/>
      <c r="D100" s="310"/>
    </row>
    <row r="101" spans="2:4" ht="18.75">
      <c r="B101" s="291" t="s">
        <v>194</v>
      </c>
      <c r="C101" s="310"/>
      <c r="D101" s="310"/>
    </row>
    <row r="102" spans="2:4" ht="18.75">
      <c r="B102" s="291" t="s">
        <v>195</v>
      </c>
      <c r="C102" s="310"/>
      <c r="D102" s="310"/>
    </row>
    <row r="103" spans="2:4" ht="18.75">
      <c r="B103" s="291" t="s">
        <v>196</v>
      </c>
      <c r="C103" s="310"/>
      <c r="D103" s="310"/>
    </row>
    <row r="104" spans="2:4" ht="18.75">
      <c r="B104" s="291"/>
      <c r="C104" s="310"/>
      <c r="D104" s="310"/>
    </row>
    <row r="105" spans="2:4" ht="18.75">
      <c r="B105" s="291"/>
      <c r="C105" s="310"/>
      <c r="D105" s="310"/>
    </row>
    <row r="106" spans="2:4" ht="18.75">
      <c r="B106" s="291"/>
      <c r="C106" s="310"/>
      <c r="D106" s="310"/>
    </row>
    <row r="107" spans="2:4" ht="18.75">
      <c r="B107" s="291"/>
      <c r="C107" s="310"/>
      <c r="D107" s="310"/>
    </row>
  </sheetData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80DA6-5EE5-4081-BEFB-39642A922545}">
  <sheetPr codeName="Sheet25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11" sqref="G11"/>
    </sheetView>
  </sheetViews>
  <sheetFormatPr defaultColWidth="9" defaultRowHeight="18.75"/>
  <cols>
    <col min="1" max="1" width="9" style="423"/>
    <col min="2" max="2" width="14.140625" style="423" bestFit="1" customWidth="1"/>
    <col min="3" max="3" width="16.28515625" style="423" customWidth="1"/>
    <col min="4" max="6" width="9" style="423"/>
    <col min="7" max="7" width="12.28515625" style="423" customWidth="1"/>
    <col min="8" max="9" width="13" style="423" customWidth="1"/>
    <col min="10" max="16384" width="9" style="423"/>
  </cols>
  <sheetData>
    <row r="1" spans="1:11">
      <c r="A1" s="850" t="s">
        <v>460</v>
      </c>
      <c r="B1" s="850"/>
      <c r="C1" s="850"/>
      <c r="D1" s="850"/>
      <c r="E1" s="850"/>
      <c r="F1" s="850"/>
      <c r="G1" s="850"/>
      <c r="H1" s="850"/>
      <c r="I1" s="850"/>
      <c r="K1" s="424"/>
    </row>
    <row r="2" spans="1:11">
      <c r="A2" s="850" t="s">
        <v>227</v>
      </c>
      <c r="B2" s="850" t="s">
        <v>4</v>
      </c>
      <c r="C2" s="851" t="s">
        <v>228</v>
      </c>
      <c r="D2" s="850" t="s">
        <v>229</v>
      </c>
      <c r="E2" s="850"/>
      <c r="F2" s="850"/>
      <c r="G2" s="138" t="s">
        <v>230</v>
      </c>
      <c r="H2" s="138" t="s">
        <v>230</v>
      </c>
      <c r="I2" s="852" t="s">
        <v>231</v>
      </c>
      <c r="K2" s="422" t="s">
        <v>318</v>
      </c>
    </row>
    <row r="3" spans="1:11">
      <c r="A3" s="850"/>
      <c r="B3" s="850"/>
      <c r="C3" s="851"/>
      <c r="D3" s="138" t="s">
        <v>232</v>
      </c>
      <c r="E3" s="138" t="s">
        <v>233</v>
      </c>
      <c r="F3" s="138" t="s">
        <v>234</v>
      </c>
      <c r="G3" s="138" t="s">
        <v>235</v>
      </c>
      <c r="H3" s="138" t="s">
        <v>236</v>
      </c>
      <c r="I3" s="852"/>
      <c r="K3" s="424"/>
    </row>
    <row r="4" spans="1:11">
      <c r="A4" s="850" t="s">
        <v>40</v>
      </c>
      <c r="B4" s="850"/>
      <c r="C4" s="390">
        <f>SUM(C5:C81)</f>
        <v>0</v>
      </c>
      <c r="D4" s="390">
        <f t="shared" ref="D4:G4" si="0">SUM(D5:D81)</f>
        <v>0</v>
      </c>
      <c r="E4" s="390">
        <f t="shared" si="0"/>
        <v>0</v>
      </c>
      <c r="F4" s="390">
        <f t="shared" si="0"/>
        <v>0</v>
      </c>
      <c r="G4" s="390">
        <f t="shared" si="0"/>
        <v>0</v>
      </c>
      <c r="H4" s="390">
        <f>SUM(H5:H81)</f>
        <v>0</v>
      </c>
      <c r="I4" s="390">
        <f>SUM(I5:I81)</f>
        <v>0</v>
      </c>
      <c r="K4" s="424">
        <f>SUM(K5:K81)</f>
        <v>0</v>
      </c>
    </row>
    <row r="5" spans="1:11">
      <c r="A5" s="573">
        <v>1</v>
      </c>
      <c r="B5" s="151" t="s">
        <v>148</v>
      </c>
      <c r="C5" s="602"/>
      <c r="D5" s="598">
        <v>0</v>
      </c>
      <c r="E5" s="598">
        <v>0</v>
      </c>
      <c r="F5" s="598">
        <v>0</v>
      </c>
      <c r="G5" s="599">
        <v>0</v>
      </c>
      <c r="H5" s="600"/>
      <c r="I5" s="581">
        <f>+G5-H5</f>
        <v>0</v>
      </c>
      <c r="K5" s="423">
        <f>IF(G5&gt;0,1,0)</f>
        <v>0</v>
      </c>
    </row>
    <row r="6" spans="1:11">
      <c r="A6" s="573">
        <v>2</v>
      </c>
      <c r="B6" s="151" t="s">
        <v>144</v>
      </c>
      <c r="C6" s="602"/>
      <c r="D6" s="598">
        <v>0</v>
      </c>
      <c r="E6" s="598">
        <v>0</v>
      </c>
      <c r="F6" s="598">
        <v>0</v>
      </c>
      <c r="G6" s="599">
        <v>0</v>
      </c>
      <c r="H6" s="600"/>
      <c r="I6" s="581">
        <f t="shared" ref="I6:I69" si="1">+G6-H6</f>
        <v>0</v>
      </c>
      <c r="K6" s="423">
        <f t="shared" ref="K6:K69" si="2">IF(G6&gt;0,1,0)</f>
        <v>0</v>
      </c>
    </row>
    <row r="7" spans="1:11">
      <c r="A7" s="573">
        <v>3</v>
      </c>
      <c r="B7" s="157" t="s">
        <v>155</v>
      </c>
      <c r="C7" s="602"/>
      <c r="D7" s="598">
        <v>0</v>
      </c>
      <c r="E7" s="598">
        <v>0</v>
      </c>
      <c r="F7" s="598">
        <v>0</v>
      </c>
      <c r="G7" s="600">
        <v>0</v>
      </c>
      <c r="H7" s="600">
        <v>0</v>
      </c>
      <c r="I7" s="581">
        <f t="shared" si="1"/>
        <v>0</v>
      </c>
      <c r="K7" s="423">
        <f t="shared" si="2"/>
        <v>0</v>
      </c>
    </row>
    <row r="8" spans="1:11">
      <c r="A8" s="573">
        <v>4</v>
      </c>
      <c r="B8" s="144" t="s">
        <v>156</v>
      </c>
      <c r="C8" s="602"/>
      <c r="D8" s="606">
        <v>0</v>
      </c>
      <c r="E8" s="598">
        <v>0</v>
      </c>
      <c r="F8" s="604">
        <v>0</v>
      </c>
      <c r="G8" s="600">
        <v>0</v>
      </c>
      <c r="H8" s="600">
        <v>0</v>
      </c>
      <c r="I8" s="581">
        <f t="shared" si="1"/>
        <v>0</v>
      </c>
      <c r="K8" s="423">
        <f t="shared" si="2"/>
        <v>0</v>
      </c>
    </row>
    <row r="9" spans="1:11">
      <c r="A9" s="573">
        <v>5</v>
      </c>
      <c r="B9" s="151" t="s">
        <v>157</v>
      </c>
      <c r="C9" s="602"/>
      <c r="D9" s="598">
        <v>0</v>
      </c>
      <c r="E9" s="598">
        <v>0</v>
      </c>
      <c r="F9" s="598">
        <v>0</v>
      </c>
      <c r="G9" s="599">
        <v>0</v>
      </c>
      <c r="H9" s="600">
        <v>0</v>
      </c>
      <c r="I9" s="581">
        <f t="shared" si="1"/>
        <v>0</v>
      </c>
      <c r="K9" s="423">
        <f t="shared" si="2"/>
        <v>0</v>
      </c>
    </row>
    <row r="10" spans="1:11">
      <c r="A10" s="573">
        <v>6</v>
      </c>
      <c r="B10" s="157" t="s">
        <v>217</v>
      </c>
      <c r="C10" s="602"/>
      <c r="D10" s="598">
        <v>0</v>
      </c>
      <c r="E10" s="598">
        <v>0</v>
      </c>
      <c r="F10" s="598">
        <v>0</v>
      </c>
      <c r="G10" s="600">
        <v>0</v>
      </c>
      <c r="H10" s="600">
        <v>0</v>
      </c>
      <c r="I10" s="581">
        <f t="shared" si="1"/>
        <v>0</v>
      </c>
      <c r="K10" s="423">
        <f t="shared" si="2"/>
        <v>0</v>
      </c>
    </row>
    <row r="11" spans="1:11">
      <c r="A11" s="573">
        <v>7</v>
      </c>
      <c r="B11" s="151" t="s">
        <v>158</v>
      </c>
      <c r="C11" s="602"/>
      <c r="D11" s="598">
        <v>0</v>
      </c>
      <c r="E11" s="598">
        <v>0</v>
      </c>
      <c r="F11" s="598">
        <v>0</v>
      </c>
      <c r="G11" s="599">
        <v>0</v>
      </c>
      <c r="H11" s="600">
        <v>0</v>
      </c>
      <c r="I11" s="581">
        <f t="shared" si="1"/>
        <v>0</v>
      </c>
      <c r="K11" s="423">
        <f t="shared" si="2"/>
        <v>0</v>
      </c>
    </row>
    <row r="12" spans="1:11">
      <c r="A12" s="573">
        <v>8</v>
      </c>
      <c r="B12" s="157" t="s">
        <v>159</v>
      </c>
      <c r="C12" s="602"/>
      <c r="D12" s="598">
        <v>0</v>
      </c>
      <c r="E12" s="598">
        <v>0</v>
      </c>
      <c r="F12" s="598">
        <v>0</v>
      </c>
      <c r="G12" s="600">
        <v>0</v>
      </c>
      <c r="H12" s="600">
        <v>0</v>
      </c>
      <c r="I12" s="581">
        <f t="shared" si="1"/>
        <v>0</v>
      </c>
      <c r="K12" s="423">
        <f t="shared" si="2"/>
        <v>0</v>
      </c>
    </row>
    <row r="13" spans="1:11">
      <c r="A13" s="573">
        <v>9</v>
      </c>
      <c r="B13" s="157" t="s">
        <v>160</v>
      </c>
      <c r="C13" s="602"/>
      <c r="D13" s="598">
        <v>0</v>
      </c>
      <c r="E13" s="598">
        <v>0</v>
      </c>
      <c r="F13" s="598">
        <v>0</v>
      </c>
      <c r="G13" s="599">
        <v>0</v>
      </c>
      <c r="H13" s="600">
        <v>0</v>
      </c>
      <c r="I13" s="581">
        <f t="shared" si="1"/>
        <v>0</v>
      </c>
      <c r="K13" s="423">
        <f t="shared" si="2"/>
        <v>0</v>
      </c>
    </row>
    <row r="14" spans="1:11">
      <c r="A14" s="573">
        <v>10</v>
      </c>
      <c r="B14" s="151" t="s">
        <v>161</v>
      </c>
      <c r="C14" s="602"/>
      <c r="D14" s="598">
        <v>0</v>
      </c>
      <c r="E14" s="598">
        <v>0</v>
      </c>
      <c r="F14" s="598">
        <v>0</v>
      </c>
      <c r="G14" s="599">
        <v>0</v>
      </c>
      <c r="H14" s="600">
        <v>0</v>
      </c>
      <c r="I14" s="581">
        <f t="shared" si="1"/>
        <v>0</v>
      </c>
      <c r="K14" s="423">
        <f t="shared" si="2"/>
        <v>0</v>
      </c>
    </row>
    <row r="15" spans="1:11">
      <c r="A15" s="573">
        <v>11</v>
      </c>
      <c r="B15" s="151" t="s">
        <v>162</v>
      </c>
      <c r="C15" s="602"/>
      <c r="D15" s="598">
        <v>0</v>
      </c>
      <c r="E15" s="598">
        <v>0</v>
      </c>
      <c r="F15" s="598">
        <v>0</v>
      </c>
      <c r="G15" s="599">
        <v>0</v>
      </c>
      <c r="H15" s="600">
        <v>0</v>
      </c>
      <c r="I15" s="581">
        <f t="shared" si="1"/>
        <v>0</v>
      </c>
      <c r="K15" s="423">
        <f t="shared" si="2"/>
        <v>0</v>
      </c>
    </row>
    <row r="16" spans="1:11">
      <c r="A16" s="573">
        <v>12</v>
      </c>
      <c r="B16" s="151" t="s">
        <v>174</v>
      </c>
      <c r="C16" s="602"/>
      <c r="D16" s="598">
        <v>0</v>
      </c>
      <c r="E16" s="598">
        <v>0</v>
      </c>
      <c r="F16" s="598">
        <v>0</v>
      </c>
      <c r="G16" s="599">
        <v>0</v>
      </c>
      <c r="H16" s="600">
        <v>0</v>
      </c>
      <c r="I16" s="581">
        <f t="shared" si="1"/>
        <v>0</v>
      </c>
      <c r="K16" s="423">
        <f t="shared" si="2"/>
        <v>0</v>
      </c>
    </row>
    <row r="17" spans="1:11">
      <c r="A17" s="573">
        <v>13</v>
      </c>
      <c r="B17" s="153" t="s">
        <v>175</v>
      </c>
      <c r="C17" s="602"/>
      <c r="D17" s="598">
        <v>0</v>
      </c>
      <c r="E17" s="598">
        <v>0</v>
      </c>
      <c r="F17" s="598">
        <v>0</v>
      </c>
      <c r="G17" s="599">
        <v>0</v>
      </c>
      <c r="H17" s="600">
        <v>0</v>
      </c>
      <c r="I17" s="581">
        <f t="shared" si="1"/>
        <v>0</v>
      </c>
      <c r="K17" s="423">
        <f t="shared" si="2"/>
        <v>0</v>
      </c>
    </row>
    <row r="18" spans="1:11">
      <c r="A18" s="573">
        <v>14</v>
      </c>
      <c r="B18" s="150" t="s">
        <v>176</v>
      </c>
      <c r="C18" s="602"/>
      <c r="D18" s="598">
        <v>0</v>
      </c>
      <c r="E18" s="598">
        <v>0</v>
      </c>
      <c r="F18" s="598">
        <v>0</v>
      </c>
      <c r="G18" s="600">
        <v>0</v>
      </c>
      <c r="H18" s="600">
        <v>0</v>
      </c>
      <c r="I18" s="581">
        <f t="shared" si="1"/>
        <v>0</v>
      </c>
      <c r="K18" s="423">
        <f t="shared" si="2"/>
        <v>0</v>
      </c>
    </row>
    <row r="19" spans="1:11">
      <c r="A19" s="573">
        <v>15</v>
      </c>
      <c r="B19" s="151" t="s">
        <v>177</v>
      </c>
      <c r="C19" s="602"/>
      <c r="D19" s="598">
        <v>0</v>
      </c>
      <c r="E19" s="598">
        <v>0</v>
      </c>
      <c r="F19" s="598">
        <v>0</v>
      </c>
      <c r="G19" s="600">
        <v>0</v>
      </c>
      <c r="H19" s="600">
        <v>0</v>
      </c>
      <c r="I19" s="581">
        <f t="shared" si="1"/>
        <v>0</v>
      </c>
      <c r="K19" s="423">
        <f t="shared" si="2"/>
        <v>0</v>
      </c>
    </row>
    <row r="20" spans="1:11">
      <c r="A20" s="573">
        <v>16</v>
      </c>
      <c r="B20" s="151" t="s">
        <v>178</v>
      </c>
      <c r="C20" s="602"/>
      <c r="D20" s="598">
        <v>0</v>
      </c>
      <c r="E20" s="598">
        <v>0</v>
      </c>
      <c r="F20" s="598">
        <v>0</v>
      </c>
      <c r="G20" s="600">
        <v>0</v>
      </c>
      <c r="H20" s="600">
        <v>0</v>
      </c>
      <c r="I20" s="581">
        <f t="shared" si="1"/>
        <v>0</v>
      </c>
      <c r="K20" s="423">
        <f t="shared" si="2"/>
        <v>0</v>
      </c>
    </row>
    <row r="21" spans="1:11">
      <c r="A21" s="573">
        <v>17</v>
      </c>
      <c r="B21" s="151" t="s">
        <v>179</v>
      </c>
      <c r="C21" s="602"/>
      <c r="D21" s="598">
        <v>0</v>
      </c>
      <c r="E21" s="598">
        <v>0</v>
      </c>
      <c r="F21" s="598">
        <v>0</v>
      </c>
      <c r="G21" s="600">
        <v>0</v>
      </c>
      <c r="H21" s="599">
        <v>0</v>
      </c>
      <c r="I21" s="581">
        <f t="shared" si="1"/>
        <v>0</v>
      </c>
      <c r="K21" s="423">
        <f t="shared" si="2"/>
        <v>0</v>
      </c>
    </row>
    <row r="22" spans="1:11">
      <c r="A22" s="573">
        <v>18</v>
      </c>
      <c r="B22" s="151" t="s">
        <v>180</v>
      </c>
      <c r="C22" s="602"/>
      <c r="D22" s="598">
        <v>0</v>
      </c>
      <c r="E22" s="598">
        <v>0</v>
      </c>
      <c r="F22" s="598">
        <v>0</v>
      </c>
      <c r="G22" s="600">
        <v>0</v>
      </c>
      <c r="H22" s="599">
        <v>0</v>
      </c>
      <c r="I22" s="581">
        <f t="shared" si="1"/>
        <v>0</v>
      </c>
      <c r="K22" s="423">
        <f t="shared" si="2"/>
        <v>0</v>
      </c>
    </row>
    <row r="23" spans="1:11">
      <c r="A23" s="573">
        <v>19</v>
      </c>
      <c r="B23" s="144" t="s">
        <v>181</v>
      </c>
      <c r="C23" s="602"/>
      <c r="D23" s="598">
        <v>0</v>
      </c>
      <c r="E23" s="598">
        <v>0</v>
      </c>
      <c r="F23" s="598">
        <v>0</v>
      </c>
      <c r="G23" s="600">
        <v>0</v>
      </c>
      <c r="H23" s="600">
        <v>0</v>
      </c>
      <c r="I23" s="581">
        <f t="shared" si="1"/>
        <v>0</v>
      </c>
      <c r="K23" s="423">
        <f t="shared" si="2"/>
        <v>0</v>
      </c>
    </row>
    <row r="24" spans="1:11">
      <c r="A24" s="573">
        <v>20</v>
      </c>
      <c r="B24" s="151" t="s">
        <v>164</v>
      </c>
      <c r="C24" s="602"/>
      <c r="D24" s="598">
        <v>0</v>
      </c>
      <c r="E24" s="598">
        <v>0</v>
      </c>
      <c r="F24" s="598">
        <v>0</v>
      </c>
      <c r="G24" s="600">
        <v>0</v>
      </c>
      <c r="H24" s="600">
        <v>0</v>
      </c>
      <c r="I24" s="581">
        <f t="shared" si="1"/>
        <v>0</v>
      </c>
      <c r="K24" s="423">
        <f t="shared" si="2"/>
        <v>0</v>
      </c>
    </row>
    <row r="25" spans="1:11">
      <c r="A25" s="573">
        <v>21</v>
      </c>
      <c r="B25" s="153" t="s">
        <v>165</v>
      </c>
      <c r="C25" s="602"/>
      <c r="D25" s="598">
        <v>0</v>
      </c>
      <c r="E25" s="598">
        <v>0</v>
      </c>
      <c r="F25" s="598">
        <v>0</v>
      </c>
      <c r="G25" s="600">
        <v>0</v>
      </c>
      <c r="H25" s="600">
        <v>0</v>
      </c>
      <c r="I25" s="581">
        <f t="shared" si="1"/>
        <v>0</v>
      </c>
      <c r="K25" s="423">
        <f t="shared" si="2"/>
        <v>0</v>
      </c>
    </row>
    <row r="26" spans="1:11">
      <c r="A26" s="573">
        <v>22</v>
      </c>
      <c r="B26" s="151" t="s">
        <v>166</v>
      </c>
      <c r="C26" s="602"/>
      <c r="D26" s="598">
        <v>0</v>
      </c>
      <c r="E26" s="598">
        <v>0</v>
      </c>
      <c r="F26" s="598">
        <v>0</v>
      </c>
      <c r="G26" s="600">
        <v>0</v>
      </c>
      <c r="H26" s="599">
        <v>0</v>
      </c>
      <c r="I26" s="581">
        <f t="shared" si="1"/>
        <v>0</v>
      </c>
      <c r="K26" s="423">
        <f t="shared" si="2"/>
        <v>0</v>
      </c>
    </row>
    <row r="27" spans="1:11">
      <c r="A27" s="573">
        <v>23</v>
      </c>
      <c r="B27" s="153" t="s">
        <v>167</v>
      </c>
      <c r="C27" s="602"/>
      <c r="D27" s="598">
        <v>0</v>
      </c>
      <c r="E27" s="598">
        <v>0</v>
      </c>
      <c r="F27" s="598">
        <v>0</v>
      </c>
      <c r="G27" s="600">
        <v>0</v>
      </c>
      <c r="H27" s="599">
        <v>0</v>
      </c>
      <c r="I27" s="581">
        <f t="shared" si="1"/>
        <v>0</v>
      </c>
      <c r="K27" s="423">
        <f t="shared" si="2"/>
        <v>0</v>
      </c>
    </row>
    <row r="28" spans="1:11">
      <c r="A28" s="573">
        <v>24</v>
      </c>
      <c r="B28" s="153" t="s">
        <v>168</v>
      </c>
      <c r="C28" s="602"/>
      <c r="D28" s="598">
        <v>0</v>
      </c>
      <c r="E28" s="598">
        <v>0</v>
      </c>
      <c r="F28" s="598">
        <v>0</v>
      </c>
      <c r="G28" s="600">
        <v>0</v>
      </c>
      <c r="H28" s="599">
        <v>0</v>
      </c>
      <c r="I28" s="581">
        <f t="shared" si="1"/>
        <v>0</v>
      </c>
      <c r="K28" s="423">
        <f t="shared" si="2"/>
        <v>0</v>
      </c>
    </row>
    <row r="29" spans="1:11">
      <c r="A29" s="573">
        <v>25</v>
      </c>
      <c r="B29" s="151" t="s">
        <v>169</v>
      </c>
      <c r="C29" s="602"/>
      <c r="D29" s="606">
        <v>0</v>
      </c>
      <c r="E29" s="598">
        <v>0</v>
      </c>
      <c r="F29" s="604">
        <v>0</v>
      </c>
      <c r="G29" s="600">
        <v>0</v>
      </c>
      <c r="H29" s="600">
        <v>0</v>
      </c>
      <c r="I29" s="581">
        <f t="shared" si="1"/>
        <v>0</v>
      </c>
      <c r="K29" s="423">
        <f t="shared" si="2"/>
        <v>0</v>
      </c>
    </row>
    <row r="30" spans="1:11">
      <c r="A30" s="573">
        <v>26</v>
      </c>
      <c r="B30" s="607" t="s">
        <v>170</v>
      </c>
      <c r="C30" s="602"/>
      <c r="D30" s="603">
        <v>0</v>
      </c>
      <c r="E30" s="598">
        <v>0</v>
      </c>
      <c r="F30" s="604">
        <v>0</v>
      </c>
      <c r="G30" s="600">
        <v>0</v>
      </c>
      <c r="H30" s="600">
        <v>0</v>
      </c>
      <c r="I30" s="581">
        <f t="shared" si="1"/>
        <v>0</v>
      </c>
      <c r="K30" s="423">
        <f t="shared" si="2"/>
        <v>0</v>
      </c>
    </row>
    <row r="31" spans="1:11">
      <c r="A31" s="573">
        <v>27</v>
      </c>
      <c r="B31" s="157" t="s">
        <v>171</v>
      </c>
      <c r="C31" s="602"/>
      <c r="D31" s="606">
        <v>0</v>
      </c>
      <c r="E31" s="598">
        <v>0</v>
      </c>
      <c r="F31" s="604">
        <v>0</v>
      </c>
      <c r="G31" s="600">
        <v>0</v>
      </c>
      <c r="H31" s="600">
        <v>0</v>
      </c>
      <c r="I31" s="581">
        <f t="shared" si="1"/>
        <v>0</v>
      </c>
      <c r="K31" s="423">
        <f t="shared" si="2"/>
        <v>0</v>
      </c>
    </row>
    <row r="32" spans="1:11">
      <c r="A32" s="573">
        <v>28</v>
      </c>
      <c r="B32" s="160" t="s">
        <v>172</v>
      </c>
      <c r="C32" s="602"/>
      <c r="D32" s="606">
        <v>0</v>
      </c>
      <c r="E32" s="598">
        <v>0</v>
      </c>
      <c r="F32" s="604">
        <v>0</v>
      </c>
      <c r="G32" s="600">
        <v>0</v>
      </c>
      <c r="H32" s="600">
        <v>0</v>
      </c>
      <c r="I32" s="581">
        <f t="shared" si="1"/>
        <v>0</v>
      </c>
      <c r="K32" s="423">
        <f t="shared" si="2"/>
        <v>0</v>
      </c>
    </row>
    <row r="33" spans="1:11">
      <c r="A33" s="573">
        <v>29</v>
      </c>
      <c r="B33" s="157" t="s">
        <v>134</v>
      </c>
      <c r="C33" s="602"/>
      <c r="D33" s="606">
        <v>0</v>
      </c>
      <c r="E33" s="598">
        <v>0</v>
      </c>
      <c r="F33" s="604">
        <v>0</v>
      </c>
      <c r="G33" s="600">
        <v>0</v>
      </c>
      <c r="H33" s="600">
        <v>0</v>
      </c>
      <c r="I33" s="581">
        <f t="shared" si="1"/>
        <v>0</v>
      </c>
      <c r="K33" s="423">
        <f t="shared" si="2"/>
        <v>0</v>
      </c>
    </row>
    <row r="34" spans="1:11">
      <c r="A34" s="573">
        <v>30</v>
      </c>
      <c r="B34" s="151" t="s">
        <v>135</v>
      </c>
      <c r="C34" s="602"/>
      <c r="D34" s="603">
        <v>0</v>
      </c>
      <c r="E34" s="598">
        <v>0</v>
      </c>
      <c r="F34" s="604">
        <v>0</v>
      </c>
      <c r="G34" s="600">
        <v>0</v>
      </c>
      <c r="H34" s="600">
        <v>0</v>
      </c>
      <c r="I34" s="581">
        <f t="shared" si="1"/>
        <v>0</v>
      </c>
      <c r="K34" s="423">
        <f t="shared" si="2"/>
        <v>0</v>
      </c>
    </row>
    <row r="35" spans="1:11">
      <c r="A35" s="573">
        <v>31</v>
      </c>
      <c r="B35" s="151" t="s">
        <v>136</v>
      </c>
      <c r="C35" s="602"/>
      <c r="D35" s="598">
        <v>0</v>
      </c>
      <c r="E35" s="598">
        <v>0</v>
      </c>
      <c r="F35" s="598">
        <v>0</v>
      </c>
      <c r="G35" s="600">
        <v>0</v>
      </c>
      <c r="H35" s="600">
        <v>0</v>
      </c>
      <c r="I35" s="581">
        <f t="shared" si="1"/>
        <v>0</v>
      </c>
      <c r="K35" s="423">
        <f t="shared" si="2"/>
        <v>0</v>
      </c>
    </row>
    <row r="36" spans="1:11">
      <c r="A36" s="573">
        <v>32</v>
      </c>
      <c r="B36" s="151" t="s">
        <v>137</v>
      </c>
      <c r="C36" s="602"/>
      <c r="D36" s="598">
        <v>0</v>
      </c>
      <c r="E36" s="598">
        <v>0</v>
      </c>
      <c r="F36" s="598">
        <v>0</v>
      </c>
      <c r="G36" s="599">
        <v>0</v>
      </c>
      <c r="H36" s="600">
        <v>0</v>
      </c>
      <c r="I36" s="581">
        <f t="shared" si="1"/>
        <v>0</v>
      </c>
      <c r="K36" s="423">
        <f t="shared" si="2"/>
        <v>0</v>
      </c>
    </row>
    <row r="37" spans="1:11">
      <c r="A37" s="573">
        <v>33</v>
      </c>
      <c r="B37" s="144" t="s">
        <v>138</v>
      </c>
      <c r="C37" s="602"/>
      <c r="D37" s="598">
        <v>0</v>
      </c>
      <c r="E37" s="598">
        <v>0</v>
      </c>
      <c r="F37" s="598">
        <v>0</v>
      </c>
      <c r="G37" s="599">
        <v>0</v>
      </c>
      <c r="H37" s="600">
        <v>0</v>
      </c>
      <c r="I37" s="581">
        <f t="shared" si="1"/>
        <v>0</v>
      </c>
      <c r="K37" s="423">
        <f t="shared" si="2"/>
        <v>0</v>
      </c>
    </row>
    <row r="38" spans="1:11">
      <c r="A38" s="573">
        <v>34</v>
      </c>
      <c r="B38" s="156" t="s">
        <v>139</v>
      </c>
      <c r="C38" s="602"/>
      <c r="D38" s="598">
        <v>0</v>
      </c>
      <c r="E38" s="598">
        <v>0</v>
      </c>
      <c r="F38" s="598">
        <v>0</v>
      </c>
      <c r="G38" s="599">
        <v>0</v>
      </c>
      <c r="H38" s="600">
        <v>0</v>
      </c>
      <c r="I38" s="581">
        <f t="shared" si="1"/>
        <v>0</v>
      </c>
      <c r="K38" s="423">
        <f t="shared" si="2"/>
        <v>0</v>
      </c>
    </row>
    <row r="39" spans="1:11">
      <c r="A39" s="573">
        <v>35</v>
      </c>
      <c r="B39" s="144" t="s">
        <v>140</v>
      </c>
      <c r="C39" s="602"/>
      <c r="D39" s="598">
        <v>0</v>
      </c>
      <c r="E39" s="604">
        <v>0</v>
      </c>
      <c r="F39" s="598">
        <v>0</v>
      </c>
      <c r="G39" s="600">
        <v>0</v>
      </c>
      <c r="H39" s="605">
        <v>0</v>
      </c>
      <c r="I39" s="581">
        <f t="shared" si="1"/>
        <v>0</v>
      </c>
      <c r="K39" s="423">
        <f t="shared" si="2"/>
        <v>0</v>
      </c>
    </row>
    <row r="40" spans="1:11">
      <c r="A40" s="573">
        <v>36</v>
      </c>
      <c r="B40" s="144" t="s">
        <v>141</v>
      </c>
      <c r="C40" s="602"/>
      <c r="D40" s="598">
        <v>0</v>
      </c>
      <c r="E40" s="598">
        <v>0</v>
      </c>
      <c r="F40" s="598">
        <v>0</v>
      </c>
      <c r="G40" s="599">
        <v>0</v>
      </c>
      <c r="H40" s="600">
        <v>0</v>
      </c>
      <c r="I40" s="581">
        <f t="shared" si="1"/>
        <v>0</v>
      </c>
      <c r="K40" s="423">
        <f t="shared" si="2"/>
        <v>0</v>
      </c>
    </row>
    <row r="41" spans="1:11">
      <c r="A41" s="573">
        <v>37</v>
      </c>
      <c r="B41" s="144" t="s">
        <v>142</v>
      </c>
      <c r="C41" s="602"/>
      <c r="D41" s="598">
        <v>0</v>
      </c>
      <c r="E41" s="598">
        <v>0</v>
      </c>
      <c r="F41" s="598">
        <v>0</v>
      </c>
      <c r="G41" s="599">
        <v>0</v>
      </c>
      <c r="H41" s="600">
        <v>0</v>
      </c>
      <c r="I41" s="581">
        <f t="shared" si="1"/>
        <v>0</v>
      </c>
      <c r="K41" s="423">
        <f t="shared" si="2"/>
        <v>0</v>
      </c>
    </row>
    <row r="42" spans="1:11">
      <c r="A42" s="573">
        <v>38</v>
      </c>
      <c r="B42" s="159" t="s">
        <v>143</v>
      </c>
      <c r="C42" s="602"/>
      <c r="D42" s="598">
        <v>0</v>
      </c>
      <c r="E42" s="598">
        <v>0</v>
      </c>
      <c r="F42" s="598">
        <v>0</v>
      </c>
      <c r="G42" s="599">
        <v>0</v>
      </c>
      <c r="H42" s="600">
        <v>0</v>
      </c>
      <c r="I42" s="581">
        <f t="shared" si="1"/>
        <v>0</v>
      </c>
      <c r="K42" s="423">
        <f t="shared" si="2"/>
        <v>0</v>
      </c>
    </row>
    <row r="43" spans="1:11">
      <c r="A43" s="573">
        <v>39</v>
      </c>
      <c r="B43" s="151" t="s">
        <v>145</v>
      </c>
      <c r="C43" s="602"/>
      <c r="D43" s="598">
        <v>0</v>
      </c>
      <c r="E43" s="598">
        <v>0</v>
      </c>
      <c r="F43" s="598">
        <v>0</v>
      </c>
      <c r="G43" s="599">
        <v>0</v>
      </c>
      <c r="H43" s="600">
        <v>0</v>
      </c>
      <c r="I43" s="581">
        <f t="shared" si="1"/>
        <v>0</v>
      </c>
      <c r="K43" s="423">
        <f t="shared" si="2"/>
        <v>0</v>
      </c>
    </row>
    <row r="44" spans="1:11">
      <c r="A44" s="573">
        <v>40</v>
      </c>
      <c r="B44" s="144" t="s">
        <v>146</v>
      </c>
      <c r="C44" s="602"/>
      <c r="D44" s="598">
        <v>0</v>
      </c>
      <c r="E44" s="598">
        <v>0</v>
      </c>
      <c r="F44" s="598">
        <v>0</v>
      </c>
      <c r="G44" s="599">
        <v>0</v>
      </c>
      <c r="H44" s="600">
        <v>0</v>
      </c>
      <c r="I44" s="581">
        <f t="shared" si="1"/>
        <v>0</v>
      </c>
      <c r="K44" s="423">
        <f t="shared" si="2"/>
        <v>0</v>
      </c>
    </row>
    <row r="45" spans="1:11">
      <c r="A45" s="573">
        <v>41</v>
      </c>
      <c r="B45" s="153" t="s">
        <v>147</v>
      </c>
      <c r="C45" s="602"/>
      <c r="D45" s="598">
        <v>0</v>
      </c>
      <c r="E45" s="598">
        <v>0</v>
      </c>
      <c r="F45" s="598">
        <v>0</v>
      </c>
      <c r="G45" s="599">
        <v>0</v>
      </c>
      <c r="H45" s="600">
        <v>0</v>
      </c>
      <c r="I45" s="581">
        <f t="shared" si="1"/>
        <v>0</v>
      </c>
      <c r="K45" s="423">
        <f t="shared" si="2"/>
        <v>0</v>
      </c>
    </row>
    <row r="46" spans="1:11">
      <c r="A46" s="573">
        <v>42</v>
      </c>
      <c r="B46" s="153" t="s">
        <v>149</v>
      </c>
      <c r="C46" s="602"/>
      <c r="D46" s="598">
        <v>0</v>
      </c>
      <c r="E46" s="598">
        <v>0</v>
      </c>
      <c r="F46" s="598">
        <v>0</v>
      </c>
      <c r="G46" s="599">
        <v>0</v>
      </c>
      <c r="H46" s="600">
        <v>0</v>
      </c>
      <c r="I46" s="581">
        <f t="shared" si="1"/>
        <v>0</v>
      </c>
      <c r="K46" s="423">
        <f t="shared" si="2"/>
        <v>0</v>
      </c>
    </row>
    <row r="47" spans="1:11">
      <c r="A47" s="573">
        <v>43</v>
      </c>
      <c r="B47" s="153" t="s">
        <v>150</v>
      </c>
      <c r="C47" s="602"/>
      <c r="D47" s="598">
        <v>0</v>
      </c>
      <c r="E47" s="598">
        <v>0</v>
      </c>
      <c r="F47" s="598">
        <v>0</v>
      </c>
      <c r="G47" s="599">
        <v>0</v>
      </c>
      <c r="H47" s="600">
        <v>0</v>
      </c>
      <c r="I47" s="581">
        <f t="shared" si="1"/>
        <v>0</v>
      </c>
      <c r="K47" s="423">
        <f t="shared" si="2"/>
        <v>0</v>
      </c>
    </row>
    <row r="48" spans="1:11">
      <c r="A48" s="573">
        <v>44</v>
      </c>
      <c r="B48" s="151" t="s">
        <v>151</v>
      </c>
      <c r="C48" s="602"/>
      <c r="D48" s="598">
        <v>0</v>
      </c>
      <c r="E48" s="598">
        <v>0</v>
      </c>
      <c r="F48" s="598">
        <v>0</v>
      </c>
      <c r="G48" s="599">
        <v>0</v>
      </c>
      <c r="H48" s="600">
        <v>0</v>
      </c>
      <c r="I48" s="581">
        <f t="shared" si="1"/>
        <v>0</v>
      </c>
      <c r="K48" s="423">
        <f t="shared" si="2"/>
        <v>0</v>
      </c>
    </row>
    <row r="49" spans="1:11">
      <c r="A49" s="573">
        <v>45</v>
      </c>
      <c r="B49" s="151" t="s">
        <v>152</v>
      </c>
      <c r="C49" s="602"/>
      <c r="D49" s="598">
        <v>0</v>
      </c>
      <c r="E49" s="598">
        <v>0</v>
      </c>
      <c r="F49" s="598">
        <v>0</v>
      </c>
      <c r="G49" s="599">
        <v>0</v>
      </c>
      <c r="H49" s="600">
        <v>0</v>
      </c>
      <c r="I49" s="581">
        <f t="shared" si="1"/>
        <v>0</v>
      </c>
      <c r="K49" s="423">
        <f t="shared" si="2"/>
        <v>0</v>
      </c>
    </row>
    <row r="50" spans="1:11">
      <c r="A50" s="573">
        <v>46</v>
      </c>
      <c r="B50" s="151" t="s">
        <v>153</v>
      </c>
      <c r="C50" s="602"/>
      <c r="D50" s="598">
        <v>0</v>
      </c>
      <c r="E50" s="598">
        <v>0</v>
      </c>
      <c r="F50" s="598">
        <v>0</v>
      </c>
      <c r="G50" s="599">
        <v>0</v>
      </c>
      <c r="H50" s="600">
        <v>0</v>
      </c>
      <c r="I50" s="581">
        <f t="shared" si="1"/>
        <v>0</v>
      </c>
      <c r="K50" s="423">
        <f t="shared" si="2"/>
        <v>0</v>
      </c>
    </row>
    <row r="51" spans="1:11">
      <c r="A51" s="573">
        <v>47</v>
      </c>
      <c r="B51" s="151" t="s">
        <v>183</v>
      </c>
      <c r="C51" s="602"/>
      <c r="D51" s="598">
        <v>0</v>
      </c>
      <c r="E51" s="598">
        <v>0</v>
      </c>
      <c r="F51" s="598">
        <v>0</v>
      </c>
      <c r="G51" s="599">
        <v>0</v>
      </c>
      <c r="H51" s="600">
        <v>0</v>
      </c>
      <c r="I51" s="581">
        <f t="shared" si="1"/>
        <v>0</v>
      </c>
      <c r="K51" s="423">
        <f t="shared" si="2"/>
        <v>0</v>
      </c>
    </row>
    <row r="52" spans="1:11">
      <c r="A52" s="573">
        <v>48</v>
      </c>
      <c r="B52" s="151" t="s">
        <v>184</v>
      </c>
      <c r="C52" s="602"/>
      <c r="D52" s="598">
        <v>0</v>
      </c>
      <c r="E52" s="598">
        <v>0</v>
      </c>
      <c r="F52" s="598">
        <v>0</v>
      </c>
      <c r="G52" s="599">
        <v>0</v>
      </c>
      <c r="H52" s="600">
        <v>0</v>
      </c>
      <c r="I52" s="581">
        <f t="shared" si="1"/>
        <v>0</v>
      </c>
      <c r="K52" s="423">
        <f t="shared" si="2"/>
        <v>0</v>
      </c>
    </row>
    <row r="53" spans="1:11">
      <c r="A53" s="573">
        <v>49</v>
      </c>
      <c r="B53" s="151" t="s">
        <v>185</v>
      </c>
      <c r="C53" s="602"/>
      <c r="D53" s="598">
        <v>0</v>
      </c>
      <c r="E53" s="598">
        <v>0</v>
      </c>
      <c r="F53" s="598">
        <v>0</v>
      </c>
      <c r="G53" s="599">
        <v>0</v>
      </c>
      <c r="H53" s="600">
        <v>0</v>
      </c>
      <c r="I53" s="581">
        <f t="shared" si="1"/>
        <v>0</v>
      </c>
      <c r="K53" s="423">
        <f t="shared" si="2"/>
        <v>0</v>
      </c>
    </row>
    <row r="54" spans="1:11">
      <c r="A54" s="573">
        <v>50</v>
      </c>
      <c r="B54" s="151" t="s">
        <v>186</v>
      </c>
      <c r="C54" s="602"/>
      <c r="D54" s="604">
        <v>0</v>
      </c>
      <c r="E54" s="604">
        <v>0</v>
      </c>
      <c r="F54" s="604">
        <v>0</v>
      </c>
      <c r="G54" s="600">
        <v>0</v>
      </c>
      <c r="H54" s="600">
        <v>0</v>
      </c>
      <c r="I54" s="581">
        <f t="shared" si="1"/>
        <v>0</v>
      </c>
      <c r="K54" s="423">
        <f t="shared" si="2"/>
        <v>0</v>
      </c>
    </row>
    <row r="55" spans="1:11">
      <c r="A55" s="573">
        <v>51</v>
      </c>
      <c r="B55" s="151" t="s">
        <v>187</v>
      </c>
      <c r="C55" s="602"/>
      <c r="D55" s="598">
        <v>0</v>
      </c>
      <c r="E55" s="598">
        <v>0</v>
      </c>
      <c r="F55" s="598">
        <v>0</v>
      </c>
      <c r="G55" s="600">
        <v>0</v>
      </c>
      <c r="H55" s="600">
        <v>0</v>
      </c>
      <c r="I55" s="581">
        <f t="shared" si="1"/>
        <v>0</v>
      </c>
      <c r="K55" s="423">
        <f t="shared" si="2"/>
        <v>0</v>
      </c>
    </row>
    <row r="56" spans="1:11">
      <c r="A56" s="573">
        <v>52</v>
      </c>
      <c r="B56" s="151" t="s">
        <v>188</v>
      </c>
      <c r="C56" s="602"/>
      <c r="D56" s="598">
        <v>0</v>
      </c>
      <c r="E56" s="598">
        <v>0</v>
      </c>
      <c r="F56" s="598">
        <v>0</v>
      </c>
      <c r="G56" s="599">
        <v>0</v>
      </c>
      <c r="H56" s="600">
        <v>0</v>
      </c>
      <c r="I56" s="581">
        <f t="shared" si="1"/>
        <v>0</v>
      </c>
      <c r="K56" s="423">
        <f t="shared" si="2"/>
        <v>0</v>
      </c>
    </row>
    <row r="57" spans="1:11">
      <c r="A57" s="573">
        <v>53</v>
      </c>
      <c r="B57" s="159" t="s">
        <v>189</v>
      </c>
      <c r="C57" s="602"/>
      <c r="D57" s="598">
        <v>0</v>
      </c>
      <c r="E57" s="598">
        <v>0</v>
      </c>
      <c r="F57" s="598">
        <v>0</v>
      </c>
      <c r="G57" s="599">
        <v>0</v>
      </c>
      <c r="H57" s="600">
        <v>0</v>
      </c>
      <c r="I57" s="581">
        <f t="shared" si="1"/>
        <v>0</v>
      </c>
      <c r="K57" s="423">
        <f t="shared" si="2"/>
        <v>0</v>
      </c>
    </row>
    <row r="58" spans="1:11">
      <c r="A58" s="573">
        <v>54</v>
      </c>
      <c r="B58" s="151" t="s">
        <v>190</v>
      </c>
      <c r="C58" s="602"/>
      <c r="D58" s="598">
        <v>0</v>
      </c>
      <c r="E58" s="598">
        <v>0</v>
      </c>
      <c r="F58" s="598">
        <v>0</v>
      </c>
      <c r="G58" s="599">
        <v>0</v>
      </c>
      <c r="H58" s="600">
        <v>0</v>
      </c>
      <c r="I58" s="581">
        <f t="shared" si="1"/>
        <v>0</v>
      </c>
      <c r="K58" s="423">
        <f t="shared" si="2"/>
        <v>0</v>
      </c>
    </row>
    <row r="59" spans="1:11">
      <c r="A59" s="573">
        <v>55</v>
      </c>
      <c r="B59" s="151" t="s">
        <v>191</v>
      </c>
      <c r="C59" s="602"/>
      <c r="D59" s="598">
        <v>0</v>
      </c>
      <c r="E59" s="598">
        <v>0</v>
      </c>
      <c r="F59" s="598">
        <v>0</v>
      </c>
      <c r="G59" s="599">
        <v>0</v>
      </c>
      <c r="H59" s="600">
        <v>0</v>
      </c>
      <c r="I59" s="581">
        <f t="shared" si="1"/>
        <v>0</v>
      </c>
      <c r="K59" s="423">
        <f t="shared" si="2"/>
        <v>0</v>
      </c>
    </row>
    <row r="60" spans="1:11">
      <c r="A60" s="573">
        <v>56</v>
      </c>
      <c r="B60" s="151" t="s">
        <v>192</v>
      </c>
      <c r="C60" s="602"/>
      <c r="D60" s="598">
        <v>0</v>
      </c>
      <c r="E60" s="598">
        <v>0</v>
      </c>
      <c r="F60" s="598">
        <v>0</v>
      </c>
      <c r="G60" s="599">
        <v>0</v>
      </c>
      <c r="H60" s="600">
        <v>0</v>
      </c>
      <c r="I60" s="581">
        <f t="shared" si="1"/>
        <v>0</v>
      </c>
      <c r="K60" s="423">
        <f t="shared" si="2"/>
        <v>0</v>
      </c>
    </row>
    <row r="61" spans="1:11">
      <c r="A61" s="573">
        <v>57</v>
      </c>
      <c r="B61" s="151" t="s">
        <v>193</v>
      </c>
      <c r="C61" s="602"/>
      <c r="D61" s="598">
        <v>0</v>
      </c>
      <c r="E61" s="598">
        <v>0</v>
      </c>
      <c r="F61" s="598">
        <v>0</v>
      </c>
      <c r="G61" s="600">
        <v>0</v>
      </c>
      <c r="H61" s="599">
        <v>0</v>
      </c>
      <c r="I61" s="581">
        <f t="shared" si="1"/>
        <v>0</v>
      </c>
      <c r="K61" s="423">
        <f t="shared" si="2"/>
        <v>0</v>
      </c>
    </row>
    <row r="62" spans="1:11">
      <c r="A62" s="573">
        <v>58</v>
      </c>
      <c r="B62" s="151" t="s">
        <v>194</v>
      </c>
      <c r="C62" s="602"/>
      <c r="D62" s="598">
        <v>0</v>
      </c>
      <c r="E62" s="598">
        <v>0</v>
      </c>
      <c r="F62" s="598">
        <v>0</v>
      </c>
      <c r="G62" s="600">
        <v>0</v>
      </c>
      <c r="H62" s="599">
        <v>0</v>
      </c>
      <c r="I62" s="581">
        <f t="shared" si="1"/>
        <v>0</v>
      </c>
      <c r="K62" s="423">
        <f t="shared" si="2"/>
        <v>0</v>
      </c>
    </row>
    <row r="63" spans="1:11">
      <c r="A63" s="573">
        <v>59</v>
      </c>
      <c r="B63" s="157" t="s">
        <v>195</v>
      </c>
      <c r="C63" s="602"/>
      <c r="D63" s="598">
        <v>0</v>
      </c>
      <c r="E63" s="598">
        <v>0</v>
      </c>
      <c r="F63" s="598">
        <v>0</v>
      </c>
      <c r="G63" s="600">
        <v>0</v>
      </c>
      <c r="H63" s="599">
        <v>0</v>
      </c>
      <c r="I63" s="581">
        <f t="shared" si="1"/>
        <v>0</v>
      </c>
      <c r="K63" s="423">
        <f t="shared" si="2"/>
        <v>0</v>
      </c>
    </row>
    <row r="64" spans="1:11">
      <c r="A64" s="573">
        <v>60</v>
      </c>
      <c r="B64" s="157" t="s">
        <v>196</v>
      </c>
      <c r="C64" s="602"/>
      <c r="D64" s="598">
        <v>0</v>
      </c>
      <c r="E64" s="598">
        <v>0</v>
      </c>
      <c r="F64" s="598">
        <v>0</v>
      </c>
      <c r="G64" s="599">
        <v>0</v>
      </c>
      <c r="H64" s="600">
        <v>0</v>
      </c>
      <c r="I64" s="581">
        <f t="shared" si="1"/>
        <v>0</v>
      </c>
      <c r="K64" s="423">
        <f t="shared" si="2"/>
        <v>0</v>
      </c>
    </row>
    <row r="65" spans="1:11">
      <c r="A65" s="573">
        <v>61</v>
      </c>
      <c r="B65" s="157" t="s">
        <v>116</v>
      </c>
      <c r="C65" s="602"/>
      <c r="D65" s="598">
        <v>0</v>
      </c>
      <c r="E65" s="598">
        <v>0</v>
      </c>
      <c r="F65" s="598">
        <v>0</v>
      </c>
      <c r="G65" s="599">
        <v>0</v>
      </c>
      <c r="H65" s="600">
        <v>0</v>
      </c>
      <c r="I65" s="581">
        <f t="shared" si="1"/>
        <v>0</v>
      </c>
      <c r="K65" s="423">
        <f t="shared" si="2"/>
        <v>0</v>
      </c>
    </row>
    <row r="66" spans="1:11">
      <c r="A66" s="573">
        <v>62</v>
      </c>
      <c r="B66" s="160" t="s">
        <v>118</v>
      </c>
      <c r="C66" s="602"/>
      <c r="D66" s="598">
        <v>0</v>
      </c>
      <c r="E66" s="598">
        <v>0</v>
      </c>
      <c r="F66" s="598">
        <v>0</v>
      </c>
      <c r="G66" s="600">
        <v>0</v>
      </c>
      <c r="H66" s="599">
        <v>0</v>
      </c>
      <c r="I66" s="581">
        <f t="shared" si="1"/>
        <v>0</v>
      </c>
      <c r="K66" s="423">
        <f t="shared" si="2"/>
        <v>0</v>
      </c>
    </row>
    <row r="67" spans="1:11">
      <c r="A67" s="573">
        <v>63</v>
      </c>
      <c r="B67" s="151" t="s">
        <v>117</v>
      </c>
      <c r="C67" s="602"/>
      <c r="D67" s="598">
        <v>0</v>
      </c>
      <c r="E67" s="598">
        <v>0</v>
      </c>
      <c r="F67" s="598">
        <v>0</v>
      </c>
      <c r="G67" s="600">
        <v>0</v>
      </c>
      <c r="H67" s="600">
        <v>0</v>
      </c>
      <c r="I67" s="581">
        <f t="shared" si="1"/>
        <v>0</v>
      </c>
      <c r="K67" s="423">
        <f t="shared" si="2"/>
        <v>0</v>
      </c>
    </row>
    <row r="68" spans="1:11">
      <c r="A68" s="573">
        <v>64</v>
      </c>
      <c r="B68" s="151" t="s">
        <v>119</v>
      </c>
      <c r="C68" s="602"/>
      <c r="D68" s="601">
        <v>0</v>
      </c>
      <c r="E68" s="601">
        <v>0</v>
      </c>
      <c r="F68" s="598">
        <v>0</v>
      </c>
      <c r="G68" s="600">
        <v>0</v>
      </c>
      <c r="H68" s="599">
        <v>0</v>
      </c>
      <c r="I68" s="581">
        <f t="shared" si="1"/>
        <v>0</v>
      </c>
      <c r="K68" s="423">
        <f t="shared" si="2"/>
        <v>0</v>
      </c>
    </row>
    <row r="69" spans="1:11">
      <c r="A69" s="573">
        <v>65</v>
      </c>
      <c r="B69" s="151" t="s">
        <v>120</v>
      </c>
      <c r="C69" s="602"/>
      <c r="D69" s="598">
        <v>0</v>
      </c>
      <c r="E69" s="598">
        <v>0</v>
      </c>
      <c r="F69" s="598">
        <v>0</v>
      </c>
      <c r="G69" s="599">
        <v>0</v>
      </c>
      <c r="H69" s="600">
        <v>0</v>
      </c>
      <c r="I69" s="581">
        <f t="shared" si="1"/>
        <v>0</v>
      </c>
      <c r="K69" s="423">
        <f t="shared" si="2"/>
        <v>0</v>
      </c>
    </row>
    <row r="70" spans="1:11">
      <c r="A70" s="573">
        <v>66</v>
      </c>
      <c r="B70" s="151" t="s">
        <v>121</v>
      </c>
      <c r="C70" s="602"/>
      <c r="D70" s="598">
        <v>0</v>
      </c>
      <c r="E70" s="598">
        <v>0</v>
      </c>
      <c r="F70" s="598">
        <v>0</v>
      </c>
      <c r="G70" s="599">
        <v>0</v>
      </c>
      <c r="H70" s="600">
        <v>0</v>
      </c>
      <c r="I70" s="581">
        <f t="shared" ref="I70:I81" si="3">+G70-H70</f>
        <v>0</v>
      </c>
      <c r="K70" s="423">
        <f t="shared" ref="K70:K81" si="4">IF(G70&gt;0,1,0)</f>
        <v>0</v>
      </c>
    </row>
    <row r="71" spans="1:11">
      <c r="A71" s="573">
        <v>67</v>
      </c>
      <c r="B71" s="156" t="s">
        <v>122</v>
      </c>
      <c r="C71" s="602"/>
      <c r="D71" s="598">
        <v>0</v>
      </c>
      <c r="E71" s="598">
        <v>0</v>
      </c>
      <c r="F71" s="598">
        <v>0</v>
      </c>
      <c r="G71" s="599">
        <v>0</v>
      </c>
      <c r="H71" s="600">
        <v>0</v>
      </c>
      <c r="I71" s="581">
        <f t="shared" si="3"/>
        <v>0</v>
      </c>
      <c r="K71" s="423">
        <f t="shared" si="4"/>
        <v>0</v>
      </c>
    </row>
    <row r="72" spans="1:11">
      <c r="A72" s="573">
        <v>68</v>
      </c>
      <c r="B72" s="156" t="s">
        <v>123</v>
      </c>
      <c r="C72" s="602"/>
      <c r="D72" s="598">
        <v>0</v>
      </c>
      <c r="E72" s="598">
        <v>0</v>
      </c>
      <c r="F72" s="598">
        <v>0</v>
      </c>
      <c r="G72" s="600">
        <v>0</v>
      </c>
      <c r="H72" s="600">
        <v>0</v>
      </c>
      <c r="I72" s="581">
        <f t="shared" si="3"/>
        <v>0</v>
      </c>
      <c r="K72" s="423">
        <f t="shared" si="4"/>
        <v>0</v>
      </c>
    </row>
    <row r="73" spans="1:11">
      <c r="A73" s="573">
        <v>69</v>
      </c>
      <c r="B73" s="151" t="s">
        <v>124</v>
      </c>
      <c r="C73" s="602"/>
      <c r="D73" s="598">
        <v>0</v>
      </c>
      <c r="E73" s="598">
        <v>0</v>
      </c>
      <c r="F73" s="598">
        <v>0</v>
      </c>
      <c r="G73" s="599">
        <v>0</v>
      </c>
      <c r="H73" s="600">
        <v>0</v>
      </c>
      <c r="I73" s="581">
        <f t="shared" si="3"/>
        <v>0</v>
      </c>
      <c r="K73" s="423">
        <f t="shared" si="4"/>
        <v>0</v>
      </c>
    </row>
    <row r="74" spans="1:11">
      <c r="A74" s="573">
        <v>70</v>
      </c>
      <c r="B74" s="151" t="s">
        <v>125</v>
      </c>
      <c r="C74" s="602"/>
      <c r="D74" s="598">
        <v>0</v>
      </c>
      <c r="E74" s="598">
        <v>0</v>
      </c>
      <c r="F74" s="598">
        <v>0</v>
      </c>
      <c r="G74" s="600">
        <v>0</v>
      </c>
      <c r="H74" s="600">
        <v>0</v>
      </c>
      <c r="I74" s="581">
        <f t="shared" si="3"/>
        <v>0</v>
      </c>
      <c r="K74" s="423">
        <f t="shared" si="4"/>
        <v>0</v>
      </c>
    </row>
    <row r="75" spans="1:11">
      <c r="A75" s="573">
        <v>71</v>
      </c>
      <c r="B75" s="151" t="s">
        <v>126</v>
      </c>
      <c r="C75" s="602"/>
      <c r="D75" s="598">
        <v>0</v>
      </c>
      <c r="E75" s="598">
        <v>0</v>
      </c>
      <c r="F75" s="598">
        <v>0</v>
      </c>
      <c r="G75" s="599">
        <v>0</v>
      </c>
      <c r="H75" s="600">
        <v>0</v>
      </c>
      <c r="I75" s="581">
        <f t="shared" si="3"/>
        <v>0</v>
      </c>
      <c r="K75" s="423">
        <f t="shared" si="4"/>
        <v>0</v>
      </c>
    </row>
    <row r="76" spans="1:11">
      <c r="A76" s="573">
        <v>72</v>
      </c>
      <c r="B76" s="151" t="s">
        <v>127</v>
      </c>
      <c r="C76" s="602"/>
      <c r="D76" s="598">
        <v>0</v>
      </c>
      <c r="E76" s="598">
        <v>0</v>
      </c>
      <c r="F76" s="598">
        <v>0</v>
      </c>
      <c r="G76" s="600">
        <v>0</v>
      </c>
      <c r="H76" s="600">
        <v>0</v>
      </c>
      <c r="I76" s="581">
        <f t="shared" si="3"/>
        <v>0</v>
      </c>
      <c r="K76" s="423">
        <f t="shared" si="4"/>
        <v>0</v>
      </c>
    </row>
    <row r="77" spans="1:11">
      <c r="A77" s="573">
        <v>73</v>
      </c>
      <c r="B77" s="144" t="s">
        <v>128</v>
      </c>
      <c r="C77" s="602"/>
      <c r="D77" s="598">
        <v>0</v>
      </c>
      <c r="E77" s="598">
        <v>0</v>
      </c>
      <c r="F77" s="598">
        <v>0</v>
      </c>
      <c r="G77" s="599">
        <v>0</v>
      </c>
      <c r="H77" s="600">
        <v>0</v>
      </c>
      <c r="I77" s="581">
        <f t="shared" si="3"/>
        <v>0</v>
      </c>
      <c r="K77" s="423">
        <f t="shared" si="4"/>
        <v>0</v>
      </c>
    </row>
    <row r="78" spans="1:11">
      <c r="A78" s="573">
        <v>74</v>
      </c>
      <c r="B78" s="144" t="s">
        <v>129</v>
      </c>
      <c r="C78" s="602"/>
      <c r="D78" s="598">
        <v>0</v>
      </c>
      <c r="E78" s="598">
        <v>0</v>
      </c>
      <c r="F78" s="598">
        <v>0</v>
      </c>
      <c r="G78" s="600">
        <v>0</v>
      </c>
      <c r="H78" s="600">
        <v>0</v>
      </c>
      <c r="I78" s="581">
        <f t="shared" si="3"/>
        <v>0</v>
      </c>
      <c r="K78" s="423">
        <f t="shared" si="4"/>
        <v>0</v>
      </c>
    </row>
    <row r="79" spans="1:11">
      <c r="A79" s="573">
        <v>75</v>
      </c>
      <c r="B79" s="144" t="s">
        <v>130</v>
      </c>
      <c r="C79" s="602"/>
      <c r="D79" s="598">
        <v>0</v>
      </c>
      <c r="E79" s="598">
        <v>0</v>
      </c>
      <c r="F79" s="598">
        <v>0</v>
      </c>
      <c r="G79" s="599">
        <v>0</v>
      </c>
      <c r="H79" s="600">
        <v>0</v>
      </c>
      <c r="I79" s="581">
        <f t="shared" si="3"/>
        <v>0</v>
      </c>
      <c r="K79" s="423">
        <f t="shared" si="4"/>
        <v>0</v>
      </c>
    </row>
    <row r="80" spans="1:11">
      <c r="A80" s="573">
        <v>76</v>
      </c>
      <c r="B80" s="144" t="s">
        <v>132</v>
      </c>
      <c r="C80" s="602"/>
      <c r="D80" s="598">
        <v>0</v>
      </c>
      <c r="E80" s="598">
        <v>0</v>
      </c>
      <c r="F80" s="598">
        <v>0</v>
      </c>
      <c r="G80" s="599">
        <v>0</v>
      </c>
      <c r="H80" s="600">
        <v>0</v>
      </c>
      <c r="I80" s="581">
        <f t="shared" si="3"/>
        <v>0</v>
      </c>
      <c r="K80" s="423">
        <f t="shared" si="4"/>
        <v>0</v>
      </c>
    </row>
    <row r="81" spans="1:11">
      <c r="A81" s="573">
        <v>77</v>
      </c>
      <c r="B81" s="144" t="s">
        <v>131</v>
      </c>
      <c r="C81" s="602"/>
      <c r="D81" s="598">
        <v>0</v>
      </c>
      <c r="E81" s="598">
        <v>0</v>
      </c>
      <c r="F81" s="598">
        <v>0</v>
      </c>
      <c r="G81" s="599">
        <v>0</v>
      </c>
      <c r="H81" s="600">
        <v>0</v>
      </c>
      <c r="I81" s="581">
        <f t="shared" si="3"/>
        <v>0</v>
      </c>
      <c r="K81" s="423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D860A-D9EE-4532-AD02-9BAF904F750E}">
  <sheetPr codeName="Sheet15">
    <tabColor theme="9" tint="0.59999389629810485"/>
  </sheetPr>
  <dimension ref="A1:K80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C5" sqref="C5"/>
    </sheetView>
  </sheetViews>
  <sheetFormatPr defaultColWidth="9" defaultRowHeight="18.75"/>
  <cols>
    <col min="1" max="1" width="6.28515625" style="423" customWidth="1"/>
    <col min="2" max="2" width="14.85546875" style="423" customWidth="1"/>
    <col min="3" max="3" width="16.42578125" style="423" customWidth="1"/>
    <col min="4" max="6" width="9" style="423"/>
    <col min="7" max="7" width="13.7109375" style="423" customWidth="1"/>
    <col min="8" max="8" width="13.42578125" style="423" customWidth="1"/>
    <col min="9" max="9" width="13.7109375" style="423" customWidth="1"/>
    <col min="10" max="10" width="9" style="423"/>
    <col min="11" max="11" width="9" style="426"/>
    <col min="12" max="16384" width="9" style="423"/>
  </cols>
  <sheetData>
    <row r="1" spans="1:11">
      <c r="A1" s="850" t="s">
        <v>554</v>
      </c>
      <c r="B1" s="850"/>
      <c r="C1" s="850"/>
      <c r="D1" s="850"/>
      <c r="E1" s="850"/>
      <c r="F1" s="850"/>
      <c r="G1" s="850"/>
      <c r="H1" s="850"/>
      <c r="I1" s="850"/>
      <c r="K1" s="425"/>
    </row>
    <row r="2" spans="1:11">
      <c r="A2" s="850" t="s">
        <v>227</v>
      </c>
      <c r="B2" s="850" t="s">
        <v>4</v>
      </c>
      <c r="C2" s="852" t="s">
        <v>228</v>
      </c>
      <c r="D2" s="850" t="s">
        <v>229</v>
      </c>
      <c r="E2" s="850"/>
      <c r="F2" s="850"/>
      <c r="G2" s="138" t="s">
        <v>230</v>
      </c>
      <c r="H2" s="138" t="s">
        <v>230</v>
      </c>
      <c r="I2" s="852" t="s">
        <v>231</v>
      </c>
      <c r="K2" s="422" t="s">
        <v>318</v>
      </c>
    </row>
    <row r="3" spans="1:11">
      <c r="A3" s="850"/>
      <c r="B3" s="850"/>
      <c r="C3" s="852"/>
      <c r="D3" s="138" t="s">
        <v>232</v>
      </c>
      <c r="E3" s="138" t="s">
        <v>233</v>
      </c>
      <c r="F3" s="138" t="s">
        <v>234</v>
      </c>
      <c r="G3" s="138" t="s">
        <v>235</v>
      </c>
      <c r="H3" s="138" t="s">
        <v>236</v>
      </c>
      <c r="I3" s="852"/>
    </row>
    <row r="4" spans="1:11">
      <c r="A4" s="850" t="s">
        <v>40</v>
      </c>
      <c r="B4" s="850"/>
      <c r="C4" s="390">
        <f>SUM(C5:C80)</f>
        <v>25262195.960000001</v>
      </c>
      <c r="D4" s="390">
        <f t="shared" ref="D4:I4" si="0">SUM(D5:D80)</f>
        <v>2</v>
      </c>
      <c r="E4" s="390">
        <f t="shared" si="0"/>
        <v>13</v>
      </c>
      <c r="F4" s="390">
        <f t="shared" si="0"/>
        <v>57</v>
      </c>
      <c r="G4" s="390">
        <f t="shared" si="0"/>
        <v>72</v>
      </c>
      <c r="H4" s="390">
        <f t="shared" si="0"/>
        <v>72</v>
      </c>
      <c r="I4" s="390">
        <f t="shared" si="0"/>
        <v>0</v>
      </c>
      <c r="K4" s="453">
        <f>SUM(K5:K80)</f>
        <v>6</v>
      </c>
    </row>
    <row r="5" spans="1:11">
      <c r="A5" s="639">
        <v>1</v>
      </c>
      <c r="B5" s="676" t="s">
        <v>193</v>
      </c>
      <c r="C5" s="677">
        <v>22</v>
      </c>
      <c r="D5" s="678">
        <v>0</v>
      </c>
      <c r="E5" s="678">
        <v>0</v>
      </c>
      <c r="F5" s="678">
        <v>22</v>
      </c>
      <c r="G5" s="679">
        <v>22</v>
      </c>
      <c r="H5" s="679">
        <v>22</v>
      </c>
      <c r="I5" s="640">
        <f>+G5-H5</f>
        <v>0</v>
      </c>
      <c r="K5" s="426">
        <f>IF(G5&gt;0,1,0)</f>
        <v>1</v>
      </c>
    </row>
    <row r="6" spans="1:11">
      <c r="A6" s="639">
        <v>2</v>
      </c>
      <c r="B6" s="680" t="s">
        <v>134</v>
      </c>
      <c r="C6" s="677">
        <v>1080748.44</v>
      </c>
      <c r="D6" s="678">
        <v>0</v>
      </c>
      <c r="E6" s="678">
        <v>0</v>
      </c>
      <c r="F6" s="678">
        <v>20</v>
      </c>
      <c r="G6" s="679">
        <v>20</v>
      </c>
      <c r="H6" s="679">
        <v>20</v>
      </c>
      <c r="I6" s="640">
        <f t="shared" ref="I6:I69" si="1">+G6-H6</f>
        <v>0</v>
      </c>
      <c r="K6" s="426">
        <f t="shared" ref="K6:K69" si="2">IF(G6&gt;0,1,0)</f>
        <v>1</v>
      </c>
    </row>
    <row r="7" spans="1:11">
      <c r="A7" s="639">
        <v>3</v>
      </c>
      <c r="B7" s="680" t="s">
        <v>166</v>
      </c>
      <c r="C7" s="677">
        <v>30119.25</v>
      </c>
      <c r="D7" s="678">
        <v>0</v>
      </c>
      <c r="E7" s="678">
        <v>2</v>
      </c>
      <c r="F7" s="678">
        <v>15</v>
      </c>
      <c r="G7" s="679">
        <v>17</v>
      </c>
      <c r="H7" s="679">
        <v>17</v>
      </c>
      <c r="I7" s="640">
        <f t="shared" si="1"/>
        <v>0</v>
      </c>
      <c r="K7" s="426">
        <f t="shared" si="2"/>
        <v>1</v>
      </c>
    </row>
    <row r="8" spans="1:11">
      <c r="A8" s="639">
        <v>4</v>
      </c>
      <c r="B8" s="680" t="s">
        <v>186</v>
      </c>
      <c r="C8" s="677">
        <v>59678.37</v>
      </c>
      <c r="D8" s="678">
        <v>0</v>
      </c>
      <c r="E8" s="678">
        <v>10</v>
      </c>
      <c r="F8" s="678">
        <v>0</v>
      </c>
      <c r="G8" s="679">
        <v>10</v>
      </c>
      <c r="H8" s="679">
        <v>10</v>
      </c>
      <c r="I8" s="640">
        <f t="shared" si="1"/>
        <v>0</v>
      </c>
      <c r="K8" s="426">
        <f t="shared" si="2"/>
        <v>1</v>
      </c>
    </row>
    <row r="9" spans="1:11">
      <c r="A9" s="639">
        <v>5</v>
      </c>
      <c r="B9" s="680" t="s">
        <v>192</v>
      </c>
      <c r="C9" s="677">
        <v>13640.179999999998</v>
      </c>
      <c r="D9" s="678">
        <v>2</v>
      </c>
      <c r="E9" s="678">
        <v>0</v>
      </c>
      <c r="F9" s="678">
        <v>0</v>
      </c>
      <c r="G9" s="679">
        <v>2</v>
      </c>
      <c r="H9" s="679">
        <v>2</v>
      </c>
      <c r="I9" s="640">
        <f t="shared" si="1"/>
        <v>0</v>
      </c>
      <c r="K9" s="426">
        <f t="shared" si="2"/>
        <v>1</v>
      </c>
    </row>
    <row r="10" spans="1:11">
      <c r="A10" s="639">
        <v>6</v>
      </c>
      <c r="B10" s="680" t="s">
        <v>141</v>
      </c>
      <c r="C10" s="677">
        <v>1079820</v>
      </c>
      <c r="D10" s="678">
        <v>0</v>
      </c>
      <c r="E10" s="678">
        <v>1</v>
      </c>
      <c r="F10" s="678">
        <v>0</v>
      </c>
      <c r="G10" s="679">
        <v>1</v>
      </c>
      <c r="H10" s="679">
        <v>1</v>
      </c>
      <c r="I10" s="640">
        <f t="shared" si="1"/>
        <v>0</v>
      </c>
      <c r="K10" s="426">
        <f t="shared" si="2"/>
        <v>1</v>
      </c>
    </row>
    <row r="11" spans="1:11">
      <c r="A11" s="639">
        <v>7</v>
      </c>
      <c r="B11" s="680" t="s">
        <v>155</v>
      </c>
      <c r="C11" s="677">
        <v>60143</v>
      </c>
      <c r="D11" s="678">
        <v>0</v>
      </c>
      <c r="E11" s="678">
        <v>0</v>
      </c>
      <c r="F11" s="678">
        <v>0</v>
      </c>
      <c r="G11" s="679">
        <v>0</v>
      </c>
      <c r="H11" s="679">
        <v>0</v>
      </c>
      <c r="I11" s="640">
        <f t="shared" si="1"/>
        <v>0</v>
      </c>
      <c r="K11" s="426">
        <f t="shared" si="2"/>
        <v>0</v>
      </c>
    </row>
    <row r="12" spans="1:11">
      <c r="A12" s="639">
        <v>8</v>
      </c>
      <c r="B12" s="680" t="s">
        <v>156</v>
      </c>
      <c r="C12" s="677">
        <v>555958.75</v>
      </c>
      <c r="D12" s="678">
        <v>0</v>
      </c>
      <c r="E12" s="678">
        <v>0</v>
      </c>
      <c r="F12" s="678">
        <v>0</v>
      </c>
      <c r="G12" s="679">
        <v>0</v>
      </c>
      <c r="H12" s="679">
        <v>0</v>
      </c>
      <c r="I12" s="640">
        <f t="shared" si="1"/>
        <v>0</v>
      </c>
      <c r="K12" s="426">
        <f t="shared" si="2"/>
        <v>0</v>
      </c>
    </row>
    <row r="13" spans="1:11">
      <c r="A13" s="639">
        <v>9</v>
      </c>
      <c r="B13" s="680" t="s">
        <v>157</v>
      </c>
      <c r="C13" s="677">
        <v>66397.919999999998</v>
      </c>
      <c r="D13" s="678">
        <v>0</v>
      </c>
      <c r="E13" s="678">
        <v>0</v>
      </c>
      <c r="F13" s="678">
        <v>0</v>
      </c>
      <c r="G13" s="679">
        <v>0</v>
      </c>
      <c r="H13" s="679">
        <v>0</v>
      </c>
      <c r="I13" s="640">
        <f t="shared" si="1"/>
        <v>0</v>
      </c>
      <c r="K13" s="426">
        <f t="shared" si="2"/>
        <v>0</v>
      </c>
    </row>
    <row r="14" spans="1:11">
      <c r="A14" s="639">
        <v>10</v>
      </c>
      <c r="B14" s="680" t="s">
        <v>217</v>
      </c>
      <c r="C14" s="677">
        <v>169417.03</v>
      </c>
      <c r="D14" s="678">
        <v>0</v>
      </c>
      <c r="E14" s="678">
        <v>0</v>
      </c>
      <c r="F14" s="678">
        <v>0</v>
      </c>
      <c r="G14" s="679">
        <v>0</v>
      </c>
      <c r="H14" s="679">
        <v>0</v>
      </c>
      <c r="I14" s="640">
        <f t="shared" si="1"/>
        <v>0</v>
      </c>
      <c r="K14" s="426">
        <f t="shared" si="2"/>
        <v>0</v>
      </c>
    </row>
    <row r="15" spans="1:11">
      <c r="A15" s="639">
        <v>11</v>
      </c>
      <c r="B15" s="681" t="s">
        <v>158</v>
      </c>
      <c r="C15" s="677">
        <v>675278.74</v>
      </c>
      <c r="D15" s="678">
        <v>0</v>
      </c>
      <c r="E15" s="678">
        <v>0</v>
      </c>
      <c r="F15" s="678">
        <v>0</v>
      </c>
      <c r="G15" s="679">
        <v>0</v>
      </c>
      <c r="H15" s="679">
        <v>0</v>
      </c>
      <c r="I15" s="640">
        <f t="shared" si="1"/>
        <v>0</v>
      </c>
      <c r="K15" s="426">
        <f t="shared" si="2"/>
        <v>0</v>
      </c>
    </row>
    <row r="16" spans="1:11">
      <c r="A16" s="639">
        <v>12</v>
      </c>
      <c r="B16" s="682" t="s">
        <v>159</v>
      </c>
      <c r="C16" s="677">
        <v>395268</v>
      </c>
      <c r="D16" s="678">
        <v>0</v>
      </c>
      <c r="E16" s="678">
        <v>0</v>
      </c>
      <c r="F16" s="678">
        <v>0</v>
      </c>
      <c r="G16" s="679">
        <v>0</v>
      </c>
      <c r="H16" s="679">
        <v>0</v>
      </c>
      <c r="I16" s="640">
        <f t="shared" si="1"/>
        <v>0</v>
      </c>
      <c r="K16" s="426">
        <f t="shared" si="2"/>
        <v>0</v>
      </c>
    </row>
    <row r="17" spans="1:11">
      <c r="A17" s="639">
        <v>13</v>
      </c>
      <c r="B17" s="680" t="s">
        <v>160</v>
      </c>
      <c r="C17" s="677">
        <v>107492.25</v>
      </c>
      <c r="D17" s="678">
        <v>0</v>
      </c>
      <c r="E17" s="678">
        <v>0</v>
      </c>
      <c r="F17" s="678">
        <v>0</v>
      </c>
      <c r="G17" s="679">
        <v>0</v>
      </c>
      <c r="H17" s="679">
        <v>0</v>
      </c>
      <c r="I17" s="640">
        <f t="shared" si="1"/>
        <v>0</v>
      </c>
      <c r="K17" s="426">
        <f t="shared" si="2"/>
        <v>0</v>
      </c>
    </row>
    <row r="18" spans="1:11">
      <c r="A18" s="639">
        <v>14</v>
      </c>
      <c r="B18" s="680" t="s">
        <v>161</v>
      </c>
      <c r="C18" s="677">
        <v>138175.75</v>
      </c>
      <c r="D18" s="678">
        <v>0</v>
      </c>
      <c r="E18" s="678">
        <v>0</v>
      </c>
      <c r="F18" s="678">
        <v>0</v>
      </c>
      <c r="G18" s="679">
        <v>0</v>
      </c>
      <c r="H18" s="679">
        <v>0</v>
      </c>
      <c r="I18" s="640">
        <f t="shared" si="1"/>
        <v>0</v>
      </c>
      <c r="K18" s="426">
        <f t="shared" si="2"/>
        <v>0</v>
      </c>
    </row>
    <row r="19" spans="1:11">
      <c r="A19" s="639">
        <v>15</v>
      </c>
      <c r="B19" s="680" t="s">
        <v>162</v>
      </c>
      <c r="C19" s="677">
        <v>168336.04</v>
      </c>
      <c r="D19" s="678">
        <v>0</v>
      </c>
      <c r="E19" s="678">
        <v>0</v>
      </c>
      <c r="F19" s="678">
        <v>0</v>
      </c>
      <c r="G19" s="679">
        <v>0</v>
      </c>
      <c r="H19" s="679">
        <v>0</v>
      </c>
      <c r="I19" s="640">
        <f t="shared" si="1"/>
        <v>0</v>
      </c>
      <c r="K19" s="426">
        <f t="shared" si="2"/>
        <v>0</v>
      </c>
    </row>
    <row r="20" spans="1:11">
      <c r="A20" s="639">
        <v>16</v>
      </c>
      <c r="B20" s="680" t="s">
        <v>174</v>
      </c>
      <c r="C20" s="677">
        <v>6021</v>
      </c>
      <c r="D20" s="678">
        <v>0</v>
      </c>
      <c r="E20" s="678">
        <v>0</v>
      </c>
      <c r="F20" s="678">
        <v>0</v>
      </c>
      <c r="G20" s="679">
        <v>0</v>
      </c>
      <c r="H20" s="679">
        <v>0</v>
      </c>
      <c r="I20" s="640">
        <f t="shared" si="1"/>
        <v>0</v>
      </c>
      <c r="K20" s="426">
        <f t="shared" si="2"/>
        <v>0</v>
      </c>
    </row>
    <row r="21" spans="1:11">
      <c r="A21" s="639">
        <v>17</v>
      </c>
      <c r="B21" s="680" t="s">
        <v>175</v>
      </c>
      <c r="C21" s="677">
        <v>182060.75</v>
      </c>
      <c r="D21" s="678">
        <v>0</v>
      </c>
      <c r="E21" s="678">
        <v>0</v>
      </c>
      <c r="F21" s="678">
        <v>0</v>
      </c>
      <c r="G21" s="679">
        <v>0</v>
      </c>
      <c r="H21" s="679">
        <v>0</v>
      </c>
      <c r="I21" s="640">
        <f t="shared" si="1"/>
        <v>0</v>
      </c>
      <c r="K21" s="426">
        <f t="shared" si="2"/>
        <v>0</v>
      </c>
    </row>
    <row r="22" spans="1:11">
      <c r="A22" s="639">
        <v>18</v>
      </c>
      <c r="B22" s="680" t="s">
        <v>176</v>
      </c>
      <c r="C22" s="677">
        <v>6632.5</v>
      </c>
      <c r="D22" s="678">
        <v>0</v>
      </c>
      <c r="E22" s="678">
        <v>0</v>
      </c>
      <c r="F22" s="678">
        <v>0</v>
      </c>
      <c r="G22" s="679">
        <v>0</v>
      </c>
      <c r="H22" s="679">
        <v>0</v>
      </c>
      <c r="I22" s="640">
        <f t="shared" si="1"/>
        <v>0</v>
      </c>
      <c r="K22" s="426">
        <f t="shared" si="2"/>
        <v>0</v>
      </c>
    </row>
    <row r="23" spans="1:11">
      <c r="A23" s="639">
        <v>19</v>
      </c>
      <c r="B23" s="680" t="s">
        <v>177</v>
      </c>
      <c r="C23" s="677">
        <v>20142.080000000002</v>
      </c>
      <c r="D23" s="678">
        <v>0</v>
      </c>
      <c r="E23" s="678">
        <v>0</v>
      </c>
      <c r="F23" s="678">
        <v>0</v>
      </c>
      <c r="G23" s="679">
        <v>0</v>
      </c>
      <c r="H23" s="679">
        <v>0</v>
      </c>
      <c r="I23" s="640">
        <f t="shared" si="1"/>
        <v>0</v>
      </c>
      <c r="K23" s="426">
        <f t="shared" si="2"/>
        <v>0</v>
      </c>
    </row>
    <row r="24" spans="1:11">
      <c r="A24" s="639">
        <v>20</v>
      </c>
      <c r="B24" s="681" t="s">
        <v>178</v>
      </c>
      <c r="C24" s="677">
        <v>41050.800000000003</v>
      </c>
      <c r="D24" s="678">
        <v>0</v>
      </c>
      <c r="E24" s="678">
        <v>0</v>
      </c>
      <c r="F24" s="678">
        <v>0</v>
      </c>
      <c r="G24" s="679">
        <v>0</v>
      </c>
      <c r="H24" s="679">
        <v>0</v>
      </c>
      <c r="I24" s="640">
        <f t="shared" si="1"/>
        <v>0</v>
      </c>
      <c r="K24" s="426">
        <f t="shared" si="2"/>
        <v>0</v>
      </c>
    </row>
    <row r="25" spans="1:11">
      <c r="A25" s="639">
        <v>21</v>
      </c>
      <c r="B25" s="681" t="s">
        <v>179</v>
      </c>
      <c r="C25" s="677">
        <v>74</v>
      </c>
      <c r="D25" s="678">
        <v>0</v>
      </c>
      <c r="E25" s="678">
        <v>0</v>
      </c>
      <c r="F25" s="678">
        <v>0</v>
      </c>
      <c r="G25" s="679">
        <v>0</v>
      </c>
      <c r="H25" s="679">
        <v>0</v>
      </c>
      <c r="I25" s="640">
        <f t="shared" si="1"/>
        <v>0</v>
      </c>
      <c r="K25" s="426">
        <f t="shared" si="2"/>
        <v>0</v>
      </c>
    </row>
    <row r="26" spans="1:11">
      <c r="A26" s="639">
        <v>22</v>
      </c>
      <c r="B26" s="680" t="s">
        <v>180</v>
      </c>
      <c r="C26" s="677">
        <v>122</v>
      </c>
      <c r="D26" s="678">
        <v>0</v>
      </c>
      <c r="E26" s="678">
        <v>0</v>
      </c>
      <c r="F26" s="678">
        <v>0</v>
      </c>
      <c r="G26" s="679">
        <v>0</v>
      </c>
      <c r="H26" s="679">
        <v>0</v>
      </c>
      <c r="I26" s="640">
        <f t="shared" si="1"/>
        <v>0</v>
      </c>
      <c r="K26" s="426">
        <f t="shared" si="2"/>
        <v>0</v>
      </c>
    </row>
    <row r="27" spans="1:11">
      <c r="A27" s="639">
        <v>23</v>
      </c>
      <c r="B27" s="680" t="s">
        <v>181</v>
      </c>
      <c r="C27" s="677">
        <v>673143.44</v>
      </c>
      <c r="D27" s="678">
        <v>0</v>
      </c>
      <c r="E27" s="678">
        <v>0</v>
      </c>
      <c r="F27" s="678">
        <v>0</v>
      </c>
      <c r="G27" s="679">
        <v>0</v>
      </c>
      <c r="H27" s="679">
        <v>0</v>
      </c>
      <c r="I27" s="640">
        <f t="shared" si="1"/>
        <v>0</v>
      </c>
      <c r="K27" s="426">
        <f t="shared" si="2"/>
        <v>0</v>
      </c>
    </row>
    <row r="28" spans="1:11">
      <c r="A28" s="639">
        <v>24</v>
      </c>
      <c r="B28" s="680" t="s">
        <v>164</v>
      </c>
      <c r="C28" s="677">
        <v>2575.1999999999998</v>
      </c>
      <c r="D28" s="678">
        <v>0</v>
      </c>
      <c r="E28" s="678">
        <v>0</v>
      </c>
      <c r="F28" s="678">
        <v>0</v>
      </c>
      <c r="G28" s="679">
        <v>0</v>
      </c>
      <c r="H28" s="679">
        <v>0</v>
      </c>
      <c r="I28" s="640">
        <f t="shared" si="1"/>
        <v>0</v>
      </c>
      <c r="K28" s="426">
        <f t="shared" si="2"/>
        <v>0</v>
      </c>
    </row>
    <row r="29" spans="1:11">
      <c r="A29" s="639">
        <v>25</v>
      </c>
      <c r="B29" s="680" t="s">
        <v>165</v>
      </c>
      <c r="C29" s="677">
        <v>145256.25</v>
      </c>
      <c r="D29" s="678">
        <v>0</v>
      </c>
      <c r="E29" s="678">
        <v>0</v>
      </c>
      <c r="F29" s="678">
        <v>0</v>
      </c>
      <c r="G29" s="679">
        <v>0</v>
      </c>
      <c r="H29" s="679">
        <v>0</v>
      </c>
      <c r="I29" s="640">
        <f t="shared" si="1"/>
        <v>0</v>
      </c>
      <c r="K29" s="426">
        <f t="shared" si="2"/>
        <v>0</v>
      </c>
    </row>
    <row r="30" spans="1:11">
      <c r="A30" s="639">
        <v>26</v>
      </c>
      <c r="B30" s="680" t="s">
        <v>167</v>
      </c>
      <c r="C30" s="677">
        <v>8316.5</v>
      </c>
      <c r="D30" s="678">
        <v>0</v>
      </c>
      <c r="E30" s="678">
        <v>0</v>
      </c>
      <c r="F30" s="678">
        <v>0</v>
      </c>
      <c r="G30" s="679">
        <v>0</v>
      </c>
      <c r="H30" s="679">
        <v>0</v>
      </c>
      <c r="I30" s="640">
        <f t="shared" si="1"/>
        <v>0</v>
      </c>
      <c r="K30" s="426">
        <f t="shared" si="2"/>
        <v>0</v>
      </c>
    </row>
    <row r="31" spans="1:11">
      <c r="A31" s="639">
        <v>27</v>
      </c>
      <c r="B31" s="680" t="s">
        <v>168</v>
      </c>
      <c r="C31" s="677">
        <v>193449</v>
      </c>
      <c r="D31" s="678">
        <v>0</v>
      </c>
      <c r="E31" s="678">
        <v>0</v>
      </c>
      <c r="F31" s="678">
        <v>0</v>
      </c>
      <c r="G31" s="679">
        <v>0</v>
      </c>
      <c r="H31" s="679">
        <v>0</v>
      </c>
      <c r="I31" s="640">
        <f t="shared" si="1"/>
        <v>0</v>
      </c>
      <c r="K31" s="426">
        <f t="shared" si="2"/>
        <v>0</v>
      </c>
    </row>
    <row r="32" spans="1:11">
      <c r="A32" s="639">
        <v>28</v>
      </c>
      <c r="B32" s="681" t="s">
        <v>169</v>
      </c>
      <c r="C32" s="677">
        <v>126984.02</v>
      </c>
      <c r="D32" s="678">
        <v>0</v>
      </c>
      <c r="E32" s="678">
        <v>0</v>
      </c>
      <c r="F32" s="678">
        <v>0</v>
      </c>
      <c r="G32" s="679">
        <v>0</v>
      </c>
      <c r="H32" s="679">
        <v>0</v>
      </c>
      <c r="I32" s="640">
        <f t="shared" si="1"/>
        <v>0</v>
      </c>
      <c r="K32" s="426">
        <f t="shared" si="2"/>
        <v>0</v>
      </c>
    </row>
    <row r="33" spans="1:11">
      <c r="A33" s="639">
        <v>29</v>
      </c>
      <c r="B33" s="681" t="s">
        <v>170</v>
      </c>
      <c r="C33" s="677">
        <v>377.5</v>
      </c>
      <c r="D33" s="678">
        <v>0</v>
      </c>
      <c r="E33" s="678">
        <v>0</v>
      </c>
      <c r="F33" s="678">
        <v>0</v>
      </c>
      <c r="G33" s="679">
        <v>0</v>
      </c>
      <c r="H33" s="679">
        <v>0</v>
      </c>
      <c r="I33" s="640">
        <f t="shared" si="1"/>
        <v>0</v>
      </c>
      <c r="K33" s="426">
        <f t="shared" si="2"/>
        <v>0</v>
      </c>
    </row>
    <row r="34" spans="1:11">
      <c r="A34" s="639">
        <v>30</v>
      </c>
      <c r="B34" s="681" t="s">
        <v>171</v>
      </c>
      <c r="C34" s="677">
        <v>4987</v>
      </c>
      <c r="D34" s="678">
        <v>0</v>
      </c>
      <c r="E34" s="678">
        <v>0</v>
      </c>
      <c r="F34" s="678">
        <v>0</v>
      </c>
      <c r="G34" s="679">
        <v>0</v>
      </c>
      <c r="H34" s="679">
        <v>0</v>
      </c>
      <c r="I34" s="640">
        <f t="shared" si="1"/>
        <v>0</v>
      </c>
      <c r="K34" s="426">
        <f t="shared" si="2"/>
        <v>0</v>
      </c>
    </row>
    <row r="35" spans="1:11">
      <c r="A35" s="639">
        <v>31</v>
      </c>
      <c r="B35" s="680" t="s">
        <v>172</v>
      </c>
      <c r="C35" s="677">
        <v>85260</v>
      </c>
      <c r="D35" s="678">
        <v>0</v>
      </c>
      <c r="E35" s="678">
        <v>0</v>
      </c>
      <c r="F35" s="678">
        <v>0</v>
      </c>
      <c r="G35" s="679">
        <v>0</v>
      </c>
      <c r="H35" s="679">
        <v>0</v>
      </c>
      <c r="I35" s="640">
        <f t="shared" si="1"/>
        <v>0</v>
      </c>
      <c r="K35" s="426">
        <f t="shared" si="2"/>
        <v>0</v>
      </c>
    </row>
    <row r="36" spans="1:11">
      <c r="A36" s="639">
        <v>32</v>
      </c>
      <c r="B36" s="680" t="s">
        <v>135</v>
      </c>
      <c r="C36" s="677">
        <v>399619.58</v>
      </c>
      <c r="D36" s="678">
        <v>0</v>
      </c>
      <c r="E36" s="678">
        <v>0</v>
      </c>
      <c r="F36" s="678">
        <v>0</v>
      </c>
      <c r="G36" s="679">
        <v>0</v>
      </c>
      <c r="H36" s="679">
        <v>0</v>
      </c>
      <c r="I36" s="640">
        <f t="shared" si="1"/>
        <v>0</v>
      </c>
      <c r="K36" s="426">
        <f t="shared" si="2"/>
        <v>0</v>
      </c>
    </row>
    <row r="37" spans="1:11">
      <c r="A37" s="639">
        <v>33</v>
      </c>
      <c r="B37" s="680" t="s">
        <v>136</v>
      </c>
      <c r="C37" s="677">
        <v>692561.36</v>
      </c>
      <c r="D37" s="678">
        <v>0</v>
      </c>
      <c r="E37" s="678">
        <v>0</v>
      </c>
      <c r="F37" s="678">
        <v>0</v>
      </c>
      <c r="G37" s="679">
        <v>0</v>
      </c>
      <c r="H37" s="679">
        <v>0</v>
      </c>
      <c r="I37" s="640">
        <f t="shared" si="1"/>
        <v>0</v>
      </c>
      <c r="K37" s="426">
        <f t="shared" si="2"/>
        <v>0</v>
      </c>
    </row>
    <row r="38" spans="1:11">
      <c r="A38" s="639">
        <v>34</v>
      </c>
      <c r="B38" s="680" t="s">
        <v>137</v>
      </c>
      <c r="C38" s="677">
        <v>203994.61</v>
      </c>
      <c r="D38" s="678">
        <v>0</v>
      </c>
      <c r="E38" s="678">
        <v>0</v>
      </c>
      <c r="F38" s="678">
        <v>0</v>
      </c>
      <c r="G38" s="679">
        <v>0</v>
      </c>
      <c r="H38" s="679">
        <v>0</v>
      </c>
      <c r="I38" s="640">
        <f t="shared" si="1"/>
        <v>0</v>
      </c>
      <c r="K38" s="426">
        <f t="shared" si="2"/>
        <v>0</v>
      </c>
    </row>
    <row r="39" spans="1:11">
      <c r="A39" s="639">
        <v>35</v>
      </c>
      <c r="B39" s="680" t="s">
        <v>138</v>
      </c>
      <c r="C39" s="677">
        <v>634304.77</v>
      </c>
      <c r="D39" s="678">
        <v>0</v>
      </c>
      <c r="E39" s="678">
        <v>0</v>
      </c>
      <c r="F39" s="678">
        <v>0</v>
      </c>
      <c r="G39" s="679">
        <v>0</v>
      </c>
      <c r="H39" s="679">
        <v>0</v>
      </c>
      <c r="I39" s="640">
        <f t="shared" si="1"/>
        <v>0</v>
      </c>
      <c r="K39" s="426">
        <f t="shared" si="2"/>
        <v>0</v>
      </c>
    </row>
    <row r="40" spans="1:11">
      <c r="A40" s="639">
        <v>36</v>
      </c>
      <c r="B40" s="680" t="s">
        <v>139</v>
      </c>
      <c r="C40" s="677">
        <v>4838</v>
      </c>
      <c r="D40" s="678">
        <v>0</v>
      </c>
      <c r="E40" s="678">
        <v>0</v>
      </c>
      <c r="F40" s="678">
        <v>0</v>
      </c>
      <c r="G40" s="679">
        <v>0</v>
      </c>
      <c r="H40" s="679">
        <v>0</v>
      </c>
      <c r="I40" s="640">
        <f t="shared" si="1"/>
        <v>0</v>
      </c>
      <c r="K40" s="426">
        <f t="shared" si="2"/>
        <v>0</v>
      </c>
    </row>
    <row r="41" spans="1:11">
      <c r="A41" s="639">
        <v>37</v>
      </c>
      <c r="B41" s="680" t="s">
        <v>140</v>
      </c>
      <c r="C41" s="677">
        <v>1070870.83</v>
      </c>
      <c r="D41" s="678">
        <v>0</v>
      </c>
      <c r="E41" s="678">
        <v>0</v>
      </c>
      <c r="F41" s="678">
        <v>0</v>
      </c>
      <c r="G41" s="679">
        <v>0</v>
      </c>
      <c r="H41" s="679">
        <v>0</v>
      </c>
      <c r="I41" s="640">
        <f t="shared" si="1"/>
        <v>0</v>
      </c>
      <c r="K41" s="426">
        <f t="shared" si="2"/>
        <v>0</v>
      </c>
    </row>
    <row r="42" spans="1:11">
      <c r="A42" s="639">
        <v>38</v>
      </c>
      <c r="B42" s="680" t="s">
        <v>142</v>
      </c>
      <c r="C42" s="677">
        <v>10</v>
      </c>
      <c r="D42" s="678">
        <v>0</v>
      </c>
      <c r="E42" s="678">
        <v>0</v>
      </c>
      <c r="F42" s="678">
        <v>0</v>
      </c>
      <c r="G42" s="679">
        <v>0</v>
      </c>
      <c r="H42" s="679">
        <v>0</v>
      </c>
      <c r="I42" s="640">
        <f t="shared" si="1"/>
        <v>0</v>
      </c>
      <c r="K42" s="426">
        <f t="shared" si="2"/>
        <v>0</v>
      </c>
    </row>
    <row r="43" spans="1:11">
      <c r="A43" s="639">
        <v>39</v>
      </c>
      <c r="B43" s="681" t="s">
        <v>143</v>
      </c>
      <c r="C43" s="677">
        <v>317780.75</v>
      </c>
      <c r="D43" s="678">
        <v>0</v>
      </c>
      <c r="E43" s="678">
        <v>0</v>
      </c>
      <c r="F43" s="678">
        <v>0</v>
      </c>
      <c r="G43" s="679">
        <v>0</v>
      </c>
      <c r="H43" s="679">
        <v>0</v>
      </c>
      <c r="I43" s="640">
        <f t="shared" si="1"/>
        <v>0</v>
      </c>
      <c r="K43" s="426">
        <f t="shared" si="2"/>
        <v>0</v>
      </c>
    </row>
    <row r="44" spans="1:11">
      <c r="A44" s="639">
        <v>40</v>
      </c>
      <c r="B44" s="680" t="s">
        <v>144</v>
      </c>
      <c r="C44" s="677">
        <v>2982145.79</v>
      </c>
      <c r="D44" s="678">
        <v>0</v>
      </c>
      <c r="E44" s="678">
        <v>0</v>
      </c>
      <c r="F44" s="678">
        <v>0</v>
      </c>
      <c r="G44" s="679">
        <v>0</v>
      </c>
      <c r="H44" s="679">
        <v>0</v>
      </c>
      <c r="I44" s="640">
        <f t="shared" si="1"/>
        <v>0</v>
      </c>
      <c r="K44" s="426">
        <f t="shared" si="2"/>
        <v>0</v>
      </c>
    </row>
    <row r="45" spans="1:11">
      <c r="A45" s="639">
        <v>41</v>
      </c>
      <c r="B45" s="681" t="s">
        <v>145</v>
      </c>
      <c r="C45" s="677">
        <v>178798.17</v>
      </c>
      <c r="D45" s="678">
        <v>0</v>
      </c>
      <c r="E45" s="678">
        <v>0</v>
      </c>
      <c r="F45" s="678">
        <v>0</v>
      </c>
      <c r="G45" s="679">
        <v>0</v>
      </c>
      <c r="H45" s="679">
        <v>0</v>
      </c>
      <c r="I45" s="640">
        <f t="shared" si="1"/>
        <v>0</v>
      </c>
      <c r="K45" s="426">
        <f t="shared" si="2"/>
        <v>0</v>
      </c>
    </row>
    <row r="46" spans="1:11">
      <c r="A46" s="639">
        <v>42</v>
      </c>
      <c r="B46" s="680" t="s">
        <v>146</v>
      </c>
      <c r="C46" s="677">
        <v>655234.87</v>
      </c>
      <c r="D46" s="678">
        <v>0</v>
      </c>
      <c r="E46" s="678">
        <v>0</v>
      </c>
      <c r="F46" s="678">
        <v>0</v>
      </c>
      <c r="G46" s="679">
        <v>0</v>
      </c>
      <c r="H46" s="679">
        <v>0</v>
      </c>
      <c r="I46" s="640">
        <f t="shared" si="1"/>
        <v>0</v>
      </c>
      <c r="K46" s="426">
        <f t="shared" si="2"/>
        <v>0</v>
      </c>
    </row>
    <row r="47" spans="1:11">
      <c r="A47" s="639">
        <v>43</v>
      </c>
      <c r="B47" s="680" t="s">
        <v>147</v>
      </c>
      <c r="C47" s="677">
        <v>199119.75</v>
      </c>
      <c r="D47" s="678">
        <v>0</v>
      </c>
      <c r="E47" s="678">
        <v>0</v>
      </c>
      <c r="F47" s="678">
        <v>0</v>
      </c>
      <c r="G47" s="679">
        <v>0</v>
      </c>
      <c r="H47" s="679">
        <v>0</v>
      </c>
      <c r="I47" s="640">
        <f t="shared" si="1"/>
        <v>0</v>
      </c>
      <c r="K47" s="426">
        <f t="shared" si="2"/>
        <v>0</v>
      </c>
    </row>
    <row r="48" spans="1:11">
      <c r="A48" s="639">
        <v>44</v>
      </c>
      <c r="B48" s="680" t="s">
        <v>148</v>
      </c>
      <c r="C48" s="677">
        <v>321175.89</v>
      </c>
      <c r="D48" s="678">
        <v>0</v>
      </c>
      <c r="E48" s="678">
        <v>0</v>
      </c>
      <c r="F48" s="678">
        <v>0</v>
      </c>
      <c r="G48" s="679">
        <v>0</v>
      </c>
      <c r="H48" s="679">
        <v>0</v>
      </c>
      <c r="I48" s="640">
        <f t="shared" si="1"/>
        <v>0</v>
      </c>
      <c r="K48" s="426">
        <f t="shared" si="2"/>
        <v>0</v>
      </c>
    </row>
    <row r="49" spans="1:11">
      <c r="A49" s="639">
        <v>45</v>
      </c>
      <c r="B49" s="680" t="s">
        <v>149</v>
      </c>
      <c r="C49" s="677">
        <v>472479.02</v>
      </c>
      <c r="D49" s="678">
        <v>0</v>
      </c>
      <c r="E49" s="678">
        <v>0</v>
      </c>
      <c r="F49" s="678">
        <v>0</v>
      </c>
      <c r="G49" s="679">
        <v>0</v>
      </c>
      <c r="H49" s="679">
        <v>0</v>
      </c>
      <c r="I49" s="640">
        <f t="shared" si="1"/>
        <v>0</v>
      </c>
      <c r="K49" s="426">
        <f t="shared" si="2"/>
        <v>0</v>
      </c>
    </row>
    <row r="50" spans="1:11">
      <c r="A50" s="639">
        <v>46</v>
      </c>
      <c r="B50" s="680" t="s">
        <v>150</v>
      </c>
      <c r="C50" s="677">
        <v>6424.47</v>
      </c>
      <c r="D50" s="678">
        <v>0</v>
      </c>
      <c r="E50" s="678">
        <v>0</v>
      </c>
      <c r="F50" s="678">
        <v>0</v>
      </c>
      <c r="G50" s="679">
        <v>0</v>
      </c>
      <c r="H50" s="679">
        <v>0</v>
      </c>
      <c r="I50" s="640">
        <f t="shared" si="1"/>
        <v>0</v>
      </c>
      <c r="K50" s="426">
        <f t="shared" si="2"/>
        <v>0</v>
      </c>
    </row>
    <row r="51" spans="1:11">
      <c r="A51" s="639">
        <v>47</v>
      </c>
      <c r="B51" s="680" t="s">
        <v>151</v>
      </c>
      <c r="C51" s="677">
        <v>686498.64</v>
      </c>
      <c r="D51" s="678">
        <v>0</v>
      </c>
      <c r="E51" s="678">
        <v>0</v>
      </c>
      <c r="F51" s="678">
        <v>0</v>
      </c>
      <c r="G51" s="679">
        <v>0</v>
      </c>
      <c r="H51" s="679">
        <v>0</v>
      </c>
      <c r="I51" s="640">
        <f t="shared" si="1"/>
        <v>0</v>
      </c>
      <c r="K51" s="426">
        <f t="shared" si="2"/>
        <v>0</v>
      </c>
    </row>
    <row r="52" spans="1:11">
      <c r="A52" s="639">
        <v>48</v>
      </c>
      <c r="B52" s="680" t="s">
        <v>152</v>
      </c>
      <c r="C52" s="677">
        <v>1058790.17</v>
      </c>
      <c r="D52" s="678">
        <v>0</v>
      </c>
      <c r="E52" s="678">
        <v>0</v>
      </c>
      <c r="F52" s="678">
        <v>0</v>
      </c>
      <c r="G52" s="679">
        <v>0</v>
      </c>
      <c r="H52" s="679">
        <v>0</v>
      </c>
      <c r="I52" s="640">
        <f t="shared" si="1"/>
        <v>0</v>
      </c>
      <c r="K52" s="426">
        <f t="shared" si="2"/>
        <v>0</v>
      </c>
    </row>
    <row r="53" spans="1:11">
      <c r="A53" s="639">
        <v>49</v>
      </c>
      <c r="B53" s="680" t="s">
        <v>153</v>
      </c>
      <c r="C53" s="677">
        <v>3096498.78</v>
      </c>
      <c r="D53" s="678">
        <v>0</v>
      </c>
      <c r="E53" s="678">
        <v>0</v>
      </c>
      <c r="F53" s="678">
        <v>0</v>
      </c>
      <c r="G53" s="679">
        <v>0</v>
      </c>
      <c r="H53" s="679">
        <v>0</v>
      </c>
      <c r="I53" s="640">
        <f t="shared" si="1"/>
        <v>0</v>
      </c>
      <c r="K53" s="426">
        <f t="shared" si="2"/>
        <v>0</v>
      </c>
    </row>
    <row r="54" spans="1:11">
      <c r="A54" s="639">
        <v>50</v>
      </c>
      <c r="B54" s="680" t="s">
        <v>183</v>
      </c>
      <c r="C54" s="677">
        <v>68.05</v>
      </c>
      <c r="D54" s="678">
        <v>0</v>
      </c>
      <c r="E54" s="678">
        <v>0</v>
      </c>
      <c r="F54" s="678">
        <v>0</v>
      </c>
      <c r="G54" s="679">
        <v>0</v>
      </c>
      <c r="H54" s="679">
        <v>0</v>
      </c>
      <c r="I54" s="640">
        <f t="shared" si="1"/>
        <v>0</v>
      </c>
      <c r="K54" s="426">
        <f t="shared" si="2"/>
        <v>0</v>
      </c>
    </row>
    <row r="55" spans="1:11">
      <c r="A55" s="639">
        <v>51</v>
      </c>
      <c r="B55" s="681" t="s">
        <v>184</v>
      </c>
      <c r="C55" s="677">
        <v>122.43</v>
      </c>
      <c r="D55" s="678">
        <v>0</v>
      </c>
      <c r="E55" s="678">
        <v>0</v>
      </c>
      <c r="F55" s="678">
        <v>0</v>
      </c>
      <c r="G55" s="679">
        <v>0</v>
      </c>
      <c r="H55" s="679">
        <v>0</v>
      </c>
      <c r="I55" s="640">
        <f t="shared" si="1"/>
        <v>0</v>
      </c>
      <c r="K55" s="426">
        <f t="shared" si="2"/>
        <v>0</v>
      </c>
    </row>
    <row r="56" spans="1:11">
      <c r="A56" s="639">
        <v>52</v>
      </c>
      <c r="B56" s="680" t="s">
        <v>185</v>
      </c>
      <c r="C56" s="677">
        <v>7925.25</v>
      </c>
      <c r="D56" s="678">
        <v>0</v>
      </c>
      <c r="E56" s="678">
        <v>0</v>
      </c>
      <c r="F56" s="678">
        <v>0</v>
      </c>
      <c r="G56" s="679">
        <v>0</v>
      </c>
      <c r="H56" s="679">
        <v>0</v>
      </c>
      <c r="I56" s="640">
        <f t="shared" si="1"/>
        <v>0</v>
      </c>
      <c r="K56" s="426">
        <f t="shared" si="2"/>
        <v>0</v>
      </c>
    </row>
    <row r="57" spans="1:11">
      <c r="A57" s="639">
        <v>53</v>
      </c>
      <c r="B57" s="682" t="s">
        <v>187</v>
      </c>
      <c r="C57" s="677">
        <v>15130.19</v>
      </c>
      <c r="D57" s="678">
        <v>0</v>
      </c>
      <c r="E57" s="678">
        <v>0</v>
      </c>
      <c r="F57" s="678">
        <v>0</v>
      </c>
      <c r="G57" s="679">
        <v>0</v>
      </c>
      <c r="H57" s="679">
        <v>0</v>
      </c>
      <c r="I57" s="640">
        <f t="shared" si="1"/>
        <v>0</v>
      </c>
      <c r="K57" s="426">
        <f t="shared" si="2"/>
        <v>0</v>
      </c>
    </row>
    <row r="58" spans="1:11">
      <c r="A58" s="639">
        <v>54</v>
      </c>
      <c r="B58" s="680" t="s">
        <v>188</v>
      </c>
      <c r="C58" s="677">
        <v>2391.5</v>
      </c>
      <c r="D58" s="678">
        <v>0</v>
      </c>
      <c r="E58" s="678">
        <v>0</v>
      </c>
      <c r="F58" s="678">
        <v>0</v>
      </c>
      <c r="G58" s="679">
        <v>0</v>
      </c>
      <c r="H58" s="679">
        <v>0</v>
      </c>
      <c r="I58" s="640">
        <f t="shared" si="1"/>
        <v>0</v>
      </c>
      <c r="K58" s="426">
        <f t="shared" si="2"/>
        <v>0</v>
      </c>
    </row>
    <row r="59" spans="1:11">
      <c r="A59" s="639">
        <v>55</v>
      </c>
      <c r="B59" s="681" t="s">
        <v>189</v>
      </c>
      <c r="C59" s="677">
        <v>561</v>
      </c>
      <c r="D59" s="678">
        <v>0</v>
      </c>
      <c r="E59" s="678">
        <v>0</v>
      </c>
      <c r="F59" s="678">
        <v>0</v>
      </c>
      <c r="G59" s="679">
        <v>0</v>
      </c>
      <c r="H59" s="679">
        <v>0</v>
      </c>
      <c r="I59" s="640">
        <f t="shared" si="1"/>
        <v>0</v>
      </c>
      <c r="K59" s="426">
        <f t="shared" si="2"/>
        <v>0</v>
      </c>
    </row>
    <row r="60" spans="1:11">
      <c r="A60" s="639">
        <v>56</v>
      </c>
      <c r="B60" s="680" t="s">
        <v>190</v>
      </c>
      <c r="C60" s="677">
        <v>48675.51</v>
      </c>
      <c r="D60" s="678">
        <v>0</v>
      </c>
      <c r="E60" s="678">
        <v>0</v>
      </c>
      <c r="F60" s="678">
        <v>0</v>
      </c>
      <c r="G60" s="679">
        <v>0</v>
      </c>
      <c r="H60" s="679">
        <v>0</v>
      </c>
      <c r="I60" s="640">
        <f t="shared" si="1"/>
        <v>0</v>
      </c>
      <c r="K60" s="426">
        <f t="shared" si="2"/>
        <v>0</v>
      </c>
    </row>
    <row r="61" spans="1:11">
      <c r="A61" s="639">
        <v>57</v>
      </c>
      <c r="B61" s="680" t="s">
        <v>194</v>
      </c>
      <c r="C61" s="677">
        <v>34991.78</v>
      </c>
      <c r="D61" s="678">
        <v>0</v>
      </c>
      <c r="E61" s="678">
        <v>0</v>
      </c>
      <c r="F61" s="678">
        <v>0</v>
      </c>
      <c r="G61" s="679">
        <v>0</v>
      </c>
      <c r="H61" s="679">
        <v>0</v>
      </c>
      <c r="I61" s="640">
        <f t="shared" si="1"/>
        <v>0</v>
      </c>
      <c r="K61" s="426">
        <f t="shared" si="2"/>
        <v>0</v>
      </c>
    </row>
    <row r="62" spans="1:11">
      <c r="A62" s="639">
        <v>58</v>
      </c>
      <c r="B62" s="680" t="s">
        <v>195</v>
      </c>
      <c r="C62" s="677">
        <v>7265</v>
      </c>
      <c r="D62" s="678">
        <v>0</v>
      </c>
      <c r="E62" s="678">
        <v>0</v>
      </c>
      <c r="F62" s="678">
        <v>0</v>
      </c>
      <c r="G62" s="679">
        <v>0</v>
      </c>
      <c r="H62" s="679">
        <v>0</v>
      </c>
      <c r="I62" s="640">
        <f t="shared" si="1"/>
        <v>0</v>
      </c>
      <c r="K62" s="426">
        <f t="shared" si="2"/>
        <v>0</v>
      </c>
    </row>
    <row r="63" spans="1:11">
      <c r="A63" s="639">
        <v>59</v>
      </c>
      <c r="B63" s="680" t="s">
        <v>196</v>
      </c>
      <c r="C63" s="677">
        <v>788.71</v>
      </c>
      <c r="D63" s="678">
        <v>0</v>
      </c>
      <c r="E63" s="678">
        <v>0</v>
      </c>
      <c r="F63" s="678">
        <v>0</v>
      </c>
      <c r="G63" s="679">
        <v>0</v>
      </c>
      <c r="H63" s="679">
        <v>0</v>
      </c>
      <c r="I63" s="640">
        <f t="shared" si="1"/>
        <v>0</v>
      </c>
      <c r="K63" s="426">
        <f t="shared" si="2"/>
        <v>0</v>
      </c>
    </row>
    <row r="64" spans="1:11">
      <c r="A64" s="639">
        <v>60</v>
      </c>
      <c r="B64" s="676" t="s">
        <v>116</v>
      </c>
      <c r="C64" s="677">
        <v>366088.63</v>
      </c>
      <c r="D64" s="678">
        <v>0</v>
      </c>
      <c r="E64" s="678">
        <v>0</v>
      </c>
      <c r="F64" s="678">
        <v>0</v>
      </c>
      <c r="G64" s="679">
        <v>0</v>
      </c>
      <c r="H64" s="679">
        <v>0</v>
      </c>
      <c r="I64" s="640">
        <f t="shared" si="1"/>
        <v>0</v>
      </c>
      <c r="K64" s="426">
        <f t="shared" si="2"/>
        <v>0</v>
      </c>
    </row>
    <row r="65" spans="1:11">
      <c r="A65" s="639">
        <v>61</v>
      </c>
      <c r="B65" s="680" t="s">
        <v>118</v>
      </c>
      <c r="C65" s="677">
        <v>217996.55</v>
      </c>
      <c r="D65" s="678">
        <v>0</v>
      </c>
      <c r="E65" s="678">
        <v>0</v>
      </c>
      <c r="F65" s="678">
        <v>0</v>
      </c>
      <c r="G65" s="679">
        <v>0</v>
      </c>
      <c r="H65" s="679">
        <v>0</v>
      </c>
      <c r="I65" s="640">
        <f t="shared" si="1"/>
        <v>0</v>
      </c>
      <c r="K65" s="426">
        <f t="shared" si="2"/>
        <v>0</v>
      </c>
    </row>
    <row r="66" spans="1:11">
      <c r="A66" s="639">
        <v>62</v>
      </c>
      <c r="B66" s="680" t="s">
        <v>117</v>
      </c>
      <c r="C66" s="677">
        <v>86452.04</v>
      </c>
      <c r="D66" s="678">
        <v>0</v>
      </c>
      <c r="E66" s="678">
        <v>0</v>
      </c>
      <c r="F66" s="678">
        <v>0</v>
      </c>
      <c r="G66" s="679">
        <v>0</v>
      </c>
      <c r="H66" s="679">
        <v>0</v>
      </c>
      <c r="I66" s="640">
        <f t="shared" si="1"/>
        <v>0</v>
      </c>
      <c r="K66" s="426">
        <f t="shared" si="2"/>
        <v>0</v>
      </c>
    </row>
    <row r="67" spans="1:11">
      <c r="A67" s="639">
        <v>63</v>
      </c>
      <c r="B67" s="680" t="s">
        <v>119</v>
      </c>
      <c r="C67" s="677">
        <v>137437.22</v>
      </c>
      <c r="D67" s="678">
        <v>0</v>
      </c>
      <c r="E67" s="678">
        <v>0</v>
      </c>
      <c r="F67" s="678">
        <v>0</v>
      </c>
      <c r="G67" s="679">
        <v>0</v>
      </c>
      <c r="H67" s="679">
        <v>0</v>
      </c>
      <c r="I67" s="640">
        <f t="shared" si="1"/>
        <v>0</v>
      </c>
      <c r="K67" s="426">
        <f t="shared" si="2"/>
        <v>0</v>
      </c>
    </row>
    <row r="68" spans="1:11">
      <c r="A68" s="639">
        <v>64</v>
      </c>
      <c r="B68" s="680" t="s">
        <v>120</v>
      </c>
      <c r="C68" s="677">
        <v>1736244.99</v>
      </c>
      <c r="D68" s="678">
        <v>0</v>
      </c>
      <c r="E68" s="678">
        <v>0</v>
      </c>
      <c r="F68" s="678">
        <v>0</v>
      </c>
      <c r="G68" s="679">
        <v>0</v>
      </c>
      <c r="H68" s="679">
        <v>0</v>
      </c>
      <c r="I68" s="640">
        <f t="shared" si="1"/>
        <v>0</v>
      </c>
      <c r="K68" s="426">
        <f t="shared" si="2"/>
        <v>0</v>
      </c>
    </row>
    <row r="69" spans="1:11">
      <c r="A69" s="639">
        <v>65</v>
      </c>
      <c r="B69" s="680" t="s">
        <v>121</v>
      </c>
      <c r="C69" s="677">
        <v>97784.57</v>
      </c>
      <c r="D69" s="678">
        <v>0</v>
      </c>
      <c r="E69" s="678">
        <v>0</v>
      </c>
      <c r="F69" s="678">
        <v>0</v>
      </c>
      <c r="G69" s="679">
        <v>0</v>
      </c>
      <c r="H69" s="679">
        <v>0</v>
      </c>
      <c r="I69" s="640">
        <f t="shared" si="1"/>
        <v>0</v>
      </c>
      <c r="K69" s="426">
        <f t="shared" si="2"/>
        <v>0</v>
      </c>
    </row>
    <row r="70" spans="1:11">
      <c r="A70" s="639">
        <v>66</v>
      </c>
      <c r="B70" s="680" t="s">
        <v>122</v>
      </c>
      <c r="C70" s="677">
        <v>342207</v>
      </c>
      <c r="D70" s="678">
        <v>0</v>
      </c>
      <c r="E70" s="678">
        <v>0</v>
      </c>
      <c r="F70" s="678">
        <v>0</v>
      </c>
      <c r="G70" s="679">
        <v>0</v>
      </c>
      <c r="H70" s="679">
        <v>0</v>
      </c>
      <c r="I70" s="640">
        <f t="shared" ref="I70:I78" si="3">+G70-H70</f>
        <v>0</v>
      </c>
      <c r="K70" s="426">
        <f t="shared" ref="K70:K78" si="4">IF(G70&gt;0,1,0)</f>
        <v>0</v>
      </c>
    </row>
    <row r="71" spans="1:11">
      <c r="A71" s="639">
        <v>67</v>
      </c>
      <c r="B71" s="680" t="s">
        <v>123</v>
      </c>
      <c r="C71" s="677">
        <v>566802.38</v>
      </c>
      <c r="D71" s="678">
        <v>0</v>
      </c>
      <c r="E71" s="678">
        <v>0</v>
      </c>
      <c r="F71" s="678">
        <v>0</v>
      </c>
      <c r="G71" s="679">
        <v>0</v>
      </c>
      <c r="H71" s="679">
        <v>0</v>
      </c>
      <c r="I71" s="640">
        <f t="shared" si="3"/>
        <v>0</v>
      </c>
      <c r="K71" s="426">
        <f t="shared" si="4"/>
        <v>0</v>
      </c>
    </row>
    <row r="72" spans="1:11">
      <c r="A72" s="639">
        <v>68</v>
      </c>
      <c r="B72" s="680" t="s">
        <v>124</v>
      </c>
      <c r="C72" s="677">
        <v>871218.78</v>
      </c>
      <c r="D72" s="678">
        <v>0</v>
      </c>
      <c r="E72" s="678">
        <v>0</v>
      </c>
      <c r="F72" s="678">
        <v>0</v>
      </c>
      <c r="G72" s="679">
        <v>0</v>
      </c>
      <c r="H72" s="679">
        <v>0</v>
      </c>
      <c r="I72" s="640">
        <f t="shared" si="3"/>
        <v>0</v>
      </c>
      <c r="K72" s="426">
        <f t="shared" si="4"/>
        <v>0</v>
      </c>
    </row>
    <row r="73" spans="1:11">
      <c r="A73" s="639">
        <v>69</v>
      </c>
      <c r="B73" s="681" t="s">
        <v>125</v>
      </c>
      <c r="C73" s="677">
        <v>384495.65</v>
      </c>
      <c r="D73" s="678">
        <v>0</v>
      </c>
      <c r="E73" s="678">
        <v>0</v>
      </c>
      <c r="F73" s="678">
        <v>0</v>
      </c>
      <c r="G73" s="679">
        <v>0</v>
      </c>
      <c r="H73" s="679">
        <v>0</v>
      </c>
      <c r="I73" s="640">
        <f t="shared" si="3"/>
        <v>0</v>
      </c>
      <c r="K73" s="426">
        <f t="shared" si="4"/>
        <v>0</v>
      </c>
    </row>
    <row r="74" spans="1:11">
      <c r="A74" s="639">
        <v>70</v>
      </c>
      <c r="B74" s="680" t="s">
        <v>126</v>
      </c>
      <c r="C74" s="677">
        <v>41720</v>
      </c>
      <c r="D74" s="678">
        <v>0</v>
      </c>
      <c r="E74" s="678">
        <v>0</v>
      </c>
      <c r="F74" s="678">
        <v>0</v>
      </c>
      <c r="G74" s="679">
        <v>0</v>
      </c>
      <c r="H74" s="679">
        <v>0</v>
      </c>
      <c r="I74" s="640">
        <f t="shared" si="3"/>
        <v>0</v>
      </c>
      <c r="K74" s="426">
        <f t="shared" si="4"/>
        <v>0</v>
      </c>
    </row>
    <row r="75" spans="1:11">
      <c r="A75" s="639">
        <v>71</v>
      </c>
      <c r="B75" s="676" t="s">
        <v>127</v>
      </c>
      <c r="C75" s="677">
        <v>114605.5</v>
      </c>
      <c r="D75" s="678">
        <v>0</v>
      </c>
      <c r="E75" s="678">
        <v>0</v>
      </c>
      <c r="F75" s="678">
        <v>0</v>
      </c>
      <c r="G75" s="679">
        <v>0</v>
      </c>
      <c r="H75" s="679">
        <v>0</v>
      </c>
      <c r="I75" s="640">
        <f t="shared" si="3"/>
        <v>0</v>
      </c>
      <c r="K75" s="426">
        <f t="shared" si="4"/>
        <v>0</v>
      </c>
    </row>
    <row r="76" spans="1:11">
      <c r="A76" s="639">
        <v>72</v>
      </c>
      <c r="B76" s="680" t="s">
        <v>128</v>
      </c>
      <c r="C76" s="677">
        <v>21486.62</v>
      </c>
      <c r="D76" s="678">
        <v>0</v>
      </c>
      <c r="E76" s="678">
        <v>0</v>
      </c>
      <c r="F76" s="678">
        <v>0</v>
      </c>
      <c r="G76" s="679">
        <v>0</v>
      </c>
      <c r="H76" s="679">
        <v>0</v>
      </c>
      <c r="I76" s="640">
        <f t="shared" si="3"/>
        <v>0</v>
      </c>
      <c r="K76" s="426">
        <f t="shared" si="4"/>
        <v>0</v>
      </c>
    </row>
    <row r="77" spans="1:11">
      <c r="A77" s="639">
        <v>73</v>
      </c>
      <c r="B77" s="680" t="s">
        <v>129</v>
      </c>
      <c r="C77" s="677">
        <v>48321</v>
      </c>
      <c r="D77" s="678">
        <v>0</v>
      </c>
      <c r="E77" s="678">
        <v>0</v>
      </c>
      <c r="F77" s="678">
        <v>0</v>
      </c>
      <c r="G77" s="679">
        <v>0</v>
      </c>
      <c r="H77" s="679">
        <v>0</v>
      </c>
      <c r="I77" s="640">
        <f t="shared" si="3"/>
        <v>0</v>
      </c>
      <c r="K77" s="426">
        <f t="shared" si="4"/>
        <v>0</v>
      </c>
    </row>
    <row r="78" spans="1:11">
      <c r="A78" s="639">
        <v>74</v>
      </c>
      <c r="B78" s="680" t="s">
        <v>130</v>
      </c>
      <c r="C78" s="677">
        <v>594292</v>
      </c>
      <c r="D78" s="678">
        <v>0</v>
      </c>
      <c r="E78" s="678">
        <v>0</v>
      </c>
      <c r="F78" s="678">
        <v>0</v>
      </c>
      <c r="G78" s="679">
        <v>0</v>
      </c>
      <c r="H78" s="679">
        <v>0</v>
      </c>
      <c r="I78" s="640">
        <f t="shared" si="3"/>
        <v>0</v>
      </c>
      <c r="K78" s="426">
        <f t="shared" si="4"/>
        <v>0</v>
      </c>
    </row>
    <row r="79" spans="1:11">
      <c r="A79" s="639">
        <v>75</v>
      </c>
      <c r="B79" s="680" t="s">
        <v>132</v>
      </c>
      <c r="C79" s="677">
        <v>333930.40000000002</v>
      </c>
      <c r="D79" s="678">
        <v>0</v>
      </c>
      <c r="E79" s="678">
        <v>0</v>
      </c>
      <c r="F79" s="678">
        <v>0</v>
      </c>
      <c r="G79" s="679">
        <v>0</v>
      </c>
      <c r="H79" s="679">
        <v>0</v>
      </c>
      <c r="I79" s="640">
        <f>+G79-H79</f>
        <v>0</v>
      </c>
      <c r="K79" s="426">
        <f>IF(G79&gt;0,1,0)</f>
        <v>0</v>
      </c>
    </row>
    <row r="80" spans="1:11">
      <c r="A80" s="639">
        <v>76</v>
      </c>
      <c r="B80" s="680" t="s">
        <v>131</v>
      </c>
      <c r="C80" s="677">
        <v>105100</v>
      </c>
      <c r="D80" s="678">
        <v>0</v>
      </c>
      <c r="E80" s="678">
        <v>0</v>
      </c>
      <c r="F80" s="678">
        <v>0</v>
      </c>
      <c r="G80" s="679">
        <v>0</v>
      </c>
      <c r="H80" s="679">
        <v>0</v>
      </c>
      <c r="I80" s="640">
        <f>+G80-H80</f>
        <v>0</v>
      </c>
      <c r="K80" s="426">
        <f>IF(G80&gt;0,1,0)</f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EE0F3-2E39-4848-BFED-542186F501D3}">
  <sheetPr codeName="Sheet16">
    <tabColor theme="9" tint="0.59999389629810485"/>
  </sheetPr>
  <dimension ref="A1:K217"/>
  <sheetViews>
    <sheetView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12" sqref="G12"/>
    </sheetView>
  </sheetViews>
  <sheetFormatPr defaultColWidth="9.140625" defaultRowHeight="18.75"/>
  <cols>
    <col min="1" max="1" width="5.7109375" style="423" customWidth="1"/>
    <col min="2" max="2" width="15.42578125" style="423" bestFit="1" customWidth="1"/>
    <col min="3" max="3" width="15.140625" style="423" customWidth="1"/>
    <col min="4" max="4" width="12.42578125" style="423" customWidth="1"/>
    <col min="5" max="6" width="15.85546875" style="423" customWidth="1"/>
    <col min="7" max="7" width="15.28515625" style="423" customWidth="1"/>
    <col min="8" max="8" width="14" style="423" bestFit="1" customWidth="1"/>
    <col min="9" max="9" width="14.42578125" style="423" customWidth="1"/>
    <col min="10" max="10" width="5.7109375" style="423" customWidth="1"/>
    <col min="11" max="11" width="9" style="426"/>
    <col min="12" max="13" width="5.7109375" style="423" customWidth="1"/>
    <col min="14" max="14" width="10.85546875" style="423" bestFit="1" customWidth="1"/>
    <col min="15" max="16" width="5.7109375" style="423" customWidth="1"/>
    <col min="17" max="17" width="22.85546875" style="423" bestFit="1" customWidth="1"/>
    <col min="18" max="16384" width="9.140625" style="423"/>
  </cols>
  <sheetData>
    <row r="1" spans="1:11">
      <c r="A1" s="850" t="s">
        <v>555</v>
      </c>
      <c r="B1" s="850"/>
      <c r="C1" s="850"/>
      <c r="D1" s="850"/>
      <c r="E1" s="850"/>
      <c r="F1" s="850"/>
      <c r="G1" s="850"/>
      <c r="H1" s="850"/>
      <c r="I1" s="850"/>
    </row>
    <row r="2" spans="1:11">
      <c r="A2" s="850" t="s">
        <v>227</v>
      </c>
      <c r="B2" s="850" t="s">
        <v>4</v>
      </c>
      <c r="C2" s="852" t="s">
        <v>228</v>
      </c>
      <c r="D2" s="850" t="s">
        <v>229</v>
      </c>
      <c r="E2" s="850"/>
      <c r="F2" s="850"/>
      <c r="G2" s="138" t="s">
        <v>230</v>
      </c>
      <c r="H2" s="138" t="s">
        <v>230</v>
      </c>
      <c r="I2" s="852" t="s">
        <v>231</v>
      </c>
      <c r="K2" s="422" t="s">
        <v>318</v>
      </c>
    </row>
    <row r="3" spans="1:11">
      <c r="A3" s="850"/>
      <c r="B3" s="850"/>
      <c r="C3" s="852"/>
      <c r="D3" s="138" t="s">
        <v>232</v>
      </c>
      <c r="E3" s="138" t="s">
        <v>233</v>
      </c>
      <c r="F3" s="138" t="s">
        <v>234</v>
      </c>
      <c r="G3" s="138" t="s">
        <v>235</v>
      </c>
      <c r="H3" s="138" t="s">
        <v>236</v>
      </c>
      <c r="I3" s="852"/>
    </row>
    <row r="4" spans="1:11">
      <c r="A4" s="850" t="s">
        <v>40</v>
      </c>
      <c r="B4" s="850"/>
      <c r="C4" s="390">
        <f>SUM(C5:C80)</f>
        <v>25262195.960000005</v>
      </c>
      <c r="D4" s="390">
        <f t="shared" ref="D4:I4" si="0">SUM(D5:D80)</f>
        <v>0</v>
      </c>
      <c r="E4" s="390">
        <f>SUM(E5:E80)</f>
        <v>13</v>
      </c>
      <c r="F4" s="390">
        <f t="shared" si="0"/>
        <v>0</v>
      </c>
      <c r="G4" s="390">
        <f t="shared" si="0"/>
        <v>13</v>
      </c>
      <c r="H4" s="390">
        <f t="shared" si="0"/>
        <v>13</v>
      </c>
      <c r="I4" s="390">
        <f t="shared" si="0"/>
        <v>0</v>
      </c>
      <c r="K4" s="453">
        <f>SUM(K5:K80)</f>
        <v>3</v>
      </c>
    </row>
    <row r="5" spans="1:11">
      <c r="A5" s="639">
        <v>1</v>
      </c>
      <c r="B5" s="680" t="s">
        <v>178</v>
      </c>
      <c r="C5" s="677">
        <v>41050.800000000003</v>
      </c>
      <c r="D5" s="678">
        <v>0</v>
      </c>
      <c r="E5" s="678">
        <v>7</v>
      </c>
      <c r="F5" s="678">
        <v>0</v>
      </c>
      <c r="G5" s="679">
        <v>7</v>
      </c>
      <c r="H5" s="679">
        <v>7</v>
      </c>
      <c r="I5" s="640">
        <f>+G5-H5</f>
        <v>0</v>
      </c>
      <c r="K5" s="426">
        <f>IF(G5&gt;0,1,0)</f>
        <v>1</v>
      </c>
    </row>
    <row r="6" spans="1:11">
      <c r="A6" s="639">
        <v>2</v>
      </c>
      <c r="B6" s="680" t="s">
        <v>186</v>
      </c>
      <c r="C6" s="677">
        <v>59678.37</v>
      </c>
      <c r="D6" s="678">
        <v>0</v>
      </c>
      <c r="E6" s="678">
        <v>5</v>
      </c>
      <c r="F6" s="678">
        <v>0</v>
      </c>
      <c r="G6" s="679">
        <v>5</v>
      </c>
      <c r="H6" s="679">
        <v>5</v>
      </c>
      <c r="I6" s="640">
        <f t="shared" ref="I6:I69" si="1">+G6-H6</f>
        <v>0</v>
      </c>
      <c r="K6" s="426">
        <f t="shared" ref="K6:K69" si="2">IF(G6&gt;0,1,0)</f>
        <v>1</v>
      </c>
    </row>
    <row r="7" spans="1:11">
      <c r="A7" s="639">
        <v>3</v>
      </c>
      <c r="B7" s="681" t="s">
        <v>119</v>
      </c>
      <c r="C7" s="677">
        <v>137437.22</v>
      </c>
      <c r="D7" s="678">
        <v>0</v>
      </c>
      <c r="E7" s="678">
        <v>1</v>
      </c>
      <c r="F7" s="678">
        <v>0</v>
      </c>
      <c r="G7" s="679">
        <v>1</v>
      </c>
      <c r="H7" s="679">
        <v>1</v>
      </c>
      <c r="I7" s="640">
        <f t="shared" si="1"/>
        <v>0</v>
      </c>
      <c r="K7" s="426">
        <f t="shared" si="2"/>
        <v>1</v>
      </c>
    </row>
    <row r="8" spans="1:11">
      <c r="A8" s="639">
        <v>4</v>
      </c>
      <c r="B8" s="682" t="s">
        <v>155</v>
      </c>
      <c r="C8" s="677">
        <v>60143</v>
      </c>
      <c r="D8" s="678">
        <v>0</v>
      </c>
      <c r="E8" s="678">
        <v>0</v>
      </c>
      <c r="F8" s="678">
        <v>0</v>
      </c>
      <c r="G8" s="679">
        <v>0</v>
      </c>
      <c r="H8" s="679">
        <v>0</v>
      </c>
      <c r="I8" s="640">
        <f t="shared" si="1"/>
        <v>0</v>
      </c>
      <c r="K8" s="426">
        <f t="shared" si="2"/>
        <v>0</v>
      </c>
    </row>
    <row r="9" spans="1:11">
      <c r="A9" s="639">
        <v>5</v>
      </c>
      <c r="B9" s="680" t="s">
        <v>156</v>
      </c>
      <c r="C9" s="677">
        <v>555958.75</v>
      </c>
      <c r="D9" s="678">
        <v>0</v>
      </c>
      <c r="E9" s="678">
        <v>0</v>
      </c>
      <c r="F9" s="678">
        <v>0</v>
      </c>
      <c r="G9" s="679">
        <v>0</v>
      </c>
      <c r="H9" s="679">
        <v>0</v>
      </c>
      <c r="I9" s="640">
        <f t="shared" si="1"/>
        <v>0</v>
      </c>
      <c r="K9" s="426">
        <f t="shared" si="2"/>
        <v>0</v>
      </c>
    </row>
    <row r="10" spans="1:11">
      <c r="A10" s="639">
        <v>6</v>
      </c>
      <c r="B10" s="680" t="s">
        <v>157</v>
      </c>
      <c r="C10" s="677">
        <v>66397.919999999998</v>
      </c>
      <c r="D10" s="678">
        <v>0</v>
      </c>
      <c r="E10" s="678">
        <v>0</v>
      </c>
      <c r="F10" s="678">
        <v>0</v>
      </c>
      <c r="G10" s="679">
        <v>0</v>
      </c>
      <c r="H10" s="679">
        <v>0</v>
      </c>
      <c r="I10" s="640">
        <f t="shared" si="1"/>
        <v>0</v>
      </c>
      <c r="K10" s="426">
        <f t="shared" si="2"/>
        <v>0</v>
      </c>
    </row>
    <row r="11" spans="1:11">
      <c r="A11" s="639">
        <v>7</v>
      </c>
      <c r="B11" s="680" t="s">
        <v>217</v>
      </c>
      <c r="C11" s="677">
        <v>169417.03</v>
      </c>
      <c r="D11" s="678">
        <v>0</v>
      </c>
      <c r="E11" s="678">
        <v>0</v>
      </c>
      <c r="F11" s="678">
        <v>0</v>
      </c>
      <c r="G11" s="679">
        <v>0</v>
      </c>
      <c r="H11" s="679">
        <v>0</v>
      </c>
      <c r="I11" s="640">
        <f t="shared" si="1"/>
        <v>0</v>
      </c>
      <c r="K11" s="426">
        <f t="shared" si="2"/>
        <v>0</v>
      </c>
    </row>
    <row r="12" spans="1:11">
      <c r="A12" s="639">
        <v>8</v>
      </c>
      <c r="B12" s="680" t="s">
        <v>158</v>
      </c>
      <c r="C12" s="677">
        <v>675278.74</v>
      </c>
      <c r="D12" s="678">
        <v>0</v>
      </c>
      <c r="E12" s="678">
        <v>0</v>
      </c>
      <c r="F12" s="678">
        <v>0</v>
      </c>
      <c r="G12" s="679">
        <v>0</v>
      </c>
      <c r="H12" s="679">
        <v>0</v>
      </c>
      <c r="I12" s="640">
        <f t="shared" si="1"/>
        <v>0</v>
      </c>
      <c r="K12" s="426">
        <f t="shared" si="2"/>
        <v>0</v>
      </c>
    </row>
    <row r="13" spans="1:11">
      <c r="A13" s="639">
        <v>9</v>
      </c>
      <c r="B13" s="680" t="s">
        <v>159</v>
      </c>
      <c r="C13" s="677">
        <v>395268</v>
      </c>
      <c r="D13" s="678">
        <v>0</v>
      </c>
      <c r="E13" s="678">
        <v>0</v>
      </c>
      <c r="F13" s="678">
        <v>0</v>
      </c>
      <c r="G13" s="679">
        <v>0</v>
      </c>
      <c r="H13" s="679">
        <v>0</v>
      </c>
      <c r="I13" s="640">
        <f t="shared" si="1"/>
        <v>0</v>
      </c>
      <c r="K13" s="426">
        <f t="shared" si="2"/>
        <v>0</v>
      </c>
    </row>
    <row r="14" spans="1:11">
      <c r="A14" s="639">
        <v>10</v>
      </c>
      <c r="B14" s="680" t="s">
        <v>160</v>
      </c>
      <c r="C14" s="677">
        <v>107492.25</v>
      </c>
      <c r="D14" s="678">
        <v>0</v>
      </c>
      <c r="E14" s="678">
        <v>0</v>
      </c>
      <c r="F14" s="678">
        <v>0</v>
      </c>
      <c r="G14" s="679">
        <v>0</v>
      </c>
      <c r="H14" s="679">
        <v>0</v>
      </c>
      <c r="I14" s="640">
        <f t="shared" si="1"/>
        <v>0</v>
      </c>
      <c r="K14" s="426">
        <f t="shared" si="2"/>
        <v>0</v>
      </c>
    </row>
    <row r="15" spans="1:11">
      <c r="A15" s="639">
        <v>11</v>
      </c>
      <c r="B15" s="681" t="s">
        <v>161</v>
      </c>
      <c r="C15" s="677">
        <v>138175.75</v>
      </c>
      <c r="D15" s="678">
        <v>0</v>
      </c>
      <c r="E15" s="678">
        <v>0</v>
      </c>
      <c r="F15" s="678">
        <v>0</v>
      </c>
      <c r="G15" s="679">
        <v>0</v>
      </c>
      <c r="H15" s="679">
        <v>0</v>
      </c>
      <c r="I15" s="640">
        <f t="shared" si="1"/>
        <v>0</v>
      </c>
      <c r="K15" s="426">
        <f t="shared" si="2"/>
        <v>0</v>
      </c>
    </row>
    <row r="16" spans="1:11">
      <c r="A16" s="639">
        <v>12</v>
      </c>
      <c r="B16" s="680" t="s">
        <v>162</v>
      </c>
      <c r="C16" s="677">
        <v>168336.04</v>
      </c>
      <c r="D16" s="678">
        <v>0</v>
      </c>
      <c r="E16" s="678">
        <v>0</v>
      </c>
      <c r="F16" s="678">
        <v>0</v>
      </c>
      <c r="G16" s="679">
        <v>0</v>
      </c>
      <c r="H16" s="679">
        <v>0</v>
      </c>
      <c r="I16" s="640">
        <f t="shared" si="1"/>
        <v>0</v>
      </c>
      <c r="K16" s="426">
        <f t="shared" si="2"/>
        <v>0</v>
      </c>
    </row>
    <row r="17" spans="1:11">
      <c r="A17" s="639">
        <v>13</v>
      </c>
      <c r="B17" s="680" t="s">
        <v>174</v>
      </c>
      <c r="C17" s="677">
        <v>6021</v>
      </c>
      <c r="D17" s="678">
        <v>0</v>
      </c>
      <c r="E17" s="678">
        <v>0</v>
      </c>
      <c r="F17" s="678">
        <v>0</v>
      </c>
      <c r="G17" s="679">
        <v>0</v>
      </c>
      <c r="H17" s="679">
        <v>0</v>
      </c>
      <c r="I17" s="640">
        <f t="shared" si="1"/>
        <v>0</v>
      </c>
      <c r="K17" s="426">
        <f t="shared" si="2"/>
        <v>0</v>
      </c>
    </row>
    <row r="18" spans="1:11">
      <c r="A18" s="639">
        <v>14</v>
      </c>
      <c r="B18" s="680" t="s">
        <v>175</v>
      </c>
      <c r="C18" s="677">
        <v>182060.75</v>
      </c>
      <c r="D18" s="678">
        <v>0</v>
      </c>
      <c r="E18" s="678">
        <v>0</v>
      </c>
      <c r="F18" s="678">
        <v>0</v>
      </c>
      <c r="G18" s="679">
        <v>0</v>
      </c>
      <c r="H18" s="679">
        <v>0</v>
      </c>
      <c r="I18" s="640">
        <f t="shared" si="1"/>
        <v>0</v>
      </c>
      <c r="K18" s="426">
        <f t="shared" si="2"/>
        <v>0</v>
      </c>
    </row>
    <row r="19" spans="1:11">
      <c r="A19" s="639">
        <v>15</v>
      </c>
      <c r="B19" s="680" t="s">
        <v>176</v>
      </c>
      <c r="C19" s="677">
        <v>6632.5</v>
      </c>
      <c r="D19" s="678">
        <v>0</v>
      </c>
      <c r="E19" s="678">
        <v>0</v>
      </c>
      <c r="F19" s="678">
        <v>0</v>
      </c>
      <c r="G19" s="679">
        <v>0</v>
      </c>
      <c r="H19" s="679">
        <v>0</v>
      </c>
      <c r="I19" s="640">
        <f t="shared" si="1"/>
        <v>0</v>
      </c>
      <c r="K19" s="426">
        <f t="shared" si="2"/>
        <v>0</v>
      </c>
    </row>
    <row r="20" spans="1:11">
      <c r="A20" s="639">
        <v>16</v>
      </c>
      <c r="B20" s="680" t="s">
        <v>177</v>
      </c>
      <c r="C20" s="677">
        <v>20142.080000000002</v>
      </c>
      <c r="D20" s="678">
        <v>0</v>
      </c>
      <c r="E20" s="678">
        <v>0</v>
      </c>
      <c r="F20" s="678">
        <v>0</v>
      </c>
      <c r="G20" s="679">
        <v>0</v>
      </c>
      <c r="H20" s="679">
        <v>0</v>
      </c>
      <c r="I20" s="640">
        <f t="shared" si="1"/>
        <v>0</v>
      </c>
      <c r="K20" s="426">
        <f t="shared" si="2"/>
        <v>0</v>
      </c>
    </row>
    <row r="21" spans="1:11">
      <c r="A21" s="639">
        <v>17</v>
      </c>
      <c r="B21" s="676" t="s">
        <v>179</v>
      </c>
      <c r="C21" s="677">
        <v>74</v>
      </c>
      <c r="D21" s="678">
        <v>0</v>
      </c>
      <c r="E21" s="678">
        <v>0</v>
      </c>
      <c r="F21" s="678">
        <v>0</v>
      </c>
      <c r="G21" s="679">
        <v>0</v>
      </c>
      <c r="H21" s="679">
        <v>0</v>
      </c>
      <c r="I21" s="640">
        <f t="shared" si="1"/>
        <v>0</v>
      </c>
      <c r="K21" s="426">
        <f t="shared" si="2"/>
        <v>0</v>
      </c>
    </row>
    <row r="22" spans="1:11">
      <c r="A22" s="639">
        <v>18</v>
      </c>
      <c r="B22" s="681" t="s">
        <v>180</v>
      </c>
      <c r="C22" s="677">
        <v>122</v>
      </c>
      <c r="D22" s="678">
        <v>0</v>
      </c>
      <c r="E22" s="678">
        <v>0</v>
      </c>
      <c r="F22" s="678">
        <v>0</v>
      </c>
      <c r="G22" s="679">
        <v>0</v>
      </c>
      <c r="H22" s="679">
        <v>0</v>
      </c>
      <c r="I22" s="640">
        <f t="shared" si="1"/>
        <v>0</v>
      </c>
      <c r="K22" s="426">
        <f t="shared" si="2"/>
        <v>0</v>
      </c>
    </row>
    <row r="23" spans="1:11">
      <c r="A23" s="639">
        <v>19</v>
      </c>
      <c r="B23" s="680" t="s">
        <v>181</v>
      </c>
      <c r="C23" s="677">
        <v>673143.44</v>
      </c>
      <c r="D23" s="678">
        <v>0</v>
      </c>
      <c r="E23" s="678">
        <v>0</v>
      </c>
      <c r="F23" s="678">
        <v>0</v>
      </c>
      <c r="G23" s="679">
        <v>0</v>
      </c>
      <c r="H23" s="679">
        <v>0</v>
      </c>
      <c r="I23" s="640">
        <f t="shared" si="1"/>
        <v>0</v>
      </c>
      <c r="K23" s="426">
        <f t="shared" si="2"/>
        <v>0</v>
      </c>
    </row>
    <row r="24" spans="1:11">
      <c r="A24" s="639">
        <v>20</v>
      </c>
      <c r="B24" s="680" t="s">
        <v>164</v>
      </c>
      <c r="C24" s="677">
        <v>2575.1999999999998</v>
      </c>
      <c r="D24" s="678">
        <v>0</v>
      </c>
      <c r="E24" s="678">
        <v>0</v>
      </c>
      <c r="F24" s="678">
        <v>0</v>
      </c>
      <c r="G24" s="679">
        <v>0</v>
      </c>
      <c r="H24" s="679">
        <v>0</v>
      </c>
      <c r="I24" s="640">
        <f t="shared" si="1"/>
        <v>0</v>
      </c>
      <c r="K24" s="426">
        <f t="shared" si="2"/>
        <v>0</v>
      </c>
    </row>
    <row r="25" spans="1:11">
      <c r="A25" s="639">
        <v>21</v>
      </c>
      <c r="B25" s="680" t="s">
        <v>165</v>
      </c>
      <c r="C25" s="677">
        <v>145256.25</v>
      </c>
      <c r="D25" s="678">
        <v>0</v>
      </c>
      <c r="E25" s="678">
        <v>0</v>
      </c>
      <c r="F25" s="678">
        <v>0</v>
      </c>
      <c r="G25" s="679">
        <v>0</v>
      </c>
      <c r="H25" s="679">
        <v>0</v>
      </c>
      <c r="I25" s="640">
        <f t="shared" si="1"/>
        <v>0</v>
      </c>
      <c r="K25" s="426">
        <f t="shared" si="2"/>
        <v>0</v>
      </c>
    </row>
    <row r="26" spans="1:11">
      <c r="A26" s="639">
        <v>22</v>
      </c>
      <c r="B26" s="680" t="s">
        <v>166</v>
      </c>
      <c r="C26" s="677">
        <v>30119.25</v>
      </c>
      <c r="D26" s="678">
        <v>0</v>
      </c>
      <c r="E26" s="678">
        <v>0</v>
      </c>
      <c r="F26" s="678">
        <v>0</v>
      </c>
      <c r="G26" s="679">
        <v>0</v>
      </c>
      <c r="H26" s="679">
        <v>0</v>
      </c>
      <c r="I26" s="640">
        <f t="shared" si="1"/>
        <v>0</v>
      </c>
      <c r="K26" s="426">
        <f t="shared" si="2"/>
        <v>0</v>
      </c>
    </row>
    <row r="27" spans="1:11">
      <c r="A27" s="639">
        <v>23</v>
      </c>
      <c r="B27" s="680" t="s">
        <v>167</v>
      </c>
      <c r="C27" s="677">
        <v>8316.5</v>
      </c>
      <c r="D27" s="678">
        <v>0</v>
      </c>
      <c r="E27" s="678">
        <v>0</v>
      </c>
      <c r="F27" s="678">
        <v>0</v>
      </c>
      <c r="G27" s="679">
        <v>0</v>
      </c>
      <c r="H27" s="679">
        <v>0</v>
      </c>
      <c r="I27" s="640">
        <f t="shared" si="1"/>
        <v>0</v>
      </c>
      <c r="K27" s="426">
        <f t="shared" si="2"/>
        <v>0</v>
      </c>
    </row>
    <row r="28" spans="1:11">
      <c r="A28" s="639">
        <v>24</v>
      </c>
      <c r="B28" s="680" t="s">
        <v>168</v>
      </c>
      <c r="C28" s="677">
        <v>193449</v>
      </c>
      <c r="D28" s="678">
        <v>0</v>
      </c>
      <c r="E28" s="678">
        <v>0</v>
      </c>
      <c r="F28" s="678">
        <v>0</v>
      </c>
      <c r="G28" s="679">
        <v>0</v>
      </c>
      <c r="H28" s="679">
        <v>0</v>
      </c>
      <c r="I28" s="640">
        <f t="shared" si="1"/>
        <v>0</v>
      </c>
      <c r="K28" s="426">
        <f t="shared" si="2"/>
        <v>0</v>
      </c>
    </row>
    <row r="29" spans="1:11">
      <c r="A29" s="639">
        <v>25</v>
      </c>
      <c r="B29" s="680" t="s">
        <v>169</v>
      </c>
      <c r="C29" s="677">
        <v>126984.02</v>
      </c>
      <c r="D29" s="678">
        <v>0</v>
      </c>
      <c r="E29" s="678">
        <v>0</v>
      </c>
      <c r="F29" s="678">
        <v>0</v>
      </c>
      <c r="G29" s="679">
        <v>0</v>
      </c>
      <c r="H29" s="679">
        <v>0</v>
      </c>
      <c r="I29" s="640">
        <f t="shared" si="1"/>
        <v>0</v>
      </c>
      <c r="K29" s="426">
        <f t="shared" si="2"/>
        <v>0</v>
      </c>
    </row>
    <row r="30" spans="1:11">
      <c r="A30" s="639">
        <v>26</v>
      </c>
      <c r="B30" s="680" t="s">
        <v>170</v>
      </c>
      <c r="C30" s="677">
        <v>377.5</v>
      </c>
      <c r="D30" s="678">
        <v>0</v>
      </c>
      <c r="E30" s="678">
        <v>0</v>
      </c>
      <c r="F30" s="678">
        <v>0</v>
      </c>
      <c r="G30" s="679">
        <v>0</v>
      </c>
      <c r="H30" s="679">
        <v>0</v>
      </c>
      <c r="I30" s="640">
        <f t="shared" si="1"/>
        <v>0</v>
      </c>
      <c r="K30" s="426">
        <f t="shared" si="2"/>
        <v>0</v>
      </c>
    </row>
    <row r="31" spans="1:11">
      <c r="A31" s="639">
        <v>27</v>
      </c>
      <c r="B31" s="680" t="s">
        <v>171</v>
      </c>
      <c r="C31" s="677">
        <v>4987</v>
      </c>
      <c r="D31" s="678">
        <v>0</v>
      </c>
      <c r="E31" s="678">
        <v>0</v>
      </c>
      <c r="F31" s="678">
        <v>0</v>
      </c>
      <c r="G31" s="679">
        <v>0</v>
      </c>
      <c r="H31" s="679">
        <v>0</v>
      </c>
      <c r="I31" s="640">
        <f t="shared" si="1"/>
        <v>0</v>
      </c>
      <c r="K31" s="426">
        <f t="shared" si="2"/>
        <v>0</v>
      </c>
    </row>
    <row r="32" spans="1:11">
      <c r="A32" s="639">
        <v>28</v>
      </c>
      <c r="B32" s="680" t="s">
        <v>172</v>
      </c>
      <c r="C32" s="677">
        <v>85260</v>
      </c>
      <c r="D32" s="678">
        <v>0</v>
      </c>
      <c r="E32" s="678">
        <v>0</v>
      </c>
      <c r="F32" s="678">
        <v>0</v>
      </c>
      <c r="G32" s="679">
        <v>0</v>
      </c>
      <c r="H32" s="679">
        <v>0</v>
      </c>
      <c r="I32" s="640">
        <f t="shared" si="1"/>
        <v>0</v>
      </c>
      <c r="K32" s="426">
        <f t="shared" si="2"/>
        <v>0</v>
      </c>
    </row>
    <row r="33" spans="1:11">
      <c r="A33" s="639">
        <v>29</v>
      </c>
      <c r="B33" s="680" t="s">
        <v>134</v>
      </c>
      <c r="C33" s="677">
        <v>1080748.44</v>
      </c>
      <c r="D33" s="678">
        <v>0</v>
      </c>
      <c r="E33" s="678">
        <v>0</v>
      </c>
      <c r="F33" s="678">
        <v>0</v>
      </c>
      <c r="G33" s="679">
        <v>0</v>
      </c>
      <c r="H33" s="679">
        <v>0</v>
      </c>
      <c r="I33" s="640">
        <f t="shared" si="1"/>
        <v>0</v>
      </c>
      <c r="K33" s="426">
        <f t="shared" si="2"/>
        <v>0</v>
      </c>
    </row>
    <row r="34" spans="1:11">
      <c r="A34" s="639">
        <v>30</v>
      </c>
      <c r="B34" s="681" t="s">
        <v>135</v>
      </c>
      <c r="C34" s="677">
        <v>399619.58</v>
      </c>
      <c r="D34" s="678">
        <v>0</v>
      </c>
      <c r="E34" s="678">
        <v>0</v>
      </c>
      <c r="F34" s="678">
        <v>0</v>
      </c>
      <c r="G34" s="679">
        <v>0</v>
      </c>
      <c r="H34" s="679">
        <v>0</v>
      </c>
      <c r="I34" s="640">
        <f t="shared" si="1"/>
        <v>0</v>
      </c>
      <c r="K34" s="426">
        <f t="shared" si="2"/>
        <v>0</v>
      </c>
    </row>
    <row r="35" spans="1:11">
      <c r="A35" s="639">
        <v>31</v>
      </c>
      <c r="B35" s="680" t="s">
        <v>136</v>
      </c>
      <c r="C35" s="677">
        <v>692561.36</v>
      </c>
      <c r="D35" s="678">
        <v>0</v>
      </c>
      <c r="E35" s="678">
        <v>0</v>
      </c>
      <c r="F35" s="678">
        <v>0</v>
      </c>
      <c r="G35" s="679">
        <v>0</v>
      </c>
      <c r="H35" s="679">
        <v>0</v>
      </c>
      <c r="I35" s="640">
        <f t="shared" si="1"/>
        <v>0</v>
      </c>
      <c r="K35" s="426">
        <f t="shared" si="2"/>
        <v>0</v>
      </c>
    </row>
    <row r="36" spans="1:11">
      <c r="A36" s="639">
        <v>32</v>
      </c>
      <c r="B36" s="681" t="s">
        <v>137</v>
      </c>
      <c r="C36" s="677">
        <v>203994.61</v>
      </c>
      <c r="D36" s="678">
        <v>0</v>
      </c>
      <c r="E36" s="678">
        <v>0</v>
      </c>
      <c r="F36" s="678">
        <v>0</v>
      </c>
      <c r="G36" s="679">
        <v>0</v>
      </c>
      <c r="H36" s="679">
        <v>0</v>
      </c>
      <c r="I36" s="640">
        <f t="shared" si="1"/>
        <v>0</v>
      </c>
      <c r="K36" s="426">
        <f t="shared" si="2"/>
        <v>0</v>
      </c>
    </row>
    <row r="37" spans="1:11">
      <c r="A37" s="639">
        <v>33</v>
      </c>
      <c r="B37" s="680" t="s">
        <v>138</v>
      </c>
      <c r="C37" s="677">
        <v>634304.77</v>
      </c>
      <c r="D37" s="678">
        <v>0</v>
      </c>
      <c r="E37" s="678">
        <v>0</v>
      </c>
      <c r="F37" s="678">
        <v>0</v>
      </c>
      <c r="G37" s="679">
        <v>0</v>
      </c>
      <c r="H37" s="679">
        <v>0</v>
      </c>
      <c r="I37" s="640">
        <f t="shared" si="1"/>
        <v>0</v>
      </c>
      <c r="K37" s="426">
        <f t="shared" si="2"/>
        <v>0</v>
      </c>
    </row>
    <row r="38" spans="1:11">
      <c r="A38" s="639">
        <v>34</v>
      </c>
      <c r="B38" s="680" t="s">
        <v>139</v>
      </c>
      <c r="C38" s="677">
        <v>4838</v>
      </c>
      <c r="D38" s="678">
        <v>0</v>
      </c>
      <c r="E38" s="678">
        <v>0</v>
      </c>
      <c r="F38" s="678">
        <v>0</v>
      </c>
      <c r="G38" s="679">
        <v>0</v>
      </c>
      <c r="H38" s="679">
        <v>0</v>
      </c>
      <c r="I38" s="640">
        <f t="shared" si="1"/>
        <v>0</v>
      </c>
      <c r="K38" s="426">
        <f t="shared" si="2"/>
        <v>0</v>
      </c>
    </row>
    <row r="39" spans="1:11">
      <c r="A39" s="639">
        <v>35</v>
      </c>
      <c r="B39" s="676" t="s">
        <v>140</v>
      </c>
      <c r="C39" s="677">
        <v>1070870.83</v>
      </c>
      <c r="D39" s="678">
        <v>0</v>
      </c>
      <c r="E39" s="678">
        <v>0</v>
      </c>
      <c r="F39" s="678">
        <v>0</v>
      </c>
      <c r="G39" s="679">
        <v>0</v>
      </c>
      <c r="H39" s="679">
        <v>0</v>
      </c>
      <c r="I39" s="640">
        <f t="shared" si="1"/>
        <v>0</v>
      </c>
      <c r="K39" s="426">
        <f t="shared" si="2"/>
        <v>0</v>
      </c>
    </row>
    <row r="40" spans="1:11">
      <c r="A40" s="639">
        <v>36</v>
      </c>
      <c r="B40" s="680" t="s">
        <v>141</v>
      </c>
      <c r="C40" s="677">
        <v>1079820</v>
      </c>
      <c r="D40" s="678">
        <v>0</v>
      </c>
      <c r="E40" s="678">
        <v>0</v>
      </c>
      <c r="F40" s="678">
        <v>0</v>
      </c>
      <c r="G40" s="679">
        <v>0</v>
      </c>
      <c r="H40" s="679">
        <v>0</v>
      </c>
      <c r="I40" s="640">
        <f t="shared" si="1"/>
        <v>0</v>
      </c>
      <c r="K40" s="426">
        <f t="shared" si="2"/>
        <v>0</v>
      </c>
    </row>
    <row r="41" spans="1:11">
      <c r="A41" s="639">
        <v>37</v>
      </c>
      <c r="B41" s="681" t="s">
        <v>142</v>
      </c>
      <c r="C41" s="677">
        <v>10</v>
      </c>
      <c r="D41" s="678">
        <v>0</v>
      </c>
      <c r="E41" s="678">
        <v>0</v>
      </c>
      <c r="F41" s="678">
        <v>0</v>
      </c>
      <c r="G41" s="679">
        <v>0</v>
      </c>
      <c r="H41" s="679">
        <v>0</v>
      </c>
      <c r="I41" s="640">
        <f t="shared" si="1"/>
        <v>0</v>
      </c>
      <c r="K41" s="426">
        <f t="shared" si="2"/>
        <v>0</v>
      </c>
    </row>
    <row r="42" spans="1:11">
      <c r="A42" s="639">
        <v>38</v>
      </c>
      <c r="B42" s="680" t="s">
        <v>143</v>
      </c>
      <c r="C42" s="677">
        <v>317780.75</v>
      </c>
      <c r="D42" s="678">
        <v>0</v>
      </c>
      <c r="E42" s="678">
        <v>0</v>
      </c>
      <c r="F42" s="678">
        <v>0</v>
      </c>
      <c r="G42" s="679">
        <v>0</v>
      </c>
      <c r="H42" s="679">
        <v>0</v>
      </c>
      <c r="I42" s="640">
        <f t="shared" si="1"/>
        <v>0</v>
      </c>
      <c r="K42" s="426">
        <f t="shared" si="2"/>
        <v>0</v>
      </c>
    </row>
    <row r="43" spans="1:11">
      <c r="A43" s="639">
        <v>39</v>
      </c>
      <c r="B43" s="680" t="s">
        <v>144</v>
      </c>
      <c r="C43" s="677">
        <v>2982145.79</v>
      </c>
      <c r="D43" s="678">
        <v>0</v>
      </c>
      <c r="E43" s="678">
        <v>0</v>
      </c>
      <c r="F43" s="678">
        <v>0</v>
      </c>
      <c r="G43" s="679">
        <v>0</v>
      </c>
      <c r="H43" s="679">
        <v>0</v>
      </c>
      <c r="I43" s="640">
        <f t="shared" si="1"/>
        <v>0</v>
      </c>
      <c r="K43" s="426">
        <f t="shared" si="2"/>
        <v>0</v>
      </c>
    </row>
    <row r="44" spans="1:11">
      <c r="A44" s="639">
        <v>40</v>
      </c>
      <c r="B44" s="680" t="s">
        <v>145</v>
      </c>
      <c r="C44" s="677">
        <v>178798.17</v>
      </c>
      <c r="D44" s="678">
        <v>0</v>
      </c>
      <c r="E44" s="678">
        <v>0</v>
      </c>
      <c r="F44" s="678">
        <v>0</v>
      </c>
      <c r="G44" s="679">
        <v>0</v>
      </c>
      <c r="H44" s="679">
        <v>0</v>
      </c>
      <c r="I44" s="640">
        <f t="shared" si="1"/>
        <v>0</v>
      </c>
      <c r="K44" s="426">
        <f t="shared" si="2"/>
        <v>0</v>
      </c>
    </row>
    <row r="45" spans="1:11">
      <c r="A45" s="639">
        <v>41</v>
      </c>
      <c r="B45" s="680" t="s">
        <v>146</v>
      </c>
      <c r="C45" s="677">
        <v>655234.87</v>
      </c>
      <c r="D45" s="678">
        <v>0</v>
      </c>
      <c r="E45" s="678">
        <v>0</v>
      </c>
      <c r="F45" s="678">
        <v>0</v>
      </c>
      <c r="G45" s="679">
        <v>0</v>
      </c>
      <c r="H45" s="679">
        <v>0</v>
      </c>
      <c r="I45" s="640">
        <f t="shared" si="1"/>
        <v>0</v>
      </c>
      <c r="K45" s="426">
        <f t="shared" si="2"/>
        <v>0</v>
      </c>
    </row>
    <row r="46" spans="1:11">
      <c r="A46" s="639">
        <v>42</v>
      </c>
      <c r="B46" s="680" t="s">
        <v>147</v>
      </c>
      <c r="C46" s="677">
        <v>199119.75</v>
      </c>
      <c r="D46" s="678">
        <v>0</v>
      </c>
      <c r="E46" s="678">
        <v>0</v>
      </c>
      <c r="F46" s="678">
        <v>0</v>
      </c>
      <c r="G46" s="679">
        <v>0</v>
      </c>
      <c r="H46" s="679">
        <v>0</v>
      </c>
      <c r="I46" s="640">
        <f t="shared" si="1"/>
        <v>0</v>
      </c>
      <c r="K46" s="426">
        <f t="shared" si="2"/>
        <v>0</v>
      </c>
    </row>
    <row r="47" spans="1:11">
      <c r="A47" s="639">
        <v>43</v>
      </c>
      <c r="B47" s="680" t="s">
        <v>148</v>
      </c>
      <c r="C47" s="677">
        <v>321175.89</v>
      </c>
      <c r="D47" s="678">
        <v>0</v>
      </c>
      <c r="E47" s="678">
        <v>0</v>
      </c>
      <c r="F47" s="678">
        <v>0</v>
      </c>
      <c r="G47" s="679">
        <v>0</v>
      </c>
      <c r="H47" s="679">
        <v>0</v>
      </c>
      <c r="I47" s="640">
        <f t="shared" si="1"/>
        <v>0</v>
      </c>
      <c r="K47" s="426">
        <f t="shared" si="2"/>
        <v>0</v>
      </c>
    </row>
    <row r="48" spans="1:11">
      <c r="A48" s="639">
        <v>44</v>
      </c>
      <c r="B48" s="680" t="s">
        <v>149</v>
      </c>
      <c r="C48" s="677">
        <v>472479.02</v>
      </c>
      <c r="D48" s="678">
        <v>0</v>
      </c>
      <c r="E48" s="678">
        <v>0</v>
      </c>
      <c r="F48" s="678">
        <v>0</v>
      </c>
      <c r="G48" s="679">
        <v>0</v>
      </c>
      <c r="H48" s="679">
        <v>0</v>
      </c>
      <c r="I48" s="640">
        <f t="shared" si="1"/>
        <v>0</v>
      </c>
      <c r="K48" s="426">
        <f t="shared" si="2"/>
        <v>0</v>
      </c>
    </row>
    <row r="49" spans="1:11">
      <c r="A49" s="639">
        <v>45</v>
      </c>
      <c r="B49" s="680" t="s">
        <v>150</v>
      </c>
      <c r="C49" s="677">
        <v>6424.47</v>
      </c>
      <c r="D49" s="678">
        <v>0</v>
      </c>
      <c r="E49" s="678">
        <v>0</v>
      </c>
      <c r="F49" s="678">
        <v>0</v>
      </c>
      <c r="G49" s="679">
        <v>0</v>
      </c>
      <c r="H49" s="679">
        <v>0</v>
      </c>
      <c r="I49" s="640">
        <f t="shared" si="1"/>
        <v>0</v>
      </c>
      <c r="K49" s="426">
        <f t="shared" si="2"/>
        <v>0</v>
      </c>
    </row>
    <row r="50" spans="1:11">
      <c r="A50" s="639">
        <v>46</v>
      </c>
      <c r="B50" s="680" t="s">
        <v>151</v>
      </c>
      <c r="C50" s="677">
        <v>686498.64</v>
      </c>
      <c r="D50" s="678">
        <v>0</v>
      </c>
      <c r="E50" s="678">
        <v>0</v>
      </c>
      <c r="F50" s="678">
        <v>0</v>
      </c>
      <c r="G50" s="679">
        <v>0</v>
      </c>
      <c r="H50" s="679">
        <v>0</v>
      </c>
      <c r="I50" s="640">
        <f t="shared" si="1"/>
        <v>0</v>
      </c>
      <c r="K50" s="426">
        <f t="shared" si="2"/>
        <v>0</v>
      </c>
    </row>
    <row r="51" spans="1:11">
      <c r="A51" s="639">
        <v>47</v>
      </c>
      <c r="B51" s="680" t="s">
        <v>152</v>
      </c>
      <c r="C51" s="677">
        <v>1058790.17</v>
      </c>
      <c r="D51" s="678">
        <v>0</v>
      </c>
      <c r="E51" s="678">
        <v>0</v>
      </c>
      <c r="F51" s="678">
        <v>0</v>
      </c>
      <c r="G51" s="679">
        <v>0</v>
      </c>
      <c r="H51" s="679">
        <v>0</v>
      </c>
      <c r="I51" s="640">
        <f t="shared" si="1"/>
        <v>0</v>
      </c>
      <c r="K51" s="426">
        <f t="shared" si="2"/>
        <v>0</v>
      </c>
    </row>
    <row r="52" spans="1:11">
      <c r="A52" s="639">
        <v>48</v>
      </c>
      <c r="B52" s="680" t="s">
        <v>153</v>
      </c>
      <c r="C52" s="677">
        <v>3096498.78</v>
      </c>
      <c r="D52" s="678">
        <v>0</v>
      </c>
      <c r="E52" s="678">
        <v>0</v>
      </c>
      <c r="F52" s="678">
        <v>0</v>
      </c>
      <c r="G52" s="679">
        <v>0</v>
      </c>
      <c r="H52" s="679">
        <v>0</v>
      </c>
      <c r="I52" s="640">
        <f t="shared" si="1"/>
        <v>0</v>
      </c>
      <c r="K52" s="426">
        <f t="shared" si="2"/>
        <v>0</v>
      </c>
    </row>
    <row r="53" spans="1:11">
      <c r="A53" s="639">
        <v>49</v>
      </c>
      <c r="B53" s="680" t="s">
        <v>183</v>
      </c>
      <c r="C53" s="677">
        <v>68.05</v>
      </c>
      <c r="D53" s="678">
        <v>0</v>
      </c>
      <c r="E53" s="678">
        <v>0</v>
      </c>
      <c r="F53" s="678">
        <v>0</v>
      </c>
      <c r="G53" s="679">
        <v>0</v>
      </c>
      <c r="H53" s="679">
        <v>0</v>
      </c>
      <c r="I53" s="640">
        <f t="shared" si="1"/>
        <v>0</v>
      </c>
      <c r="K53" s="426">
        <f t="shared" si="2"/>
        <v>0</v>
      </c>
    </row>
    <row r="54" spans="1:11">
      <c r="A54" s="639">
        <v>50</v>
      </c>
      <c r="B54" s="680" t="s">
        <v>184</v>
      </c>
      <c r="C54" s="677">
        <v>122.43</v>
      </c>
      <c r="D54" s="678">
        <v>0</v>
      </c>
      <c r="E54" s="678">
        <v>0</v>
      </c>
      <c r="F54" s="678">
        <v>0</v>
      </c>
      <c r="G54" s="679">
        <v>0</v>
      </c>
      <c r="H54" s="679">
        <v>0</v>
      </c>
      <c r="I54" s="640">
        <f t="shared" si="1"/>
        <v>0</v>
      </c>
      <c r="K54" s="426">
        <f t="shared" si="2"/>
        <v>0</v>
      </c>
    </row>
    <row r="55" spans="1:11">
      <c r="A55" s="639">
        <v>51</v>
      </c>
      <c r="B55" s="680" t="s">
        <v>185</v>
      </c>
      <c r="C55" s="677">
        <v>7925.25</v>
      </c>
      <c r="D55" s="678">
        <v>0</v>
      </c>
      <c r="E55" s="678">
        <v>0</v>
      </c>
      <c r="F55" s="678">
        <v>0</v>
      </c>
      <c r="G55" s="679">
        <v>0</v>
      </c>
      <c r="H55" s="679">
        <v>0</v>
      </c>
      <c r="I55" s="640">
        <f t="shared" si="1"/>
        <v>0</v>
      </c>
      <c r="K55" s="426">
        <f t="shared" si="2"/>
        <v>0</v>
      </c>
    </row>
    <row r="56" spans="1:11">
      <c r="A56" s="639">
        <v>52</v>
      </c>
      <c r="B56" s="680" t="s">
        <v>187</v>
      </c>
      <c r="C56" s="677">
        <v>15130.19</v>
      </c>
      <c r="D56" s="678">
        <v>0</v>
      </c>
      <c r="E56" s="678">
        <v>0</v>
      </c>
      <c r="F56" s="678">
        <v>0</v>
      </c>
      <c r="G56" s="679">
        <v>0</v>
      </c>
      <c r="H56" s="679">
        <v>0</v>
      </c>
      <c r="I56" s="640">
        <f t="shared" si="1"/>
        <v>0</v>
      </c>
      <c r="K56" s="426">
        <f t="shared" si="2"/>
        <v>0</v>
      </c>
    </row>
    <row r="57" spans="1:11">
      <c r="A57" s="639">
        <v>53</v>
      </c>
      <c r="B57" s="680" t="s">
        <v>188</v>
      </c>
      <c r="C57" s="677">
        <v>2391.5</v>
      </c>
      <c r="D57" s="678">
        <v>0</v>
      </c>
      <c r="E57" s="678">
        <v>0</v>
      </c>
      <c r="F57" s="678">
        <v>0</v>
      </c>
      <c r="G57" s="679">
        <v>0</v>
      </c>
      <c r="H57" s="679">
        <v>0</v>
      </c>
      <c r="I57" s="640">
        <f t="shared" si="1"/>
        <v>0</v>
      </c>
      <c r="K57" s="426">
        <f t="shared" si="2"/>
        <v>0</v>
      </c>
    </row>
    <row r="58" spans="1:11">
      <c r="A58" s="639">
        <v>54</v>
      </c>
      <c r="B58" s="680" t="s">
        <v>189</v>
      </c>
      <c r="C58" s="677">
        <v>561</v>
      </c>
      <c r="D58" s="678">
        <v>0</v>
      </c>
      <c r="E58" s="678">
        <v>0</v>
      </c>
      <c r="F58" s="678">
        <v>0</v>
      </c>
      <c r="G58" s="679">
        <v>0</v>
      </c>
      <c r="H58" s="679">
        <v>0</v>
      </c>
      <c r="I58" s="640">
        <f t="shared" si="1"/>
        <v>0</v>
      </c>
      <c r="K58" s="426">
        <f t="shared" si="2"/>
        <v>0</v>
      </c>
    </row>
    <row r="59" spans="1:11">
      <c r="A59" s="639">
        <v>55</v>
      </c>
      <c r="B59" s="682" t="s">
        <v>190</v>
      </c>
      <c r="C59" s="677">
        <v>48675.51</v>
      </c>
      <c r="D59" s="678">
        <v>0</v>
      </c>
      <c r="E59" s="678">
        <v>0</v>
      </c>
      <c r="F59" s="678">
        <v>0</v>
      </c>
      <c r="G59" s="679">
        <v>0</v>
      </c>
      <c r="H59" s="679">
        <v>0</v>
      </c>
      <c r="I59" s="640">
        <f t="shared" si="1"/>
        <v>0</v>
      </c>
      <c r="K59" s="426">
        <f t="shared" si="2"/>
        <v>0</v>
      </c>
    </row>
    <row r="60" spans="1:11">
      <c r="A60" s="639">
        <v>56</v>
      </c>
      <c r="B60" s="680" t="s">
        <v>192</v>
      </c>
      <c r="C60" s="677">
        <v>13640.179999999998</v>
      </c>
      <c r="D60" s="678">
        <v>0</v>
      </c>
      <c r="E60" s="678">
        <v>0</v>
      </c>
      <c r="F60" s="678">
        <v>0</v>
      </c>
      <c r="G60" s="679">
        <v>0</v>
      </c>
      <c r="H60" s="679">
        <v>0</v>
      </c>
      <c r="I60" s="640">
        <f t="shared" si="1"/>
        <v>0</v>
      </c>
      <c r="K60" s="426">
        <f t="shared" si="2"/>
        <v>0</v>
      </c>
    </row>
    <row r="61" spans="1:11">
      <c r="A61" s="639">
        <v>57</v>
      </c>
      <c r="B61" s="681" t="s">
        <v>193</v>
      </c>
      <c r="C61" s="677">
        <v>22</v>
      </c>
      <c r="D61" s="678">
        <v>0</v>
      </c>
      <c r="E61" s="678">
        <v>0</v>
      </c>
      <c r="F61" s="678">
        <v>0</v>
      </c>
      <c r="G61" s="679">
        <v>0</v>
      </c>
      <c r="H61" s="679">
        <v>0</v>
      </c>
      <c r="I61" s="640">
        <f t="shared" si="1"/>
        <v>0</v>
      </c>
      <c r="K61" s="426">
        <f t="shared" si="2"/>
        <v>0</v>
      </c>
    </row>
    <row r="62" spans="1:11">
      <c r="A62" s="639">
        <v>58</v>
      </c>
      <c r="B62" s="680" t="s">
        <v>194</v>
      </c>
      <c r="C62" s="677">
        <v>34991.78</v>
      </c>
      <c r="D62" s="678">
        <v>0</v>
      </c>
      <c r="E62" s="678">
        <v>0</v>
      </c>
      <c r="F62" s="678">
        <v>0</v>
      </c>
      <c r="G62" s="679">
        <v>0</v>
      </c>
      <c r="H62" s="679">
        <v>0</v>
      </c>
      <c r="I62" s="640">
        <f t="shared" si="1"/>
        <v>0</v>
      </c>
      <c r="K62" s="426">
        <f t="shared" si="2"/>
        <v>0</v>
      </c>
    </row>
    <row r="63" spans="1:11">
      <c r="A63" s="639">
        <v>59</v>
      </c>
      <c r="B63" s="680" t="s">
        <v>195</v>
      </c>
      <c r="C63" s="677">
        <v>7265</v>
      </c>
      <c r="D63" s="678">
        <v>0</v>
      </c>
      <c r="E63" s="678">
        <v>0</v>
      </c>
      <c r="F63" s="678">
        <v>0</v>
      </c>
      <c r="G63" s="679">
        <v>0</v>
      </c>
      <c r="H63" s="679">
        <v>0</v>
      </c>
      <c r="I63" s="640">
        <f t="shared" si="1"/>
        <v>0</v>
      </c>
      <c r="K63" s="426">
        <f t="shared" si="2"/>
        <v>0</v>
      </c>
    </row>
    <row r="64" spans="1:11">
      <c r="A64" s="639">
        <v>60</v>
      </c>
      <c r="B64" s="676" t="s">
        <v>196</v>
      </c>
      <c r="C64" s="677">
        <v>788.71</v>
      </c>
      <c r="D64" s="678">
        <v>0</v>
      </c>
      <c r="E64" s="678">
        <v>0</v>
      </c>
      <c r="F64" s="678">
        <v>0</v>
      </c>
      <c r="G64" s="679">
        <v>0</v>
      </c>
      <c r="H64" s="679">
        <v>0</v>
      </c>
      <c r="I64" s="640">
        <f t="shared" si="1"/>
        <v>0</v>
      </c>
      <c r="K64" s="426">
        <f t="shared" si="2"/>
        <v>0</v>
      </c>
    </row>
    <row r="65" spans="1:11">
      <c r="A65" s="639">
        <v>61</v>
      </c>
      <c r="B65" s="680" t="s">
        <v>116</v>
      </c>
      <c r="C65" s="677">
        <v>366088.63</v>
      </c>
      <c r="D65" s="678">
        <v>0</v>
      </c>
      <c r="E65" s="678">
        <v>0</v>
      </c>
      <c r="F65" s="678">
        <v>0</v>
      </c>
      <c r="G65" s="679">
        <v>0</v>
      </c>
      <c r="H65" s="679">
        <v>0</v>
      </c>
      <c r="I65" s="640">
        <f t="shared" si="1"/>
        <v>0</v>
      </c>
      <c r="K65" s="426">
        <f t="shared" si="2"/>
        <v>0</v>
      </c>
    </row>
    <row r="66" spans="1:11">
      <c r="A66" s="639">
        <v>62</v>
      </c>
      <c r="B66" s="676" t="s">
        <v>118</v>
      </c>
      <c r="C66" s="677">
        <v>217996.55</v>
      </c>
      <c r="D66" s="678">
        <v>0</v>
      </c>
      <c r="E66" s="678">
        <v>0</v>
      </c>
      <c r="F66" s="678">
        <v>0</v>
      </c>
      <c r="G66" s="679">
        <v>0</v>
      </c>
      <c r="H66" s="679">
        <v>0</v>
      </c>
      <c r="I66" s="640">
        <f t="shared" si="1"/>
        <v>0</v>
      </c>
      <c r="K66" s="426">
        <f t="shared" si="2"/>
        <v>0</v>
      </c>
    </row>
    <row r="67" spans="1:11">
      <c r="A67" s="639">
        <v>63</v>
      </c>
      <c r="B67" s="680" t="s">
        <v>117</v>
      </c>
      <c r="C67" s="677">
        <v>86452.04</v>
      </c>
      <c r="D67" s="678">
        <v>0</v>
      </c>
      <c r="E67" s="678">
        <v>0</v>
      </c>
      <c r="F67" s="678">
        <v>0</v>
      </c>
      <c r="G67" s="679">
        <v>0</v>
      </c>
      <c r="H67" s="679">
        <v>0</v>
      </c>
      <c r="I67" s="640">
        <f t="shared" si="1"/>
        <v>0</v>
      </c>
      <c r="K67" s="426">
        <f t="shared" si="2"/>
        <v>0</v>
      </c>
    </row>
    <row r="68" spans="1:11">
      <c r="A68" s="639">
        <v>64</v>
      </c>
      <c r="B68" s="680" t="s">
        <v>120</v>
      </c>
      <c r="C68" s="677">
        <v>1736244.99</v>
      </c>
      <c r="D68" s="678">
        <v>0</v>
      </c>
      <c r="E68" s="678">
        <v>0</v>
      </c>
      <c r="F68" s="678">
        <v>0</v>
      </c>
      <c r="G68" s="679">
        <v>0</v>
      </c>
      <c r="H68" s="679">
        <v>0</v>
      </c>
      <c r="I68" s="640">
        <f t="shared" si="1"/>
        <v>0</v>
      </c>
      <c r="K68" s="426">
        <f t="shared" si="2"/>
        <v>0</v>
      </c>
    </row>
    <row r="69" spans="1:11">
      <c r="A69" s="639">
        <v>65</v>
      </c>
      <c r="B69" s="680" t="s">
        <v>121</v>
      </c>
      <c r="C69" s="677">
        <v>97784.57</v>
      </c>
      <c r="D69" s="678">
        <v>0</v>
      </c>
      <c r="E69" s="678">
        <v>0</v>
      </c>
      <c r="F69" s="678">
        <v>0</v>
      </c>
      <c r="G69" s="679">
        <v>0</v>
      </c>
      <c r="H69" s="679">
        <v>0</v>
      </c>
      <c r="I69" s="640">
        <f t="shared" si="1"/>
        <v>0</v>
      </c>
      <c r="K69" s="426">
        <f t="shared" si="2"/>
        <v>0</v>
      </c>
    </row>
    <row r="70" spans="1:11">
      <c r="A70" s="639">
        <v>66</v>
      </c>
      <c r="B70" s="680" t="s">
        <v>122</v>
      </c>
      <c r="C70" s="677">
        <v>342207</v>
      </c>
      <c r="D70" s="678">
        <v>0</v>
      </c>
      <c r="E70" s="678">
        <v>0</v>
      </c>
      <c r="F70" s="678">
        <v>0</v>
      </c>
      <c r="G70" s="679">
        <v>0</v>
      </c>
      <c r="H70" s="679">
        <v>0</v>
      </c>
      <c r="I70" s="640">
        <f t="shared" ref="I70:I80" si="3">+G70-H70</f>
        <v>0</v>
      </c>
      <c r="K70" s="426">
        <f t="shared" ref="K70:K77" si="4">IF(G70&gt;0,1,0)</f>
        <v>0</v>
      </c>
    </row>
    <row r="71" spans="1:11">
      <c r="A71" s="639">
        <v>67</v>
      </c>
      <c r="B71" s="680" t="s">
        <v>123</v>
      </c>
      <c r="C71" s="677">
        <v>566802.38</v>
      </c>
      <c r="D71" s="678">
        <v>0</v>
      </c>
      <c r="E71" s="678">
        <v>0</v>
      </c>
      <c r="F71" s="678">
        <v>0</v>
      </c>
      <c r="G71" s="679">
        <v>0</v>
      </c>
      <c r="H71" s="679">
        <v>0</v>
      </c>
      <c r="I71" s="640">
        <f t="shared" si="3"/>
        <v>0</v>
      </c>
      <c r="K71" s="426">
        <f t="shared" si="4"/>
        <v>0</v>
      </c>
    </row>
    <row r="72" spans="1:11">
      <c r="A72" s="639">
        <v>68</v>
      </c>
      <c r="B72" s="680" t="s">
        <v>124</v>
      </c>
      <c r="C72" s="677">
        <v>871218.78</v>
      </c>
      <c r="D72" s="678">
        <v>0</v>
      </c>
      <c r="E72" s="678">
        <v>0</v>
      </c>
      <c r="F72" s="678">
        <v>0</v>
      </c>
      <c r="G72" s="679">
        <v>0</v>
      </c>
      <c r="H72" s="679">
        <v>0</v>
      </c>
      <c r="I72" s="640">
        <f t="shared" si="3"/>
        <v>0</v>
      </c>
      <c r="K72" s="426">
        <f t="shared" si="4"/>
        <v>0</v>
      </c>
    </row>
    <row r="73" spans="1:11">
      <c r="A73" s="639">
        <v>69</v>
      </c>
      <c r="B73" s="681" t="s">
        <v>125</v>
      </c>
      <c r="C73" s="677">
        <v>384495.65</v>
      </c>
      <c r="D73" s="678">
        <v>0</v>
      </c>
      <c r="E73" s="678">
        <v>0</v>
      </c>
      <c r="F73" s="678">
        <v>0</v>
      </c>
      <c r="G73" s="679">
        <v>0</v>
      </c>
      <c r="H73" s="679">
        <v>0</v>
      </c>
      <c r="I73" s="640">
        <f t="shared" si="3"/>
        <v>0</v>
      </c>
      <c r="K73" s="426">
        <f t="shared" si="4"/>
        <v>0</v>
      </c>
    </row>
    <row r="74" spans="1:11">
      <c r="A74" s="639">
        <v>70</v>
      </c>
      <c r="B74" s="680" t="s">
        <v>126</v>
      </c>
      <c r="C74" s="677">
        <v>41720</v>
      </c>
      <c r="D74" s="678">
        <v>0</v>
      </c>
      <c r="E74" s="678">
        <v>0</v>
      </c>
      <c r="F74" s="678">
        <v>0</v>
      </c>
      <c r="G74" s="679">
        <v>0</v>
      </c>
      <c r="H74" s="679">
        <v>0</v>
      </c>
      <c r="I74" s="640">
        <f t="shared" si="3"/>
        <v>0</v>
      </c>
      <c r="K74" s="426">
        <f t="shared" si="4"/>
        <v>0</v>
      </c>
    </row>
    <row r="75" spans="1:11">
      <c r="A75" s="639">
        <v>71</v>
      </c>
      <c r="B75" s="680" t="s">
        <v>127</v>
      </c>
      <c r="C75" s="677">
        <v>114605.5</v>
      </c>
      <c r="D75" s="678">
        <v>0</v>
      </c>
      <c r="E75" s="678">
        <v>0</v>
      </c>
      <c r="F75" s="678">
        <v>0</v>
      </c>
      <c r="G75" s="679">
        <v>0</v>
      </c>
      <c r="H75" s="679">
        <v>0</v>
      </c>
      <c r="I75" s="640">
        <f t="shared" si="3"/>
        <v>0</v>
      </c>
      <c r="K75" s="426">
        <f t="shared" si="4"/>
        <v>0</v>
      </c>
    </row>
    <row r="76" spans="1:11">
      <c r="A76" s="639">
        <v>72</v>
      </c>
      <c r="B76" s="680" t="s">
        <v>128</v>
      </c>
      <c r="C76" s="677">
        <v>21486.62</v>
      </c>
      <c r="D76" s="678">
        <v>0</v>
      </c>
      <c r="E76" s="678">
        <v>0</v>
      </c>
      <c r="F76" s="678">
        <v>0</v>
      </c>
      <c r="G76" s="679">
        <v>0</v>
      </c>
      <c r="H76" s="679">
        <v>0</v>
      </c>
      <c r="I76" s="640">
        <f t="shared" si="3"/>
        <v>0</v>
      </c>
      <c r="K76" s="426">
        <f t="shared" si="4"/>
        <v>0</v>
      </c>
    </row>
    <row r="77" spans="1:11">
      <c r="A77" s="639">
        <v>73</v>
      </c>
      <c r="B77" s="680" t="s">
        <v>129</v>
      </c>
      <c r="C77" s="677">
        <v>48321</v>
      </c>
      <c r="D77" s="678">
        <v>0</v>
      </c>
      <c r="E77" s="678">
        <v>0</v>
      </c>
      <c r="F77" s="678">
        <v>0</v>
      </c>
      <c r="G77" s="679">
        <v>0</v>
      </c>
      <c r="H77" s="679">
        <v>0</v>
      </c>
      <c r="I77" s="640">
        <f t="shared" si="3"/>
        <v>0</v>
      </c>
      <c r="K77" s="426">
        <f t="shared" si="4"/>
        <v>0</v>
      </c>
    </row>
    <row r="78" spans="1:11">
      <c r="A78" s="639">
        <v>74</v>
      </c>
      <c r="B78" s="680" t="s">
        <v>130</v>
      </c>
      <c r="C78" s="677">
        <v>594292</v>
      </c>
      <c r="D78" s="678">
        <v>0</v>
      </c>
      <c r="E78" s="678">
        <v>0</v>
      </c>
      <c r="F78" s="678">
        <v>0</v>
      </c>
      <c r="G78" s="679">
        <v>0</v>
      </c>
      <c r="H78" s="679">
        <v>0</v>
      </c>
      <c r="I78" s="640">
        <f t="shared" si="3"/>
        <v>0</v>
      </c>
      <c r="K78" s="426">
        <f>IF(G78&gt;0,1,0)</f>
        <v>0</v>
      </c>
    </row>
    <row r="79" spans="1:11">
      <c r="A79" s="639">
        <v>75</v>
      </c>
      <c r="B79" s="680" t="s">
        <v>132</v>
      </c>
      <c r="C79" s="677">
        <v>333930.40000000002</v>
      </c>
      <c r="D79" s="678">
        <v>0</v>
      </c>
      <c r="E79" s="678">
        <v>0</v>
      </c>
      <c r="F79" s="678">
        <v>0</v>
      </c>
      <c r="G79" s="679">
        <v>0</v>
      </c>
      <c r="H79" s="679">
        <v>0</v>
      </c>
      <c r="I79" s="640">
        <f t="shared" si="3"/>
        <v>0</v>
      </c>
      <c r="K79" s="426">
        <f>IF(G79&gt;0,1,0)</f>
        <v>0</v>
      </c>
    </row>
    <row r="80" spans="1:11">
      <c r="A80" s="639">
        <v>76</v>
      </c>
      <c r="B80" s="680" t="s">
        <v>131</v>
      </c>
      <c r="C80" s="677">
        <v>105100</v>
      </c>
      <c r="D80" s="678">
        <v>0</v>
      </c>
      <c r="E80" s="678">
        <v>0</v>
      </c>
      <c r="F80" s="678">
        <v>0</v>
      </c>
      <c r="G80" s="679">
        <v>0</v>
      </c>
      <c r="H80" s="679">
        <v>0</v>
      </c>
      <c r="I80" s="640">
        <f t="shared" si="3"/>
        <v>0</v>
      </c>
      <c r="K80" s="426">
        <f>IF(G80&gt;0,1,0)</f>
        <v>0</v>
      </c>
    </row>
    <row r="81" spans="2:11">
      <c r="B81" s="426"/>
      <c r="K81" s="423"/>
    </row>
    <row r="82" spans="2:11">
      <c r="B82" s="426"/>
      <c r="K82" s="423"/>
    </row>
    <row r="83" spans="2:11">
      <c r="B83" s="426"/>
      <c r="K83" s="423"/>
    </row>
    <row r="84" spans="2:11">
      <c r="B84" s="426"/>
      <c r="K84" s="423"/>
    </row>
    <row r="85" spans="2:11">
      <c r="B85" s="426"/>
      <c r="K85" s="423"/>
    </row>
    <row r="86" spans="2:11">
      <c r="B86" s="426"/>
      <c r="K86" s="423"/>
    </row>
    <row r="87" spans="2:11">
      <c r="B87" s="426"/>
      <c r="K87" s="423"/>
    </row>
    <row r="88" spans="2:11">
      <c r="B88" s="426"/>
      <c r="K88" s="423"/>
    </row>
    <row r="89" spans="2:11">
      <c r="B89" s="426"/>
      <c r="K89" s="423"/>
    </row>
    <row r="90" spans="2:11">
      <c r="B90" s="426"/>
      <c r="K90" s="423"/>
    </row>
    <row r="91" spans="2:11">
      <c r="B91" s="426"/>
      <c r="K91" s="423"/>
    </row>
    <row r="92" spans="2:11">
      <c r="B92" s="426"/>
      <c r="K92" s="423"/>
    </row>
    <row r="93" spans="2:11">
      <c r="B93" s="426"/>
      <c r="K93" s="423"/>
    </row>
    <row r="94" spans="2:11">
      <c r="B94" s="426"/>
      <c r="K94" s="423"/>
    </row>
    <row r="95" spans="2:11">
      <c r="B95" s="426"/>
      <c r="K95" s="423"/>
    </row>
    <row r="96" spans="2:11">
      <c r="B96" s="426"/>
      <c r="K96" s="423"/>
    </row>
    <row r="97" spans="2:11">
      <c r="B97" s="426"/>
      <c r="K97" s="423"/>
    </row>
    <row r="98" spans="2:11">
      <c r="B98" s="426"/>
      <c r="K98" s="423"/>
    </row>
    <row r="99" spans="2:11">
      <c r="B99" s="426"/>
      <c r="K99" s="423"/>
    </row>
    <row r="100" spans="2:11">
      <c r="B100" s="426"/>
      <c r="K100" s="423"/>
    </row>
    <row r="101" spans="2:11">
      <c r="B101" s="426"/>
      <c r="K101" s="423"/>
    </row>
    <row r="102" spans="2:11">
      <c r="B102" s="426"/>
      <c r="K102" s="423"/>
    </row>
    <row r="103" spans="2:11">
      <c r="B103" s="426"/>
      <c r="K103" s="423"/>
    </row>
    <row r="104" spans="2:11">
      <c r="B104" s="426"/>
      <c r="K104" s="423"/>
    </row>
    <row r="105" spans="2:11">
      <c r="B105" s="426"/>
      <c r="K105" s="423"/>
    </row>
    <row r="106" spans="2:11">
      <c r="B106" s="426"/>
      <c r="K106" s="423"/>
    </row>
    <row r="107" spans="2:11">
      <c r="B107" s="426"/>
      <c r="K107" s="423"/>
    </row>
    <row r="108" spans="2:11">
      <c r="B108" s="426"/>
      <c r="K108" s="423"/>
    </row>
    <row r="109" spans="2:11">
      <c r="B109" s="426"/>
      <c r="K109" s="423"/>
    </row>
    <row r="110" spans="2:11">
      <c r="B110" s="426"/>
      <c r="K110" s="423"/>
    </row>
    <row r="111" spans="2:11">
      <c r="B111" s="426"/>
      <c r="K111" s="423"/>
    </row>
    <row r="112" spans="2:11">
      <c r="B112" s="426"/>
      <c r="K112" s="423"/>
    </row>
    <row r="113" spans="2:11">
      <c r="B113" s="426"/>
      <c r="K113" s="423"/>
    </row>
    <row r="114" spans="2:11">
      <c r="B114" s="426"/>
      <c r="K114" s="423"/>
    </row>
    <row r="115" spans="2:11">
      <c r="B115" s="426"/>
      <c r="K115" s="423"/>
    </row>
    <row r="116" spans="2:11">
      <c r="B116" s="426"/>
      <c r="K116" s="423"/>
    </row>
    <row r="117" spans="2:11">
      <c r="B117" s="426"/>
      <c r="K117" s="423"/>
    </row>
    <row r="118" spans="2:11">
      <c r="B118" s="426"/>
      <c r="K118" s="423"/>
    </row>
    <row r="119" spans="2:11">
      <c r="B119" s="426"/>
      <c r="K119" s="423"/>
    </row>
    <row r="120" spans="2:11">
      <c r="B120" s="426"/>
      <c r="K120" s="423"/>
    </row>
    <row r="121" spans="2:11">
      <c r="B121" s="426"/>
      <c r="K121" s="423"/>
    </row>
    <row r="122" spans="2:11">
      <c r="B122" s="426"/>
      <c r="K122" s="423"/>
    </row>
    <row r="123" spans="2:11">
      <c r="B123" s="426"/>
      <c r="K123" s="423"/>
    </row>
    <row r="124" spans="2:11">
      <c r="B124" s="426"/>
      <c r="K124" s="423"/>
    </row>
    <row r="125" spans="2:11">
      <c r="B125" s="426"/>
      <c r="K125" s="423"/>
    </row>
    <row r="126" spans="2:11">
      <c r="B126" s="426"/>
      <c r="K126" s="423"/>
    </row>
    <row r="127" spans="2:11">
      <c r="B127" s="426"/>
      <c r="K127" s="423"/>
    </row>
    <row r="128" spans="2:11">
      <c r="B128" s="426"/>
      <c r="K128" s="423"/>
    </row>
    <row r="129" spans="2:11">
      <c r="B129" s="426"/>
      <c r="K129" s="423"/>
    </row>
    <row r="130" spans="2:11">
      <c r="B130" s="426"/>
      <c r="K130" s="423"/>
    </row>
    <row r="131" spans="2:11">
      <c r="B131" s="426"/>
      <c r="K131" s="423"/>
    </row>
    <row r="132" spans="2:11">
      <c r="B132" s="426"/>
      <c r="K132" s="423"/>
    </row>
    <row r="133" spans="2:11">
      <c r="B133" s="426"/>
      <c r="K133" s="423"/>
    </row>
    <row r="134" spans="2:11">
      <c r="B134" s="426"/>
      <c r="K134" s="423"/>
    </row>
    <row r="135" spans="2:11">
      <c r="B135" s="426"/>
      <c r="K135" s="423"/>
    </row>
    <row r="136" spans="2:11">
      <c r="B136" s="426"/>
      <c r="K136" s="423"/>
    </row>
    <row r="137" spans="2:11">
      <c r="B137" s="426"/>
      <c r="K137" s="423"/>
    </row>
    <row r="138" spans="2:11">
      <c r="B138" s="426"/>
      <c r="K138" s="423"/>
    </row>
    <row r="139" spans="2:11">
      <c r="B139" s="426"/>
      <c r="K139" s="423"/>
    </row>
    <row r="140" spans="2:11">
      <c r="B140" s="426"/>
      <c r="K140" s="423"/>
    </row>
    <row r="141" spans="2:11">
      <c r="B141" s="426"/>
      <c r="K141" s="423"/>
    </row>
    <row r="142" spans="2:11">
      <c r="B142" s="426"/>
      <c r="K142" s="423"/>
    </row>
    <row r="143" spans="2:11">
      <c r="B143" s="426"/>
      <c r="K143" s="423"/>
    </row>
    <row r="144" spans="2:11">
      <c r="B144" s="426"/>
      <c r="K144" s="423"/>
    </row>
    <row r="145" spans="2:11">
      <c r="B145" s="426"/>
      <c r="K145" s="423"/>
    </row>
    <row r="146" spans="2:11">
      <c r="B146" s="426"/>
      <c r="K146" s="423"/>
    </row>
    <row r="147" spans="2:11">
      <c r="B147" s="426"/>
      <c r="K147" s="423"/>
    </row>
    <row r="148" spans="2:11">
      <c r="B148" s="426"/>
      <c r="K148" s="423"/>
    </row>
    <row r="149" spans="2:11">
      <c r="B149" s="426"/>
      <c r="K149" s="423"/>
    </row>
    <row r="150" spans="2:11">
      <c r="B150" s="426"/>
      <c r="K150" s="423"/>
    </row>
    <row r="151" spans="2:11">
      <c r="B151" s="426"/>
      <c r="K151" s="423"/>
    </row>
    <row r="152" spans="2:11">
      <c r="B152" s="426"/>
      <c r="K152" s="423"/>
    </row>
    <row r="153" spans="2:11">
      <c r="B153" s="426"/>
      <c r="K153" s="423"/>
    </row>
    <row r="154" spans="2:11">
      <c r="B154" s="426"/>
      <c r="K154" s="423"/>
    </row>
    <row r="155" spans="2:11">
      <c r="B155" s="426"/>
      <c r="K155" s="423"/>
    </row>
    <row r="156" spans="2:11">
      <c r="B156" s="426"/>
      <c r="K156" s="423"/>
    </row>
    <row r="157" spans="2:11">
      <c r="B157" s="426"/>
      <c r="K157" s="423"/>
    </row>
    <row r="158" spans="2:11">
      <c r="B158" s="426"/>
      <c r="K158" s="423"/>
    </row>
    <row r="159" spans="2:11">
      <c r="B159" s="426"/>
      <c r="K159" s="423"/>
    </row>
    <row r="160" spans="2:11">
      <c r="B160" s="426"/>
      <c r="K160" s="423"/>
    </row>
    <row r="161" spans="2:11">
      <c r="B161" s="426"/>
      <c r="K161" s="423"/>
    </row>
    <row r="162" spans="2:11">
      <c r="B162" s="426"/>
      <c r="K162" s="423"/>
    </row>
    <row r="163" spans="2:11">
      <c r="B163" s="426"/>
      <c r="K163" s="423"/>
    </row>
    <row r="164" spans="2:11">
      <c r="B164" s="426"/>
      <c r="K164" s="423"/>
    </row>
    <row r="165" spans="2:11">
      <c r="B165" s="426"/>
      <c r="K165" s="423"/>
    </row>
    <row r="166" spans="2:11">
      <c r="B166" s="426"/>
      <c r="K166" s="423"/>
    </row>
    <row r="167" spans="2:11">
      <c r="B167" s="426"/>
      <c r="K167" s="423"/>
    </row>
    <row r="168" spans="2:11">
      <c r="B168" s="426"/>
      <c r="K168" s="423"/>
    </row>
    <row r="169" spans="2:11">
      <c r="B169" s="426"/>
      <c r="K169" s="423"/>
    </row>
    <row r="170" spans="2:11">
      <c r="B170" s="426"/>
      <c r="K170" s="423"/>
    </row>
    <row r="171" spans="2:11">
      <c r="B171" s="426"/>
      <c r="K171" s="423"/>
    </row>
    <row r="172" spans="2:11">
      <c r="B172" s="426"/>
      <c r="K172" s="423"/>
    </row>
    <row r="173" spans="2:11">
      <c r="B173" s="426"/>
      <c r="K173" s="423"/>
    </row>
    <row r="174" spans="2:11">
      <c r="B174" s="426"/>
      <c r="K174" s="423"/>
    </row>
    <row r="175" spans="2:11">
      <c r="B175" s="426"/>
      <c r="K175" s="423"/>
    </row>
    <row r="176" spans="2:11">
      <c r="B176" s="426"/>
      <c r="K176" s="423"/>
    </row>
    <row r="177" spans="2:11">
      <c r="B177" s="426"/>
      <c r="K177" s="423"/>
    </row>
    <row r="178" spans="2:11">
      <c r="B178" s="426"/>
      <c r="K178" s="423"/>
    </row>
    <row r="179" spans="2:11">
      <c r="B179" s="426"/>
      <c r="K179" s="423"/>
    </row>
    <row r="180" spans="2:11">
      <c r="B180" s="426"/>
      <c r="K180" s="423"/>
    </row>
    <row r="181" spans="2:11">
      <c r="B181" s="426"/>
      <c r="K181" s="423"/>
    </row>
    <row r="182" spans="2:11">
      <c r="B182" s="426"/>
      <c r="K182" s="423"/>
    </row>
    <row r="183" spans="2:11">
      <c r="B183" s="426"/>
      <c r="K183" s="423"/>
    </row>
    <row r="184" spans="2:11">
      <c r="B184" s="426"/>
      <c r="K184" s="423"/>
    </row>
    <row r="185" spans="2:11">
      <c r="B185" s="426"/>
      <c r="K185" s="423"/>
    </row>
    <row r="186" spans="2:11">
      <c r="B186" s="426"/>
      <c r="K186" s="423"/>
    </row>
    <row r="187" spans="2:11">
      <c r="B187" s="426"/>
      <c r="K187" s="423"/>
    </row>
    <row r="188" spans="2:11">
      <c r="B188" s="426"/>
      <c r="K188" s="423"/>
    </row>
    <row r="189" spans="2:11">
      <c r="B189" s="426"/>
      <c r="K189" s="423"/>
    </row>
    <row r="190" spans="2:11">
      <c r="B190" s="426"/>
      <c r="K190" s="423"/>
    </row>
    <row r="191" spans="2:11">
      <c r="B191" s="426"/>
      <c r="K191" s="423"/>
    </row>
    <row r="192" spans="2:11">
      <c r="B192" s="426"/>
      <c r="K192" s="423"/>
    </row>
    <row r="193" spans="2:11">
      <c r="B193" s="426"/>
      <c r="K193" s="423"/>
    </row>
    <row r="194" spans="2:11">
      <c r="B194" s="426"/>
      <c r="K194" s="423"/>
    </row>
    <row r="195" spans="2:11">
      <c r="B195" s="426"/>
      <c r="K195" s="423"/>
    </row>
    <row r="196" spans="2:11">
      <c r="B196" s="426"/>
      <c r="K196" s="423"/>
    </row>
    <row r="197" spans="2:11">
      <c r="B197" s="426"/>
      <c r="K197" s="423"/>
    </row>
    <row r="198" spans="2:11">
      <c r="B198" s="426"/>
      <c r="K198" s="423"/>
    </row>
    <row r="199" spans="2:11">
      <c r="B199" s="426"/>
      <c r="K199" s="423"/>
    </row>
    <row r="200" spans="2:11">
      <c r="B200" s="426"/>
      <c r="K200" s="423"/>
    </row>
    <row r="201" spans="2:11">
      <c r="B201" s="426"/>
      <c r="K201" s="423"/>
    </row>
    <row r="202" spans="2:11">
      <c r="B202" s="426"/>
      <c r="K202" s="423"/>
    </row>
    <row r="203" spans="2:11">
      <c r="B203" s="426"/>
      <c r="K203" s="423"/>
    </row>
    <row r="204" spans="2:11">
      <c r="B204" s="426"/>
      <c r="K204" s="423"/>
    </row>
    <row r="205" spans="2:11">
      <c r="B205" s="426"/>
      <c r="K205" s="423"/>
    </row>
    <row r="206" spans="2:11">
      <c r="B206" s="426"/>
      <c r="K206" s="423"/>
    </row>
    <row r="207" spans="2:11">
      <c r="B207" s="426"/>
      <c r="K207" s="423"/>
    </row>
    <row r="208" spans="2:11">
      <c r="B208" s="426"/>
      <c r="K208" s="423"/>
    </row>
    <row r="209" spans="2:11">
      <c r="B209" s="426"/>
      <c r="K209" s="423"/>
    </row>
    <row r="210" spans="2:11">
      <c r="B210" s="426"/>
      <c r="K210" s="423"/>
    </row>
    <row r="211" spans="2:11">
      <c r="B211" s="426"/>
      <c r="K211" s="423"/>
    </row>
    <row r="212" spans="2:11">
      <c r="B212" s="426"/>
      <c r="K212" s="423"/>
    </row>
    <row r="213" spans="2:11">
      <c r="B213" s="426"/>
      <c r="K213" s="423"/>
    </row>
    <row r="214" spans="2:11">
      <c r="B214" s="426"/>
      <c r="K214" s="423"/>
    </row>
    <row r="215" spans="2:11">
      <c r="B215" s="426"/>
      <c r="K215" s="423"/>
    </row>
    <row r="216" spans="2:11">
      <c r="B216" s="426"/>
      <c r="K216" s="423"/>
    </row>
    <row r="217" spans="2:11">
      <c r="B217" s="426"/>
      <c r="K217" s="423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26019-785A-44B1-B00C-01D777C71225}">
  <sheetPr codeName="Sheet20">
    <tabColor theme="9" tint="0.59999389629810485"/>
  </sheetPr>
  <dimension ref="A1:K80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L8" sqref="L8"/>
    </sheetView>
  </sheetViews>
  <sheetFormatPr defaultRowHeight="18.75"/>
  <cols>
    <col min="2" max="2" width="14.85546875" customWidth="1"/>
    <col min="3" max="3" width="18.28515625" customWidth="1"/>
    <col min="7" max="7" width="16.140625" customWidth="1"/>
    <col min="8" max="8" width="17.42578125" customWidth="1"/>
    <col min="9" max="9" width="17.140625" customWidth="1"/>
    <col min="11" max="11" width="9.140625" style="423"/>
  </cols>
  <sheetData>
    <row r="1" spans="1:11">
      <c r="A1" s="850" t="s">
        <v>532</v>
      </c>
      <c r="B1" s="850"/>
      <c r="C1" s="850"/>
      <c r="D1" s="850"/>
      <c r="E1" s="850"/>
      <c r="F1" s="850"/>
      <c r="G1" s="850"/>
      <c r="H1" s="850"/>
      <c r="I1" s="850"/>
    </row>
    <row r="2" spans="1:11">
      <c r="A2" s="855" t="s">
        <v>227</v>
      </c>
      <c r="B2" s="855" t="s">
        <v>4</v>
      </c>
      <c r="C2" s="857" t="s">
        <v>228</v>
      </c>
      <c r="D2" s="853" t="s">
        <v>229</v>
      </c>
      <c r="E2" s="859"/>
      <c r="F2" s="854"/>
      <c r="G2" s="137" t="s">
        <v>230</v>
      </c>
      <c r="H2" s="137" t="s">
        <v>230</v>
      </c>
      <c r="I2" s="860" t="s">
        <v>231</v>
      </c>
      <c r="K2" s="422" t="s">
        <v>318</v>
      </c>
    </row>
    <row r="3" spans="1:11">
      <c r="A3" s="856"/>
      <c r="B3" s="856"/>
      <c r="C3" s="858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861"/>
      <c r="K3" s="424"/>
    </row>
    <row r="4" spans="1:11">
      <c r="A4" s="853" t="s">
        <v>40</v>
      </c>
      <c r="B4" s="854"/>
      <c r="C4" s="140">
        <f>SUM(C5:C80)</f>
        <v>25264973.629999995</v>
      </c>
      <c r="D4" s="140">
        <f t="shared" ref="D4:I4" si="0">SUM(D5:D80)</f>
        <v>0</v>
      </c>
      <c r="E4" s="140">
        <f t="shared" si="0"/>
        <v>0</v>
      </c>
      <c r="F4" s="140">
        <f t="shared" si="0"/>
        <v>0</v>
      </c>
      <c r="G4" s="140">
        <f t="shared" si="0"/>
        <v>0</v>
      </c>
      <c r="H4" s="140">
        <f t="shared" si="0"/>
        <v>0.5</v>
      </c>
      <c r="I4" s="140">
        <f t="shared" si="0"/>
        <v>-0.5</v>
      </c>
      <c r="K4" s="424">
        <f>SUM(K5:K80)</f>
        <v>0</v>
      </c>
    </row>
    <row r="5" spans="1:11">
      <c r="A5" s="573">
        <v>1</v>
      </c>
      <c r="B5" s="151" t="s">
        <v>174</v>
      </c>
      <c r="C5" s="635">
        <v>7042</v>
      </c>
      <c r="D5" s="630">
        <v>0</v>
      </c>
      <c r="E5" s="630">
        <v>0</v>
      </c>
      <c r="F5" s="630">
        <v>0</v>
      </c>
      <c r="G5" s="632">
        <v>0</v>
      </c>
      <c r="H5" s="631">
        <v>0.5</v>
      </c>
      <c r="I5" s="581">
        <f>+G5-H5</f>
        <v>-0.5</v>
      </c>
      <c r="K5" s="423">
        <f>IF(G5&gt;0,1,0)</f>
        <v>0</v>
      </c>
    </row>
    <row r="6" spans="1:11">
      <c r="A6" s="573">
        <v>2</v>
      </c>
      <c r="B6" s="150" t="s">
        <v>155</v>
      </c>
      <c r="C6" s="635">
        <v>65555</v>
      </c>
      <c r="D6" s="630">
        <v>0</v>
      </c>
      <c r="E6" s="630">
        <v>0</v>
      </c>
      <c r="F6" s="630">
        <v>0</v>
      </c>
      <c r="G6" s="631">
        <v>0</v>
      </c>
      <c r="H6" s="632">
        <v>0</v>
      </c>
      <c r="I6" s="581">
        <f t="shared" ref="I6:I69" si="1">+G6-H6</f>
        <v>0</v>
      </c>
      <c r="K6" s="423">
        <f t="shared" ref="K6:K69" si="2">IF(G6&gt;0,1,0)</f>
        <v>0</v>
      </c>
    </row>
    <row r="7" spans="1:11">
      <c r="A7" s="573">
        <v>3</v>
      </c>
      <c r="B7" s="153" t="s">
        <v>156</v>
      </c>
      <c r="C7" s="635">
        <v>546414.75</v>
      </c>
      <c r="D7" s="630">
        <v>0</v>
      </c>
      <c r="E7" s="630">
        <v>0</v>
      </c>
      <c r="F7" s="630">
        <v>0</v>
      </c>
      <c r="G7" s="631">
        <v>0</v>
      </c>
      <c r="H7" s="632">
        <v>0</v>
      </c>
      <c r="I7" s="581">
        <f t="shared" si="1"/>
        <v>0</v>
      </c>
      <c r="K7" s="423">
        <f t="shared" si="2"/>
        <v>0</v>
      </c>
    </row>
    <row r="8" spans="1:11">
      <c r="A8" s="573">
        <v>4</v>
      </c>
      <c r="B8" s="153" t="s">
        <v>157</v>
      </c>
      <c r="C8" s="635">
        <v>66397.919999999998</v>
      </c>
      <c r="D8" s="630">
        <v>0</v>
      </c>
      <c r="E8" s="630">
        <v>0</v>
      </c>
      <c r="F8" s="630">
        <v>0</v>
      </c>
      <c r="G8" s="631">
        <v>0</v>
      </c>
      <c r="H8" s="632">
        <v>0</v>
      </c>
      <c r="I8" s="581">
        <f t="shared" si="1"/>
        <v>0</v>
      </c>
      <c r="K8" s="423">
        <f t="shared" si="2"/>
        <v>0</v>
      </c>
    </row>
    <row r="9" spans="1:11">
      <c r="A9" s="573">
        <v>5</v>
      </c>
      <c r="B9" s="151" t="s">
        <v>217</v>
      </c>
      <c r="C9" s="635">
        <v>169213</v>
      </c>
      <c r="D9" s="630">
        <v>0</v>
      </c>
      <c r="E9" s="630">
        <v>0</v>
      </c>
      <c r="F9" s="630">
        <v>0</v>
      </c>
      <c r="G9" s="631">
        <v>0</v>
      </c>
      <c r="H9" s="632">
        <v>0</v>
      </c>
      <c r="I9" s="581">
        <f t="shared" si="1"/>
        <v>0</v>
      </c>
      <c r="K9" s="423">
        <f t="shared" si="2"/>
        <v>0</v>
      </c>
    </row>
    <row r="10" spans="1:11">
      <c r="A10" s="573">
        <v>6</v>
      </c>
      <c r="B10" s="153" t="s">
        <v>158</v>
      </c>
      <c r="C10" s="635">
        <v>568806.46</v>
      </c>
      <c r="D10" s="630">
        <v>0</v>
      </c>
      <c r="E10" s="630">
        <v>0</v>
      </c>
      <c r="F10" s="630">
        <v>0</v>
      </c>
      <c r="G10" s="631">
        <v>0</v>
      </c>
      <c r="H10" s="632">
        <v>0</v>
      </c>
      <c r="I10" s="581">
        <f t="shared" si="1"/>
        <v>0</v>
      </c>
      <c r="K10" s="423">
        <f t="shared" si="2"/>
        <v>0</v>
      </c>
    </row>
    <row r="11" spans="1:11">
      <c r="A11" s="573">
        <v>7</v>
      </c>
      <c r="B11" s="151" t="s">
        <v>159</v>
      </c>
      <c r="C11" s="635">
        <v>395718</v>
      </c>
      <c r="D11" s="630">
        <v>0</v>
      </c>
      <c r="E11" s="630">
        <v>0</v>
      </c>
      <c r="F11" s="630">
        <v>0</v>
      </c>
      <c r="G11" s="631">
        <v>0</v>
      </c>
      <c r="H11" s="632">
        <v>0</v>
      </c>
      <c r="I11" s="581">
        <f t="shared" si="1"/>
        <v>0</v>
      </c>
      <c r="K11" s="423">
        <f t="shared" si="2"/>
        <v>0</v>
      </c>
    </row>
    <row r="12" spans="1:11">
      <c r="A12" s="573">
        <v>8</v>
      </c>
      <c r="B12" s="151" t="s">
        <v>160</v>
      </c>
      <c r="C12" s="635">
        <v>86575.25</v>
      </c>
      <c r="D12" s="630">
        <v>0</v>
      </c>
      <c r="E12" s="630">
        <v>0</v>
      </c>
      <c r="F12" s="630">
        <v>0</v>
      </c>
      <c r="G12" s="631">
        <v>0</v>
      </c>
      <c r="H12" s="632">
        <v>0</v>
      </c>
      <c r="I12" s="581">
        <f t="shared" si="1"/>
        <v>0</v>
      </c>
      <c r="K12" s="423">
        <f t="shared" si="2"/>
        <v>0</v>
      </c>
    </row>
    <row r="13" spans="1:11">
      <c r="A13" s="573">
        <v>9</v>
      </c>
      <c r="B13" s="144" t="s">
        <v>161</v>
      </c>
      <c r="C13" s="635">
        <v>138175.75</v>
      </c>
      <c r="D13" s="630">
        <v>0</v>
      </c>
      <c r="E13" s="630">
        <v>0</v>
      </c>
      <c r="F13" s="630">
        <v>0</v>
      </c>
      <c r="G13" s="631">
        <v>0</v>
      </c>
      <c r="H13" s="632">
        <v>0</v>
      </c>
      <c r="I13" s="581">
        <f t="shared" si="1"/>
        <v>0</v>
      </c>
      <c r="K13" s="423">
        <f t="shared" si="2"/>
        <v>0</v>
      </c>
    </row>
    <row r="14" spans="1:11">
      <c r="A14" s="573">
        <v>10</v>
      </c>
      <c r="B14" s="151" t="s">
        <v>162</v>
      </c>
      <c r="C14" s="635">
        <v>163797</v>
      </c>
      <c r="D14" s="630">
        <v>0</v>
      </c>
      <c r="E14" s="630">
        <v>0</v>
      </c>
      <c r="F14" s="630">
        <v>0</v>
      </c>
      <c r="G14" s="631">
        <v>0</v>
      </c>
      <c r="H14" s="632">
        <v>0</v>
      </c>
      <c r="I14" s="581">
        <f t="shared" si="1"/>
        <v>0</v>
      </c>
      <c r="K14" s="423">
        <f t="shared" si="2"/>
        <v>0</v>
      </c>
    </row>
    <row r="15" spans="1:11">
      <c r="A15" s="573">
        <v>11</v>
      </c>
      <c r="B15" s="153" t="s">
        <v>175</v>
      </c>
      <c r="C15" s="635">
        <v>187047.75</v>
      </c>
      <c r="D15" s="630">
        <v>0</v>
      </c>
      <c r="E15" s="630">
        <v>0</v>
      </c>
      <c r="F15" s="630">
        <v>0</v>
      </c>
      <c r="G15" s="631">
        <v>0</v>
      </c>
      <c r="H15" s="632">
        <v>0</v>
      </c>
      <c r="I15" s="581">
        <f t="shared" si="1"/>
        <v>0</v>
      </c>
      <c r="K15" s="423">
        <f t="shared" si="2"/>
        <v>0</v>
      </c>
    </row>
    <row r="16" spans="1:11">
      <c r="A16" s="573">
        <v>12</v>
      </c>
      <c r="B16" s="150" t="s">
        <v>176</v>
      </c>
      <c r="C16" s="635">
        <v>8930.5</v>
      </c>
      <c r="D16" s="630">
        <v>0</v>
      </c>
      <c r="E16" s="630">
        <v>0</v>
      </c>
      <c r="F16" s="630">
        <v>0</v>
      </c>
      <c r="G16" s="631">
        <v>0</v>
      </c>
      <c r="H16" s="632">
        <v>0</v>
      </c>
      <c r="I16" s="581">
        <f t="shared" si="1"/>
        <v>0</v>
      </c>
      <c r="K16" s="423">
        <f t="shared" si="2"/>
        <v>0</v>
      </c>
    </row>
    <row r="17" spans="1:11">
      <c r="A17" s="573">
        <v>13</v>
      </c>
      <c r="B17" s="153" t="s">
        <v>177</v>
      </c>
      <c r="C17" s="635">
        <v>31358.05</v>
      </c>
      <c r="D17" s="630">
        <v>0</v>
      </c>
      <c r="E17" s="630">
        <v>0</v>
      </c>
      <c r="F17" s="630">
        <v>0</v>
      </c>
      <c r="G17" s="632">
        <v>0</v>
      </c>
      <c r="H17" s="632">
        <v>0</v>
      </c>
      <c r="I17" s="581">
        <f t="shared" si="1"/>
        <v>0</v>
      </c>
      <c r="K17" s="423">
        <f t="shared" si="2"/>
        <v>0</v>
      </c>
    </row>
    <row r="18" spans="1:11">
      <c r="A18" s="573">
        <v>14</v>
      </c>
      <c r="B18" s="152" t="s">
        <v>178</v>
      </c>
      <c r="C18" s="635">
        <v>41193.800000000003</v>
      </c>
      <c r="D18" s="636">
        <v>0</v>
      </c>
      <c r="E18" s="636">
        <v>0</v>
      </c>
      <c r="F18" s="636">
        <v>0</v>
      </c>
      <c r="G18" s="631">
        <v>0</v>
      </c>
      <c r="H18" s="637">
        <v>0</v>
      </c>
      <c r="I18" s="581">
        <f t="shared" si="1"/>
        <v>0</v>
      </c>
      <c r="K18" s="423">
        <f t="shared" si="2"/>
        <v>0</v>
      </c>
    </row>
    <row r="19" spans="1:11">
      <c r="A19" s="573">
        <v>15</v>
      </c>
      <c r="B19" s="151" t="s">
        <v>179</v>
      </c>
      <c r="C19" s="635">
        <v>63.5</v>
      </c>
      <c r="D19" s="630">
        <v>0</v>
      </c>
      <c r="E19" s="630">
        <v>0</v>
      </c>
      <c r="F19" s="630">
        <v>0</v>
      </c>
      <c r="G19" s="631">
        <v>0</v>
      </c>
      <c r="H19" s="632">
        <v>0</v>
      </c>
      <c r="I19" s="581">
        <f t="shared" si="1"/>
        <v>0</v>
      </c>
      <c r="K19" s="423">
        <f t="shared" si="2"/>
        <v>0</v>
      </c>
    </row>
    <row r="20" spans="1:11">
      <c r="A20" s="573">
        <v>16</v>
      </c>
      <c r="B20" s="153" t="s">
        <v>180</v>
      </c>
      <c r="C20" s="635">
        <v>207.22</v>
      </c>
      <c r="D20" s="630">
        <v>0</v>
      </c>
      <c r="E20" s="630">
        <v>0</v>
      </c>
      <c r="F20" s="630">
        <v>0</v>
      </c>
      <c r="G20" s="631">
        <v>0</v>
      </c>
      <c r="H20" s="632">
        <v>0</v>
      </c>
      <c r="I20" s="581">
        <f t="shared" si="1"/>
        <v>0</v>
      </c>
      <c r="K20" s="423">
        <f t="shared" si="2"/>
        <v>0</v>
      </c>
    </row>
    <row r="21" spans="1:11">
      <c r="A21" s="573">
        <v>17</v>
      </c>
      <c r="B21" s="153" t="s">
        <v>181</v>
      </c>
      <c r="C21" s="635">
        <v>552859.43999999994</v>
      </c>
      <c r="D21" s="630">
        <v>0</v>
      </c>
      <c r="E21" s="630">
        <v>0</v>
      </c>
      <c r="F21" s="630">
        <v>0</v>
      </c>
      <c r="G21" s="631">
        <v>0</v>
      </c>
      <c r="H21" s="632">
        <v>0</v>
      </c>
      <c r="I21" s="581">
        <f t="shared" si="1"/>
        <v>0</v>
      </c>
      <c r="K21" s="423">
        <f t="shared" si="2"/>
        <v>0</v>
      </c>
    </row>
    <row r="22" spans="1:11">
      <c r="A22" s="573">
        <v>18</v>
      </c>
      <c r="B22" s="153" t="s">
        <v>164</v>
      </c>
      <c r="C22" s="635">
        <v>5128.2</v>
      </c>
      <c r="D22" s="630">
        <v>0</v>
      </c>
      <c r="E22" s="630">
        <v>0</v>
      </c>
      <c r="F22" s="630">
        <v>0</v>
      </c>
      <c r="G22" s="631">
        <v>0</v>
      </c>
      <c r="H22" s="632">
        <v>0</v>
      </c>
      <c r="I22" s="581">
        <f t="shared" si="1"/>
        <v>0</v>
      </c>
      <c r="K22" s="423">
        <f t="shared" si="2"/>
        <v>0</v>
      </c>
    </row>
    <row r="23" spans="1:11">
      <c r="A23" s="573">
        <v>19</v>
      </c>
      <c r="B23" s="153" t="s">
        <v>165</v>
      </c>
      <c r="C23" s="635">
        <v>145256.25</v>
      </c>
      <c r="D23" s="630">
        <v>0</v>
      </c>
      <c r="E23" s="630">
        <v>0</v>
      </c>
      <c r="F23" s="630">
        <v>0</v>
      </c>
      <c r="G23" s="631">
        <v>0</v>
      </c>
      <c r="H23" s="632">
        <v>0</v>
      </c>
      <c r="I23" s="581">
        <f t="shared" si="1"/>
        <v>0</v>
      </c>
      <c r="K23" s="423">
        <f t="shared" si="2"/>
        <v>0</v>
      </c>
    </row>
    <row r="24" spans="1:11">
      <c r="A24" s="573">
        <v>20</v>
      </c>
      <c r="B24" s="157" t="s">
        <v>166</v>
      </c>
      <c r="C24" s="635">
        <v>29986.25</v>
      </c>
      <c r="D24" s="630">
        <v>0</v>
      </c>
      <c r="E24" s="630">
        <v>0</v>
      </c>
      <c r="F24" s="630">
        <v>0</v>
      </c>
      <c r="G24" s="631">
        <v>0</v>
      </c>
      <c r="H24" s="632">
        <v>0</v>
      </c>
      <c r="I24" s="581">
        <f t="shared" si="1"/>
        <v>0</v>
      </c>
      <c r="K24" s="423">
        <f t="shared" si="2"/>
        <v>0</v>
      </c>
    </row>
    <row r="25" spans="1:11">
      <c r="A25" s="573">
        <v>21</v>
      </c>
      <c r="B25" s="144" t="s">
        <v>167</v>
      </c>
      <c r="C25" s="635">
        <v>8316.5</v>
      </c>
      <c r="D25" s="630">
        <v>0</v>
      </c>
      <c r="E25" s="630">
        <v>0</v>
      </c>
      <c r="F25" s="630">
        <v>0</v>
      </c>
      <c r="G25" s="631">
        <v>0</v>
      </c>
      <c r="H25" s="632">
        <v>0</v>
      </c>
      <c r="I25" s="581">
        <f t="shared" si="1"/>
        <v>0</v>
      </c>
      <c r="K25" s="423">
        <f t="shared" si="2"/>
        <v>0</v>
      </c>
    </row>
    <row r="26" spans="1:11">
      <c r="A26" s="573">
        <v>22</v>
      </c>
      <c r="B26" s="151" t="s">
        <v>168</v>
      </c>
      <c r="C26" s="635">
        <v>193449</v>
      </c>
      <c r="D26" s="630">
        <v>0</v>
      </c>
      <c r="E26" s="630">
        <v>0</v>
      </c>
      <c r="F26" s="630">
        <v>0</v>
      </c>
      <c r="G26" s="632">
        <v>0</v>
      </c>
      <c r="H26" s="631">
        <v>0</v>
      </c>
      <c r="I26" s="581">
        <f t="shared" si="1"/>
        <v>0</v>
      </c>
      <c r="K26" s="423">
        <f t="shared" si="2"/>
        <v>0</v>
      </c>
    </row>
    <row r="27" spans="1:11">
      <c r="A27" s="573">
        <v>23</v>
      </c>
      <c r="B27" s="151" t="s">
        <v>169</v>
      </c>
      <c r="C27" s="635">
        <v>147221.01999999999</v>
      </c>
      <c r="D27" s="630">
        <v>0</v>
      </c>
      <c r="E27" s="630">
        <v>0</v>
      </c>
      <c r="F27" s="630">
        <v>0</v>
      </c>
      <c r="G27" s="632">
        <v>0</v>
      </c>
      <c r="H27" s="631">
        <v>0</v>
      </c>
      <c r="I27" s="581">
        <f t="shared" si="1"/>
        <v>0</v>
      </c>
      <c r="K27" s="423">
        <f t="shared" si="2"/>
        <v>0</v>
      </c>
    </row>
    <row r="28" spans="1:11">
      <c r="A28" s="573">
        <v>24</v>
      </c>
      <c r="B28" s="151" t="s">
        <v>170</v>
      </c>
      <c r="C28" s="635">
        <v>1139</v>
      </c>
      <c r="D28" s="630">
        <v>0</v>
      </c>
      <c r="E28" s="630">
        <v>0</v>
      </c>
      <c r="F28" s="630">
        <v>0</v>
      </c>
      <c r="G28" s="632">
        <v>0</v>
      </c>
      <c r="H28" s="631">
        <v>0</v>
      </c>
      <c r="I28" s="581">
        <f t="shared" si="1"/>
        <v>0</v>
      </c>
      <c r="K28" s="423">
        <f t="shared" si="2"/>
        <v>0</v>
      </c>
    </row>
    <row r="29" spans="1:11">
      <c r="A29" s="573">
        <v>25</v>
      </c>
      <c r="B29" s="144" t="s">
        <v>171</v>
      </c>
      <c r="C29" s="635">
        <v>6352</v>
      </c>
      <c r="D29" s="630">
        <v>0</v>
      </c>
      <c r="E29" s="630">
        <v>0</v>
      </c>
      <c r="F29" s="630">
        <v>0</v>
      </c>
      <c r="G29" s="632">
        <v>0</v>
      </c>
      <c r="H29" s="631">
        <v>0</v>
      </c>
      <c r="I29" s="581">
        <f t="shared" si="1"/>
        <v>0</v>
      </c>
      <c r="K29" s="423">
        <f t="shared" si="2"/>
        <v>0</v>
      </c>
    </row>
    <row r="30" spans="1:11">
      <c r="A30" s="573">
        <v>26</v>
      </c>
      <c r="B30" s="151" t="s">
        <v>172</v>
      </c>
      <c r="C30" s="635">
        <v>87249</v>
      </c>
      <c r="D30" s="630">
        <v>0</v>
      </c>
      <c r="E30" s="630">
        <v>0</v>
      </c>
      <c r="F30" s="630">
        <v>0</v>
      </c>
      <c r="G30" s="631">
        <v>0</v>
      </c>
      <c r="H30" s="632">
        <v>0</v>
      </c>
      <c r="I30" s="581">
        <f t="shared" si="1"/>
        <v>0</v>
      </c>
      <c r="K30" s="423">
        <f t="shared" si="2"/>
        <v>0</v>
      </c>
    </row>
    <row r="31" spans="1:11">
      <c r="A31" s="573">
        <v>27</v>
      </c>
      <c r="B31" s="144" t="s">
        <v>134</v>
      </c>
      <c r="C31" s="635">
        <v>1047542.44</v>
      </c>
      <c r="D31" s="630">
        <v>0</v>
      </c>
      <c r="E31" s="630">
        <v>0</v>
      </c>
      <c r="F31" s="630">
        <v>0</v>
      </c>
      <c r="G31" s="631">
        <v>0</v>
      </c>
      <c r="H31" s="632">
        <v>0</v>
      </c>
      <c r="I31" s="581">
        <f t="shared" si="1"/>
        <v>0</v>
      </c>
      <c r="K31" s="423">
        <f t="shared" si="2"/>
        <v>0</v>
      </c>
    </row>
    <row r="32" spans="1:11">
      <c r="A32" s="573">
        <v>28</v>
      </c>
      <c r="B32" s="151" t="s">
        <v>135</v>
      </c>
      <c r="C32" s="635">
        <v>380979.58</v>
      </c>
      <c r="D32" s="630">
        <v>0</v>
      </c>
      <c r="E32" s="630">
        <v>0</v>
      </c>
      <c r="F32" s="630">
        <v>0</v>
      </c>
      <c r="G32" s="631">
        <v>0</v>
      </c>
      <c r="H32" s="632">
        <v>0</v>
      </c>
      <c r="I32" s="581">
        <f t="shared" si="1"/>
        <v>0</v>
      </c>
      <c r="K32" s="423">
        <f t="shared" si="2"/>
        <v>0</v>
      </c>
    </row>
    <row r="33" spans="1:11">
      <c r="A33" s="573">
        <v>29</v>
      </c>
      <c r="B33" s="151" t="s">
        <v>136</v>
      </c>
      <c r="C33" s="635">
        <v>683608.36</v>
      </c>
      <c r="D33" s="630">
        <v>0</v>
      </c>
      <c r="E33" s="630">
        <v>0</v>
      </c>
      <c r="F33" s="630">
        <v>0</v>
      </c>
      <c r="G33" s="631">
        <v>0</v>
      </c>
      <c r="H33" s="632">
        <v>0</v>
      </c>
      <c r="I33" s="581">
        <f t="shared" si="1"/>
        <v>0</v>
      </c>
      <c r="K33" s="423">
        <f t="shared" si="2"/>
        <v>0</v>
      </c>
    </row>
    <row r="34" spans="1:11">
      <c r="A34" s="573">
        <v>30</v>
      </c>
      <c r="B34" s="153" t="s">
        <v>137</v>
      </c>
      <c r="C34" s="635">
        <v>217906.61</v>
      </c>
      <c r="D34" s="630">
        <v>0</v>
      </c>
      <c r="E34" s="630">
        <v>0</v>
      </c>
      <c r="F34" s="630">
        <v>0</v>
      </c>
      <c r="G34" s="631">
        <v>0</v>
      </c>
      <c r="H34" s="632">
        <v>0</v>
      </c>
      <c r="I34" s="581">
        <f t="shared" si="1"/>
        <v>0</v>
      </c>
      <c r="K34" s="423">
        <f t="shared" si="2"/>
        <v>0</v>
      </c>
    </row>
    <row r="35" spans="1:11">
      <c r="A35" s="573">
        <v>31</v>
      </c>
      <c r="B35" s="153" t="s">
        <v>138</v>
      </c>
      <c r="C35" s="635">
        <v>632294.77</v>
      </c>
      <c r="D35" s="630">
        <v>0</v>
      </c>
      <c r="E35" s="630">
        <v>0</v>
      </c>
      <c r="F35" s="630">
        <v>0</v>
      </c>
      <c r="G35" s="632">
        <v>0</v>
      </c>
      <c r="H35" s="631">
        <v>0</v>
      </c>
      <c r="I35" s="581">
        <f t="shared" si="1"/>
        <v>0</v>
      </c>
      <c r="K35" s="423">
        <f t="shared" si="2"/>
        <v>0</v>
      </c>
    </row>
    <row r="36" spans="1:11">
      <c r="A36" s="573">
        <v>32</v>
      </c>
      <c r="B36" s="153" t="s">
        <v>139</v>
      </c>
      <c r="C36" s="635">
        <v>710</v>
      </c>
      <c r="D36" s="630">
        <v>0</v>
      </c>
      <c r="E36" s="630">
        <v>0</v>
      </c>
      <c r="F36" s="630">
        <v>0</v>
      </c>
      <c r="G36" s="632">
        <v>0</v>
      </c>
      <c r="H36" s="632">
        <v>0</v>
      </c>
      <c r="I36" s="581">
        <f t="shared" si="1"/>
        <v>0</v>
      </c>
      <c r="K36" s="423">
        <f t="shared" si="2"/>
        <v>0</v>
      </c>
    </row>
    <row r="37" spans="1:11">
      <c r="A37" s="573">
        <v>33</v>
      </c>
      <c r="B37" s="498" t="s">
        <v>140</v>
      </c>
      <c r="C37" s="635">
        <v>1257670.83</v>
      </c>
      <c r="D37" s="630">
        <v>0</v>
      </c>
      <c r="E37" s="630">
        <v>0</v>
      </c>
      <c r="F37" s="630">
        <v>0</v>
      </c>
      <c r="G37" s="632">
        <v>0</v>
      </c>
      <c r="H37" s="632">
        <v>0</v>
      </c>
      <c r="I37" s="581">
        <f t="shared" si="1"/>
        <v>0</v>
      </c>
      <c r="K37" s="423">
        <f t="shared" si="2"/>
        <v>0</v>
      </c>
    </row>
    <row r="38" spans="1:11">
      <c r="A38" s="573">
        <v>34</v>
      </c>
      <c r="B38" s="498" t="s">
        <v>141</v>
      </c>
      <c r="C38" s="635">
        <v>1034920</v>
      </c>
      <c r="D38" s="630">
        <v>0</v>
      </c>
      <c r="E38" s="630">
        <v>0</v>
      </c>
      <c r="F38" s="630">
        <v>0</v>
      </c>
      <c r="G38" s="632">
        <v>0</v>
      </c>
      <c r="H38" s="632">
        <v>0</v>
      </c>
      <c r="I38" s="581">
        <f t="shared" si="1"/>
        <v>0</v>
      </c>
      <c r="K38" s="423">
        <f t="shared" si="2"/>
        <v>0</v>
      </c>
    </row>
    <row r="39" spans="1:11">
      <c r="A39" s="573">
        <v>35</v>
      </c>
      <c r="B39" s="151" t="s">
        <v>143</v>
      </c>
      <c r="C39" s="635">
        <v>450301.75</v>
      </c>
      <c r="D39" s="630">
        <v>0</v>
      </c>
      <c r="E39" s="630">
        <v>0</v>
      </c>
      <c r="F39" s="630">
        <v>0</v>
      </c>
      <c r="G39" s="632">
        <v>0</v>
      </c>
      <c r="H39" s="632">
        <v>0</v>
      </c>
      <c r="I39" s="581">
        <f t="shared" si="1"/>
        <v>0</v>
      </c>
      <c r="K39" s="423">
        <f t="shared" si="2"/>
        <v>0</v>
      </c>
    </row>
    <row r="40" spans="1:11">
      <c r="A40" s="573">
        <v>36</v>
      </c>
      <c r="B40" s="152" t="s">
        <v>144</v>
      </c>
      <c r="C40" s="635">
        <v>2979581.79</v>
      </c>
      <c r="D40" s="630">
        <v>0</v>
      </c>
      <c r="E40" s="630">
        <v>0</v>
      </c>
      <c r="F40" s="630">
        <v>0</v>
      </c>
      <c r="G40" s="631">
        <v>0</v>
      </c>
      <c r="H40" s="632">
        <v>0</v>
      </c>
      <c r="I40" s="581">
        <f t="shared" si="1"/>
        <v>0</v>
      </c>
      <c r="K40" s="423">
        <f t="shared" si="2"/>
        <v>0</v>
      </c>
    </row>
    <row r="41" spans="1:11">
      <c r="A41" s="573">
        <v>37</v>
      </c>
      <c r="B41" s="151" t="s">
        <v>145</v>
      </c>
      <c r="C41" s="635">
        <v>178771.17</v>
      </c>
      <c r="D41" s="630">
        <v>0</v>
      </c>
      <c r="E41" s="630">
        <v>0</v>
      </c>
      <c r="F41" s="630">
        <v>0</v>
      </c>
      <c r="G41" s="631">
        <v>0</v>
      </c>
      <c r="H41" s="632">
        <v>0</v>
      </c>
      <c r="I41" s="581">
        <f t="shared" si="1"/>
        <v>0</v>
      </c>
      <c r="K41" s="423">
        <f t="shared" si="2"/>
        <v>0</v>
      </c>
    </row>
    <row r="42" spans="1:11">
      <c r="A42" s="573">
        <v>38</v>
      </c>
      <c r="B42" s="151" t="s">
        <v>146</v>
      </c>
      <c r="C42" s="635">
        <v>647317.12</v>
      </c>
      <c r="D42" s="630">
        <v>0</v>
      </c>
      <c r="E42" s="630">
        <v>0</v>
      </c>
      <c r="F42" s="630">
        <v>0</v>
      </c>
      <c r="G42" s="631">
        <v>0</v>
      </c>
      <c r="H42" s="632">
        <v>0</v>
      </c>
      <c r="I42" s="581">
        <f t="shared" si="1"/>
        <v>0</v>
      </c>
      <c r="K42" s="423">
        <f t="shared" si="2"/>
        <v>0</v>
      </c>
    </row>
    <row r="43" spans="1:11">
      <c r="A43" s="573">
        <v>39</v>
      </c>
      <c r="B43" s="151" t="s">
        <v>147</v>
      </c>
      <c r="C43" s="635">
        <v>199059.75</v>
      </c>
      <c r="D43" s="630">
        <v>0</v>
      </c>
      <c r="E43" s="630">
        <v>0</v>
      </c>
      <c r="F43" s="630">
        <v>0</v>
      </c>
      <c r="G43" s="632">
        <v>0</v>
      </c>
      <c r="H43" s="632">
        <v>0</v>
      </c>
      <c r="I43" s="581">
        <f t="shared" si="1"/>
        <v>0</v>
      </c>
      <c r="K43" s="423">
        <f t="shared" si="2"/>
        <v>0</v>
      </c>
    </row>
    <row r="44" spans="1:11">
      <c r="A44" s="573">
        <v>40</v>
      </c>
      <c r="B44" s="153" t="s">
        <v>148</v>
      </c>
      <c r="C44" s="635">
        <v>319225.89</v>
      </c>
      <c r="D44" s="630">
        <v>0</v>
      </c>
      <c r="E44" s="630">
        <v>0</v>
      </c>
      <c r="F44" s="630">
        <v>0</v>
      </c>
      <c r="G44" s="631">
        <v>0</v>
      </c>
      <c r="H44" s="632">
        <v>0</v>
      </c>
      <c r="I44" s="581">
        <f t="shared" si="1"/>
        <v>0</v>
      </c>
      <c r="K44" s="423">
        <f t="shared" si="2"/>
        <v>0</v>
      </c>
    </row>
    <row r="45" spans="1:11">
      <c r="A45" s="573">
        <v>41</v>
      </c>
      <c r="B45" s="152" t="s">
        <v>149</v>
      </c>
      <c r="C45" s="635">
        <v>472479.02</v>
      </c>
      <c r="D45" s="630">
        <v>0</v>
      </c>
      <c r="E45" s="630">
        <v>0</v>
      </c>
      <c r="F45" s="630">
        <v>0</v>
      </c>
      <c r="G45" s="631">
        <v>0</v>
      </c>
      <c r="H45" s="632">
        <v>0</v>
      </c>
      <c r="I45" s="581">
        <f t="shared" si="1"/>
        <v>0</v>
      </c>
      <c r="K45" s="423">
        <f t="shared" si="2"/>
        <v>0</v>
      </c>
    </row>
    <row r="46" spans="1:11">
      <c r="A46" s="573">
        <v>42</v>
      </c>
      <c r="B46" s="151" t="s">
        <v>150</v>
      </c>
      <c r="C46" s="635">
        <v>4358.0200000000004</v>
      </c>
      <c r="D46" s="630">
        <v>0</v>
      </c>
      <c r="E46" s="630">
        <v>0</v>
      </c>
      <c r="F46" s="630">
        <v>0</v>
      </c>
      <c r="G46" s="631">
        <v>0</v>
      </c>
      <c r="H46" s="632">
        <v>0</v>
      </c>
      <c r="I46" s="581">
        <f t="shared" si="1"/>
        <v>0</v>
      </c>
      <c r="K46" s="423">
        <f t="shared" si="2"/>
        <v>0</v>
      </c>
    </row>
    <row r="47" spans="1:11">
      <c r="A47" s="573">
        <v>43</v>
      </c>
      <c r="B47" s="151" t="s">
        <v>151</v>
      </c>
      <c r="C47" s="635">
        <v>686498.64</v>
      </c>
      <c r="D47" s="630">
        <v>0</v>
      </c>
      <c r="E47" s="630">
        <v>0</v>
      </c>
      <c r="F47" s="630">
        <v>0</v>
      </c>
      <c r="G47" s="631">
        <v>0</v>
      </c>
      <c r="H47" s="632">
        <v>0</v>
      </c>
      <c r="I47" s="581">
        <f t="shared" si="1"/>
        <v>0</v>
      </c>
      <c r="K47" s="423">
        <f t="shared" si="2"/>
        <v>0</v>
      </c>
    </row>
    <row r="48" spans="1:11">
      <c r="A48" s="573">
        <v>44</v>
      </c>
      <c r="B48" s="151" t="s">
        <v>152</v>
      </c>
      <c r="C48" s="635">
        <v>1058148.17</v>
      </c>
      <c r="D48" s="630">
        <v>0</v>
      </c>
      <c r="E48" s="630">
        <v>0</v>
      </c>
      <c r="F48" s="630">
        <v>0</v>
      </c>
      <c r="G48" s="631">
        <v>0</v>
      </c>
      <c r="H48" s="632">
        <v>0</v>
      </c>
      <c r="I48" s="581">
        <f t="shared" si="1"/>
        <v>0</v>
      </c>
      <c r="K48" s="423">
        <f t="shared" si="2"/>
        <v>0</v>
      </c>
    </row>
    <row r="49" spans="1:11">
      <c r="A49" s="573">
        <v>45</v>
      </c>
      <c r="B49" s="151" t="s">
        <v>153</v>
      </c>
      <c r="C49" s="635">
        <v>3096498.78</v>
      </c>
      <c r="D49" s="630">
        <v>0</v>
      </c>
      <c r="E49" s="630">
        <v>0</v>
      </c>
      <c r="F49" s="630">
        <v>0</v>
      </c>
      <c r="G49" s="631">
        <v>0</v>
      </c>
      <c r="H49" s="632">
        <v>0</v>
      </c>
      <c r="I49" s="581">
        <f t="shared" si="1"/>
        <v>0</v>
      </c>
      <c r="K49" s="423">
        <f t="shared" si="2"/>
        <v>0</v>
      </c>
    </row>
    <row r="50" spans="1:11">
      <c r="A50" s="573">
        <v>46</v>
      </c>
      <c r="B50" s="151" t="s">
        <v>183</v>
      </c>
      <c r="C50" s="635">
        <v>88.5</v>
      </c>
      <c r="D50" s="636">
        <v>0</v>
      </c>
      <c r="E50" s="636">
        <v>0</v>
      </c>
      <c r="F50" s="636">
        <v>0</v>
      </c>
      <c r="G50" s="631">
        <v>0</v>
      </c>
      <c r="H50" s="637">
        <v>0</v>
      </c>
      <c r="I50" s="581">
        <f t="shared" si="1"/>
        <v>0</v>
      </c>
      <c r="K50" s="423">
        <f t="shared" si="2"/>
        <v>0</v>
      </c>
    </row>
    <row r="51" spans="1:11">
      <c r="A51" s="573">
        <v>47</v>
      </c>
      <c r="B51" s="153" t="s">
        <v>184</v>
      </c>
      <c r="C51" s="635">
        <v>836.47</v>
      </c>
      <c r="D51" s="636">
        <v>0</v>
      </c>
      <c r="E51" s="636">
        <v>0</v>
      </c>
      <c r="F51" s="636">
        <v>0</v>
      </c>
      <c r="G51" s="631">
        <v>0</v>
      </c>
      <c r="H51" s="637">
        <v>0</v>
      </c>
      <c r="I51" s="581">
        <f t="shared" si="1"/>
        <v>0</v>
      </c>
      <c r="K51" s="423">
        <f t="shared" si="2"/>
        <v>0</v>
      </c>
    </row>
    <row r="52" spans="1:11">
      <c r="A52" s="573">
        <v>48</v>
      </c>
      <c r="B52" s="153" t="s">
        <v>185</v>
      </c>
      <c r="C52" s="635">
        <v>7993.75</v>
      </c>
      <c r="D52" s="636">
        <v>0</v>
      </c>
      <c r="E52" s="636">
        <v>0</v>
      </c>
      <c r="F52" s="636">
        <v>0</v>
      </c>
      <c r="G52" s="631">
        <v>0</v>
      </c>
      <c r="H52" s="637">
        <v>0</v>
      </c>
      <c r="I52" s="581">
        <f t="shared" si="1"/>
        <v>0</v>
      </c>
      <c r="K52" s="423">
        <f t="shared" si="2"/>
        <v>0</v>
      </c>
    </row>
    <row r="53" spans="1:11">
      <c r="A53" s="573">
        <v>49</v>
      </c>
      <c r="B53" s="153" t="s">
        <v>186</v>
      </c>
      <c r="C53" s="635">
        <v>42852.87</v>
      </c>
      <c r="D53" s="630">
        <v>0</v>
      </c>
      <c r="E53" s="630">
        <v>0</v>
      </c>
      <c r="F53" s="630">
        <v>0</v>
      </c>
      <c r="G53" s="631">
        <v>0</v>
      </c>
      <c r="H53" s="632">
        <v>0</v>
      </c>
      <c r="I53" s="581">
        <f t="shared" si="1"/>
        <v>0</v>
      </c>
      <c r="K53" s="423">
        <f t="shared" si="2"/>
        <v>0</v>
      </c>
    </row>
    <row r="54" spans="1:11">
      <c r="A54" s="573">
        <v>50</v>
      </c>
      <c r="B54" s="151" t="s">
        <v>187</v>
      </c>
      <c r="C54" s="635">
        <v>8929.09</v>
      </c>
      <c r="D54" s="630">
        <v>0</v>
      </c>
      <c r="E54" s="630">
        <v>0</v>
      </c>
      <c r="F54" s="630">
        <v>0</v>
      </c>
      <c r="G54" s="631">
        <v>0</v>
      </c>
      <c r="H54" s="632">
        <v>0</v>
      </c>
      <c r="I54" s="581">
        <f t="shared" si="1"/>
        <v>0</v>
      </c>
      <c r="K54" s="423">
        <f t="shared" si="2"/>
        <v>0</v>
      </c>
    </row>
    <row r="55" spans="1:11">
      <c r="A55" s="573">
        <v>51</v>
      </c>
      <c r="B55" s="151" t="s">
        <v>188</v>
      </c>
      <c r="C55" s="635">
        <v>2391.5</v>
      </c>
      <c r="D55" s="630">
        <v>0</v>
      </c>
      <c r="E55" s="630">
        <v>0</v>
      </c>
      <c r="F55" s="630">
        <v>0</v>
      </c>
      <c r="G55" s="632">
        <v>0</v>
      </c>
      <c r="H55" s="631">
        <v>0</v>
      </c>
      <c r="I55" s="581">
        <f t="shared" si="1"/>
        <v>0</v>
      </c>
      <c r="K55" s="423">
        <f t="shared" si="2"/>
        <v>0</v>
      </c>
    </row>
    <row r="56" spans="1:11">
      <c r="A56" s="573">
        <v>52</v>
      </c>
      <c r="B56" s="156" t="s">
        <v>189</v>
      </c>
      <c r="C56" s="635">
        <v>561</v>
      </c>
      <c r="D56" s="638">
        <v>0</v>
      </c>
      <c r="E56" s="638">
        <v>0</v>
      </c>
      <c r="F56" s="630">
        <v>0</v>
      </c>
      <c r="G56" s="632">
        <v>0</v>
      </c>
      <c r="H56" s="631">
        <v>0</v>
      </c>
      <c r="I56" s="581">
        <f t="shared" si="1"/>
        <v>0</v>
      </c>
      <c r="K56" s="423">
        <f t="shared" si="2"/>
        <v>0</v>
      </c>
    </row>
    <row r="57" spans="1:11">
      <c r="A57" s="573">
        <v>53</v>
      </c>
      <c r="B57" s="151" t="s">
        <v>190</v>
      </c>
      <c r="C57" s="635">
        <v>46227.27</v>
      </c>
      <c r="D57" s="630">
        <v>0</v>
      </c>
      <c r="E57" s="630">
        <v>0</v>
      </c>
      <c r="F57" s="630">
        <v>0</v>
      </c>
      <c r="G57" s="631">
        <v>0</v>
      </c>
      <c r="H57" s="632">
        <v>0</v>
      </c>
      <c r="I57" s="581">
        <f t="shared" si="1"/>
        <v>0</v>
      </c>
      <c r="K57" s="423">
        <f t="shared" si="2"/>
        <v>0</v>
      </c>
    </row>
    <row r="58" spans="1:11">
      <c r="A58" s="573">
        <v>54</v>
      </c>
      <c r="B58" s="151" t="s">
        <v>191</v>
      </c>
      <c r="C58" s="635">
        <v>15</v>
      </c>
      <c r="D58" s="630">
        <v>0</v>
      </c>
      <c r="E58" s="630">
        <v>0</v>
      </c>
      <c r="F58" s="630">
        <v>0</v>
      </c>
      <c r="G58" s="632">
        <v>0</v>
      </c>
      <c r="H58" s="632">
        <v>0</v>
      </c>
      <c r="I58" s="581">
        <f t="shared" si="1"/>
        <v>0</v>
      </c>
      <c r="K58" s="423">
        <f t="shared" si="2"/>
        <v>0</v>
      </c>
    </row>
    <row r="59" spans="1:11">
      <c r="A59" s="573">
        <v>55</v>
      </c>
      <c r="B59" s="151" t="s">
        <v>192</v>
      </c>
      <c r="C59" s="635">
        <v>2.5</v>
      </c>
      <c r="D59" s="630">
        <v>0</v>
      </c>
      <c r="E59" s="630">
        <v>0</v>
      </c>
      <c r="F59" s="630">
        <v>0</v>
      </c>
      <c r="G59" s="631">
        <v>0</v>
      </c>
      <c r="H59" s="632">
        <v>0</v>
      </c>
      <c r="I59" s="581">
        <f t="shared" si="1"/>
        <v>0</v>
      </c>
      <c r="K59" s="423">
        <f t="shared" si="2"/>
        <v>0</v>
      </c>
    </row>
    <row r="60" spans="1:11">
      <c r="A60" s="573">
        <v>56</v>
      </c>
      <c r="B60" s="151" t="s">
        <v>193</v>
      </c>
      <c r="C60" s="635">
        <v>22</v>
      </c>
      <c r="D60" s="630">
        <v>0</v>
      </c>
      <c r="E60" s="636">
        <v>0</v>
      </c>
      <c r="F60" s="630">
        <v>0</v>
      </c>
      <c r="G60" s="632">
        <v>0</v>
      </c>
      <c r="H60" s="637">
        <v>0</v>
      </c>
      <c r="I60" s="581">
        <f t="shared" si="1"/>
        <v>0</v>
      </c>
      <c r="K60" s="423">
        <f t="shared" si="2"/>
        <v>0</v>
      </c>
    </row>
    <row r="61" spans="1:11">
      <c r="A61" s="573">
        <v>57</v>
      </c>
      <c r="B61" s="151" t="s">
        <v>194</v>
      </c>
      <c r="C61" s="635">
        <v>37998.36</v>
      </c>
      <c r="D61" s="630">
        <v>0</v>
      </c>
      <c r="E61" s="630">
        <v>0</v>
      </c>
      <c r="F61" s="630">
        <v>0</v>
      </c>
      <c r="G61" s="631">
        <v>0</v>
      </c>
      <c r="H61" s="632">
        <v>0</v>
      </c>
      <c r="I61" s="581">
        <f t="shared" si="1"/>
        <v>0</v>
      </c>
      <c r="K61" s="423">
        <f t="shared" si="2"/>
        <v>0</v>
      </c>
    </row>
    <row r="62" spans="1:11">
      <c r="A62" s="573">
        <v>58</v>
      </c>
      <c r="B62" s="151" t="s">
        <v>195</v>
      </c>
      <c r="C62" s="635">
        <v>7830</v>
      </c>
      <c r="D62" s="630">
        <v>0</v>
      </c>
      <c r="E62" s="630">
        <v>0</v>
      </c>
      <c r="F62" s="630">
        <v>0</v>
      </c>
      <c r="G62" s="632">
        <v>0</v>
      </c>
      <c r="H62" s="631">
        <v>0</v>
      </c>
      <c r="I62" s="581">
        <f t="shared" si="1"/>
        <v>0</v>
      </c>
      <c r="K62" s="423">
        <f t="shared" si="2"/>
        <v>0</v>
      </c>
    </row>
    <row r="63" spans="1:11">
      <c r="A63" s="573">
        <v>59</v>
      </c>
      <c r="B63" s="151" t="s">
        <v>196</v>
      </c>
      <c r="C63" s="635">
        <v>2884.3499999999995</v>
      </c>
      <c r="D63" s="630">
        <v>0</v>
      </c>
      <c r="E63" s="630">
        <v>0</v>
      </c>
      <c r="F63" s="630">
        <v>0</v>
      </c>
      <c r="G63" s="631">
        <v>0</v>
      </c>
      <c r="H63" s="632">
        <v>0</v>
      </c>
      <c r="I63" s="581">
        <f t="shared" si="1"/>
        <v>0</v>
      </c>
      <c r="K63" s="423">
        <f t="shared" si="2"/>
        <v>0</v>
      </c>
    </row>
    <row r="64" spans="1:11">
      <c r="A64" s="573">
        <v>60</v>
      </c>
      <c r="B64" s="151" t="s">
        <v>116</v>
      </c>
      <c r="C64" s="635">
        <v>366088.63</v>
      </c>
      <c r="D64" s="630">
        <v>0</v>
      </c>
      <c r="E64" s="630">
        <v>0</v>
      </c>
      <c r="F64" s="630">
        <v>0</v>
      </c>
      <c r="G64" s="631">
        <v>0</v>
      </c>
      <c r="H64" s="632">
        <v>0</v>
      </c>
      <c r="I64" s="581">
        <f t="shared" si="1"/>
        <v>0</v>
      </c>
      <c r="K64" s="423">
        <f t="shared" si="2"/>
        <v>0</v>
      </c>
    </row>
    <row r="65" spans="1:11">
      <c r="A65" s="573">
        <v>61</v>
      </c>
      <c r="B65" s="159" t="s">
        <v>118</v>
      </c>
      <c r="C65" s="635">
        <v>217996.55</v>
      </c>
      <c r="D65" s="630">
        <v>0</v>
      </c>
      <c r="E65" s="630">
        <v>0</v>
      </c>
      <c r="F65" s="630">
        <v>0</v>
      </c>
      <c r="G65" s="631">
        <v>0</v>
      </c>
      <c r="H65" s="632">
        <v>0</v>
      </c>
      <c r="I65" s="581">
        <f t="shared" si="1"/>
        <v>0</v>
      </c>
      <c r="K65" s="423">
        <f t="shared" si="2"/>
        <v>0</v>
      </c>
    </row>
    <row r="66" spans="1:11">
      <c r="A66" s="573">
        <v>62</v>
      </c>
      <c r="B66" s="151" t="s">
        <v>117</v>
      </c>
      <c r="C66" s="635">
        <v>75907.539999999994</v>
      </c>
      <c r="D66" s="630">
        <v>0</v>
      </c>
      <c r="E66" s="630">
        <v>0</v>
      </c>
      <c r="F66" s="630">
        <v>0</v>
      </c>
      <c r="G66" s="631">
        <v>0</v>
      </c>
      <c r="H66" s="632">
        <v>0</v>
      </c>
      <c r="I66" s="581">
        <f t="shared" si="1"/>
        <v>0</v>
      </c>
      <c r="K66" s="423">
        <f t="shared" si="2"/>
        <v>0</v>
      </c>
    </row>
    <row r="67" spans="1:11">
      <c r="A67" s="573">
        <v>63</v>
      </c>
      <c r="B67" s="151" t="s">
        <v>119</v>
      </c>
      <c r="C67" s="635">
        <v>137437.22</v>
      </c>
      <c r="D67" s="630">
        <v>0</v>
      </c>
      <c r="E67" s="630">
        <v>0</v>
      </c>
      <c r="F67" s="630">
        <v>0</v>
      </c>
      <c r="G67" s="631">
        <v>0</v>
      </c>
      <c r="H67" s="632">
        <v>0</v>
      </c>
      <c r="I67" s="581">
        <f t="shared" si="1"/>
        <v>0</v>
      </c>
      <c r="K67" s="423">
        <f t="shared" si="2"/>
        <v>0</v>
      </c>
    </row>
    <row r="68" spans="1:11">
      <c r="A68" s="573">
        <v>64</v>
      </c>
      <c r="B68" s="144" t="s">
        <v>120</v>
      </c>
      <c r="C68" s="635">
        <v>1736068.99</v>
      </c>
      <c r="D68" s="630">
        <v>0</v>
      </c>
      <c r="E68" s="630">
        <v>0</v>
      </c>
      <c r="F68" s="630">
        <v>0</v>
      </c>
      <c r="G68" s="631">
        <v>0</v>
      </c>
      <c r="H68" s="632">
        <v>0</v>
      </c>
      <c r="I68" s="581">
        <f t="shared" si="1"/>
        <v>0</v>
      </c>
      <c r="K68" s="423">
        <f t="shared" si="2"/>
        <v>0</v>
      </c>
    </row>
    <row r="69" spans="1:11">
      <c r="A69" s="573">
        <v>65</v>
      </c>
      <c r="B69" s="151" t="s">
        <v>121</v>
      </c>
      <c r="C69" s="635">
        <v>97784.57</v>
      </c>
      <c r="D69" s="630">
        <v>0</v>
      </c>
      <c r="E69" s="630">
        <v>0</v>
      </c>
      <c r="F69" s="630">
        <v>0</v>
      </c>
      <c r="G69" s="631">
        <v>0</v>
      </c>
      <c r="H69" s="632">
        <v>0</v>
      </c>
      <c r="I69" s="581">
        <f t="shared" si="1"/>
        <v>0</v>
      </c>
      <c r="K69" s="423">
        <f t="shared" si="2"/>
        <v>0</v>
      </c>
    </row>
    <row r="70" spans="1:11">
      <c r="A70" s="573">
        <v>66</v>
      </c>
      <c r="B70" s="157" t="s">
        <v>122</v>
      </c>
      <c r="C70" s="635">
        <v>338317</v>
      </c>
      <c r="D70" s="630">
        <v>0</v>
      </c>
      <c r="E70" s="630">
        <v>0</v>
      </c>
      <c r="F70" s="630">
        <v>0</v>
      </c>
      <c r="G70" s="631">
        <v>0</v>
      </c>
      <c r="H70" s="632">
        <v>0</v>
      </c>
      <c r="I70" s="581">
        <f t="shared" ref="I70:I80" si="3">+G70-H70</f>
        <v>0</v>
      </c>
      <c r="K70" s="423">
        <f t="shared" ref="K70:K80" si="4">IF(G70&gt;0,1,0)</f>
        <v>0</v>
      </c>
    </row>
    <row r="71" spans="1:11">
      <c r="A71" s="573">
        <v>67</v>
      </c>
      <c r="B71" s="157" t="s">
        <v>123</v>
      </c>
      <c r="C71" s="635">
        <v>595682.13</v>
      </c>
      <c r="D71" s="630">
        <v>0</v>
      </c>
      <c r="E71" s="630">
        <v>0</v>
      </c>
      <c r="F71" s="630">
        <v>0</v>
      </c>
      <c r="G71" s="632">
        <v>0</v>
      </c>
      <c r="H71" s="632">
        <v>0</v>
      </c>
      <c r="I71" s="581">
        <f t="shared" si="3"/>
        <v>0</v>
      </c>
      <c r="K71" s="423">
        <f t="shared" si="4"/>
        <v>0</v>
      </c>
    </row>
    <row r="72" spans="1:11">
      <c r="A72" s="573">
        <v>68</v>
      </c>
      <c r="B72" s="157" t="s">
        <v>124</v>
      </c>
      <c r="C72" s="635">
        <v>871218.78</v>
      </c>
      <c r="D72" s="630">
        <v>0</v>
      </c>
      <c r="E72" s="630">
        <v>0</v>
      </c>
      <c r="F72" s="630">
        <v>0</v>
      </c>
      <c r="G72" s="632">
        <v>0</v>
      </c>
      <c r="H72" s="631">
        <v>0</v>
      </c>
      <c r="I72" s="581">
        <f t="shared" si="3"/>
        <v>0</v>
      </c>
      <c r="K72" s="423">
        <f t="shared" si="4"/>
        <v>0</v>
      </c>
    </row>
    <row r="73" spans="1:11">
      <c r="A73" s="573">
        <v>69</v>
      </c>
      <c r="B73" s="160" t="s">
        <v>125</v>
      </c>
      <c r="C73" s="635">
        <v>384495.65</v>
      </c>
      <c r="D73" s="630">
        <v>0</v>
      </c>
      <c r="E73" s="630">
        <v>0</v>
      </c>
      <c r="F73" s="630">
        <v>0</v>
      </c>
      <c r="G73" s="632">
        <v>0</v>
      </c>
      <c r="H73" s="632">
        <v>0</v>
      </c>
      <c r="I73" s="581">
        <f t="shared" si="3"/>
        <v>0</v>
      </c>
      <c r="K73" s="423">
        <f t="shared" si="4"/>
        <v>0</v>
      </c>
    </row>
    <row r="74" spans="1:11">
      <c r="A74" s="573">
        <v>70</v>
      </c>
      <c r="B74" s="151" t="s">
        <v>126</v>
      </c>
      <c r="C74" s="635">
        <v>38504</v>
      </c>
      <c r="D74" s="638">
        <v>0</v>
      </c>
      <c r="E74" s="638">
        <v>0</v>
      </c>
      <c r="F74" s="630">
        <v>0</v>
      </c>
      <c r="G74" s="632">
        <v>0</v>
      </c>
      <c r="H74" s="631">
        <v>0</v>
      </c>
      <c r="I74" s="581">
        <f t="shared" si="3"/>
        <v>0</v>
      </c>
      <c r="K74" s="423">
        <f t="shared" si="4"/>
        <v>0</v>
      </c>
    </row>
    <row r="75" spans="1:11">
      <c r="A75" s="573">
        <v>71</v>
      </c>
      <c r="B75" s="151" t="s">
        <v>127</v>
      </c>
      <c r="C75" s="635">
        <v>114605.5</v>
      </c>
      <c r="D75" s="630">
        <v>0</v>
      </c>
      <c r="E75" s="630">
        <v>0</v>
      </c>
      <c r="F75" s="630">
        <v>0</v>
      </c>
      <c r="G75" s="631">
        <v>0</v>
      </c>
      <c r="H75" s="632">
        <v>0</v>
      </c>
      <c r="I75" s="581">
        <f t="shared" si="3"/>
        <v>0</v>
      </c>
      <c r="K75" s="423">
        <f t="shared" si="4"/>
        <v>0</v>
      </c>
    </row>
    <row r="76" spans="1:11">
      <c r="A76" s="573">
        <v>72</v>
      </c>
      <c r="B76" s="151" t="s">
        <v>128</v>
      </c>
      <c r="C76" s="635">
        <v>17314.12</v>
      </c>
      <c r="D76" s="630">
        <v>0</v>
      </c>
      <c r="E76" s="630">
        <v>0</v>
      </c>
      <c r="F76" s="630">
        <v>0</v>
      </c>
      <c r="G76" s="631">
        <v>0</v>
      </c>
      <c r="H76" s="632">
        <v>0</v>
      </c>
      <c r="I76" s="581">
        <f t="shared" si="3"/>
        <v>0</v>
      </c>
      <c r="K76" s="423">
        <f t="shared" si="4"/>
        <v>0</v>
      </c>
    </row>
    <row r="77" spans="1:11">
      <c r="A77" s="573">
        <v>73</v>
      </c>
      <c r="B77" s="144" t="s">
        <v>129</v>
      </c>
      <c r="C77" s="635">
        <v>58517.59</v>
      </c>
      <c r="D77" s="630">
        <v>0</v>
      </c>
      <c r="E77" s="630">
        <v>0</v>
      </c>
      <c r="F77" s="630">
        <v>0</v>
      </c>
      <c r="G77" s="631">
        <v>0</v>
      </c>
      <c r="H77" s="632">
        <v>0</v>
      </c>
      <c r="I77" s="581">
        <f t="shared" si="3"/>
        <v>0</v>
      </c>
      <c r="K77" s="423">
        <f t="shared" si="4"/>
        <v>0</v>
      </c>
    </row>
    <row r="78" spans="1:11">
      <c r="A78" s="573">
        <v>74</v>
      </c>
      <c r="B78" s="151" t="s">
        <v>130</v>
      </c>
      <c r="C78" s="635">
        <v>607629</v>
      </c>
      <c r="D78" s="630">
        <v>0</v>
      </c>
      <c r="E78" s="630">
        <v>0</v>
      </c>
      <c r="F78" s="630">
        <v>0</v>
      </c>
      <c r="G78" s="632">
        <v>0</v>
      </c>
      <c r="H78" s="632">
        <v>0</v>
      </c>
      <c r="I78" s="581">
        <f t="shared" si="3"/>
        <v>0</v>
      </c>
      <c r="K78" s="423">
        <f t="shared" si="4"/>
        <v>0</v>
      </c>
    </row>
    <row r="79" spans="1:11">
      <c r="A79" s="573">
        <v>75</v>
      </c>
      <c r="B79" s="151" t="s">
        <v>132</v>
      </c>
      <c r="C79" s="635">
        <v>336214.4</v>
      </c>
      <c r="D79" s="630">
        <v>0</v>
      </c>
      <c r="E79" s="630">
        <v>0</v>
      </c>
      <c r="F79" s="630">
        <v>0</v>
      </c>
      <c r="G79" s="632">
        <v>0</v>
      </c>
      <c r="H79" s="631">
        <v>0</v>
      </c>
      <c r="I79" s="581">
        <f t="shared" si="3"/>
        <v>0</v>
      </c>
      <c r="K79" s="423">
        <f t="shared" si="4"/>
        <v>0</v>
      </c>
    </row>
    <row r="80" spans="1:11">
      <c r="A80" s="573">
        <v>76</v>
      </c>
      <c r="B80" s="151" t="s">
        <v>131</v>
      </c>
      <c r="C80" s="635">
        <v>111234</v>
      </c>
      <c r="D80" s="630">
        <v>0</v>
      </c>
      <c r="E80" s="630">
        <v>0</v>
      </c>
      <c r="F80" s="633">
        <v>0</v>
      </c>
      <c r="G80" s="634">
        <v>0</v>
      </c>
      <c r="H80" s="634">
        <v>0</v>
      </c>
      <c r="I80" s="581">
        <f t="shared" si="3"/>
        <v>0</v>
      </c>
      <c r="K80" s="423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FF680-035D-48EC-A3DB-B40250188718}">
  <sheetPr codeName="Sheet39">
    <tabColor theme="9" tint="0.59999389629810485"/>
  </sheetPr>
  <dimension ref="A1:K80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4" sqref="H4"/>
    </sheetView>
  </sheetViews>
  <sheetFormatPr defaultRowHeight="18.75"/>
  <cols>
    <col min="2" max="2" width="14.140625" bestFit="1" customWidth="1"/>
    <col min="3" max="3" width="16.28515625" customWidth="1"/>
    <col min="7" max="7" width="12.28515625" customWidth="1"/>
    <col min="8" max="9" width="13" customWidth="1"/>
    <col min="11" max="11" width="9.140625" style="423"/>
  </cols>
  <sheetData>
    <row r="1" spans="1:11">
      <c r="A1" s="850" t="s">
        <v>556</v>
      </c>
      <c r="B1" s="850"/>
      <c r="C1" s="850"/>
      <c r="D1" s="850"/>
      <c r="E1" s="850"/>
      <c r="F1" s="850"/>
      <c r="G1" s="850"/>
      <c r="H1" s="850"/>
      <c r="I1" s="850"/>
      <c r="K1" s="424" t="s">
        <v>318</v>
      </c>
    </row>
    <row r="2" spans="1:11">
      <c r="A2" s="855" t="s">
        <v>227</v>
      </c>
      <c r="B2" s="855" t="s">
        <v>4</v>
      </c>
      <c r="C2" s="857" t="s">
        <v>228</v>
      </c>
      <c r="D2" s="853" t="s">
        <v>229</v>
      </c>
      <c r="E2" s="859"/>
      <c r="F2" s="854"/>
      <c r="G2" s="137" t="s">
        <v>230</v>
      </c>
      <c r="H2" s="137" t="s">
        <v>230</v>
      </c>
      <c r="I2" s="860" t="s">
        <v>231</v>
      </c>
      <c r="K2" s="424"/>
    </row>
    <row r="3" spans="1:11">
      <c r="A3" s="856"/>
      <c r="B3" s="856"/>
      <c r="C3" s="858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861"/>
      <c r="K3" s="424"/>
    </row>
    <row r="4" spans="1:11">
      <c r="A4" s="853" t="s">
        <v>40</v>
      </c>
      <c r="B4" s="854"/>
      <c r="C4" s="140">
        <f>SUM(C5:C80)</f>
        <v>25262195.960000005</v>
      </c>
      <c r="D4" s="140">
        <f t="shared" ref="D4:I4" si="0">SUM(D5:D80)</f>
        <v>0</v>
      </c>
      <c r="E4" s="140">
        <f t="shared" si="0"/>
        <v>0</v>
      </c>
      <c r="F4" s="140">
        <f t="shared" si="0"/>
        <v>10</v>
      </c>
      <c r="G4" s="140">
        <f t="shared" si="0"/>
        <v>10</v>
      </c>
      <c r="H4" s="140">
        <f t="shared" si="0"/>
        <v>10</v>
      </c>
      <c r="I4" s="140">
        <f t="shared" si="0"/>
        <v>0</v>
      </c>
      <c r="K4" s="424">
        <f>SUM(K5:K80)</f>
        <v>1</v>
      </c>
    </row>
    <row r="5" spans="1:11">
      <c r="A5" s="639">
        <v>1</v>
      </c>
      <c r="B5" s="680" t="s">
        <v>134</v>
      </c>
      <c r="C5" s="677">
        <v>1080748.44</v>
      </c>
      <c r="D5" s="678">
        <v>0</v>
      </c>
      <c r="E5" s="678">
        <v>0</v>
      </c>
      <c r="F5" s="678">
        <v>10</v>
      </c>
      <c r="G5" s="679">
        <v>10</v>
      </c>
      <c r="H5" s="679">
        <v>10</v>
      </c>
      <c r="I5" s="640">
        <f>+G5-H5</f>
        <v>0</v>
      </c>
      <c r="K5" s="423">
        <f>IF(G5&gt;0,1,0)</f>
        <v>1</v>
      </c>
    </row>
    <row r="6" spans="1:11">
      <c r="A6" s="639">
        <v>2</v>
      </c>
      <c r="B6" s="680" t="s">
        <v>155</v>
      </c>
      <c r="C6" s="677">
        <v>60143</v>
      </c>
      <c r="D6" s="678">
        <v>0</v>
      </c>
      <c r="E6" s="678">
        <v>0</v>
      </c>
      <c r="F6" s="678">
        <v>0</v>
      </c>
      <c r="G6" s="679">
        <v>0</v>
      </c>
      <c r="H6" s="679">
        <v>0</v>
      </c>
      <c r="I6" s="640">
        <f t="shared" ref="I6:I69" si="1">+G6-H6</f>
        <v>0</v>
      </c>
      <c r="K6" s="423">
        <f t="shared" ref="K6:K69" si="2">IF(G6&gt;0,1,0)</f>
        <v>0</v>
      </c>
    </row>
    <row r="7" spans="1:11">
      <c r="A7" s="639">
        <v>3</v>
      </c>
      <c r="B7" s="680" t="s">
        <v>156</v>
      </c>
      <c r="C7" s="677">
        <v>555958.75</v>
      </c>
      <c r="D7" s="678">
        <v>0</v>
      </c>
      <c r="E7" s="678">
        <v>0</v>
      </c>
      <c r="F7" s="678">
        <v>0</v>
      </c>
      <c r="G7" s="679">
        <v>0</v>
      </c>
      <c r="H7" s="679">
        <v>0</v>
      </c>
      <c r="I7" s="640">
        <f t="shared" si="1"/>
        <v>0</v>
      </c>
      <c r="K7" s="423">
        <f t="shared" si="2"/>
        <v>0</v>
      </c>
    </row>
    <row r="8" spans="1:11">
      <c r="A8" s="639">
        <v>4</v>
      </c>
      <c r="B8" s="680" t="s">
        <v>157</v>
      </c>
      <c r="C8" s="677">
        <v>66397.919999999998</v>
      </c>
      <c r="D8" s="678">
        <v>0</v>
      </c>
      <c r="E8" s="678">
        <v>0</v>
      </c>
      <c r="F8" s="678">
        <v>0</v>
      </c>
      <c r="G8" s="679">
        <v>0</v>
      </c>
      <c r="H8" s="679">
        <v>0</v>
      </c>
      <c r="I8" s="640">
        <f t="shared" si="1"/>
        <v>0</v>
      </c>
      <c r="K8" s="423">
        <f t="shared" si="2"/>
        <v>0</v>
      </c>
    </row>
    <row r="9" spans="1:11">
      <c r="A9" s="639">
        <v>5</v>
      </c>
      <c r="B9" s="680" t="s">
        <v>217</v>
      </c>
      <c r="C9" s="677">
        <v>169417.03</v>
      </c>
      <c r="D9" s="678">
        <v>0</v>
      </c>
      <c r="E9" s="678">
        <v>0</v>
      </c>
      <c r="F9" s="678">
        <v>0</v>
      </c>
      <c r="G9" s="679">
        <v>0</v>
      </c>
      <c r="H9" s="679">
        <v>0</v>
      </c>
      <c r="I9" s="640">
        <f t="shared" si="1"/>
        <v>0</v>
      </c>
      <c r="K9" s="423">
        <f t="shared" si="2"/>
        <v>0</v>
      </c>
    </row>
    <row r="10" spans="1:11">
      <c r="A10" s="639">
        <v>6</v>
      </c>
      <c r="B10" s="680" t="s">
        <v>158</v>
      </c>
      <c r="C10" s="677">
        <v>675278.74</v>
      </c>
      <c r="D10" s="678">
        <v>0</v>
      </c>
      <c r="E10" s="678">
        <v>0</v>
      </c>
      <c r="F10" s="678">
        <v>0</v>
      </c>
      <c r="G10" s="679">
        <v>0</v>
      </c>
      <c r="H10" s="679">
        <v>0</v>
      </c>
      <c r="I10" s="640">
        <f t="shared" si="1"/>
        <v>0</v>
      </c>
      <c r="K10" s="423">
        <f t="shared" si="2"/>
        <v>0</v>
      </c>
    </row>
    <row r="11" spans="1:11">
      <c r="A11" s="639">
        <v>7</v>
      </c>
      <c r="B11" s="680" t="s">
        <v>159</v>
      </c>
      <c r="C11" s="677">
        <v>395268</v>
      </c>
      <c r="D11" s="678">
        <v>0</v>
      </c>
      <c r="E11" s="678">
        <v>0</v>
      </c>
      <c r="F11" s="678">
        <v>0</v>
      </c>
      <c r="G11" s="679">
        <v>0</v>
      </c>
      <c r="H11" s="679">
        <v>0</v>
      </c>
      <c r="I11" s="640">
        <f t="shared" si="1"/>
        <v>0</v>
      </c>
      <c r="K11" s="423">
        <f t="shared" si="2"/>
        <v>0</v>
      </c>
    </row>
    <row r="12" spans="1:11">
      <c r="A12" s="639">
        <v>8</v>
      </c>
      <c r="B12" s="682" t="s">
        <v>160</v>
      </c>
      <c r="C12" s="677">
        <v>107492.25</v>
      </c>
      <c r="D12" s="678">
        <v>0</v>
      </c>
      <c r="E12" s="678">
        <v>0</v>
      </c>
      <c r="F12" s="678">
        <v>0</v>
      </c>
      <c r="G12" s="679">
        <v>0</v>
      </c>
      <c r="H12" s="679">
        <v>0</v>
      </c>
      <c r="I12" s="640">
        <f t="shared" si="1"/>
        <v>0</v>
      </c>
      <c r="K12" s="423">
        <f t="shared" si="2"/>
        <v>0</v>
      </c>
    </row>
    <row r="13" spans="1:11">
      <c r="A13" s="639">
        <v>9</v>
      </c>
      <c r="B13" s="680" t="s">
        <v>161</v>
      </c>
      <c r="C13" s="677">
        <v>138175.75</v>
      </c>
      <c r="D13" s="678">
        <v>0</v>
      </c>
      <c r="E13" s="678">
        <v>0</v>
      </c>
      <c r="F13" s="678">
        <v>0</v>
      </c>
      <c r="G13" s="679">
        <v>0</v>
      </c>
      <c r="H13" s="679">
        <v>0</v>
      </c>
      <c r="I13" s="640">
        <f t="shared" si="1"/>
        <v>0</v>
      </c>
      <c r="K13" s="423">
        <f t="shared" si="2"/>
        <v>0</v>
      </c>
    </row>
    <row r="14" spans="1:11">
      <c r="A14" s="639">
        <v>10</v>
      </c>
      <c r="B14" s="680" t="s">
        <v>162</v>
      </c>
      <c r="C14" s="677">
        <v>168336.04</v>
      </c>
      <c r="D14" s="678">
        <v>0</v>
      </c>
      <c r="E14" s="678">
        <v>0</v>
      </c>
      <c r="F14" s="678">
        <v>0</v>
      </c>
      <c r="G14" s="679">
        <v>0</v>
      </c>
      <c r="H14" s="679">
        <v>0</v>
      </c>
      <c r="I14" s="640">
        <f t="shared" si="1"/>
        <v>0</v>
      </c>
      <c r="K14" s="423">
        <f t="shared" si="2"/>
        <v>0</v>
      </c>
    </row>
    <row r="15" spans="1:11">
      <c r="A15" s="639">
        <v>11</v>
      </c>
      <c r="B15" s="681" t="s">
        <v>174</v>
      </c>
      <c r="C15" s="677">
        <v>6021</v>
      </c>
      <c r="D15" s="678">
        <v>0</v>
      </c>
      <c r="E15" s="678">
        <v>0</v>
      </c>
      <c r="F15" s="678">
        <v>0</v>
      </c>
      <c r="G15" s="679">
        <v>0</v>
      </c>
      <c r="H15" s="679">
        <v>0</v>
      </c>
      <c r="I15" s="640">
        <f t="shared" si="1"/>
        <v>0</v>
      </c>
      <c r="K15" s="423">
        <f t="shared" si="2"/>
        <v>0</v>
      </c>
    </row>
    <row r="16" spans="1:11">
      <c r="A16" s="639">
        <v>12</v>
      </c>
      <c r="B16" s="680" t="s">
        <v>175</v>
      </c>
      <c r="C16" s="677">
        <v>182060.75</v>
      </c>
      <c r="D16" s="678">
        <v>0</v>
      </c>
      <c r="E16" s="678">
        <v>0</v>
      </c>
      <c r="F16" s="678">
        <v>0</v>
      </c>
      <c r="G16" s="679">
        <v>0</v>
      </c>
      <c r="H16" s="679">
        <v>0</v>
      </c>
      <c r="I16" s="640">
        <f t="shared" si="1"/>
        <v>0</v>
      </c>
      <c r="K16" s="423">
        <f t="shared" si="2"/>
        <v>0</v>
      </c>
    </row>
    <row r="17" spans="1:11">
      <c r="A17" s="639">
        <v>13</v>
      </c>
      <c r="B17" s="680" t="s">
        <v>176</v>
      </c>
      <c r="C17" s="677">
        <v>6632.5</v>
      </c>
      <c r="D17" s="678">
        <v>0</v>
      </c>
      <c r="E17" s="678">
        <v>0</v>
      </c>
      <c r="F17" s="678">
        <v>0</v>
      </c>
      <c r="G17" s="679">
        <v>0</v>
      </c>
      <c r="H17" s="679">
        <v>0</v>
      </c>
      <c r="I17" s="640">
        <f t="shared" si="1"/>
        <v>0</v>
      </c>
      <c r="K17" s="423">
        <f t="shared" si="2"/>
        <v>0</v>
      </c>
    </row>
    <row r="18" spans="1:11">
      <c r="A18" s="639">
        <v>14</v>
      </c>
      <c r="B18" s="680" t="s">
        <v>177</v>
      </c>
      <c r="C18" s="677">
        <v>20142.080000000002</v>
      </c>
      <c r="D18" s="678">
        <v>0</v>
      </c>
      <c r="E18" s="678">
        <v>0</v>
      </c>
      <c r="F18" s="678">
        <v>0</v>
      </c>
      <c r="G18" s="679">
        <v>0</v>
      </c>
      <c r="H18" s="679">
        <v>0</v>
      </c>
      <c r="I18" s="640">
        <f t="shared" si="1"/>
        <v>0</v>
      </c>
      <c r="K18" s="423">
        <f t="shared" si="2"/>
        <v>0</v>
      </c>
    </row>
    <row r="19" spans="1:11">
      <c r="A19" s="639">
        <v>15</v>
      </c>
      <c r="B19" s="680" t="s">
        <v>178</v>
      </c>
      <c r="C19" s="677">
        <v>41050.800000000003</v>
      </c>
      <c r="D19" s="678">
        <v>0</v>
      </c>
      <c r="E19" s="678">
        <v>0</v>
      </c>
      <c r="F19" s="678">
        <v>0</v>
      </c>
      <c r="G19" s="679">
        <v>0</v>
      </c>
      <c r="H19" s="679">
        <v>0</v>
      </c>
      <c r="I19" s="640">
        <f t="shared" si="1"/>
        <v>0</v>
      </c>
      <c r="K19" s="423">
        <f t="shared" si="2"/>
        <v>0</v>
      </c>
    </row>
    <row r="20" spans="1:11">
      <c r="A20" s="639">
        <v>16</v>
      </c>
      <c r="B20" s="681" t="s">
        <v>179</v>
      </c>
      <c r="C20" s="677">
        <v>74</v>
      </c>
      <c r="D20" s="678">
        <v>0</v>
      </c>
      <c r="E20" s="678">
        <v>0</v>
      </c>
      <c r="F20" s="678">
        <v>0</v>
      </c>
      <c r="G20" s="679">
        <v>0</v>
      </c>
      <c r="H20" s="679">
        <v>0</v>
      </c>
      <c r="I20" s="640">
        <f t="shared" si="1"/>
        <v>0</v>
      </c>
      <c r="K20" s="423">
        <f t="shared" si="2"/>
        <v>0</v>
      </c>
    </row>
    <row r="21" spans="1:11">
      <c r="A21" s="639">
        <v>17</v>
      </c>
      <c r="B21" s="680" t="s">
        <v>180</v>
      </c>
      <c r="C21" s="677">
        <v>122</v>
      </c>
      <c r="D21" s="678">
        <v>0</v>
      </c>
      <c r="E21" s="678">
        <v>0</v>
      </c>
      <c r="F21" s="678">
        <v>0</v>
      </c>
      <c r="G21" s="679">
        <v>0</v>
      </c>
      <c r="H21" s="679">
        <v>0</v>
      </c>
      <c r="I21" s="640">
        <f t="shared" si="1"/>
        <v>0</v>
      </c>
      <c r="K21" s="423">
        <f t="shared" si="2"/>
        <v>0</v>
      </c>
    </row>
    <row r="22" spans="1:11">
      <c r="A22" s="639">
        <v>18</v>
      </c>
      <c r="B22" s="681" t="s">
        <v>181</v>
      </c>
      <c r="C22" s="677">
        <v>673143.44</v>
      </c>
      <c r="D22" s="678">
        <v>0</v>
      </c>
      <c r="E22" s="678">
        <v>0</v>
      </c>
      <c r="F22" s="678">
        <v>0</v>
      </c>
      <c r="G22" s="679">
        <v>0</v>
      </c>
      <c r="H22" s="679">
        <v>0</v>
      </c>
      <c r="I22" s="640">
        <f t="shared" si="1"/>
        <v>0</v>
      </c>
      <c r="K22" s="423">
        <f t="shared" si="2"/>
        <v>0</v>
      </c>
    </row>
    <row r="23" spans="1:11">
      <c r="A23" s="639">
        <v>19</v>
      </c>
      <c r="B23" s="680" t="s">
        <v>164</v>
      </c>
      <c r="C23" s="677">
        <v>2575.1999999999998</v>
      </c>
      <c r="D23" s="678">
        <v>0</v>
      </c>
      <c r="E23" s="678">
        <v>0</v>
      </c>
      <c r="F23" s="678">
        <v>0</v>
      </c>
      <c r="G23" s="679">
        <v>0</v>
      </c>
      <c r="H23" s="679">
        <v>0</v>
      </c>
      <c r="I23" s="640">
        <f t="shared" si="1"/>
        <v>0</v>
      </c>
      <c r="K23" s="423">
        <f t="shared" si="2"/>
        <v>0</v>
      </c>
    </row>
    <row r="24" spans="1:11">
      <c r="A24" s="639">
        <v>20</v>
      </c>
      <c r="B24" s="680" t="s">
        <v>165</v>
      </c>
      <c r="C24" s="677">
        <v>145256.25</v>
      </c>
      <c r="D24" s="678">
        <v>0</v>
      </c>
      <c r="E24" s="678">
        <v>0</v>
      </c>
      <c r="F24" s="678">
        <v>0</v>
      </c>
      <c r="G24" s="679">
        <v>0</v>
      </c>
      <c r="H24" s="679">
        <v>0</v>
      </c>
      <c r="I24" s="640">
        <f t="shared" si="1"/>
        <v>0</v>
      </c>
      <c r="K24" s="423">
        <f t="shared" si="2"/>
        <v>0</v>
      </c>
    </row>
    <row r="25" spans="1:11">
      <c r="A25" s="639">
        <v>21</v>
      </c>
      <c r="B25" s="680" t="s">
        <v>166</v>
      </c>
      <c r="C25" s="677">
        <v>30119.25</v>
      </c>
      <c r="D25" s="678">
        <v>0</v>
      </c>
      <c r="E25" s="678">
        <v>0</v>
      </c>
      <c r="F25" s="678">
        <v>0</v>
      </c>
      <c r="G25" s="679">
        <v>0</v>
      </c>
      <c r="H25" s="679">
        <v>0</v>
      </c>
      <c r="I25" s="640">
        <f t="shared" si="1"/>
        <v>0</v>
      </c>
      <c r="K25" s="423">
        <f t="shared" si="2"/>
        <v>0</v>
      </c>
    </row>
    <row r="26" spans="1:11">
      <c r="A26" s="639">
        <v>22</v>
      </c>
      <c r="B26" s="676" t="s">
        <v>167</v>
      </c>
      <c r="C26" s="677">
        <v>8316.5</v>
      </c>
      <c r="D26" s="678">
        <v>0</v>
      </c>
      <c r="E26" s="678">
        <v>0</v>
      </c>
      <c r="F26" s="678">
        <v>0</v>
      </c>
      <c r="G26" s="679">
        <v>0</v>
      </c>
      <c r="H26" s="679">
        <v>0</v>
      </c>
      <c r="I26" s="640">
        <f t="shared" si="1"/>
        <v>0</v>
      </c>
      <c r="K26" s="423">
        <f t="shared" si="2"/>
        <v>0</v>
      </c>
    </row>
    <row r="27" spans="1:11">
      <c r="A27" s="639">
        <v>23</v>
      </c>
      <c r="B27" s="676" t="s">
        <v>168</v>
      </c>
      <c r="C27" s="677">
        <v>193449</v>
      </c>
      <c r="D27" s="678">
        <v>0</v>
      </c>
      <c r="E27" s="678">
        <v>0</v>
      </c>
      <c r="F27" s="678">
        <v>0</v>
      </c>
      <c r="G27" s="679">
        <v>0</v>
      </c>
      <c r="H27" s="679">
        <v>0</v>
      </c>
      <c r="I27" s="640">
        <f t="shared" si="1"/>
        <v>0</v>
      </c>
      <c r="K27" s="423">
        <f t="shared" si="2"/>
        <v>0</v>
      </c>
    </row>
    <row r="28" spans="1:11">
      <c r="A28" s="639">
        <v>24</v>
      </c>
      <c r="B28" s="681" t="s">
        <v>169</v>
      </c>
      <c r="C28" s="677">
        <v>126984.02</v>
      </c>
      <c r="D28" s="678">
        <v>0</v>
      </c>
      <c r="E28" s="678">
        <v>0</v>
      </c>
      <c r="F28" s="678">
        <v>0</v>
      </c>
      <c r="G28" s="679">
        <v>0</v>
      </c>
      <c r="H28" s="679">
        <v>0</v>
      </c>
      <c r="I28" s="640">
        <f t="shared" si="1"/>
        <v>0</v>
      </c>
      <c r="K28" s="423">
        <f t="shared" si="2"/>
        <v>0</v>
      </c>
    </row>
    <row r="29" spans="1:11">
      <c r="A29" s="639">
        <v>25</v>
      </c>
      <c r="B29" s="680" t="s">
        <v>170</v>
      </c>
      <c r="C29" s="677">
        <v>377.5</v>
      </c>
      <c r="D29" s="678">
        <v>0</v>
      </c>
      <c r="E29" s="678">
        <v>0</v>
      </c>
      <c r="F29" s="678">
        <v>0</v>
      </c>
      <c r="G29" s="679">
        <v>0</v>
      </c>
      <c r="H29" s="679">
        <v>0</v>
      </c>
      <c r="I29" s="640">
        <f t="shared" si="1"/>
        <v>0</v>
      </c>
      <c r="K29" s="423">
        <f t="shared" si="2"/>
        <v>0</v>
      </c>
    </row>
    <row r="30" spans="1:11">
      <c r="A30" s="639">
        <v>26</v>
      </c>
      <c r="B30" s="680" t="s">
        <v>171</v>
      </c>
      <c r="C30" s="677">
        <v>4987</v>
      </c>
      <c r="D30" s="678">
        <v>0</v>
      </c>
      <c r="E30" s="678">
        <v>0</v>
      </c>
      <c r="F30" s="678">
        <v>0</v>
      </c>
      <c r="G30" s="679">
        <v>0</v>
      </c>
      <c r="H30" s="679">
        <v>0</v>
      </c>
      <c r="I30" s="640">
        <f t="shared" si="1"/>
        <v>0</v>
      </c>
      <c r="K30" s="423">
        <f t="shared" si="2"/>
        <v>0</v>
      </c>
    </row>
    <row r="31" spans="1:11">
      <c r="A31" s="639">
        <v>27</v>
      </c>
      <c r="B31" s="681" t="s">
        <v>172</v>
      </c>
      <c r="C31" s="677">
        <v>85260</v>
      </c>
      <c r="D31" s="678">
        <v>0</v>
      </c>
      <c r="E31" s="678">
        <v>0</v>
      </c>
      <c r="F31" s="678">
        <v>0</v>
      </c>
      <c r="G31" s="679">
        <v>0</v>
      </c>
      <c r="H31" s="679">
        <v>0</v>
      </c>
      <c r="I31" s="640">
        <f t="shared" si="1"/>
        <v>0</v>
      </c>
      <c r="K31" s="423">
        <f t="shared" si="2"/>
        <v>0</v>
      </c>
    </row>
    <row r="32" spans="1:11">
      <c r="A32" s="639">
        <v>28</v>
      </c>
      <c r="B32" s="680" t="s">
        <v>135</v>
      </c>
      <c r="C32" s="677">
        <v>399619.58</v>
      </c>
      <c r="D32" s="678">
        <v>0</v>
      </c>
      <c r="E32" s="678">
        <v>0</v>
      </c>
      <c r="F32" s="678">
        <v>0</v>
      </c>
      <c r="G32" s="679">
        <v>0</v>
      </c>
      <c r="H32" s="679">
        <v>0</v>
      </c>
      <c r="I32" s="640">
        <f t="shared" si="1"/>
        <v>0</v>
      </c>
      <c r="K32" s="423">
        <f t="shared" si="2"/>
        <v>0</v>
      </c>
    </row>
    <row r="33" spans="1:11">
      <c r="A33" s="639">
        <v>29</v>
      </c>
      <c r="B33" s="676" t="s">
        <v>136</v>
      </c>
      <c r="C33" s="677">
        <v>692561.36</v>
      </c>
      <c r="D33" s="678">
        <v>0</v>
      </c>
      <c r="E33" s="678">
        <v>0</v>
      </c>
      <c r="F33" s="678">
        <v>0</v>
      </c>
      <c r="G33" s="679">
        <v>0</v>
      </c>
      <c r="H33" s="679">
        <v>0</v>
      </c>
      <c r="I33" s="640">
        <f t="shared" si="1"/>
        <v>0</v>
      </c>
      <c r="K33" s="423">
        <f t="shared" si="2"/>
        <v>0</v>
      </c>
    </row>
    <row r="34" spans="1:11">
      <c r="A34" s="639">
        <v>30</v>
      </c>
      <c r="B34" s="680" t="s">
        <v>137</v>
      </c>
      <c r="C34" s="677">
        <v>203994.61</v>
      </c>
      <c r="D34" s="678">
        <v>0</v>
      </c>
      <c r="E34" s="678">
        <v>0</v>
      </c>
      <c r="F34" s="678">
        <v>0</v>
      </c>
      <c r="G34" s="679">
        <v>0</v>
      </c>
      <c r="H34" s="679">
        <v>0</v>
      </c>
      <c r="I34" s="640">
        <f t="shared" si="1"/>
        <v>0</v>
      </c>
      <c r="K34" s="423">
        <f t="shared" si="2"/>
        <v>0</v>
      </c>
    </row>
    <row r="35" spans="1:11">
      <c r="A35" s="639">
        <v>31</v>
      </c>
      <c r="B35" s="681" t="s">
        <v>138</v>
      </c>
      <c r="C35" s="677">
        <v>634304.77</v>
      </c>
      <c r="D35" s="678">
        <v>0</v>
      </c>
      <c r="E35" s="678">
        <v>0</v>
      </c>
      <c r="F35" s="678">
        <v>0</v>
      </c>
      <c r="G35" s="679">
        <v>0</v>
      </c>
      <c r="H35" s="679">
        <v>0</v>
      </c>
      <c r="I35" s="640">
        <f t="shared" si="1"/>
        <v>0</v>
      </c>
      <c r="K35" s="423">
        <f t="shared" si="2"/>
        <v>0</v>
      </c>
    </row>
    <row r="36" spans="1:11">
      <c r="A36" s="639">
        <v>32</v>
      </c>
      <c r="B36" s="681" t="s">
        <v>139</v>
      </c>
      <c r="C36" s="677">
        <v>4838</v>
      </c>
      <c r="D36" s="678">
        <v>0</v>
      </c>
      <c r="E36" s="678">
        <v>0</v>
      </c>
      <c r="F36" s="678">
        <v>0</v>
      </c>
      <c r="G36" s="679">
        <v>0</v>
      </c>
      <c r="H36" s="679">
        <v>0</v>
      </c>
      <c r="I36" s="640">
        <f t="shared" si="1"/>
        <v>0</v>
      </c>
      <c r="K36" s="423">
        <f t="shared" si="2"/>
        <v>0</v>
      </c>
    </row>
    <row r="37" spans="1:11">
      <c r="A37" s="639">
        <v>33</v>
      </c>
      <c r="B37" s="680" t="s">
        <v>140</v>
      </c>
      <c r="C37" s="677">
        <v>1070870.83</v>
      </c>
      <c r="D37" s="678">
        <v>0</v>
      </c>
      <c r="E37" s="678">
        <v>0</v>
      </c>
      <c r="F37" s="678">
        <v>0</v>
      </c>
      <c r="G37" s="679">
        <v>0</v>
      </c>
      <c r="H37" s="679">
        <v>0</v>
      </c>
      <c r="I37" s="640">
        <f t="shared" si="1"/>
        <v>0</v>
      </c>
      <c r="K37" s="423">
        <f t="shared" si="2"/>
        <v>0</v>
      </c>
    </row>
    <row r="38" spans="1:11">
      <c r="A38" s="639">
        <v>34</v>
      </c>
      <c r="B38" s="680" t="s">
        <v>141</v>
      </c>
      <c r="C38" s="677">
        <v>1079820</v>
      </c>
      <c r="D38" s="678">
        <v>0</v>
      </c>
      <c r="E38" s="678">
        <v>0</v>
      </c>
      <c r="F38" s="678">
        <v>0</v>
      </c>
      <c r="G38" s="679">
        <v>0</v>
      </c>
      <c r="H38" s="679">
        <v>0</v>
      </c>
      <c r="I38" s="640">
        <f t="shared" si="1"/>
        <v>0</v>
      </c>
      <c r="K38" s="423">
        <f t="shared" si="2"/>
        <v>0</v>
      </c>
    </row>
    <row r="39" spans="1:11">
      <c r="A39" s="639">
        <v>35</v>
      </c>
      <c r="B39" s="681" t="s">
        <v>142</v>
      </c>
      <c r="C39" s="677">
        <v>10</v>
      </c>
      <c r="D39" s="678">
        <v>0</v>
      </c>
      <c r="E39" s="678">
        <v>0</v>
      </c>
      <c r="F39" s="678">
        <v>0</v>
      </c>
      <c r="G39" s="679">
        <v>0</v>
      </c>
      <c r="H39" s="679">
        <v>0</v>
      </c>
      <c r="I39" s="640">
        <f t="shared" si="1"/>
        <v>0</v>
      </c>
      <c r="K39" s="423">
        <f t="shared" si="2"/>
        <v>0</v>
      </c>
    </row>
    <row r="40" spans="1:11">
      <c r="A40" s="639">
        <v>36</v>
      </c>
      <c r="B40" s="681" t="s">
        <v>143</v>
      </c>
      <c r="C40" s="677">
        <v>317780.75</v>
      </c>
      <c r="D40" s="678">
        <v>0</v>
      </c>
      <c r="E40" s="678">
        <v>0</v>
      </c>
      <c r="F40" s="678">
        <v>0</v>
      </c>
      <c r="G40" s="679">
        <v>0</v>
      </c>
      <c r="H40" s="679">
        <v>0</v>
      </c>
      <c r="I40" s="640">
        <f t="shared" si="1"/>
        <v>0</v>
      </c>
      <c r="K40" s="423">
        <f t="shared" si="2"/>
        <v>0</v>
      </c>
    </row>
    <row r="41" spans="1:11">
      <c r="A41" s="639">
        <v>37</v>
      </c>
      <c r="B41" s="680" t="s">
        <v>144</v>
      </c>
      <c r="C41" s="677">
        <v>2982145.79</v>
      </c>
      <c r="D41" s="678">
        <v>0</v>
      </c>
      <c r="E41" s="678">
        <v>0</v>
      </c>
      <c r="F41" s="678">
        <v>0</v>
      </c>
      <c r="G41" s="679">
        <v>0</v>
      </c>
      <c r="H41" s="679">
        <v>0</v>
      </c>
      <c r="I41" s="640">
        <f t="shared" si="1"/>
        <v>0</v>
      </c>
      <c r="K41" s="423">
        <f t="shared" si="2"/>
        <v>0</v>
      </c>
    </row>
    <row r="42" spans="1:11">
      <c r="A42" s="639">
        <v>38</v>
      </c>
      <c r="B42" s="681" t="s">
        <v>145</v>
      </c>
      <c r="C42" s="677">
        <v>178798.17</v>
      </c>
      <c r="D42" s="678">
        <v>0</v>
      </c>
      <c r="E42" s="678">
        <v>0</v>
      </c>
      <c r="F42" s="678">
        <v>0</v>
      </c>
      <c r="G42" s="679">
        <v>0</v>
      </c>
      <c r="H42" s="679">
        <v>0</v>
      </c>
      <c r="I42" s="640">
        <f t="shared" si="1"/>
        <v>0</v>
      </c>
      <c r="K42" s="423">
        <f t="shared" si="2"/>
        <v>0</v>
      </c>
    </row>
    <row r="43" spans="1:11">
      <c r="A43" s="639">
        <v>39</v>
      </c>
      <c r="B43" s="680" t="s">
        <v>146</v>
      </c>
      <c r="C43" s="677">
        <v>655234.87</v>
      </c>
      <c r="D43" s="678">
        <v>0</v>
      </c>
      <c r="E43" s="678">
        <v>0</v>
      </c>
      <c r="F43" s="678">
        <v>0</v>
      </c>
      <c r="G43" s="679">
        <v>0</v>
      </c>
      <c r="H43" s="679">
        <v>0</v>
      </c>
      <c r="I43" s="640">
        <f t="shared" si="1"/>
        <v>0</v>
      </c>
      <c r="K43" s="423">
        <f t="shared" si="2"/>
        <v>0</v>
      </c>
    </row>
    <row r="44" spans="1:11">
      <c r="A44" s="639">
        <v>40</v>
      </c>
      <c r="B44" s="681" t="s">
        <v>147</v>
      </c>
      <c r="C44" s="677">
        <v>199119.75</v>
      </c>
      <c r="D44" s="678">
        <v>0</v>
      </c>
      <c r="E44" s="678">
        <v>0</v>
      </c>
      <c r="F44" s="678">
        <v>0</v>
      </c>
      <c r="G44" s="679">
        <v>0</v>
      </c>
      <c r="H44" s="679">
        <v>0</v>
      </c>
      <c r="I44" s="640">
        <f t="shared" si="1"/>
        <v>0</v>
      </c>
      <c r="K44" s="423">
        <f t="shared" si="2"/>
        <v>0</v>
      </c>
    </row>
    <row r="45" spans="1:11">
      <c r="A45" s="639">
        <v>41</v>
      </c>
      <c r="B45" s="681" t="s">
        <v>148</v>
      </c>
      <c r="C45" s="677">
        <v>321175.89</v>
      </c>
      <c r="D45" s="678">
        <v>0</v>
      </c>
      <c r="E45" s="678">
        <v>0</v>
      </c>
      <c r="F45" s="678">
        <v>0</v>
      </c>
      <c r="G45" s="679">
        <v>0</v>
      </c>
      <c r="H45" s="679">
        <v>0</v>
      </c>
      <c r="I45" s="640">
        <f t="shared" si="1"/>
        <v>0</v>
      </c>
      <c r="K45" s="423">
        <f t="shared" si="2"/>
        <v>0</v>
      </c>
    </row>
    <row r="46" spans="1:11">
      <c r="A46" s="639">
        <v>42</v>
      </c>
      <c r="B46" s="680" t="s">
        <v>149</v>
      </c>
      <c r="C46" s="677">
        <v>472479.02</v>
      </c>
      <c r="D46" s="678">
        <v>0</v>
      </c>
      <c r="E46" s="678">
        <v>0</v>
      </c>
      <c r="F46" s="678">
        <v>0</v>
      </c>
      <c r="G46" s="679">
        <v>0</v>
      </c>
      <c r="H46" s="679">
        <v>0</v>
      </c>
      <c r="I46" s="640">
        <f t="shared" si="1"/>
        <v>0</v>
      </c>
      <c r="K46" s="423">
        <f t="shared" si="2"/>
        <v>0</v>
      </c>
    </row>
    <row r="47" spans="1:11">
      <c r="A47" s="639">
        <v>43</v>
      </c>
      <c r="B47" s="680" t="s">
        <v>150</v>
      </c>
      <c r="C47" s="677">
        <v>6424.47</v>
      </c>
      <c r="D47" s="678">
        <v>0</v>
      </c>
      <c r="E47" s="678">
        <v>0</v>
      </c>
      <c r="F47" s="678">
        <v>0</v>
      </c>
      <c r="G47" s="679">
        <v>0</v>
      </c>
      <c r="H47" s="679">
        <v>0</v>
      </c>
      <c r="I47" s="640">
        <f t="shared" si="1"/>
        <v>0</v>
      </c>
      <c r="K47" s="423">
        <f t="shared" si="2"/>
        <v>0</v>
      </c>
    </row>
    <row r="48" spans="1:11">
      <c r="A48" s="639">
        <v>44</v>
      </c>
      <c r="B48" s="680" t="s">
        <v>151</v>
      </c>
      <c r="C48" s="677">
        <v>686498.64</v>
      </c>
      <c r="D48" s="678">
        <v>0</v>
      </c>
      <c r="E48" s="678">
        <v>0</v>
      </c>
      <c r="F48" s="678">
        <v>0</v>
      </c>
      <c r="G48" s="679">
        <v>0</v>
      </c>
      <c r="H48" s="679">
        <v>0</v>
      </c>
      <c r="I48" s="640">
        <f t="shared" si="1"/>
        <v>0</v>
      </c>
      <c r="K48" s="423">
        <f t="shared" si="2"/>
        <v>0</v>
      </c>
    </row>
    <row r="49" spans="1:11">
      <c r="A49" s="639">
        <v>45</v>
      </c>
      <c r="B49" s="680" t="s">
        <v>152</v>
      </c>
      <c r="C49" s="677">
        <v>1058790.17</v>
      </c>
      <c r="D49" s="678">
        <v>0</v>
      </c>
      <c r="E49" s="678">
        <v>0</v>
      </c>
      <c r="F49" s="678">
        <v>0</v>
      </c>
      <c r="G49" s="679">
        <v>0</v>
      </c>
      <c r="H49" s="679">
        <v>0</v>
      </c>
      <c r="I49" s="640">
        <f t="shared" si="1"/>
        <v>0</v>
      </c>
      <c r="K49" s="423">
        <f t="shared" si="2"/>
        <v>0</v>
      </c>
    </row>
    <row r="50" spans="1:11">
      <c r="A50" s="639">
        <v>46</v>
      </c>
      <c r="B50" s="680" t="s">
        <v>153</v>
      </c>
      <c r="C50" s="677">
        <v>3096498.78</v>
      </c>
      <c r="D50" s="678">
        <v>0</v>
      </c>
      <c r="E50" s="678">
        <v>0</v>
      </c>
      <c r="F50" s="678">
        <v>0</v>
      </c>
      <c r="G50" s="679">
        <v>0</v>
      </c>
      <c r="H50" s="679">
        <v>0</v>
      </c>
      <c r="I50" s="640">
        <f t="shared" si="1"/>
        <v>0</v>
      </c>
      <c r="K50" s="423">
        <f t="shared" si="2"/>
        <v>0</v>
      </c>
    </row>
    <row r="51" spans="1:11">
      <c r="A51" s="639">
        <v>47</v>
      </c>
      <c r="B51" s="680" t="s">
        <v>183</v>
      </c>
      <c r="C51" s="677">
        <v>68.05</v>
      </c>
      <c r="D51" s="678">
        <v>0</v>
      </c>
      <c r="E51" s="678">
        <v>0</v>
      </c>
      <c r="F51" s="678">
        <v>0</v>
      </c>
      <c r="G51" s="679">
        <v>0</v>
      </c>
      <c r="H51" s="679">
        <v>0</v>
      </c>
      <c r="I51" s="640">
        <f t="shared" si="1"/>
        <v>0</v>
      </c>
      <c r="K51" s="423">
        <f t="shared" si="2"/>
        <v>0</v>
      </c>
    </row>
    <row r="52" spans="1:11">
      <c r="A52" s="639">
        <v>48</v>
      </c>
      <c r="B52" s="680" t="s">
        <v>184</v>
      </c>
      <c r="C52" s="677">
        <v>122.43</v>
      </c>
      <c r="D52" s="678">
        <v>0</v>
      </c>
      <c r="E52" s="678">
        <v>0</v>
      </c>
      <c r="F52" s="678">
        <v>0</v>
      </c>
      <c r="G52" s="679">
        <v>0</v>
      </c>
      <c r="H52" s="679">
        <v>0</v>
      </c>
      <c r="I52" s="640">
        <f t="shared" si="1"/>
        <v>0</v>
      </c>
      <c r="K52" s="423">
        <f t="shared" si="2"/>
        <v>0</v>
      </c>
    </row>
    <row r="53" spans="1:11">
      <c r="A53" s="639">
        <v>49</v>
      </c>
      <c r="B53" s="680" t="s">
        <v>185</v>
      </c>
      <c r="C53" s="677">
        <v>7925.25</v>
      </c>
      <c r="D53" s="678">
        <v>0</v>
      </c>
      <c r="E53" s="678">
        <v>0</v>
      </c>
      <c r="F53" s="678">
        <v>0</v>
      </c>
      <c r="G53" s="679">
        <v>0</v>
      </c>
      <c r="H53" s="679">
        <v>0</v>
      </c>
      <c r="I53" s="640">
        <f t="shared" si="1"/>
        <v>0</v>
      </c>
      <c r="K53" s="423">
        <f t="shared" si="2"/>
        <v>0</v>
      </c>
    </row>
    <row r="54" spans="1:11">
      <c r="A54" s="639">
        <v>50</v>
      </c>
      <c r="B54" s="680" t="s">
        <v>186</v>
      </c>
      <c r="C54" s="677">
        <v>59678.37</v>
      </c>
      <c r="D54" s="678">
        <v>0</v>
      </c>
      <c r="E54" s="678">
        <v>0</v>
      </c>
      <c r="F54" s="678">
        <v>0</v>
      </c>
      <c r="G54" s="679">
        <v>0</v>
      </c>
      <c r="H54" s="679">
        <v>0</v>
      </c>
      <c r="I54" s="640">
        <f t="shared" si="1"/>
        <v>0</v>
      </c>
      <c r="K54" s="423">
        <f t="shared" si="2"/>
        <v>0</v>
      </c>
    </row>
    <row r="55" spans="1:11">
      <c r="A55" s="639">
        <v>51</v>
      </c>
      <c r="B55" s="680" t="s">
        <v>187</v>
      </c>
      <c r="C55" s="677">
        <v>15130.19</v>
      </c>
      <c r="D55" s="678">
        <v>0</v>
      </c>
      <c r="E55" s="678">
        <v>0</v>
      </c>
      <c r="F55" s="678">
        <v>0</v>
      </c>
      <c r="G55" s="679">
        <v>0</v>
      </c>
      <c r="H55" s="679">
        <v>0</v>
      </c>
      <c r="I55" s="640">
        <f t="shared" si="1"/>
        <v>0</v>
      </c>
      <c r="K55" s="423">
        <f t="shared" si="2"/>
        <v>0</v>
      </c>
    </row>
    <row r="56" spans="1:11">
      <c r="A56" s="639">
        <v>52</v>
      </c>
      <c r="B56" s="680" t="s">
        <v>188</v>
      </c>
      <c r="C56" s="677">
        <v>2391.5</v>
      </c>
      <c r="D56" s="678">
        <v>0</v>
      </c>
      <c r="E56" s="678">
        <v>0</v>
      </c>
      <c r="F56" s="678">
        <v>0</v>
      </c>
      <c r="G56" s="679">
        <v>0</v>
      </c>
      <c r="H56" s="679">
        <v>0</v>
      </c>
      <c r="I56" s="640">
        <f t="shared" si="1"/>
        <v>0</v>
      </c>
      <c r="K56" s="423">
        <f t="shared" si="2"/>
        <v>0</v>
      </c>
    </row>
    <row r="57" spans="1:11">
      <c r="A57" s="639">
        <v>53</v>
      </c>
      <c r="B57" s="680" t="s">
        <v>189</v>
      </c>
      <c r="C57" s="677">
        <v>561</v>
      </c>
      <c r="D57" s="678">
        <v>0</v>
      </c>
      <c r="E57" s="678">
        <v>0</v>
      </c>
      <c r="F57" s="678">
        <v>0</v>
      </c>
      <c r="G57" s="679">
        <v>0</v>
      </c>
      <c r="H57" s="679">
        <v>0</v>
      </c>
      <c r="I57" s="640">
        <f t="shared" si="1"/>
        <v>0</v>
      </c>
      <c r="K57" s="423">
        <f t="shared" si="2"/>
        <v>0</v>
      </c>
    </row>
    <row r="58" spans="1:11">
      <c r="A58" s="639">
        <v>54</v>
      </c>
      <c r="B58" s="680" t="s">
        <v>190</v>
      </c>
      <c r="C58" s="677">
        <v>48675.51</v>
      </c>
      <c r="D58" s="678">
        <v>0</v>
      </c>
      <c r="E58" s="678">
        <v>0</v>
      </c>
      <c r="F58" s="678">
        <v>0</v>
      </c>
      <c r="G58" s="679">
        <v>0</v>
      </c>
      <c r="H58" s="679">
        <v>0</v>
      </c>
      <c r="I58" s="640">
        <f t="shared" si="1"/>
        <v>0</v>
      </c>
      <c r="K58" s="423">
        <f t="shared" si="2"/>
        <v>0</v>
      </c>
    </row>
    <row r="59" spans="1:11">
      <c r="A59" s="639">
        <v>55</v>
      </c>
      <c r="B59" s="680" t="s">
        <v>192</v>
      </c>
      <c r="C59" s="677">
        <v>13640.179999999998</v>
      </c>
      <c r="D59" s="678">
        <v>0</v>
      </c>
      <c r="E59" s="678">
        <v>0</v>
      </c>
      <c r="F59" s="678">
        <v>0</v>
      </c>
      <c r="G59" s="679">
        <v>0</v>
      </c>
      <c r="H59" s="679">
        <v>0</v>
      </c>
      <c r="I59" s="640">
        <f t="shared" si="1"/>
        <v>0</v>
      </c>
      <c r="K59" s="423">
        <f t="shared" si="2"/>
        <v>0</v>
      </c>
    </row>
    <row r="60" spans="1:11">
      <c r="A60" s="639">
        <v>56</v>
      </c>
      <c r="B60" s="680" t="s">
        <v>193</v>
      </c>
      <c r="C60" s="677">
        <v>22</v>
      </c>
      <c r="D60" s="678">
        <v>0</v>
      </c>
      <c r="E60" s="678">
        <v>0</v>
      </c>
      <c r="F60" s="678">
        <v>0</v>
      </c>
      <c r="G60" s="679">
        <v>0</v>
      </c>
      <c r="H60" s="679">
        <v>0</v>
      </c>
      <c r="I60" s="640">
        <f t="shared" si="1"/>
        <v>0</v>
      </c>
      <c r="K60" s="423">
        <f t="shared" si="2"/>
        <v>0</v>
      </c>
    </row>
    <row r="61" spans="1:11">
      <c r="A61" s="639">
        <v>57</v>
      </c>
      <c r="B61" s="680" t="s">
        <v>194</v>
      </c>
      <c r="C61" s="677">
        <v>34991.78</v>
      </c>
      <c r="D61" s="678">
        <v>0</v>
      </c>
      <c r="E61" s="678">
        <v>0</v>
      </c>
      <c r="F61" s="678">
        <v>0</v>
      </c>
      <c r="G61" s="679">
        <v>0</v>
      </c>
      <c r="H61" s="679">
        <v>0</v>
      </c>
      <c r="I61" s="640">
        <f t="shared" si="1"/>
        <v>0</v>
      </c>
      <c r="K61" s="423">
        <f t="shared" si="2"/>
        <v>0</v>
      </c>
    </row>
    <row r="62" spans="1:11">
      <c r="A62" s="639">
        <v>58</v>
      </c>
      <c r="B62" s="680" t="s">
        <v>195</v>
      </c>
      <c r="C62" s="677">
        <v>7265</v>
      </c>
      <c r="D62" s="678">
        <v>0</v>
      </c>
      <c r="E62" s="678">
        <v>0</v>
      </c>
      <c r="F62" s="678">
        <v>0</v>
      </c>
      <c r="G62" s="679">
        <v>0</v>
      </c>
      <c r="H62" s="679">
        <v>0</v>
      </c>
      <c r="I62" s="640">
        <f t="shared" si="1"/>
        <v>0</v>
      </c>
      <c r="K62" s="423">
        <f t="shared" si="2"/>
        <v>0</v>
      </c>
    </row>
    <row r="63" spans="1:11">
      <c r="A63" s="639">
        <v>59</v>
      </c>
      <c r="B63" s="680" t="s">
        <v>196</v>
      </c>
      <c r="C63" s="677">
        <v>788.71</v>
      </c>
      <c r="D63" s="678">
        <v>0</v>
      </c>
      <c r="E63" s="678">
        <v>0</v>
      </c>
      <c r="F63" s="678">
        <v>0</v>
      </c>
      <c r="G63" s="679">
        <v>0</v>
      </c>
      <c r="H63" s="679">
        <v>0</v>
      </c>
      <c r="I63" s="640">
        <f t="shared" si="1"/>
        <v>0</v>
      </c>
      <c r="K63" s="423">
        <f t="shared" si="2"/>
        <v>0</v>
      </c>
    </row>
    <row r="64" spans="1:11">
      <c r="A64" s="639">
        <v>60</v>
      </c>
      <c r="B64" s="682" t="s">
        <v>116</v>
      </c>
      <c r="C64" s="677">
        <v>366088.63</v>
      </c>
      <c r="D64" s="678">
        <v>0</v>
      </c>
      <c r="E64" s="678">
        <v>0</v>
      </c>
      <c r="F64" s="678">
        <v>0</v>
      </c>
      <c r="G64" s="679">
        <v>0</v>
      </c>
      <c r="H64" s="679">
        <v>0</v>
      </c>
      <c r="I64" s="640">
        <f t="shared" si="1"/>
        <v>0</v>
      </c>
      <c r="K64" s="423">
        <f t="shared" si="2"/>
        <v>0</v>
      </c>
    </row>
    <row r="65" spans="1:11">
      <c r="A65" s="639">
        <v>61</v>
      </c>
      <c r="B65" s="680" t="s">
        <v>118</v>
      </c>
      <c r="C65" s="677">
        <v>217996.55</v>
      </c>
      <c r="D65" s="678">
        <v>0</v>
      </c>
      <c r="E65" s="678">
        <v>0</v>
      </c>
      <c r="F65" s="678">
        <v>0</v>
      </c>
      <c r="G65" s="679">
        <v>0</v>
      </c>
      <c r="H65" s="679">
        <v>0</v>
      </c>
      <c r="I65" s="640">
        <f t="shared" si="1"/>
        <v>0</v>
      </c>
      <c r="K65" s="423">
        <f t="shared" si="2"/>
        <v>0</v>
      </c>
    </row>
    <row r="66" spans="1:11">
      <c r="A66" s="639">
        <v>62</v>
      </c>
      <c r="B66" s="680" t="s">
        <v>117</v>
      </c>
      <c r="C66" s="677">
        <v>86452.04</v>
      </c>
      <c r="D66" s="678">
        <v>0</v>
      </c>
      <c r="E66" s="678">
        <v>0</v>
      </c>
      <c r="F66" s="678">
        <v>0</v>
      </c>
      <c r="G66" s="679">
        <v>0</v>
      </c>
      <c r="H66" s="679">
        <v>0</v>
      </c>
      <c r="I66" s="640">
        <f t="shared" si="1"/>
        <v>0</v>
      </c>
      <c r="K66" s="423">
        <f t="shared" si="2"/>
        <v>0</v>
      </c>
    </row>
    <row r="67" spans="1:11">
      <c r="A67" s="639">
        <v>63</v>
      </c>
      <c r="B67" s="680" t="s">
        <v>119</v>
      </c>
      <c r="C67" s="677">
        <v>137437.22</v>
      </c>
      <c r="D67" s="678">
        <v>0</v>
      </c>
      <c r="E67" s="678">
        <v>0</v>
      </c>
      <c r="F67" s="678">
        <v>0</v>
      </c>
      <c r="G67" s="679">
        <v>0</v>
      </c>
      <c r="H67" s="679">
        <v>0</v>
      </c>
      <c r="I67" s="640">
        <f t="shared" si="1"/>
        <v>0</v>
      </c>
      <c r="K67" s="423">
        <f t="shared" si="2"/>
        <v>0</v>
      </c>
    </row>
    <row r="68" spans="1:11">
      <c r="A68" s="639">
        <v>64</v>
      </c>
      <c r="B68" s="680" t="s">
        <v>120</v>
      </c>
      <c r="C68" s="677">
        <v>1736244.99</v>
      </c>
      <c r="D68" s="678">
        <v>0</v>
      </c>
      <c r="E68" s="678">
        <v>0</v>
      </c>
      <c r="F68" s="678">
        <v>0</v>
      </c>
      <c r="G68" s="679">
        <v>0</v>
      </c>
      <c r="H68" s="679">
        <v>0</v>
      </c>
      <c r="I68" s="640">
        <f t="shared" si="1"/>
        <v>0</v>
      </c>
      <c r="K68" s="423">
        <f t="shared" si="2"/>
        <v>0</v>
      </c>
    </row>
    <row r="69" spans="1:11">
      <c r="A69" s="639">
        <v>65</v>
      </c>
      <c r="B69" s="680" t="s">
        <v>121</v>
      </c>
      <c r="C69" s="677">
        <v>97784.57</v>
      </c>
      <c r="D69" s="678">
        <v>0</v>
      </c>
      <c r="E69" s="678">
        <v>0</v>
      </c>
      <c r="F69" s="678">
        <v>0</v>
      </c>
      <c r="G69" s="679">
        <v>0</v>
      </c>
      <c r="H69" s="679">
        <v>0</v>
      </c>
      <c r="I69" s="640">
        <f t="shared" si="1"/>
        <v>0</v>
      </c>
      <c r="K69" s="423">
        <f t="shared" si="2"/>
        <v>0</v>
      </c>
    </row>
    <row r="70" spans="1:11">
      <c r="A70" s="639">
        <v>66</v>
      </c>
      <c r="B70" s="680" t="s">
        <v>122</v>
      </c>
      <c r="C70" s="677">
        <v>342207</v>
      </c>
      <c r="D70" s="678">
        <v>0</v>
      </c>
      <c r="E70" s="678">
        <v>0</v>
      </c>
      <c r="F70" s="678">
        <v>0</v>
      </c>
      <c r="G70" s="679">
        <v>0</v>
      </c>
      <c r="H70" s="679">
        <v>0</v>
      </c>
      <c r="I70" s="640">
        <f t="shared" ref="I70:I80" si="3">+G70-H70</f>
        <v>0</v>
      </c>
      <c r="K70" s="423">
        <f t="shared" ref="K70:K80" si="4">IF(G70&gt;0,1,0)</f>
        <v>0</v>
      </c>
    </row>
    <row r="71" spans="1:11">
      <c r="A71" s="639">
        <v>67</v>
      </c>
      <c r="B71" s="680" t="s">
        <v>123</v>
      </c>
      <c r="C71" s="677">
        <v>566802.38</v>
      </c>
      <c r="D71" s="678">
        <v>0</v>
      </c>
      <c r="E71" s="678">
        <v>0</v>
      </c>
      <c r="F71" s="678">
        <v>0</v>
      </c>
      <c r="G71" s="679">
        <v>0</v>
      </c>
      <c r="H71" s="679">
        <v>0</v>
      </c>
      <c r="I71" s="640">
        <f t="shared" si="3"/>
        <v>0</v>
      </c>
      <c r="K71" s="423">
        <f t="shared" si="4"/>
        <v>0</v>
      </c>
    </row>
    <row r="72" spans="1:11">
      <c r="A72" s="639">
        <v>68</v>
      </c>
      <c r="B72" s="681" t="s">
        <v>124</v>
      </c>
      <c r="C72" s="677">
        <v>871218.78</v>
      </c>
      <c r="D72" s="678">
        <v>0</v>
      </c>
      <c r="E72" s="678">
        <v>0</v>
      </c>
      <c r="F72" s="678">
        <v>0</v>
      </c>
      <c r="G72" s="679">
        <v>0</v>
      </c>
      <c r="H72" s="679">
        <v>0</v>
      </c>
      <c r="I72" s="640">
        <f t="shared" si="3"/>
        <v>0</v>
      </c>
      <c r="K72" s="423">
        <f t="shared" si="4"/>
        <v>0</v>
      </c>
    </row>
    <row r="73" spans="1:11">
      <c r="A73" s="639">
        <v>69</v>
      </c>
      <c r="B73" s="680" t="s">
        <v>125</v>
      </c>
      <c r="C73" s="677">
        <v>384495.65</v>
      </c>
      <c r="D73" s="678">
        <v>0</v>
      </c>
      <c r="E73" s="678">
        <v>0</v>
      </c>
      <c r="F73" s="678">
        <v>0</v>
      </c>
      <c r="G73" s="679">
        <v>0</v>
      </c>
      <c r="H73" s="679">
        <v>0</v>
      </c>
      <c r="I73" s="640">
        <f t="shared" si="3"/>
        <v>0</v>
      </c>
      <c r="K73" s="423">
        <f t="shared" si="4"/>
        <v>0</v>
      </c>
    </row>
    <row r="74" spans="1:11">
      <c r="A74" s="639">
        <v>70</v>
      </c>
      <c r="B74" s="680" t="s">
        <v>126</v>
      </c>
      <c r="C74" s="677">
        <v>41720</v>
      </c>
      <c r="D74" s="678">
        <v>0</v>
      </c>
      <c r="E74" s="678">
        <v>0</v>
      </c>
      <c r="F74" s="678">
        <v>0</v>
      </c>
      <c r="G74" s="679">
        <v>0</v>
      </c>
      <c r="H74" s="679">
        <v>0</v>
      </c>
      <c r="I74" s="640">
        <f t="shared" si="3"/>
        <v>0</v>
      </c>
      <c r="K74" s="423">
        <f t="shared" si="4"/>
        <v>0</v>
      </c>
    </row>
    <row r="75" spans="1:11">
      <c r="A75" s="639">
        <v>71</v>
      </c>
      <c r="B75" s="680" t="s">
        <v>127</v>
      </c>
      <c r="C75" s="677">
        <v>114605.5</v>
      </c>
      <c r="D75" s="678">
        <v>0</v>
      </c>
      <c r="E75" s="678">
        <v>0</v>
      </c>
      <c r="F75" s="678">
        <v>0</v>
      </c>
      <c r="G75" s="679">
        <v>0</v>
      </c>
      <c r="H75" s="679">
        <v>0</v>
      </c>
      <c r="I75" s="640">
        <f t="shared" si="3"/>
        <v>0</v>
      </c>
      <c r="K75" s="423">
        <f t="shared" si="4"/>
        <v>0</v>
      </c>
    </row>
    <row r="76" spans="1:11">
      <c r="A76" s="639">
        <v>72</v>
      </c>
      <c r="B76" s="680" t="s">
        <v>128</v>
      </c>
      <c r="C76" s="677">
        <v>21486.62</v>
      </c>
      <c r="D76" s="678">
        <v>0</v>
      </c>
      <c r="E76" s="678">
        <v>0</v>
      </c>
      <c r="F76" s="678">
        <v>0</v>
      </c>
      <c r="G76" s="679">
        <v>0</v>
      </c>
      <c r="H76" s="679">
        <v>0</v>
      </c>
      <c r="I76" s="640">
        <f t="shared" si="3"/>
        <v>0</v>
      </c>
      <c r="K76" s="423">
        <f t="shared" si="4"/>
        <v>0</v>
      </c>
    </row>
    <row r="77" spans="1:11">
      <c r="A77" s="639">
        <v>73</v>
      </c>
      <c r="B77" s="680" t="s">
        <v>129</v>
      </c>
      <c r="C77" s="677">
        <v>48321</v>
      </c>
      <c r="D77" s="678">
        <v>0</v>
      </c>
      <c r="E77" s="678">
        <v>0</v>
      </c>
      <c r="F77" s="678">
        <v>0</v>
      </c>
      <c r="G77" s="679">
        <v>0</v>
      </c>
      <c r="H77" s="679">
        <v>0</v>
      </c>
      <c r="I77" s="640">
        <f t="shared" si="3"/>
        <v>0</v>
      </c>
      <c r="K77" s="423">
        <f t="shared" si="4"/>
        <v>0</v>
      </c>
    </row>
    <row r="78" spans="1:11">
      <c r="A78" s="639">
        <v>74</v>
      </c>
      <c r="B78" s="680" t="s">
        <v>130</v>
      </c>
      <c r="C78" s="677">
        <v>594292</v>
      </c>
      <c r="D78" s="678">
        <v>0</v>
      </c>
      <c r="E78" s="678">
        <v>0</v>
      </c>
      <c r="F78" s="678">
        <v>0</v>
      </c>
      <c r="G78" s="679">
        <v>0</v>
      </c>
      <c r="H78" s="679">
        <v>0</v>
      </c>
      <c r="I78" s="640">
        <f t="shared" si="3"/>
        <v>0</v>
      </c>
      <c r="K78" s="423">
        <f t="shared" si="4"/>
        <v>0</v>
      </c>
    </row>
    <row r="79" spans="1:11">
      <c r="A79" s="639">
        <v>75</v>
      </c>
      <c r="B79" s="676" t="s">
        <v>132</v>
      </c>
      <c r="C79" s="677">
        <v>333930.40000000002</v>
      </c>
      <c r="D79" s="678">
        <v>0</v>
      </c>
      <c r="E79" s="678">
        <v>0</v>
      </c>
      <c r="F79" s="678">
        <v>0</v>
      </c>
      <c r="G79" s="679">
        <v>0</v>
      </c>
      <c r="H79" s="679">
        <v>0</v>
      </c>
      <c r="I79" s="640">
        <f t="shared" si="3"/>
        <v>0</v>
      </c>
      <c r="K79" s="423">
        <f t="shared" si="4"/>
        <v>0</v>
      </c>
    </row>
    <row r="80" spans="1:11">
      <c r="A80" s="639">
        <v>76</v>
      </c>
      <c r="B80" s="681" t="s">
        <v>131</v>
      </c>
      <c r="C80" s="677">
        <v>105100</v>
      </c>
      <c r="D80" s="678">
        <v>0</v>
      </c>
      <c r="E80" s="678">
        <v>0</v>
      </c>
      <c r="F80" s="678">
        <v>0</v>
      </c>
      <c r="G80" s="679">
        <v>0</v>
      </c>
      <c r="H80" s="679">
        <v>0</v>
      </c>
      <c r="I80" s="640">
        <f t="shared" si="3"/>
        <v>0</v>
      </c>
      <c r="K80" s="423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>
    <tabColor theme="9" tint="0.59999389629810485"/>
  </sheetPr>
  <dimension ref="A1:K80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K5" sqref="K5"/>
    </sheetView>
  </sheetViews>
  <sheetFormatPr defaultRowHeight="15"/>
  <cols>
    <col min="2" max="2" width="14.140625" bestFit="1" customWidth="1"/>
    <col min="3" max="3" width="15.85546875" customWidth="1"/>
    <col min="4" max="4" width="9.85546875" customWidth="1"/>
    <col min="5" max="5" width="11" customWidth="1"/>
    <col min="6" max="6" width="10.140625" customWidth="1"/>
    <col min="7" max="7" width="12.28515625" customWidth="1"/>
    <col min="8" max="8" width="15.28515625" bestFit="1" customWidth="1"/>
    <col min="9" max="9" width="13" customWidth="1"/>
  </cols>
  <sheetData>
    <row r="1" spans="1:11" ht="18.75">
      <c r="A1" s="850" t="s">
        <v>557</v>
      </c>
      <c r="B1" s="850"/>
      <c r="C1" s="850"/>
      <c r="D1" s="850"/>
      <c r="E1" s="850"/>
      <c r="F1" s="850"/>
      <c r="G1" s="850"/>
      <c r="H1" s="850"/>
      <c r="I1" s="850"/>
    </row>
    <row r="2" spans="1:11" ht="18.75">
      <c r="A2" s="850" t="s">
        <v>227</v>
      </c>
      <c r="B2" s="850" t="s">
        <v>4</v>
      </c>
      <c r="C2" s="852" t="s">
        <v>228</v>
      </c>
      <c r="D2" s="850" t="s">
        <v>229</v>
      </c>
      <c r="E2" s="850"/>
      <c r="F2" s="850"/>
      <c r="G2" s="138" t="s">
        <v>230</v>
      </c>
      <c r="H2" s="138" t="s">
        <v>230</v>
      </c>
      <c r="I2" s="852" t="s">
        <v>231</v>
      </c>
      <c r="K2" s="389" t="s">
        <v>318</v>
      </c>
    </row>
    <row r="3" spans="1:11" ht="18.75">
      <c r="A3" s="850"/>
      <c r="B3" s="850"/>
      <c r="C3" s="852"/>
      <c r="D3" s="138" t="s">
        <v>232</v>
      </c>
      <c r="E3" s="138" t="s">
        <v>233</v>
      </c>
      <c r="F3" s="138" t="s">
        <v>234</v>
      </c>
      <c r="G3" s="138" t="s">
        <v>235</v>
      </c>
      <c r="H3" s="138" t="s">
        <v>236</v>
      </c>
      <c r="I3" s="852"/>
    </row>
    <row r="4" spans="1:11" ht="18.75">
      <c r="A4" s="850" t="s">
        <v>40</v>
      </c>
      <c r="B4" s="850"/>
      <c r="C4" s="390">
        <f>SUM(C5:C80)</f>
        <v>25262195.960000005</v>
      </c>
      <c r="D4" s="390">
        <f t="shared" ref="D4:I4" si="0">SUM(D5:D80)</f>
        <v>0</v>
      </c>
      <c r="E4" s="390">
        <f t="shared" si="0"/>
        <v>59</v>
      </c>
      <c r="F4" s="390">
        <f t="shared" si="0"/>
        <v>528.75</v>
      </c>
      <c r="G4" s="390">
        <f t="shared" si="0"/>
        <v>587.75</v>
      </c>
      <c r="H4" s="390">
        <f t="shared" si="0"/>
        <v>663</v>
      </c>
      <c r="I4" s="390">
        <f t="shared" si="0"/>
        <v>-75.25</v>
      </c>
      <c r="K4" s="615">
        <f>SUM(K5:K80)</f>
        <v>7</v>
      </c>
    </row>
    <row r="5" spans="1:11" ht="18.75">
      <c r="A5" s="639">
        <v>1</v>
      </c>
      <c r="B5" s="680" t="s">
        <v>190</v>
      </c>
      <c r="C5" s="677">
        <v>48675.51</v>
      </c>
      <c r="D5" s="678">
        <v>0</v>
      </c>
      <c r="E5" s="678">
        <v>0</v>
      </c>
      <c r="F5" s="678">
        <v>207.75</v>
      </c>
      <c r="G5" s="679">
        <v>207.75</v>
      </c>
      <c r="H5" s="679">
        <v>260</v>
      </c>
      <c r="I5" s="640">
        <f>+G5-H5</f>
        <v>-52.25</v>
      </c>
      <c r="K5">
        <f>IF(G5&gt;0,1,0)</f>
        <v>1</v>
      </c>
    </row>
    <row r="6" spans="1:11" ht="18.75">
      <c r="A6" s="639">
        <v>2</v>
      </c>
      <c r="B6" s="676" t="s">
        <v>156</v>
      </c>
      <c r="C6" s="677">
        <v>555958.75</v>
      </c>
      <c r="D6" s="678">
        <v>0</v>
      </c>
      <c r="E6" s="678">
        <v>6</v>
      </c>
      <c r="F6" s="678">
        <v>200</v>
      </c>
      <c r="G6" s="679">
        <v>206</v>
      </c>
      <c r="H6" s="679">
        <v>200</v>
      </c>
      <c r="I6" s="640">
        <f t="shared" ref="I6:I69" si="1">+G6-H6</f>
        <v>6</v>
      </c>
      <c r="K6">
        <f>IF(G6&gt;0,1,0)</f>
        <v>1</v>
      </c>
    </row>
    <row r="7" spans="1:11" ht="18.75">
      <c r="A7" s="639">
        <v>3</v>
      </c>
      <c r="B7" s="680" t="s">
        <v>134</v>
      </c>
      <c r="C7" s="677">
        <v>1080748.44</v>
      </c>
      <c r="D7" s="678">
        <v>0</v>
      </c>
      <c r="E7" s="678">
        <v>0</v>
      </c>
      <c r="F7" s="678">
        <v>120</v>
      </c>
      <c r="G7" s="679">
        <v>120</v>
      </c>
      <c r="H7" s="679">
        <v>120</v>
      </c>
      <c r="I7" s="640">
        <f t="shared" si="1"/>
        <v>0</v>
      </c>
      <c r="K7">
        <f t="shared" ref="K7:K69" si="2">IF(G7&gt;0,1,0)</f>
        <v>1</v>
      </c>
    </row>
    <row r="8" spans="1:11" ht="18.75">
      <c r="A8" s="639">
        <v>4</v>
      </c>
      <c r="B8" s="680" t="s">
        <v>165</v>
      </c>
      <c r="C8" s="677">
        <v>145256.25</v>
      </c>
      <c r="D8" s="678">
        <v>0</v>
      </c>
      <c r="E8" s="678">
        <v>45</v>
      </c>
      <c r="F8" s="678">
        <v>0</v>
      </c>
      <c r="G8" s="679">
        <v>45</v>
      </c>
      <c r="H8" s="679">
        <v>75</v>
      </c>
      <c r="I8" s="640">
        <f t="shared" si="1"/>
        <v>-30</v>
      </c>
      <c r="K8">
        <f t="shared" si="2"/>
        <v>1</v>
      </c>
    </row>
    <row r="9" spans="1:11" ht="18.75">
      <c r="A9" s="639">
        <v>5</v>
      </c>
      <c r="B9" s="680" t="s">
        <v>141</v>
      </c>
      <c r="C9" s="677">
        <v>1079820</v>
      </c>
      <c r="D9" s="678">
        <v>0</v>
      </c>
      <c r="E9" s="678">
        <v>4</v>
      </c>
      <c r="F9" s="678">
        <v>0</v>
      </c>
      <c r="G9" s="679">
        <v>4</v>
      </c>
      <c r="H9" s="679">
        <v>4</v>
      </c>
      <c r="I9" s="640">
        <f t="shared" si="1"/>
        <v>0</v>
      </c>
      <c r="K9">
        <f t="shared" si="2"/>
        <v>1</v>
      </c>
    </row>
    <row r="10" spans="1:11" ht="18.75">
      <c r="A10" s="639">
        <v>6</v>
      </c>
      <c r="B10" s="680" t="s">
        <v>132</v>
      </c>
      <c r="C10" s="677">
        <v>333930.40000000002</v>
      </c>
      <c r="D10" s="678">
        <v>0</v>
      </c>
      <c r="E10" s="678">
        <v>3</v>
      </c>
      <c r="F10" s="678">
        <v>0</v>
      </c>
      <c r="G10" s="679">
        <v>3</v>
      </c>
      <c r="H10" s="679">
        <v>0</v>
      </c>
      <c r="I10" s="640">
        <f t="shared" si="1"/>
        <v>3</v>
      </c>
      <c r="K10">
        <f t="shared" si="2"/>
        <v>1</v>
      </c>
    </row>
    <row r="11" spans="1:11" ht="18.75">
      <c r="A11" s="639">
        <v>7</v>
      </c>
      <c r="B11" s="681" t="s">
        <v>155</v>
      </c>
      <c r="C11" s="677">
        <v>60143</v>
      </c>
      <c r="D11" s="678">
        <v>0</v>
      </c>
      <c r="E11" s="678">
        <v>1</v>
      </c>
      <c r="F11" s="678">
        <v>1</v>
      </c>
      <c r="G11" s="679">
        <v>2</v>
      </c>
      <c r="H11" s="679">
        <v>2</v>
      </c>
      <c r="I11" s="640">
        <f t="shared" si="1"/>
        <v>0</v>
      </c>
      <c r="K11">
        <f t="shared" si="2"/>
        <v>1</v>
      </c>
    </row>
    <row r="12" spans="1:11" ht="18.75">
      <c r="A12" s="639">
        <v>8</v>
      </c>
      <c r="B12" s="680" t="s">
        <v>166</v>
      </c>
      <c r="C12" s="677">
        <v>30119.25</v>
      </c>
      <c r="D12" s="678">
        <v>0</v>
      </c>
      <c r="E12" s="678">
        <v>0</v>
      </c>
      <c r="F12" s="678">
        <v>0</v>
      </c>
      <c r="G12" s="679">
        <v>0</v>
      </c>
      <c r="H12" s="679">
        <v>2</v>
      </c>
      <c r="I12" s="640">
        <f t="shared" si="1"/>
        <v>-2</v>
      </c>
      <c r="K12">
        <f t="shared" si="2"/>
        <v>0</v>
      </c>
    </row>
    <row r="13" spans="1:11" ht="18.75">
      <c r="A13" s="639">
        <v>9</v>
      </c>
      <c r="B13" s="676" t="s">
        <v>157</v>
      </c>
      <c r="C13" s="677">
        <v>66397.919999999998</v>
      </c>
      <c r="D13" s="678">
        <v>0</v>
      </c>
      <c r="E13" s="678">
        <v>0</v>
      </c>
      <c r="F13" s="678">
        <v>0</v>
      </c>
      <c r="G13" s="679">
        <v>0</v>
      </c>
      <c r="H13" s="679">
        <v>0</v>
      </c>
      <c r="I13" s="640">
        <f t="shared" si="1"/>
        <v>0</v>
      </c>
      <c r="K13">
        <f t="shared" si="2"/>
        <v>0</v>
      </c>
    </row>
    <row r="14" spans="1:11" ht="18.75">
      <c r="A14" s="639">
        <v>10</v>
      </c>
      <c r="B14" s="680" t="s">
        <v>217</v>
      </c>
      <c r="C14" s="677">
        <v>169417.03</v>
      </c>
      <c r="D14" s="678">
        <v>0</v>
      </c>
      <c r="E14" s="678">
        <v>0</v>
      </c>
      <c r="F14" s="678">
        <v>0</v>
      </c>
      <c r="G14" s="679">
        <v>0</v>
      </c>
      <c r="H14" s="679">
        <v>0</v>
      </c>
      <c r="I14" s="640">
        <f t="shared" si="1"/>
        <v>0</v>
      </c>
      <c r="K14">
        <f t="shared" si="2"/>
        <v>0</v>
      </c>
    </row>
    <row r="15" spans="1:11" ht="18.75">
      <c r="A15" s="639">
        <v>11</v>
      </c>
      <c r="B15" s="676" t="s">
        <v>158</v>
      </c>
      <c r="C15" s="677">
        <v>675278.74</v>
      </c>
      <c r="D15" s="678">
        <v>0</v>
      </c>
      <c r="E15" s="678">
        <v>0</v>
      </c>
      <c r="F15" s="678">
        <v>0</v>
      </c>
      <c r="G15" s="679">
        <v>0</v>
      </c>
      <c r="H15" s="679">
        <v>0</v>
      </c>
      <c r="I15" s="640">
        <f t="shared" si="1"/>
        <v>0</v>
      </c>
      <c r="K15">
        <f t="shared" si="2"/>
        <v>0</v>
      </c>
    </row>
    <row r="16" spans="1:11" ht="18.75">
      <c r="A16" s="639">
        <v>12</v>
      </c>
      <c r="B16" s="680" t="s">
        <v>159</v>
      </c>
      <c r="C16" s="677">
        <v>395268</v>
      </c>
      <c r="D16" s="678">
        <v>0</v>
      </c>
      <c r="E16" s="678">
        <v>0</v>
      </c>
      <c r="F16" s="678">
        <v>0</v>
      </c>
      <c r="G16" s="679">
        <v>0</v>
      </c>
      <c r="H16" s="679">
        <v>0</v>
      </c>
      <c r="I16" s="640">
        <f t="shared" si="1"/>
        <v>0</v>
      </c>
      <c r="K16">
        <f t="shared" si="2"/>
        <v>0</v>
      </c>
    </row>
    <row r="17" spans="1:11" ht="18.75">
      <c r="A17" s="639">
        <v>13</v>
      </c>
      <c r="B17" s="680" t="s">
        <v>160</v>
      </c>
      <c r="C17" s="677">
        <v>107492.25</v>
      </c>
      <c r="D17" s="678">
        <v>0</v>
      </c>
      <c r="E17" s="678">
        <v>0</v>
      </c>
      <c r="F17" s="678">
        <v>0</v>
      </c>
      <c r="G17" s="679">
        <v>0</v>
      </c>
      <c r="H17" s="679">
        <v>0</v>
      </c>
      <c r="I17" s="640">
        <f t="shared" si="1"/>
        <v>0</v>
      </c>
      <c r="K17">
        <f t="shared" si="2"/>
        <v>0</v>
      </c>
    </row>
    <row r="18" spans="1:11" ht="18.75">
      <c r="A18" s="639">
        <v>14</v>
      </c>
      <c r="B18" s="680" t="s">
        <v>161</v>
      </c>
      <c r="C18" s="677">
        <v>138175.75</v>
      </c>
      <c r="D18" s="678">
        <v>0</v>
      </c>
      <c r="E18" s="678">
        <v>0</v>
      </c>
      <c r="F18" s="678">
        <v>0</v>
      </c>
      <c r="G18" s="679">
        <v>0</v>
      </c>
      <c r="H18" s="679">
        <v>0</v>
      </c>
      <c r="I18" s="640">
        <f t="shared" si="1"/>
        <v>0</v>
      </c>
      <c r="K18">
        <f t="shared" si="2"/>
        <v>0</v>
      </c>
    </row>
    <row r="19" spans="1:11" ht="18.75">
      <c r="A19" s="639">
        <v>15</v>
      </c>
      <c r="B19" s="680" t="s">
        <v>162</v>
      </c>
      <c r="C19" s="677">
        <v>168336.04</v>
      </c>
      <c r="D19" s="678">
        <v>0</v>
      </c>
      <c r="E19" s="678">
        <v>0</v>
      </c>
      <c r="F19" s="678">
        <v>0</v>
      </c>
      <c r="G19" s="679">
        <v>0</v>
      </c>
      <c r="H19" s="679">
        <v>0</v>
      </c>
      <c r="I19" s="640">
        <f t="shared" si="1"/>
        <v>0</v>
      </c>
      <c r="K19">
        <f t="shared" si="2"/>
        <v>0</v>
      </c>
    </row>
    <row r="20" spans="1:11" ht="18.75">
      <c r="A20" s="639">
        <v>16</v>
      </c>
      <c r="B20" s="676" t="s">
        <v>174</v>
      </c>
      <c r="C20" s="677">
        <v>6021</v>
      </c>
      <c r="D20" s="678">
        <v>0</v>
      </c>
      <c r="E20" s="678">
        <v>0</v>
      </c>
      <c r="F20" s="678">
        <v>0</v>
      </c>
      <c r="G20" s="679">
        <v>0</v>
      </c>
      <c r="H20" s="679">
        <v>0</v>
      </c>
      <c r="I20" s="640">
        <f t="shared" si="1"/>
        <v>0</v>
      </c>
      <c r="K20">
        <f t="shared" si="2"/>
        <v>0</v>
      </c>
    </row>
    <row r="21" spans="1:11" ht="18.75">
      <c r="A21" s="639">
        <v>17</v>
      </c>
      <c r="B21" s="680" t="s">
        <v>175</v>
      </c>
      <c r="C21" s="677">
        <v>182060.75</v>
      </c>
      <c r="D21" s="678">
        <v>0</v>
      </c>
      <c r="E21" s="678">
        <v>0</v>
      </c>
      <c r="F21" s="678">
        <v>0</v>
      </c>
      <c r="G21" s="679">
        <v>0</v>
      </c>
      <c r="H21" s="679">
        <v>0</v>
      </c>
      <c r="I21" s="640">
        <f t="shared" si="1"/>
        <v>0</v>
      </c>
      <c r="K21">
        <f t="shared" si="2"/>
        <v>0</v>
      </c>
    </row>
    <row r="22" spans="1:11" ht="18.75">
      <c r="A22" s="639">
        <v>18</v>
      </c>
      <c r="B22" s="680" t="s">
        <v>176</v>
      </c>
      <c r="C22" s="677">
        <v>6632.5</v>
      </c>
      <c r="D22" s="678">
        <v>0</v>
      </c>
      <c r="E22" s="678">
        <v>0</v>
      </c>
      <c r="F22" s="678">
        <v>0</v>
      </c>
      <c r="G22" s="679">
        <v>0</v>
      </c>
      <c r="H22" s="679">
        <v>0</v>
      </c>
      <c r="I22" s="640">
        <f t="shared" si="1"/>
        <v>0</v>
      </c>
      <c r="K22">
        <f t="shared" si="2"/>
        <v>0</v>
      </c>
    </row>
    <row r="23" spans="1:11" ht="18.75">
      <c r="A23" s="639">
        <v>19</v>
      </c>
      <c r="B23" s="680" t="s">
        <v>177</v>
      </c>
      <c r="C23" s="677">
        <v>20142.080000000002</v>
      </c>
      <c r="D23" s="678">
        <v>0</v>
      </c>
      <c r="E23" s="678">
        <v>0</v>
      </c>
      <c r="F23" s="678">
        <v>0</v>
      </c>
      <c r="G23" s="679">
        <v>0</v>
      </c>
      <c r="H23" s="679">
        <v>0</v>
      </c>
      <c r="I23" s="640">
        <f t="shared" si="1"/>
        <v>0</v>
      </c>
      <c r="K23">
        <f t="shared" si="2"/>
        <v>0</v>
      </c>
    </row>
    <row r="24" spans="1:11" ht="18.75">
      <c r="A24" s="639">
        <v>20</v>
      </c>
      <c r="B24" s="680" t="s">
        <v>178</v>
      </c>
      <c r="C24" s="677">
        <v>41050.800000000003</v>
      </c>
      <c r="D24" s="678">
        <v>0</v>
      </c>
      <c r="E24" s="678">
        <v>0</v>
      </c>
      <c r="F24" s="678">
        <v>0</v>
      </c>
      <c r="G24" s="679">
        <v>0</v>
      </c>
      <c r="H24" s="679">
        <v>0</v>
      </c>
      <c r="I24" s="640">
        <f t="shared" si="1"/>
        <v>0</v>
      </c>
      <c r="K24">
        <f t="shared" si="2"/>
        <v>0</v>
      </c>
    </row>
    <row r="25" spans="1:11" ht="18.75">
      <c r="A25" s="639">
        <v>21</v>
      </c>
      <c r="B25" s="680" t="s">
        <v>179</v>
      </c>
      <c r="C25" s="677">
        <v>74</v>
      </c>
      <c r="D25" s="678">
        <v>0</v>
      </c>
      <c r="E25" s="678">
        <v>0</v>
      </c>
      <c r="F25" s="678">
        <v>0</v>
      </c>
      <c r="G25" s="679">
        <v>0</v>
      </c>
      <c r="H25" s="679">
        <v>0</v>
      </c>
      <c r="I25" s="640">
        <f t="shared" si="1"/>
        <v>0</v>
      </c>
      <c r="K25">
        <f t="shared" si="2"/>
        <v>0</v>
      </c>
    </row>
    <row r="26" spans="1:11" ht="18.75">
      <c r="A26" s="639">
        <v>22</v>
      </c>
      <c r="B26" s="680" t="s">
        <v>180</v>
      </c>
      <c r="C26" s="677">
        <v>122</v>
      </c>
      <c r="D26" s="678">
        <v>0</v>
      </c>
      <c r="E26" s="678">
        <v>0</v>
      </c>
      <c r="F26" s="678">
        <v>0</v>
      </c>
      <c r="G26" s="679">
        <v>0</v>
      </c>
      <c r="H26" s="679">
        <v>0</v>
      </c>
      <c r="I26" s="640">
        <f t="shared" si="1"/>
        <v>0</v>
      </c>
      <c r="K26">
        <f t="shared" si="2"/>
        <v>0</v>
      </c>
    </row>
    <row r="27" spans="1:11" ht="18.75">
      <c r="A27" s="639">
        <v>23</v>
      </c>
      <c r="B27" s="680" t="s">
        <v>181</v>
      </c>
      <c r="C27" s="677">
        <v>673143.44</v>
      </c>
      <c r="D27" s="678">
        <v>0</v>
      </c>
      <c r="E27" s="678">
        <v>0</v>
      </c>
      <c r="F27" s="678">
        <v>0</v>
      </c>
      <c r="G27" s="679">
        <v>0</v>
      </c>
      <c r="H27" s="679">
        <v>0</v>
      </c>
      <c r="I27" s="640">
        <f t="shared" si="1"/>
        <v>0</v>
      </c>
      <c r="K27">
        <f t="shared" si="2"/>
        <v>0</v>
      </c>
    </row>
    <row r="28" spans="1:11" ht="18.75">
      <c r="A28" s="639">
        <v>24</v>
      </c>
      <c r="B28" s="680" t="s">
        <v>164</v>
      </c>
      <c r="C28" s="677">
        <v>2575.1999999999998</v>
      </c>
      <c r="D28" s="678">
        <v>0</v>
      </c>
      <c r="E28" s="678">
        <v>0</v>
      </c>
      <c r="F28" s="678">
        <v>0</v>
      </c>
      <c r="G28" s="679">
        <v>0</v>
      </c>
      <c r="H28" s="679">
        <v>0</v>
      </c>
      <c r="I28" s="640">
        <f t="shared" si="1"/>
        <v>0</v>
      </c>
      <c r="K28">
        <f t="shared" si="2"/>
        <v>0</v>
      </c>
    </row>
    <row r="29" spans="1:11" ht="18.75">
      <c r="A29" s="639">
        <v>25</v>
      </c>
      <c r="B29" s="680" t="s">
        <v>167</v>
      </c>
      <c r="C29" s="677">
        <v>8316.5</v>
      </c>
      <c r="D29" s="678">
        <v>0</v>
      </c>
      <c r="E29" s="678">
        <v>0</v>
      </c>
      <c r="F29" s="678">
        <v>0</v>
      </c>
      <c r="G29" s="679">
        <v>0</v>
      </c>
      <c r="H29" s="679">
        <v>0</v>
      </c>
      <c r="I29" s="640">
        <f t="shared" si="1"/>
        <v>0</v>
      </c>
      <c r="K29">
        <f t="shared" si="2"/>
        <v>0</v>
      </c>
    </row>
    <row r="30" spans="1:11" ht="18.75">
      <c r="A30" s="639">
        <v>26</v>
      </c>
      <c r="B30" s="680" t="s">
        <v>168</v>
      </c>
      <c r="C30" s="677">
        <v>193449</v>
      </c>
      <c r="D30" s="678">
        <v>0</v>
      </c>
      <c r="E30" s="678">
        <v>0</v>
      </c>
      <c r="F30" s="678">
        <v>0</v>
      </c>
      <c r="G30" s="679">
        <v>0</v>
      </c>
      <c r="H30" s="679">
        <v>0</v>
      </c>
      <c r="I30" s="640">
        <f t="shared" si="1"/>
        <v>0</v>
      </c>
      <c r="K30">
        <f t="shared" si="2"/>
        <v>0</v>
      </c>
    </row>
    <row r="31" spans="1:11" ht="18.75">
      <c r="A31" s="639">
        <v>27</v>
      </c>
      <c r="B31" s="680" t="s">
        <v>169</v>
      </c>
      <c r="C31" s="677">
        <v>126984.02</v>
      </c>
      <c r="D31" s="678">
        <v>0</v>
      </c>
      <c r="E31" s="678">
        <v>0</v>
      </c>
      <c r="F31" s="678">
        <v>0</v>
      </c>
      <c r="G31" s="679">
        <v>0</v>
      </c>
      <c r="H31" s="679">
        <v>0</v>
      </c>
      <c r="I31" s="640">
        <f t="shared" si="1"/>
        <v>0</v>
      </c>
      <c r="K31">
        <f t="shared" si="2"/>
        <v>0</v>
      </c>
    </row>
    <row r="32" spans="1:11" ht="18.75">
      <c r="A32" s="639">
        <v>28</v>
      </c>
      <c r="B32" s="680" t="s">
        <v>170</v>
      </c>
      <c r="C32" s="677">
        <v>377.5</v>
      </c>
      <c r="D32" s="678">
        <v>0</v>
      </c>
      <c r="E32" s="678">
        <v>0</v>
      </c>
      <c r="F32" s="678">
        <v>0</v>
      </c>
      <c r="G32" s="679">
        <v>0</v>
      </c>
      <c r="H32" s="679">
        <v>0</v>
      </c>
      <c r="I32" s="640">
        <f t="shared" si="1"/>
        <v>0</v>
      </c>
      <c r="K32">
        <f t="shared" si="2"/>
        <v>0</v>
      </c>
    </row>
    <row r="33" spans="1:11" ht="18.75">
      <c r="A33" s="639">
        <v>29</v>
      </c>
      <c r="B33" s="680" t="s">
        <v>171</v>
      </c>
      <c r="C33" s="677">
        <v>4987</v>
      </c>
      <c r="D33" s="678">
        <v>0</v>
      </c>
      <c r="E33" s="678">
        <v>0</v>
      </c>
      <c r="F33" s="678">
        <v>0</v>
      </c>
      <c r="G33" s="679">
        <v>0</v>
      </c>
      <c r="H33" s="679">
        <v>0</v>
      </c>
      <c r="I33" s="640">
        <f t="shared" si="1"/>
        <v>0</v>
      </c>
      <c r="K33">
        <f t="shared" si="2"/>
        <v>0</v>
      </c>
    </row>
    <row r="34" spans="1:11" ht="18.75">
      <c r="A34" s="639">
        <v>30</v>
      </c>
      <c r="B34" s="680" t="s">
        <v>172</v>
      </c>
      <c r="C34" s="677">
        <v>85260</v>
      </c>
      <c r="D34" s="678">
        <v>0</v>
      </c>
      <c r="E34" s="678">
        <v>0</v>
      </c>
      <c r="F34" s="678">
        <v>0</v>
      </c>
      <c r="G34" s="679">
        <v>0</v>
      </c>
      <c r="H34" s="679">
        <v>0</v>
      </c>
      <c r="I34" s="640">
        <f t="shared" si="1"/>
        <v>0</v>
      </c>
      <c r="K34">
        <f t="shared" si="2"/>
        <v>0</v>
      </c>
    </row>
    <row r="35" spans="1:11" ht="18.75">
      <c r="A35" s="639">
        <v>31</v>
      </c>
      <c r="B35" s="680" t="s">
        <v>135</v>
      </c>
      <c r="C35" s="677">
        <v>399619.58</v>
      </c>
      <c r="D35" s="678">
        <v>0</v>
      </c>
      <c r="E35" s="678">
        <v>0</v>
      </c>
      <c r="F35" s="678">
        <v>0</v>
      </c>
      <c r="G35" s="679">
        <v>0</v>
      </c>
      <c r="H35" s="679">
        <v>0</v>
      </c>
      <c r="I35" s="640">
        <f t="shared" si="1"/>
        <v>0</v>
      </c>
      <c r="K35">
        <f t="shared" si="2"/>
        <v>0</v>
      </c>
    </row>
    <row r="36" spans="1:11" ht="18.75">
      <c r="A36" s="639">
        <v>32</v>
      </c>
      <c r="B36" s="682" t="s">
        <v>136</v>
      </c>
      <c r="C36" s="677">
        <v>692561.36</v>
      </c>
      <c r="D36" s="678">
        <v>0</v>
      </c>
      <c r="E36" s="678">
        <v>0</v>
      </c>
      <c r="F36" s="678">
        <v>0</v>
      </c>
      <c r="G36" s="679">
        <v>0</v>
      </c>
      <c r="H36" s="679">
        <v>0</v>
      </c>
      <c r="I36" s="640">
        <f t="shared" si="1"/>
        <v>0</v>
      </c>
      <c r="K36">
        <f t="shared" si="2"/>
        <v>0</v>
      </c>
    </row>
    <row r="37" spans="1:11" ht="18.75">
      <c r="A37" s="639">
        <v>33</v>
      </c>
      <c r="B37" s="680" t="s">
        <v>137</v>
      </c>
      <c r="C37" s="677">
        <v>203994.61</v>
      </c>
      <c r="D37" s="678">
        <v>0</v>
      </c>
      <c r="E37" s="678">
        <v>0</v>
      </c>
      <c r="F37" s="678">
        <v>0</v>
      </c>
      <c r="G37" s="679">
        <v>0</v>
      </c>
      <c r="H37" s="679">
        <v>0</v>
      </c>
      <c r="I37" s="640">
        <f t="shared" si="1"/>
        <v>0</v>
      </c>
      <c r="K37">
        <f t="shared" si="2"/>
        <v>0</v>
      </c>
    </row>
    <row r="38" spans="1:11" ht="18.75">
      <c r="A38" s="639">
        <v>34</v>
      </c>
      <c r="B38" s="680" t="s">
        <v>138</v>
      </c>
      <c r="C38" s="677">
        <v>634304.77</v>
      </c>
      <c r="D38" s="678">
        <v>0</v>
      </c>
      <c r="E38" s="678">
        <v>0</v>
      </c>
      <c r="F38" s="678">
        <v>0</v>
      </c>
      <c r="G38" s="679">
        <v>0</v>
      </c>
      <c r="H38" s="679">
        <v>0</v>
      </c>
      <c r="I38" s="640">
        <f t="shared" si="1"/>
        <v>0</v>
      </c>
      <c r="K38">
        <f t="shared" si="2"/>
        <v>0</v>
      </c>
    </row>
    <row r="39" spans="1:11" ht="18.75">
      <c r="A39" s="639">
        <v>35</v>
      </c>
      <c r="B39" s="680" t="s">
        <v>139</v>
      </c>
      <c r="C39" s="677">
        <v>4838</v>
      </c>
      <c r="D39" s="678">
        <v>0</v>
      </c>
      <c r="E39" s="678">
        <v>0</v>
      </c>
      <c r="F39" s="678">
        <v>0</v>
      </c>
      <c r="G39" s="679">
        <v>0</v>
      </c>
      <c r="H39" s="679">
        <v>0</v>
      </c>
      <c r="I39" s="640">
        <f t="shared" si="1"/>
        <v>0</v>
      </c>
      <c r="K39">
        <f t="shared" si="2"/>
        <v>0</v>
      </c>
    </row>
    <row r="40" spans="1:11" ht="18.75">
      <c r="A40" s="639">
        <v>36</v>
      </c>
      <c r="B40" s="680" t="s">
        <v>140</v>
      </c>
      <c r="C40" s="677">
        <v>1070870.83</v>
      </c>
      <c r="D40" s="678">
        <v>0</v>
      </c>
      <c r="E40" s="678">
        <v>0</v>
      </c>
      <c r="F40" s="678">
        <v>0</v>
      </c>
      <c r="G40" s="679">
        <v>0</v>
      </c>
      <c r="H40" s="679">
        <v>0</v>
      </c>
      <c r="I40" s="640">
        <f t="shared" si="1"/>
        <v>0</v>
      </c>
      <c r="K40">
        <f t="shared" si="2"/>
        <v>0</v>
      </c>
    </row>
    <row r="41" spans="1:11" ht="18.75">
      <c r="A41" s="639">
        <v>37</v>
      </c>
      <c r="B41" s="682" t="s">
        <v>142</v>
      </c>
      <c r="C41" s="677">
        <v>10</v>
      </c>
      <c r="D41" s="678">
        <v>0</v>
      </c>
      <c r="E41" s="678">
        <v>0</v>
      </c>
      <c r="F41" s="678">
        <v>0</v>
      </c>
      <c r="G41" s="679">
        <v>0</v>
      </c>
      <c r="H41" s="679">
        <v>0</v>
      </c>
      <c r="I41" s="640">
        <f t="shared" si="1"/>
        <v>0</v>
      </c>
      <c r="K41">
        <f t="shared" si="2"/>
        <v>0</v>
      </c>
    </row>
    <row r="42" spans="1:11" ht="18.75">
      <c r="A42" s="639">
        <v>38</v>
      </c>
      <c r="B42" s="680" t="s">
        <v>143</v>
      </c>
      <c r="C42" s="677">
        <v>317780.75</v>
      </c>
      <c r="D42" s="678">
        <v>0</v>
      </c>
      <c r="E42" s="678">
        <v>0</v>
      </c>
      <c r="F42" s="678">
        <v>0</v>
      </c>
      <c r="G42" s="679">
        <v>0</v>
      </c>
      <c r="H42" s="679">
        <v>0</v>
      </c>
      <c r="I42" s="640">
        <f t="shared" si="1"/>
        <v>0</v>
      </c>
      <c r="K42">
        <f t="shared" si="2"/>
        <v>0</v>
      </c>
    </row>
    <row r="43" spans="1:11" ht="18.75">
      <c r="A43" s="639">
        <v>39</v>
      </c>
      <c r="B43" s="680" t="s">
        <v>144</v>
      </c>
      <c r="C43" s="677">
        <v>2982145.79</v>
      </c>
      <c r="D43" s="678">
        <v>0</v>
      </c>
      <c r="E43" s="678">
        <v>0</v>
      </c>
      <c r="F43" s="678">
        <v>0</v>
      </c>
      <c r="G43" s="679">
        <v>0</v>
      </c>
      <c r="H43" s="679">
        <v>0</v>
      </c>
      <c r="I43" s="640">
        <f t="shared" si="1"/>
        <v>0</v>
      </c>
      <c r="K43">
        <f t="shared" si="2"/>
        <v>0</v>
      </c>
    </row>
    <row r="44" spans="1:11" ht="18.75">
      <c r="A44" s="639">
        <v>40</v>
      </c>
      <c r="B44" s="680" t="s">
        <v>145</v>
      </c>
      <c r="C44" s="677">
        <v>178798.17</v>
      </c>
      <c r="D44" s="678">
        <v>0</v>
      </c>
      <c r="E44" s="678">
        <v>0</v>
      </c>
      <c r="F44" s="678">
        <v>0</v>
      </c>
      <c r="G44" s="679">
        <v>0</v>
      </c>
      <c r="H44" s="679">
        <v>0</v>
      </c>
      <c r="I44" s="640">
        <f t="shared" si="1"/>
        <v>0</v>
      </c>
      <c r="K44">
        <f t="shared" si="2"/>
        <v>0</v>
      </c>
    </row>
    <row r="45" spans="1:11" ht="18.75">
      <c r="A45" s="639">
        <v>41</v>
      </c>
      <c r="B45" s="680" t="s">
        <v>146</v>
      </c>
      <c r="C45" s="677">
        <v>655234.87</v>
      </c>
      <c r="D45" s="678">
        <v>0</v>
      </c>
      <c r="E45" s="678">
        <v>0</v>
      </c>
      <c r="F45" s="678">
        <v>0</v>
      </c>
      <c r="G45" s="679">
        <v>0</v>
      </c>
      <c r="H45" s="679">
        <v>0</v>
      </c>
      <c r="I45" s="640">
        <f t="shared" si="1"/>
        <v>0</v>
      </c>
      <c r="K45">
        <f t="shared" si="2"/>
        <v>0</v>
      </c>
    </row>
    <row r="46" spans="1:11" ht="18.75">
      <c r="A46" s="639">
        <v>42</v>
      </c>
      <c r="B46" s="680" t="s">
        <v>147</v>
      </c>
      <c r="C46" s="677">
        <v>199119.75</v>
      </c>
      <c r="D46" s="678">
        <v>0</v>
      </c>
      <c r="E46" s="678">
        <v>0</v>
      </c>
      <c r="F46" s="678">
        <v>0</v>
      </c>
      <c r="G46" s="679">
        <v>0</v>
      </c>
      <c r="H46" s="679">
        <v>0</v>
      </c>
      <c r="I46" s="640">
        <f t="shared" si="1"/>
        <v>0</v>
      </c>
      <c r="K46">
        <f t="shared" si="2"/>
        <v>0</v>
      </c>
    </row>
    <row r="47" spans="1:11" ht="18.75">
      <c r="A47" s="639">
        <v>43</v>
      </c>
      <c r="B47" s="680" t="s">
        <v>148</v>
      </c>
      <c r="C47" s="677">
        <v>321175.89</v>
      </c>
      <c r="D47" s="678">
        <v>0</v>
      </c>
      <c r="E47" s="678">
        <v>0</v>
      </c>
      <c r="F47" s="678">
        <v>0</v>
      </c>
      <c r="G47" s="679">
        <v>0</v>
      </c>
      <c r="H47" s="679">
        <v>0</v>
      </c>
      <c r="I47" s="640">
        <f t="shared" si="1"/>
        <v>0</v>
      </c>
      <c r="K47">
        <f t="shared" si="2"/>
        <v>0</v>
      </c>
    </row>
    <row r="48" spans="1:11" ht="18.75">
      <c r="A48" s="639">
        <v>44</v>
      </c>
      <c r="B48" s="680" t="s">
        <v>149</v>
      </c>
      <c r="C48" s="677">
        <v>472479.02</v>
      </c>
      <c r="D48" s="678">
        <v>0</v>
      </c>
      <c r="E48" s="678">
        <v>0</v>
      </c>
      <c r="F48" s="678">
        <v>0</v>
      </c>
      <c r="G48" s="679">
        <v>0</v>
      </c>
      <c r="H48" s="679">
        <v>0</v>
      </c>
      <c r="I48" s="640">
        <f t="shared" si="1"/>
        <v>0</v>
      </c>
      <c r="K48">
        <f t="shared" si="2"/>
        <v>0</v>
      </c>
    </row>
    <row r="49" spans="1:11" ht="18.75">
      <c r="A49" s="639">
        <v>45</v>
      </c>
      <c r="B49" s="680" t="s">
        <v>150</v>
      </c>
      <c r="C49" s="677">
        <v>6424.47</v>
      </c>
      <c r="D49" s="678">
        <v>0</v>
      </c>
      <c r="E49" s="678">
        <v>0</v>
      </c>
      <c r="F49" s="678">
        <v>0</v>
      </c>
      <c r="G49" s="679">
        <v>0</v>
      </c>
      <c r="H49" s="679">
        <v>0</v>
      </c>
      <c r="I49" s="640">
        <f t="shared" si="1"/>
        <v>0</v>
      </c>
      <c r="K49">
        <f t="shared" si="2"/>
        <v>0</v>
      </c>
    </row>
    <row r="50" spans="1:11" ht="18.75">
      <c r="A50" s="639">
        <v>46</v>
      </c>
      <c r="B50" s="681" t="s">
        <v>151</v>
      </c>
      <c r="C50" s="677">
        <v>686498.64</v>
      </c>
      <c r="D50" s="678">
        <v>0</v>
      </c>
      <c r="E50" s="678">
        <v>0</v>
      </c>
      <c r="F50" s="678">
        <v>0</v>
      </c>
      <c r="G50" s="679">
        <v>0</v>
      </c>
      <c r="H50" s="679">
        <v>0</v>
      </c>
      <c r="I50" s="640">
        <f t="shared" si="1"/>
        <v>0</v>
      </c>
      <c r="K50">
        <f t="shared" si="2"/>
        <v>0</v>
      </c>
    </row>
    <row r="51" spans="1:11" ht="18.75">
      <c r="A51" s="639">
        <v>47</v>
      </c>
      <c r="B51" s="681" t="s">
        <v>152</v>
      </c>
      <c r="C51" s="677">
        <v>1058790.17</v>
      </c>
      <c r="D51" s="678">
        <v>0</v>
      </c>
      <c r="E51" s="678">
        <v>0</v>
      </c>
      <c r="F51" s="678">
        <v>0</v>
      </c>
      <c r="G51" s="679">
        <v>0</v>
      </c>
      <c r="H51" s="679">
        <v>0</v>
      </c>
      <c r="I51" s="640">
        <f t="shared" si="1"/>
        <v>0</v>
      </c>
      <c r="K51">
        <f t="shared" si="2"/>
        <v>0</v>
      </c>
    </row>
    <row r="52" spans="1:11" ht="18.75">
      <c r="A52" s="639">
        <v>48</v>
      </c>
      <c r="B52" s="680" t="s">
        <v>153</v>
      </c>
      <c r="C52" s="677">
        <v>3096498.78</v>
      </c>
      <c r="D52" s="678">
        <v>0</v>
      </c>
      <c r="E52" s="678">
        <v>0</v>
      </c>
      <c r="F52" s="678">
        <v>0</v>
      </c>
      <c r="G52" s="679">
        <v>0</v>
      </c>
      <c r="H52" s="679">
        <v>0</v>
      </c>
      <c r="I52" s="640">
        <f t="shared" si="1"/>
        <v>0</v>
      </c>
      <c r="K52">
        <f t="shared" si="2"/>
        <v>0</v>
      </c>
    </row>
    <row r="53" spans="1:11" ht="18.75">
      <c r="A53" s="639">
        <v>49</v>
      </c>
      <c r="B53" s="680" t="s">
        <v>183</v>
      </c>
      <c r="C53" s="677">
        <v>68.05</v>
      </c>
      <c r="D53" s="678">
        <v>0</v>
      </c>
      <c r="E53" s="678">
        <v>0</v>
      </c>
      <c r="F53" s="678">
        <v>0</v>
      </c>
      <c r="G53" s="679">
        <v>0</v>
      </c>
      <c r="H53" s="679">
        <v>0</v>
      </c>
      <c r="I53" s="640">
        <f t="shared" si="1"/>
        <v>0</v>
      </c>
      <c r="K53">
        <f t="shared" si="2"/>
        <v>0</v>
      </c>
    </row>
    <row r="54" spans="1:11" ht="18.75">
      <c r="A54" s="639">
        <v>50</v>
      </c>
      <c r="B54" s="680" t="s">
        <v>184</v>
      </c>
      <c r="C54" s="677">
        <v>122.43</v>
      </c>
      <c r="D54" s="678">
        <v>0</v>
      </c>
      <c r="E54" s="678">
        <v>0</v>
      </c>
      <c r="F54" s="678">
        <v>0</v>
      </c>
      <c r="G54" s="679">
        <v>0</v>
      </c>
      <c r="H54" s="679">
        <v>0</v>
      </c>
      <c r="I54" s="640">
        <f t="shared" si="1"/>
        <v>0</v>
      </c>
      <c r="K54">
        <f t="shared" si="2"/>
        <v>0</v>
      </c>
    </row>
    <row r="55" spans="1:11" ht="18.75">
      <c r="A55" s="639">
        <v>51</v>
      </c>
      <c r="B55" s="681" t="s">
        <v>185</v>
      </c>
      <c r="C55" s="677">
        <v>7925.25</v>
      </c>
      <c r="D55" s="678">
        <v>0</v>
      </c>
      <c r="E55" s="678">
        <v>0</v>
      </c>
      <c r="F55" s="678">
        <v>0</v>
      </c>
      <c r="G55" s="679">
        <v>0</v>
      </c>
      <c r="H55" s="679">
        <v>0</v>
      </c>
      <c r="I55" s="640">
        <f t="shared" si="1"/>
        <v>0</v>
      </c>
      <c r="K55">
        <f t="shared" si="2"/>
        <v>0</v>
      </c>
    </row>
    <row r="56" spans="1:11" ht="18.75">
      <c r="A56" s="639">
        <v>52</v>
      </c>
      <c r="B56" s="681" t="s">
        <v>186</v>
      </c>
      <c r="C56" s="677">
        <v>59678.37</v>
      </c>
      <c r="D56" s="678">
        <v>0</v>
      </c>
      <c r="E56" s="678">
        <v>0</v>
      </c>
      <c r="F56" s="678">
        <v>0</v>
      </c>
      <c r="G56" s="679">
        <v>0</v>
      </c>
      <c r="H56" s="679">
        <v>0</v>
      </c>
      <c r="I56" s="640">
        <f t="shared" si="1"/>
        <v>0</v>
      </c>
      <c r="K56">
        <f t="shared" si="2"/>
        <v>0</v>
      </c>
    </row>
    <row r="57" spans="1:11" ht="18.75">
      <c r="A57" s="639">
        <v>53</v>
      </c>
      <c r="B57" s="680" t="s">
        <v>187</v>
      </c>
      <c r="C57" s="677">
        <v>15130.19</v>
      </c>
      <c r="D57" s="678">
        <v>0</v>
      </c>
      <c r="E57" s="678">
        <v>0</v>
      </c>
      <c r="F57" s="678">
        <v>0</v>
      </c>
      <c r="G57" s="679">
        <v>0</v>
      </c>
      <c r="H57" s="679">
        <v>0</v>
      </c>
      <c r="I57" s="640">
        <f t="shared" si="1"/>
        <v>0</v>
      </c>
      <c r="K57">
        <f t="shared" si="2"/>
        <v>0</v>
      </c>
    </row>
    <row r="58" spans="1:11" ht="18.75">
      <c r="A58" s="639">
        <v>54</v>
      </c>
      <c r="B58" s="680" t="s">
        <v>188</v>
      </c>
      <c r="C58" s="677">
        <v>2391.5</v>
      </c>
      <c r="D58" s="678">
        <v>0</v>
      </c>
      <c r="E58" s="678">
        <v>0</v>
      </c>
      <c r="F58" s="678">
        <v>0</v>
      </c>
      <c r="G58" s="679">
        <v>0</v>
      </c>
      <c r="H58" s="679">
        <v>0</v>
      </c>
      <c r="I58" s="640">
        <f t="shared" si="1"/>
        <v>0</v>
      </c>
      <c r="K58">
        <f t="shared" si="2"/>
        <v>0</v>
      </c>
    </row>
    <row r="59" spans="1:11" ht="18.75">
      <c r="A59" s="639">
        <v>55</v>
      </c>
      <c r="B59" s="680" t="s">
        <v>189</v>
      </c>
      <c r="C59" s="677">
        <v>561</v>
      </c>
      <c r="D59" s="678">
        <v>0</v>
      </c>
      <c r="E59" s="678">
        <v>0</v>
      </c>
      <c r="F59" s="678">
        <v>0</v>
      </c>
      <c r="G59" s="679">
        <v>0</v>
      </c>
      <c r="H59" s="679">
        <v>0</v>
      </c>
      <c r="I59" s="640">
        <f t="shared" si="1"/>
        <v>0</v>
      </c>
      <c r="K59">
        <f t="shared" si="2"/>
        <v>0</v>
      </c>
    </row>
    <row r="60" spans="1:11" ht="18.75">
      <c r="A60" s="639">
        <v>56</v>
      </c>
      <c r="B60" s="680" t="s">
        <v>192</v>
      </c>
      <c r="C60" s="677">
        <v>13640.179999999998</v>
      </c>
      <c r="D60" s="678">
        <v>0</v>
      </c>
      <c r="E60" s="678">
        <v>0</v>
      </c>
      <c r="F60" s="678">
        <v>0</v>
      </c>
      <c r="G60" s="679">
        <v>0</v>
      </c>
      <c r="H60" s="679">
        <v>0</v>
      </c>
      <c r="I60" s="640">
        <f t="shared" si="1"/>
        <v>0</v>
      </c>
      <c r="K60">
        <f t="shared" si="2"/>
        <v>0</v>
      </c>
    </row>
    <row r="61" spans="1:11" ht="18.75">
      <c r="A61" s="639">
        <v>57</v>
      </c>
      <c r="B61" s="680" t="s">
        <v>193</v>
      </c>
      <c r="C61" s="677">
        <v>22</v>
      </c>
      <c r="D61" s="678">
        <v>0</v>
      </c>
      <c r="E61" s="678">
        <v>0</v>
      </c>
      <c r="F61" s="678">
        <v>0</v>
      </c>
      <c r="G61" s="679">
        <v>0</v>
      </c>
      <c r="H61" s="679">
        <v>0</v>
      </c>
      <c r="I61" s="640">
        <f t="shared" si="1"/>
        <v>0</v>
      </c>
      <c r="K61">
        <f t="shared" si="2"/>
        <v>0</v>
      </c>
    </row>
    <row r="62" spans="1:11" ht="18.75">
      <c r="A62" s="639">
        <v>58</v>
      </c>
      <c r="B62" s="680" t="s">
        <v>194</v>
      </c>
      <c r="C62" s="677">
        <v>34991.78</v>
      </c>
      <c r="D62" s="678">
        <v>0</v>
      </c>
      <c r="E62" s="678">
        <v>0</v>
      </c>
      <c r="F62" s="678">
        <v>0</v>
      </c>
      <c r="G62" s="679">
        <v>0</v>
      </c>
      <c r="H62" s="679">
        <v>0</v>
      </c>
      <c r="I62" s="640">
        <f t="shared" si="1"/>
        <v>0</v>
      </c>
      <c r="K62">
        <f t="shared" si="2"/>
        <v>0</v>
      </c>
    </row>
    <row r="63" spans="1:11" ht="18.75">
      <c r="A63" s="639">
        <v>59</v>
      </c>
      <c r="B63" s="681" t="s">
        <v>195</v>
      </c>
      <c r="C63" s="677">
        <v>7265</v>
      </c>
      <c r="D63" s="678">
        <v>0</v>
      </c>
      <c r="E63" s="678">
        <v>0</v>
      </c>
      <c r="F63" s="678">
        <v>0</v>
      </c>
      <c r="G63" s="679">
        <v>0</v>
      </c>
      <c r="H63" s="679">
        <v>0</v>
      </c>
      <c r="I63" s="640">
        <f t="shared" si="1"/>
        <v>0</v>
      </c>
      <c r="K63">
        <f t="shared" si="2"/>
        <v>0</v>
      </c>
    </row>
    <row r="64" spans="1:11" ht="18.75">
      <c r="A64" s="639">
        <v>60</v>
      </c>
      <c r="B64" s="680" t="s">
        <v>196</v>
      </c>
      <c r="C64" s="677">
        <v>788.71</v>
      </c>
      <c r="D64" s="678">
        <v>0</v>
      </c>
      <c r="E64" s="678">
        <v>0</v>
      </c>
      <c r="F64" s="678">
        <v>0</v>
      </c>
      <c r="G64" s="679">
        <v>0</v>
      </c>
      <c r="H64" s="679">
        <v>0</v>
      </c>
      <c r="I64" s="640">
        <f t="shared" si="1"/>
        <v>0</v>
      </c>
      <c r="K64">
        <f t="shared" si="2"/>
        <v>0</v>
      </c>
    </row>
    <row r="65" spans="1:11" ht="18.75">
      <c r="A65" s="639">
        <v>61</v>
      </c>
      <c r="B65" s="680" t="s">
        <v>116</v>
      </c>
      <c r="C65" s="677">
        <v>366088.63</v>
      </c>
      <c r="D65" s="678">
        <v>0</v>
      </c>
      <c r="E65" s="678">
        <v>0</v>
      </c>
      <c r="F65" s="678">
        <v>0</v>
      </c>
      <c r="G65" s="679">
        <v>0</v>
      </c>
      <c r="H65" s="679">
        <v>0</v>
      </c>
      <c r="I65" s="640">
        <f t="shared" si="1"/>
        <v>0</v>
      </c>
      <c r="K65">
        <f t="shared" si="2"/>
        <v>0</v>
      </c>
    </row>
    <row r="66" spans="1:11" ht="18.75">
      <c r="A66" s="639">
        <v>62</v>
      </c>
      <c r="B66" s="680" t="s">
        <v>118</v>
      </c>
      <c r="C66" s="677">
        <v>217996.55</v>
      </c>
      <c r="D66" s="678">
        <v>0</v>
      </c>
      <c r="E66" s="678">
        <v>0</v>
      </c>
      <c r="F66" s="678">
        <v>0</v>
      </c>
      <c r="G66" s="679">
        <v>0</v>
      </c>
      <c r="H66" s="679">
        <v>0</v>
      </c>
      <c r="I66" s="640">
        <f t="shared" si="1"/>
        <v>0</v>
      </c>
      <c r="K66">
        <f t="shared" si="2"/>
        <v>0</v>
      </c>
    </row>
    <row r="67" spans="1:11" ht="18.75">
      <c r="A67" s="639">
        <v>63</v>
      </c>
      <c r="B67" s="681" t="s">
        <v>117</v>
      </c>
      <c r="C67" s="677">
        <v>86452.04</v>
      </c>
      <c r="D67" s="678">
        <v>0</v>
      </c>
      <c r="E67" s="678">
        <v>0</v>
      </c>
      <c r="F67" s="678">
        <v>0</v>
      </c>
      <c r="G67" s="679">
        <v>0</v>
      </c>
      <c r="H67" s="679">
        <v>0</v>
      </c>
      <c r="I67" s="640">
        <f t="shared" si="1"/>
        <v>0</v>
      </c>
      <c r="K67">
        <f t="shared" si="2"/>
        <v>0</v>
      </c>
    </row>
    <row r="68" spans="1:11" ht="18.75">
      <c r="A68" s="639">
        <v>64</v>
      </c>
      <c r="B68" s="680" t="s">
        <v>119</v>
      </c>
      <c r="C68" s="677">
        <v>137437.22</v>
      </c>
      <c r="D68" s="678">
        <v>0</v>
      </c>
      <c r="E68" s="678">
        <v>0</v>
      </c>
      <c r="F68" s="678">
        <v>0</v>
      </c>
      <c r="G68" s="679">
        <v>0</v>
      </c>
      <c r="H68" s="679">
        <v>0</v>
      </c>
      <c r="I68" s="640">
        <f t="shared" si="1"/>
        <v>0</v>
      </c>
      <c r="K68">
        <f t="shared" si="2"/>
        <v>0</v>
      </c>
    </row>
    <row r="69" spans="1:11" ht="18.75">
      <c r="A69" s="639">
        <v>65</v>
      </c>
      <c r="B69" s="681" t="s">
        <v>120</v>
      </c>
      <c r="C69" s="677">
        <v>1736244.99</v>
      </c>
      <c r="D69" s="678">
        <v>0</v>
      </c>
      <c r="E69" s="678">
        <v>0</v>
      </c>
      <c r="F69" s="678">
        <v>0</v>
      </c>
      <c r="G69" s="679">
        <v>0</v>
      </c>
      <c r="H69" s="679">
        <v>0</v>
      </c>
      <c r="I69" s="640">
        <f t="shared" si="1"/>
        <v>0</v>
      </c>
      <c r="K69">
        <f t="shared" si="2"/>
        <v>0</v>
      </c>
    </row>
    <row r="70" spans="1:11" ht="18.75">
      <c r="A70" s="639">
        <v>66</v>
      </c>
      <c r="B70" s="680" t="s">
        <v>121</v>
      </c>
      <c r="C70" s="677">
        <v>97784.57</v>
      </c>
      <c r="D70" s="678">
        <v>0</v>
      </c>
      <c r="E70" s="678">
        <v>0</v>
      </c>
      <c r="F70" s="678">
        <v>0</v>
      </c>
      <c r="G70" s="679">
        <v>0</v>
      </c>
      <c r="H70" s="679">
        <v>0</v>
      </c>
      <c r="I70" s="640">
        <f t="shared" ref="I70:I80" si="3">+G70-H70</f>
        <v>0</v>
      </c>
      <c r="K70">
        <f t="shared" ref="K70:K80" si="4">IF(G70&gt;0,1,0)</f>
        <v>0</v>
      </c>
    </row>
    <row r="71" spans="1:11" ht="18.75">
      <c r="A71" s="639">
        <v>67</v>
      </c>
      <c r="B71" s="680" t="s">
        <v>122</v>
      </c>
      <c r="C71" s="677">
        <v>342207</v>
      </c>
      <c r="D71" s="678">
        <v>0</v>
      </c>
      <c r="E71" s="678">
        <v>0</v>
      </c>
      <c r="F71" s="678">
        <v>0</v>
      </c>
      <c r="G71" s="679">
        <v>0</v>
      </c>
      <c r="H71" s="679">
        <v>0</v>
      </c>
      <c r="I71" s="640">
        <f t="shared" si="3"/>
        <v>0</v>
      </c>
      <c r="K71">
        <f t="shared" si="4"/>
        <v>0</v>
      </c>
    </row>
    <row r="72" spans="1:11" ht="18.75">
      <c r="A72" s="639">
        <v>68</v>
      </c>
      <c r="B72" s="676" t="s">
        <v>123</v>
      </c>
      <c r="C72" s="677">
        <v>566802.38</v>
      </c>
      <c r="D72" s="678">
        <v>0</v>
      </c>
      <c r="E72" s="678">
        <v>0</v>
      </c>
      <c r="F72" s="678">
        <v>0</v>
      </c>
      <c r="G72" s="679">
        <v>0</v>
      </c>
      <c r="H72" s="679">
        <v>0</v>
      </c>
      <c r="I72" s="640">
        <f t="shared" si="3"/>
        <v>0</v>
      </c>
      <c r="K72">
        <f t="shared" si="4"/>
        <v>0</v>
      </c>
    </row>
    <row r="73" spans="1:11" ht="18.75">
      <c r="A73" s="639">
        <v>69</v>
      </c>
      <c r="B73" s="680" t="s">
        <v>124</v>
      </c>
      <c r="C73" s="677">
        <v>871218.78</v>
      </c>
      <c r="D73" s="678">
        <v>0</v>
      </c>
      <c r="E73" s="678">
        <v>0</v>
      </c>
      <c r="F73" s="678">
        <v>0</v>
      </c>
      <c r="G73" s="679">
        <v>0</v>
      </c>
      <c r="H73" s="679">
        <v>0</v>
      </c>
      <c r="I73" s="640">
        <f t="shared" si="3"/>
        <v>0</v>
      </c>
      <c r="K73">
        <f t="shared" si="4"/>
        <v>0</v>
      </c>
    </row>
    <row r="74" spans="1:11" ht="18.75">
      <c r="A74" s="639">
        <v>70</v>
      </c>
      <c r="B74" s="680" t="s">
        <v>125</v>
      </c>
      <c r="C74" s="677">
        <v>384495.65</v>
      </c>
      <c r="D74" s="678">
        <v>0</v>
      </c>
      <c r="E74" s="678">
        <v>0</v>
      </c>
      <c r="F74" s="678">
        <v>0</v>
      </c>
      <c r="G74" s="679">
        <v>0</v>
      </c>
      <c r="H74" s="679">
        <v>0</v>
      </c>
      <c r="I74" s="640">
        <f t="shared" si="3"/>
        <v>0</v>
      </c>
      <c r="K74">
        <f t="shared" si="4"/>
        <v>0</v>
      </c>
    </row>
    <row r="75" spans="1:11" ht="18.75">
      <c r="A75" s="639">
        <v>71</v>
      </c>
      <c r="B75" s="680" t="s">
        <v>126</v>
      </c>
      <c r="C75" s="677">
        <v>41720</v>
      </c>
      <c r="D75" s="678">
        <v>0</v>
      </c>
      <c r="E75" s="678">
        <v>0</v>
      </c>
      <c r="F75" s="678">
        <v>0</v>
      </c>
      <c r="G75" s="679">
        <v>0</v>
      </c>
      <c r="H75" s="679">
        <v>0</v>
      </c>
      <c r="I75" s="640">
        <f t="shared" si="3"/>
        <v>0</v>
      </c>
      <c r="K75">
        <f t="shared" si="4"/>
        <v>0</v>
      </c>
    </row>
    <row r="76" spans="1:11" ht="18.75">
      <c r="A76" s="639">
        <v>72</v>
      </c>
      <c r="B76" s="680" t="s">
        <v>127</v>
      </c>
      <c r="C76" s="677">
        <v>114605.5</v>
      </c>
      <c r="D76" s="678">
        <v>0</v>
      </c>
      <c r="E76" s="678">
        <v>0</v>
      </c>
      <c r="F76" s="678">
        <v>0</v>
      </c>
      <c r="G76" s="679">
        <v>0</v>
      </c>
      <c r="H76" s="679">
        <v>0</v>
      </c>
      <c r="I76" s="640">
        <f t="shared" si="3"/>
        <v>0</v>
      </c>
      <c r="K76">
        <f t="shared" si="4"/>
        <v>0</v>
      </c>
    </row>
    <row r="77" spans="1:11" ht="18.75">
      <c r="A77" s="639">
        <v>73</v>
      </c>
      <c r="B77" s="680" t="s">
        <v>128</v>
      </c>
      <c r="C77" s="677">
        <v>21486.62</v>
      </c>
      <c r="D77" s="678">
        <v>0</v>
      </c>
      <c r="E77" s="678">
        <v>0</v>
      </c>
      <c r="F77" s="678">
        <v>0</v>
      </c>
      <c r="G77" s="679">
        <v>0</v>
      </c>
      <c r="H77" s="679">
        <v>0</v>
      </c>
      <c r="I77" s="640">
        <f t="shared" si="3"/>
        <v>0</v>
      </c>
      <c r="K77">
        <f t="shared" si="4"/>
        <v>0</v>
      </c>
    </row>
    <row r="78" spans="1:11" ht="18.75">
      <c r="A78" s="639">
        <v>74</v>
      </c>
      <c r="B78" s="680" t="s">
        <v>129</v>
      </c>
      <c r="C78" s="677">
        <v>48321</v>
      </c>
      <c r="D78" s="678">
        <v>0</v>
      </c>
      <c r="E78" s="678">
        <v>0</v>
      </c>
      <c r="F78" s="678">
        <v>0</v>
      </c>
      <c r="G78" s="679">
        <v>0</v>
      </c>
      <c r="H78" s="679">
        <v>0</v>
      </c>
      <c r="I78" s="640">
        <f t="shared" si="3"/>
        <v>0</v>
      </c>
      <c r="K78">
        <f t="shared" si="4"/>
        <v>0</v>
      </c>
    </row>
    <row r="79" spans="1:11" ht="18.75">
      <c r="A79" s="639">
        <v>75</v>
      </c>
      <c r="B79" s="680" t="s">
        <v>130</v>
      </c>
      <c r="C79" s="677">
        <v>594292</v>
      </c>
      <c r="D79" s="678">
        <v>0</v>
      </c>
      <c r="E79" s="678">
        <v>0</v>
      </c>
      <c r="F79" s="678">
        <v>0</v>
      </c>
      <c r="G79" s="679">
        <v>0</v>
      </c>
      <c r="H79" s="679">
        <v>0</v>
      </c>
      <c r="I79" s="640">
        <f t="shared" si="3"/>
        <v>0</v>
      </c>
      <c r="K79">
        <f t="shared" si="4"/>
        <v>0</v>
      </c>
    </row>
    <row r="80" spans="1:11" ht="18.75">
      <c r="A80" s="639">
        <v>76</v>
      </c>
      <c r="B80" s="680" t="s">
        <v>131</v>
      </c>
      <c r="C80" s="677">
        <v>105100</v>
      </c>
      <c r="D80" s="678">
        <v>0</v>
      </c>
      <c r="E80" s="678">
        <v>0</v>
      </c>
      <c r="F80" s="678">
        <v>0</v>
      </c>
      <c r="G80" s="679">
        <v>0</v>
      </c>
      <c r="H80" s="679">
        <v>0</v>
      </c>
      <c r="I80" s="640">
        <f t="shared" si="3"/>
        <v>0</v>
      </c>
      <c r="K80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2324C-B913-4977-8528-04AFDF2D1873}">
  <sheetPr codeName="Sheet30">
    <tabColor theme="9" tint="0.59999389629810485"/>
  </sheetPr>
  <dimension ref="A1:K80"/>
  <sheetViews>
    <sheetView zoomScale="90" zoomScaleNormal="9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I7" sqref="I7"/>
    </sheetView>
  </sheetViews>
  <sheetFormatPr defaultColWidth="9.140625" defaultRowHeight="21"/>
  <cols>
    <col min="1" max="1" width="5.7109375" style="89" customWidth="1"/>
    <col min="2" max="2" width="15.42578125" style="89" bestFit="1" customWidth="1"/>
    <col min="3" max="3" width="14" style="89" bestFit="1" customWidth="1"/>
    <col min="4" max="4" width="12.42578125" style="89" customWidth="1"/>
    <col min="5" max="5" width="12.28515625" style="89" customWidth="1"/>
    <col min="6" max="6" width="13.42578125" style="89" customWidth="1"/>
    <col min="7" max="7" width="15.28515625" style="89" customWidth="1"/>
    <col min="8" max="8" width="14" style="89" bestFit="1" customWidth="1"/>
    <col min="9" max="9" width="14.42578125" style="89" customWidth="1"/>
    <col min="10" max="10" width="5.7109375" style="89" customWidth="1"/>
    <col min="11" max="11" width="11" style="358" bestFit="1" customWidth="1"/>
    <col min="12" max="13" width="5.7109375" style="89" customWidth="1"/>
    <col min="14" max="14" width="10.85546875" style="89" bestFit="1" customWidth="1"/>
    <col min="15" max="16" width="5.7109375" style="89" customWidth="1"/>
    <col min="17" max="17" width="22.85546875" style="89" bestFit="1" customWidth="1"/>
    <col min="18" max="16384" width="9.140625" style="89"/>
  </cols>
  <sheetData>
    <row r="1" spans="1:11">
      <c r="A1" s="862" t="s">
        <v>558</v>
      </c>
      <c r="B1" s="862"/>
      <c r="C1" s="862"/>
      <c r="D1" s="862"/>
      <c r="E1" s="862"/>
      <c r="F1" s="862"/>
      <c r="G1" s="862"/>
      <c r="H1" s="862"/>
      <c r="I1" s="862"/>
    </row>
    <row r="2" spans="1:11" ht="20.25" customHeight="1">
      <c r="A2" s="855" t="s">
        <v>227</v>
      </c>
      <c r="B2" s="855" t="s">
        <v>4</v>
      </c>
      <c r="C2" s="857" t="s">
        <v>228</v>
      </c>
      <c r="D2" s="853" t="s">
        <v>229</v>
      </c>
      <c r="E2" s="859"/>
      <c r="F2" s="854"/>
      <c r="G2" s="137" t="s">
        <v>230</v>
      </c>
      <c r="H2" s="137" t="s">
        <v>230</v>
      </c>
      <c r="I2" s="860" t="s">
        <v>231</v>
      </c>
      <c r="K2" s="359" t="s">
        <v>318</v>
      </c>
    </row>
    <row r="3" spans="1:11">
      <c r="A3" s="856"/>
      <c r="B3" s="856"/>
      <c r="C3" s="858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861"/>
    </row>
    <row r="4" spans="1:11">
      <c r="A4" s="853" t="s">
        <v>40</v>
      </c>
      <c r="B4" s="854"/>
      <c r="C4" s="140">
        <f>SUM(C5:C80)</f>
        <v>25262195.960000001</v>
      </c>
      <c r="D4" s="140">
        <f t="shared" ref="D4:H4" si="0">SUM(D5:D80)</f>
        <v>1417</v>
      </c>
      <c r="E4" s="140">
        <f t="shared" si="0"/>
        <v>1157</v>
      </c>
      <c r="F4" s="140">
        <f t="shared" si="0"/>
        <v>402.75</v>
      </c>
      <c r="G4" s="140">
        <f t="shared" si="0"/>
        <v>2976.75</v>
      </c>
      <c r="H4" s="140">
        <f t="shared" si="0"/>
        <v>3026.5</v>
      </c>
      <c r="I4" s="140">
        <f>SUM(I5:I80)</f>
        <v>-49.75</v>
      </c>
      <c r="K4" s="118">
        <f>SUM(K5:K80)</f>
        <v>5</v>
      </c>
    </row>
    <row r="5" spans="1:11">
      <c r="A5" s="639">
        <v>1</v>
      </c>
      <c r="B5" s="680" t="s">
        <v>123</v>
      </c>
      <c r="C5" s="677">
        <v>566802.38</v>
      </c>
      <c r="D5" s="678">
        <v>1382</v>
      </c>
      <c r="E5" s="678">
        <v>749</v>
      </c>
      <c r="F5" s="678">
        <v>0</v>
      </c>
      <c r="G5" s="679">
        <v>2131</v>
      </c>
      <c r="H5" s="679">
        <v>2161</v>
      </c>
      <c r="I5" s="640">
        <f>+G5-H5</f>
        <v>-30</v>
      </c>
      <c r="K5" s="358">
        <f>IF(G5&gt;0,1,0)</f>
        <v>1</v>
      </c>
    </row>
    <row r="6" spans="1:11">
      <c r="A6" s="639">
        <v>2</v>
      </c>
      <c r="B6" s="680" t="s">
        <v>131</v>
      </c>
      <c r="C6" s="677">
        <v>105100</v>
      </c>
      <c r="D6" s="678">
        <v>0</v>
      </c>
      <c r="E6" s="678">
        <v>300</v>
      </c>
      <c r="F6" s="678">
        <v>400</v>
      </c>
      <c r="G6" s="679">
        <v>700</v>
      </c>
      <c r="H6" s="679">
        <v>720</v>
      </c>
      <c r="I6" s="640">
        <f t="shared" ref="I6:I69" si="1">+G6-H6</f>
        <v>-20</v>
      </c>
      <c r="K6" s="358">
        <f t="shared" ref="K6:K69" si="2">IF(G6&gt;0,1,0)</f>
        <v>1</v>
      </c>
    </row>
    <row r="7" spans="1:11">
      <c r="A7" s="639">
        <v>3</v>
      </c>
      <c r="B7" s="680" t="s">
        <v>120</v>
      </c>
      <c r="C7" s="677">
        <v>1736244.99</v>
      </c>
      <c r="D7" s="678">
        <v>15</v>
      </c>
      <c r="E7" s="678">
        <v>108</v>
      </c>
      <c r="F7" s="678">
        <v>0</v>
      </c>
      <c r="G7" s="679">
        <v>123</v>
      </c>
      <c r="H7" s="679">
        <v>123</v>
      </c>
      <c r="I7" s="640">
        <f t="shared" si="1"/>
        <v>0</v>
      </c>
      <c r="K7" s="358">
        <f t="shared" si="2"/>
        <v>1</v>
      </c>
    </row>
    <row r="8" spans="1:11">
      <c r="A8" s="639">
        <v>4</v>
      </c>
      <c r="B8" s="680" t="s">
        <v>156</v>
      </c>
      <c r="C8" s="677">
        <v>555958.75</v>
      </c>
      <c r="D8" s="678">
        <v>20</v>
      </c>
      <c r="E8" s="678">
        <v>0</v>
      </c>
      <c r="F8" s="678">
        <v>0</v>
      </c>
      <c r="G8" s="679">
        <v>20</v>
      </c>
      <c r="H8" s="679">
        <v>20</v>
      </c>
      <c r="I8" s="640">
        <f t="shared" si="1"/>
        <v>0</v>
      </c>
      <c r="K8" s="358">
        <f t="shared" si="2"/>
        <v>1</v>
      </c>
    </row>
    <row r="9" spans="1:11">
      <c r="A9" s="639">
        <v>5</v>
      </c>
      <c r="B9" s="680" t="s">
        <v>116</v>
      </c>
      <c r="C9" s="677">
        <v>366088.63</v>
      </c>
      <c r="D9" s="678">
        <v>0</v>
      </c>
      <c r="E9" s="678">
        <v>0</v>
      </c>
      <c r="F9" s="678">
        <v>2.75</v>
      </c>
      <c r="G9" s="679">
        <v>2.75</v>
      </c>
      <c r="H9" s="679">
        <v>2.5</v>
      </c>
      <c r="I9" s="640">
        <f t="shared" si="1"/>
        <v>0.25</v>
      </c>
      <c r="K9" s="358">
        <f t="shared" si="2"/>
        <v>1</v>
      </c>
    </row>
    <row r="10" spans="1:11">
      <c r="A10" s="639">
        <v>6</v>
      </c>
      <c r="B10" s="680" t="s">
        <v>155</v>
      </c>
      <c r="C10" s="677">
        <v>60143</v>
      </c>
      <c r="D10" s="678">
        <v>0</v>
      </c>
      <c r="E10" s="678">
        <v>0</v>
      </c>
      <c r="F10" s="678">
        <v>0</v>
      </c>
      <c r="G10" s="679">
        <v>0</v>
      </c>
      <c r="H10" s="679">
        <v>0</v>
      </c>
      <c r="I10" s="640">
        <f t="shared" si="1"/>
        <v>0</v>
      </c>
      <c r="K10" s="358">
        <f t="shared" si="2"/>
        <v>0</v>
      </c>
    </row>
    <row r="11" spans="1:11">
      <c r="A11" s="639">
        <v>7</v>
      </c>
      <c r="B11" s="680" t="s">
        <v>157</v>
      </c>
      <c r="C11" s="677">
        <v>66397.919999999998</v>
      </c>
      <c r="D11" s="678">
        <v>0</v>
      </c>
      <c r="E11" s="678">
        <v>0</v>
      </c>
      <c r="F11" s="678">
        <v>0</v>
      </c>
      <c r="G11" s="679">
        <v>0</v>
      </c>
      <c r="H11" s="679">
        <v>0</v>
      </c>
      <c r="I11" s="640">
        <f t="shared" si="1"/>
        <v>0</v>
      </c>
      <c r="K11" s="358">
        <f t="shared" si="2"/>
        <v>0</v>
      </c>
    </row>
    <row r="12" spans="1:11">
      <c r="A12" s="639">
        <v>8</v>
      </c>
      <c r="B12" s="680" t="s">
        <v>217</v>
      </c>
      <c r="C12" s="677">
        <v>169417.03</v>
      </c>
      <c r="D12" s="678">
        <v>0</v>
      </c>
      <c r="E12" s="678">
        <v>0</v>
      </c>
      <c r="F12" s="678">
        <v>0</v>
      </c>
      <c r="G12" s="679">
        <v>0</v>
      </c>
      <c r="H12" s="679">
        <v>0</v>
      </c>
      <c r="I12" s="640">
        <f t="shared" si="1"/>
        <v>0</v>
      </c>
      <c r="K12" s="358">
        <f t="shared" si="2"/>
        <v>0</v>
      </c>
    </row>
    <row r="13" spans="1:11">
      <c r="A13" s="639">
        <v>9</v>
      </c>
      <c r="B13" s="680" t="s">
        <v>158</v>
      </c>
      <c r="C13" s="677">
        <v>675278.74</v>
      </c>
      <c r="D13" s="678">
        <v>0</v>
      </c>
      <c r="E13" s="678">
        <v>0</v>
      </c>
      <c r="F13" s="678">
        <v>0</v>
      </c>
      <c r="G13" s="679">
        <v>0</v>
      </c>
      <c r="H13" s="679">
        <v>0</v>
      </c>
      <c r="I13" s="640">
        <f t="shared" si="1"/>
        <v>0</v>
      </c>
      <c r="K13" s="358">
        <f t="shared" si="2"/>
        <v>0</v>
      </c>
    </row>
    <row r="14" spans="1:11">
      <c r="A14" s="639">
        <v>10</v>
      </c>
      <c r="B14" s="680" t="s">
        <v>159</v>
      </c>
      <c r="C14" s="677">
        <v>395268</v>
      </c>
      <c r="D14" s="678">
        <v>0</v>
      </c>
      <c r="E14" s="678">
        <v>0</v>
      </c>
      <c r="F14" s="678">
        <v>0</v>
      </c>
      <c r="G14" s="679">
        <v>0</v>
      </c>
      <c r="H14" s="679">
        <v>0</v>
      </c>
      <c r="I14" s="640">
        <f t="shared" si="1"/>
        <v>0</v>
      </c>
      <c r="K14" s="358">
        <f t="shared" si="2"/>
        <v>0</v>
      </c>
    </row>
    <row r="15" spans="1:11">
      <c r="A15" s="639">
        <v>11</v>
      </c>
      <c r="B15" s="680" t="s">
        <v>160</v>
      </c>
      <c r="C15" s="677">
        <v>107492.25</v>
      </c>
      <c r="D15" s="678">
        <v>0</v>
      </c>
      <c r="E15" s="678">
        <v>0</v>
      </c>
      <c r="F15" s="678">
        <v>0</v>
      </c>
      <c r="G15" s="679">
        <v>0</v>
      </c>
      <c r="H15" s="679">
        <v>0</v>
      </c>
      <c r="I15" s="640">
        <f t="shared" si="1"/>
        <v>0</v>
      </c>
      <c r="K15" s="358">
        <f t="shared" si="2"/>
        <v>0</v>
      </c>
    </row>
    <row r="16" spans="1:11">
      <c r="A16" s="639">
        <v>12</v>
      </c>
      <c r="B16" s="680" t="s">
        <v>161</v>
      </c>
      <c r="C16" s="677">
        <v>138175.75</v>
      </c>
      <c r="D16" s="678">
        <v>0</v>
      </c>
      <c r="E16" s="678">
        <v>0</v>
      </c>
      <c r="F16" s="678">
        <v>0</v>
      </c>
      <c r="G16" s="679">
        <v>0</v>
      </c>
      <c r="H16" s="679">
        <v>0</v>
      </c>
      <c r="I16" s="640">
        <f t="shared" si="1"/>
        <v>0</v>
      </c>
      <c r="K16" s="358">
        <f t="shared" si="2"/>
        <v>0</v>
      </c>
    </row>
    <row r="17" spans="1:11">
      <c r="A17" s="639">
        <v>13</v>
      </c>
      <c r="B17" s="680" t="s">
        <v>162</v>
      </c>
      <c r="C17" s="677">
        <v>168336.04</v>
      </c>
      <c r="D17" s="678">
        <v>0</v>
      </c>
      <c r="E17" s="678">
        <v>0</v>
      </c>
      <c r="F17" s="678">
        <v>0</v>
      </c>
      <c r="G17" s="679">
        <v>0</v>
      </c>
      <c r="H17" s="679">
        <v>0</v>
      </c>
      <c r="I17" s="640">
        <f t="shared" si="1"/>
        <v>0</v>
      </c>
      <c r="K17" s="358">
        <f t="shared" si="2"/>
        <v>0</v>
      </c>
    </row>
    <row r="18" spans="1:11">
      <c r="A18" s="639">
        <v>14</v>
      </c>
      <c r="B18" s="680" t="s">
        <v>174</v>
      </c>
      <c r="C18" s="677">
        <v>6021</v>
      </c>
      <c r="D18" s="678">
        <v>0</v>
      </c>
      <c r="E18" s="678">
        <v>0</v>
      </c>
      <c r="F18" s="678">
        <v>0</v>
      </c>
      <c r="G18" s="679">
        <v>0</v>
      </c>
      <c r="H18" s="679">
        <v>0</v>
      </c>
      <c r="I18" s="640">
        <f t="shared" si="1"/>
        <v>0</v>
      </c>
      <c r="K18" s="358">
        <f t="shared" si="2"/>
        <v>0</v>
      </c>
    </row>
    <row r="19" spans="1:11">
      <c r="A19" s="639">
        <v>15</v>
      </c>
      <c r="B19" s="681" t="s">
        <v>175</v>
      </c>
      <c r="C19" s="677">
        <v>182060.75</v>
      </c>
      <c r="D19" s="678">
        <v>0</v>
      </c>
      <c r="E19" s="678">
        <v>0</v>
      </c>
      <c r="F19" s="678">
        <v>0</v>
      </c>
      <c r="G19" s="679">
        <v>0</v>
      </c>
      <c r="H19" s="679">
        <v>0</v>
      </c>
      <c r="I19" s="640">
        <f t="shared" si="1"/>
        <v>0</v>
      </c>
      <c r="K19" s="358">
        <f t="shared" si="2"/>
        <v>0</v>
      </c>
    </row>
    <row r="20" spans="1:11">
      <c r="A20" s="639">
        <v>16</v>
      </c>
      <c r="B20" s="681" t="s">
        <v>176</v>
      </c>
      <c r="C20" s="677">
        <v>6632.5</v>
      </c>
      <c r="D20" s="678">
        <v>0</v>
      </c>
      <c r="E20" s="678">
        <v>0</v>
      </c>
      <c r="F20" s="678">
        <v>0</v>
      </c>
      <c r="G20" s="679">
        <v>0</v>
      </c>
      <c r="H20" s="679">
        <v>0</v>
      </c>
      <c r="I20" s="640">
        <f t="shared" si="1"/>
        <v>0</v>
      </c>
      <c r="K20" s="358">
        <f t="shared" si="2"/>
        <v>0</v>
      </c>
    </row>
    <row r="21" spans="1:11">
      <c r="A21" s="639">
        <v>17</v>
      </c>
      <c r="B21" s="676" t="s">
        <v>177</v>
      </c>
      <c r="C21" s="677">
        <v>20142.080000000002</v>
      </c>
      <c r="D21" s="678">
        <v>0</v>
      </c>
      <c r="E21" s="678">
        <v>0</v>
      </c>
      <c r="F21" s="678">
        <v>0</v>
      </c>
      <c r="G21" s="679">
        <v>0</v>
      </c>
      <c r="H21" s="679">
        <v>0</v>
      </c>
      <c r="I21" s="640">
        <f t="shared" si="1"/>
        <v>0</v>
      </c>
      <c r="K21" s="358">
        <f t="shared" si="2"/>
        <v>0</v>
      </c>
    </row>
    <row r="22" spans="1:11">
      <c r="A22" s="639">
        <v>18</v>
      </c>
      <c r="B22" s="680" t="s">
        <v>178</v>
      </c>
      <c r="C22" s="677">
        <v>41050.800000000003</v>
      </c>
      <c r="D22" s="678">
        <v>0</v>
      </c>
      <c r="E22" s="678">
        <v>0</v>
      </c>
      <c r="F22" s="678">
        <v>0</v>
      </c>
      <c r="G22" s="679">
        <v>0</v>
      </c>
      <c r="H22" s="679">
        <v>0</v>
      </c>
      <c r="I22" s="640">
        <f t="shared" si="1"/>
        <v>0</v>
      </c>
      <c r="K22" s="358">
        <f t="shared" si="2"/>
        <v>0</v>
      </c>
    </row>
    <row r="23" spans="1:11">
      <c r="A23" s="639">
        <v>19</v>
      </c>
      <c r="B23" s="680" t="s">
        <v>179</v>
      </c>
      <c r="C23" s="677">
        <v>74</v>
      </c>
      <c r="D23" s="678">
        <v>0</v>
      </c>
      <c r="E23" s="678">
        <v>0</v>
      </c>
      <c r="F23" s="678">
        <v>0</v>
      </c>
      <c r="G23" s="679">
        <v>0</v>
      </c>
      <c r="H23" s="679">
        <v>0</v>
      </c>
      <c r="I23" s="640">
        <f t="shared" si="1"/>
        <v>0</v>
      </c>
      <c r="K23" s="358">
        <f t="shared" si="2"/>
        <v>0</v>
      </c>
    </row>
    <row r="24" spans="1:11">
      <c r="A24" s="639">
        <v>20</v>
      </c>
      <c r="B24" s="680" t="s">
        <v>180</v>
      </c>
      <c r="C24" s="677">
        <v>122</v>
      </c>
      <c r="D24" s="678">
        <v>0</v>
      </c>
      <c r="E24" s="678">
        <v>0</v>
      </c>
      <c r="F24" s="678">
        <v>0</v>
      </c>
      <c r="G24" s="679">
        <v>0</v>
      </c>
      <c r="H24" s="679">
        <v>0</v>
      </c>
      <c r="I24" s="640">
        <f t="shared" si="1"/>
        <v>0</v>
      </c>
      <c r="K24" s="358">
        <f t="shared" si="2"/>
        <v>0</v>
      </c>
    </row>
    <row r="25" spans="1:11">
      <c r="A25" s="639">
        <v>21</v>
      </c>
      <c r="B25" s="680" t="s">
        <v>181</v>
      </c>
      <c r="C25" s="677">
        <v>673143.44</v>
      </c>
      <c r="D25" s="678">
        <v>0</v>
      </c>
      <c r="E25" s="678">
        <v>0</v>
      </c>
      <c r="F25" s="678">
        <v>0</v>
      </c>
      <c r="G25" s="679">
        <v>0</v>
      </c>
      <c r="H25" s="679">
        <v>0</v>
      </c>
      <c r="I25" s="640">
        <f t="shared" si="1"/>
        <v>0</v>
      </c>
      <c r="K25" s="358">
        <f t="shared" si="2"/>
        <v>0</v>
      </c>
    </row>
    <row r="26" spans="1:11">
      <c r="A26" s="639">
        <v>22</v>
      </c>
      <c r="B26" s="682" t="s">
        <v>164</v>
      </c>
      <c r="C26" s="677">
        <v>2575.1999999999998</v>
      </c>
      <c r="D26" s="678">
        <v>0</v>
      </c>
      <c r="E26" s="678">
        <v>0</v>
      </c>
      <c r="F26" s="678">
        <v>0</v>
      </c>
      <c r="G26" s="679">
        <v>0</v>
      </c>
      <c r="H26" s="679">
        <v>0</v>
      </c>
      <c r="I26" s="640">
        <f t="shared" si="1"/>
        <v>0</v>
      </c>
      <c r="K26" s="358">
        <f t="shared" si="2"/>
        <v>0</v>
      </c>
    </row>
    <row r="27" spans="1:11">
      <c r="A27" s="639">
        <v>23</v>
      </c>
      <c r="B27" s="676" t="s">
        <v>165</v>
      </c>
      <c r="C27" s="677">
        <v>145256.25</v>
      </c>
      <c r="D27" s="678">
        <v>0</v>
      </c>
      <c r="E27" s="678">
        <v>0</v>
      </c>
      <c r="F27" s="678">
        <v>0</v>
      </c>
      <c r="G27" s="679">
        <v>0</v>
      </c>
      <c r="H27" s="679">
        <v>0</v>
      </c>
      <c r="I27" s="640">
        <f t="shared" si="1"/>
        <v>0</v>
      </c>
      <c r="K27" s="358">
        <f t="shared" si="2"/>
        <v>0</v>
      </c>
    </row>
    <row r="28" spans="1:11">
      <c r="A28" s="639">
        <v>24</v>
      </c>
      <c r="B28" s="680" t="s">
        <v>166</v>
      </c>
      <c r="C28" s="677">
        <v>30119.25</v>
      </c>
      <c r="D28" s="678">
        <v>0</v>
      </c>
      <c r="E28" s="678">
        <v>0</v>
      </c>
      <c r="F28" s="678">
        <v>0</v>
      </c>
      <c r="G28" s="679">
        <v>0</v>
      </c>
      <c r="H28" s="679">
        <v>0</v>
      </c>
      <c r="I28" s="640">
        <f t="shared" si="1"/>
        <v>0</v>
      </c>
      <c r="K28" s="358">
        <f t="shared" si="2"/>
        <v>0</v>
      </c>
    </row>
    <row r="29" spans="1:11">
      <c r="A29" s="639">
        <v>25</v>
      </c>
      <c r="B29" s="680" t="s">
        <v>167</v>
      </c>
      <c r="C29" s="677">
        <v>8316.5</v>
      </c>
      <c r="D29" s="678">
        <v>0</v>
      </c>
      <c r="E29" s="678">
        <v>0</v>
      </c>
      <c r="F29" s="678">
        <v>0</v>
      </c>
      <c r="G29" s="679">
        <v>0</v>
      </c>
      <c r="H29" s="679">
        <v>0</v>
      </c>
      <c r="I29" s="640">
        <f t="shared" si="1"/>
        <v>0</v>
      </c>
      <c r="K29" s="358">
        <f t="shared" si="2"/>
        <v>0</v>
      </c>
    </row>
    <row r="30" spans="1:11">
      <c r="A30" s="639">
        <v>26</v>
      </c>
      <c r="B30" s="680" t="s">
        <v>168</v>
      </c>
      <c r="C30" s="677">
        <v>193449</v>
      </c>
      <c r="D30" s="678">
        <v>0</v>
      </c>
      <c r="E30" s="678">
        <v>0</v>
      </c>
      <c r="F30" s="678">
        <v>0</v>
      </c>
      <c r="G30" s="679">
        <v>0</v>
      </c>
      <c r="H30" s="679">
        <v>0</v>
      </c>
      <c r="I30" s="640">
        <f t="shared" si="1"/>
        <v>0</v>
      </c>
      <c r="K30" s="358">
        <f t="shared" si="2"/>
        <v>0</v>
      </c>
    </row>
    <row r="31" spans="1:11">
      <c r="A31" s="639">
        <v>27</v>
      </c>
      <c r="B31" s="680" t="s">
        <v>169</v>
      </c>
      <c r="C31" s="677">
        <v>126984.02</v>
      </c>
      <c r="D31" s="678">
        <v>0</v>
      </c>
      <c r="E31" s="678">
        <v>0</v>
      </c>
      <c r="F31" s="678">
        <v>0</v>
      </c>
      <c r="G31" s="679">
        <v>0</v>
      </c>
      <c r="H31" s="679">
        <v>0</v>
      </c>
      <c r="I31" s="640">
        <f t="shared" si="1"/>
        <v>0</v>
      </c>
      <c r="K31" s="358">
        <f t="shared" si="2"/>
        <v>0</v>
      </c>
    </row>
    <row r="32" spans="1:11">
      <c r="A32" s="639">
        <v>28</v>
      </c>
      <c r="B32" s="680" t="s">
        <v>170</v>
      </c>
      <c r="C32" s="677">
        <v>377.5</v>
      </c>
      <c r="D32" s="678">
        <v>0</v>
      </c>
      <c r="E32" s="678">
        <v>0</v>
      </c>
      <c r="F32" s="678">
        <v>0</v>
      </c>
      <c r="G32" s="679">
        <v>0</v>
      </c>
      <c r="H32" s="679">
        <v>0</v>
      </c>
      <c r="I32" s="640">
        <f t="shared" si="1"/>
        <v>0</v>
      </c>
      <c r="K32" s="358">
        <f t="shared" si="2"/>
        <v>0</v>
      </c>
    </row>
    <row r="33" spans="1:11">
      <c r="A33" s="639">
        <v>29</v>
      </c>
      <c r="B33" s="680" t="s">
        <v>171</v>
      </c>
      <c r="C33" s="677">
        <v>4987</v>
      </c>
      <c r="D33" s="678">
        <v>0</v>
      </c>
      <c r="E33" s="678">
        <v>0</v>
      </c>
      <c r="F33" s="678">
        <v>0</v>
      </c>
      <c r="G33" s="679">
        <v>0</v>
      </c>
      <c r="H33" s="679">
        <v>0</v>
      </c>
      <c r="I33" s="640">
        <f t="shared" si="1"/>
        <v>0</v>
      </c>
      <c r="K33" s="358">
        <f t="shared" si="2"/>
        <v>0</v>
      </c>
    </row>
    <row r="34" spans="1:11">
      <c r="A34" s="639">
        <v>30</v>
      </c>
      <c r="B34" s="680" t="s">
        <v>172</v>
      </c>
      <c r="C34" s="677">
        <v>85260</v>
      </c>
      <c r="D34" s="678">
        <v>0</v>
      </c>
      <c r="E34" s="678">
        <v>0</v>
      </c>
      <c r="F34" s="678">
        <v>0</v>
      </c>
      <c r="G34" s="679">
        <v>0</v>
      </c>
      <c r="H34" s="679">
        <v>0</v>
      </c>
      <c r="I34" s="640">
        <f t="shared" si="1"/>
        <v>0</v>
      </c>
      <c r="K34" s="358">
        <f t="shared" si="2"/>
        <v>0</v>
      </c>
    </row>
    <row r="35" spans="1:11">
      <c r="A35" s="639">
        <v>31</v>
      </c>
      <c r="B35" s="680" t="s">
        <v>134</v>
      </c>
      <c r="C35" s="677">
        <v>1080748.44</v>
      </c>
      <c r="D35" s="678">
        <v>0</v>
      </c>
      <c r="E35" s="678">
        <v>0</v>
      </c>
      <c r="F35" s="678">
        <v>0</v>
      </c>
      <c r="G35" s="679">
        <v>0</v>
      </c>
      <c r="H35" s="679">
        <v>0</v>
      </c>
      <c r="I35" s="640">
        <f t="shared" si="1"/>
        <v>0</v>
      </c>
      <c r="K35" s="358">
        <f t="shared" si="2"/>
        <v>0</v>
      </c>
    </row>
    <row r="36" spans="1:11">
      <c r="A36" s="639">
        <v>32</v>
      </c>
      <c r="B36" s="680" t="s">
        <v>135</v>
      </c>
      <c r="C36" s="677">
        <v>399619.58</v>
      </c>
      <c r="D36" s="678">
        <v>0</v>
      </c>
      <c r="E36" s="678">
        <v>0</v>
      </c>
      <c r="F36" s="678">
        <v>0</v>
      </c>
      <c r="G36" s="679">
        <v>0</v>
      </c>
      <c r="H36" s="679">
        <v>0</v>
      </c>
      <c r="I36" s="640">
        <f t="shared" si="1"/>
        <v>0</v>
      </c>
      <c r="K36" s="358">
        <f t="shared" si="2"/>
        <v>0</v>
      </c>
    </row>
    <row r="37" spans="1:11">
      <c r="A37" s="639">
        <v>33</v>
      </c>
      <c r="B37" s="680" t="s">
        <v>136</v>
      </c>
      <c r="C37" s="677">
        <v>692561.36</v>
      </c>
      <c r="D37" s="678">
        <v>0</v>
      </c>
      <c r="E37" s="678">
        <v>0</v>
      </c>
      <c r="F37" s="678">
        <v>0</v>
      </c>
      <c r="G37" s="679">
        <v>0</v>
      </c>
      <c r="H37" s="679">
        <v>0</v>
      </c>
      <c r="I37" s="640">
        <f t="shared" si="1"/>
        <v>0</v>
      </c>
      <c r="K37" s="358">
        <f t="shared" si="2"/>
        <v>0</v>
      </c>
    </row>
    <row r="38" spans="1:11">
      <c r="A38" s="639">
        <v>34</v>
      </c>
      <c r="B38" s="680" t="s">
        <v>137</v>
      </c>
      <c r="C38" s="677">
        <v>203994.61</v>
      </c>
      <c r="D38" s="678">
        <v>0</v>
      </c>
      <c r="E38" s="678">
        <v>0</v>
      </c>
      <c r="F38" s="678">
        <v>0</v>
      </c>
      <c r="G38" s="679">
        <v>0</v>
      </c>
      <c r="H38" s="679">
        <v>0</v>
      </c>
      <c r="I38" s="640">
        <f t="shared" si="1"/>
        <v>0</v>
      </c>
      <c r="K38" s="358">
        <f t="shared" si="2"/>
        <v>0</v>
      </c>
    </row>
    <row r="39" spans="1:11">
      <c r="A39" s="639">
        <v>35</v>
      </c>
      <c r="B39" s="680" t="s">
        <v>138</v>
      </c>
      <c r="C39" s="677">
        <v>634304.77</v>
      </c>
      <c r="D39" s="678">
        <v>0</v>
      </c>
      <c r="E39" s="678">
        <v>0</v>
      </c>
      <c r="F39" s="678">
        <v>0</v>
      </c>
      <c r="G39" s="679">
        <v>0</v>
      </c>
      <c r="H39" s="679">
        <v>0</v>
      </c>
      <c r="I39" s="640">
        <f t="shared" si="1"/>
        <v>0</v>
      </c>
      <c r="K39" s="358">
        <f t="shared" si="2"/>
        <v>0</v>
      </c>
    </row>
    <row r="40" spans="1:11">
      <c r="A40" s="639">
        <v>36</v>
      </c>
      <c r="B40" s="680" t="s">
        <v>139</v>
      </c>
      <c r="C40" s="677">
        <v>4838</v>
      </c>
      <c r="D40" s="678">
        <v>0</v>
      </c>
      <c r="E40" s="678">
        <v>0</v>
      </c>
      <c r="F40" s="678">
        <v>0</v>
      </c>
      <c r="G40" s="679">
        <v>0</v>
      </c>
      <c r="H40" s="679">
        <v>0</v>
      </c>
      <c r="I40" s="640">
        <f t="shared" si="1"/>
        <v>0</v>
      </c>
      <c r="K40" s="358">
        <f t="shared" si="2"/>
        <v>0</v>
      </c>
    </row>
    <row r="41" spans="1:11">
      <c r="A41" s="639">
        <v>37</v>
      </c>
      <c r="B41" s="680" t="s">
        <v>140</v>
      </c>
      <c r="C41" s="677">
        <v>1070870.83</v>
      </c>
      <c r="D41" s="678">
        <v>0</v>
      </c>
      <c r="E41" s="678">
        <v>0</v>
      </c>
      <c r="F41" s="678">
        <v>0</v>
      </c>
      <c r="G41" s="679">
        <v>0</v>
      </c>
      <c r="H41" s="679">
        <v>0</v>
      </c>
      <c r="I41" s="640">
        <f t="shared" si="1"/>
        <v>0</v>
      </c>
      <c r="K41" s="358">
        <f t="shared" si="2"/>
        <v>0</v>
      </c>
    </row>
    <row r="42" spans="1:11">
      <c r="A42" s="639">
        <v>38</v>
      </c>
      <c r="B42" s="680" t="s">
        <v>141</v>
      </c>
      <c r="C42" s="677">
        <v>1079820</v>
      </c>
      <c r="D42" s="678">
        <v>0</v>
      </c>
      <c r="E42" s="678">
        <v>0</v>
      </c>
      <c r="F42" s="678">
        <v>0</v>
      </c>
      <c r="G42" s="679">
        <v>0</v>
      </c>
      <c r="H42" s="679">
        <v>0</v>
      </c>
      <c r="I42" s="640">
        <f t="shared" si="1"/>
        <v>0</v>
      </c>
      <c r="K42" s="358">
        <f t="shared" si="2"/>
        <v>0</v>
      </c>
    </row>
    <row r="43" spans="1:11">
      <c r="A43" s="639">
        <v>39</v>
      </c>
      <c r="B43" s="680" t="s">
        <v>142</v>
      </c>
      <c r="C43" s="677">
        <v>10</v>
      </c>
      <c r="D43" s="678">
        <v>0</v>
      </c>
      <c r="E43" s="678">
        <v>0</v>
      </c>
      <c r="F43" s="678">
        <v>0</v>
      </c>
      <c r="G43" s="679">
        <v>0</v>
      </c>
      <c r="H43" s="679">
        <v>0</v>
      </c>
      <c r="I43" s="640">
        <f t="shared" si="1"/>
        <v>0</v>
      </c>
      <c r="K43" s="358">
        <f t="shared" si="2"/>
        <v>0</v>
      </c>
    </row>
    <row r="44" spans="1:11">
      <c r="A44" s="639">
        <v>40</v>
      </c>
      <c r="B44" s="681" t="s">
        <v>143</v>
      </c>
      <c r="C44" s="677">
        <v>317780.75</v>
      </c>
      <c r="D44" s="678">
        <v>0</v>
      </c>
      <c r="E44" s="678">
        <v>0</v>
      </c>
      <c r="F44" s="678">
        <v>0</v>
      </c>
      <c r="G44" s="679">
        <v>0</v>
      </c>
      <c r="H44" s="679">
        <v>0</v>
      </c>
      <c r="I44" s="640">
        <f t="shared" si="1"/>
        <v>0</v>
      </c>
      <c r="K44" s="358">
        <f t="shared" si="2"/>
        <v>0</v>
      </c>
    </row>
    <row r="45" spans="1:11">
      <c r="A45" s="639">
        <v>41</v>
      </c>
      <c r="B45" s="680" t="s">
        <v>144</v>
      </c>
      <c r="C45" s="677">
        <v>2982145.79</v>
      </c>
      <c r="D45" s="678">
        <v>0</v>
      </c>
      <c r="E45" s="678">
        <v>0</v>
      </c>
      <c r="F45" s="678">
        <v>0</v>
      </c>
      <c r="G45" s="679">
        <v>0</v>
      </c>
      <c r="H45" s="679">
        <v>0</v>
      </c>
      <c r="I45" s="640">
        <f t="shared" si="1"/>
        <v>0</v>
      </c>
      <c r="K45" s="358">
        <f t="shared" si="2"/>
        <v>0</v>
      </c>
    </row>
    <row r="46" spans="1:11">
      <c r="A46" s="639">
        <v>42</v>
      </c>
      <c r="B46" s="682" t="s">
        <v>145</v>
      </c>
      <c r="C46" s="677">
        <v>178798.17</v>
      </c>
      <c r="D46" s="678">
        <v>0</v>
      </c>
      <c r="E46" s="678">
        <v>0</v>
      </c>
      <c r="F46" s="678">
        <v>0</v>
      </c>
      <c r="G46" s="679">
        <v>0</v>
      </c>
      <c r="H46" s="679">
        <v>0</v>
      </c>
      <c r="I46" s="640">
        <f t="shared" si="1"/>
        <v>0</v>
      </c>
      <c r="K46" s="358">
        <f t="shared" si="2"/>
        <v>0</v>
      </c>
    </row>
    <row r="47" spans="1:11">
      <c r="A47" s="639">
        <v>43</v>
      </c>
      <c r="B47" s="680" t="s">
        <v>146</v>
      </c>
      <c r="C47" s="677">
        <v>655234.87</v>
      </c>
      <c r="D47" s="678">
        <v>0</v>
      </c>
      <c r="E47" s="678">
        <v>0</v>
      </c>
      <c r="F47" s="678">
        <v>0</v>
      </c>
      <c r="G47" s="679">
        <v>0</v>
      </c>
      <c r="H47" s="679">
        <v>0</v>
      </c>
      <c r="I47" s="640">
        <f t="shared" si="1"/>
        <v>0</v>
      </c>
      <c r="K47" s="358">
        <f t="shared" si="2"/>
        <v>0</v>
      </c>
    </row>
    <row r="48" spans="1:11">
      <c r="A48" s="639">
        <v>44</v>
      </c>
      <c r="B48" s="680" t="s">
        <v>147</v>
      </c>
      <c r="C48" s="677">
        <v>199119.75</v>
      </c>
      <c r="D48" s="678">
        <v>0</v>
      </c>
      <c r="E48" s="678">
        <v>0</v>
      </c>
      <c r="F48" s="678">
        <v>0</v>
      </c>
      <c r="G48" s="679">
        <v>0</v>
      </c>
      <c r="H48" s="679">
        <v>0</v>
      </c>
      <c r="I48" s="640">
        <f t="shared" si="1"/>
        <v>0</v>
      </c>
      <c r="K48" s="358">
        <f t="shared" si="2"/>
        <v>0</v>
      </c>
    </row>
    <row r="49" spans="1:11">
      <c r="A49" s="639">
        <v>45</v>
      </c>
      <c r="B49" s="680" t="s">
        <v>148</v>
      </c>
      <c r="C49" s="677">
        <v>321175.89</v>
      </c>
      <c r="D49" s="678">
        <v>0</v>
      </c>
      <c r="E49" s="678">
        <v>0</v>
      </c>
      <c r="F49" s="678">
        <v>0</v>
      </c>
      <c r="G49" s="679">
        <v>0</v>
      </c>
      <c r="H49" s="679">
        <v>0</v>
      </c>
      <c r="I49" s="640">
        <f t="shared" si="1"/>
        <v>0</v>
      </c>
      <c r="K49" s="358">
        <f t="shared" si="2"/>
        <v>0</v>
      </c>
    </row>
    <row r="50" spans="1:11">
      <c r="A50" s="639">
        <v>46</v>
      </c>
      <c r="B50" s="681" t="s">
        <v>149</v>
      </c>
      <c r="C50" s="677">
        <v>472479.02</v>
      </c>
      <c r="D50" s="678">
        <v>0</v>
      </c>
      <c r="E50" s="678">
        <v>0</v>
      </c>
      <c r="F50" s="678">
        <v>0</v>
      </c>
      <c r="G50" s="679">
        <v>0</v>
      </c>
      <c r="H50" s="679">
        <v>0</v>
      </c>
      <c r="I50" s="640">
        <f t="shared" si="1"/>
        <v>0</v>
      </c>
      <c r="K50" s="358">
        <f t="shared" si="2"/>
        <v>0</v>
      </c>
    </row>
    <row r="51" spans="1:11">
      <c r="A51" s="639">
        <v>47</v>
      </c>
      <c r="B51" s="680" t="s">
        <v>150</v>
      </c>
      <c r="C51" s="677">
        <v>6424.47</v>
      </c>
      <c r="D51" s="678">
        <v>0</v>
      </c>
      <c r="E51" s="678">
        <v>0</v>
      </c>
      <c r="F51" s="678">
        <v>0</v>
      </c>
      <c r="G51" s="679">
        <v>0</v>
      </c>
      <c r="H51" s="679">
        <v>0</v>
      </c>
      <c r="I51" s="640">
        <f t="shared" si="1"/>
        <v>0</v>
      </c>
      <c r="K51" s="358">
        <f t="shared" si="2"/>
        <v>0</v>
      </c>
    </row>
    <row r="52" spans="1:11">
      <c r="A52" s="639">
        <v>48</v>
      </c>
      <c r="B52" s="680" t="s">
        <v>151</v>
      </c>
      <c r="C52" s="677">
        <v>686498.64</v>
      </c>
      <c r="D52" s="678">
        <v>0</v>
      </c>
      <c r="E52" s="678">
        <v>0</v>
      </c>
      <c r="F52" s="678">
        <v>0</v>
      </c>
      <c r="G52" s="679">
        <v>0</v>
      </c>
      <c r="H52" s="679">
        <v>0</v>
      </c>
      <c r="I52" s="640">
        <f t="shared" si="1"/>
        <v>0</v>
      </c>
      <c r="K52" s="358">
        <f t="shared" si="2"/>
        <v>0</v>
      </c>
    </row>
    <row r="53" spans="1:11">
      <c r="A53" s="639">
        <v>49</v>
      </c>
      <c r="B53" s="680" t="s">
        <v>152</v>
      </c>
      <c r="C53" s="677">
        <v>1058790.17</v>
      </c>
      <c r="D53" s="678">
        <v>0</v>
      </c>
      <c r="E53" s="678">
        <v>0</v>
      </c>
      <c r="F53" s="678">
        <v>0</v>
      </c>
      <c r="G53" s="679">
        <v>0</v>
      </c>
      <c r="H53" s="679">
        <v>0</v>
      </c>
      <c r="I53" s="640">
        <f t="shared" si="1"/>
        <v>0</v>
      </c>
      <c r="K53" s="358">
        <f t="shared" si="2"/>
        <v>0</v>
      </c>
    </row>
    <row r="54" spans="1:11">
      <c r="A54" s="639">
        <v>50</v>
      </c>
      <c r="B54" s="680" t="s">
        <v>153</v>
      </c>
      <c r="C54" s="677">
        <v>3096498.78</v>
      </c>
      <c r="D54" s="678">
        <v>0</v>
      </c>
      <c r="E54" s="678">
        <v>0</v>
      </c>
      <c r="F54" s="678">
        <v>0</v>
      </c>
      <c r="G54" s="679">
        <v>0</v>
      </c>
      <c r="H54" s="679">
        <v>0</v>
      </c>
      <c r="I54" s="640">
        <f t="shared" si="1"/>
        <v>0</v>
      </c>
      <c r="K54" s="358">
        <f t="shared" si="2"/>
        <v>0</v>
      </c>
    </row>
    <row r="55" spans="1:11">
      <c r="A55" s="639">
        <v>51</v>
      </c>
      <c r="B55" s="680" t="s">
        <v>183</v>
      </c>
      <c r="C55" s="677">
        <v>68.05</v>
      </c>
      <c r="D55" s="678">
        <v>0</v>
      </c>
      <c r="E55" s="678">
        <v>0</v>
      </c>
      <c r="F55" s="678">
        <v>0</v>
      </c>
      <c r="G55" s="679">
        <v>0</v>
      </c>
      <c r="H55" s="679">
        <v>0</v>
      </c>
      <c r="I55" s="640">
        <f t="shared" si="1"/>
        <v>0</v>
      </c>
      <c r="K55" s="358">
        <f t="shared" si="2"/>
        <v>0</v>
      </c>
    </row>
    <row r="56" spans="1:11">
      <c r="A56" s="639">
        <v>52</v>
      </c>
      <c r="B56" s="680" t="s">
        <v>184</v>
      </c>
      <c r="C56" s="677">
        <v>122.43</v>
      </c>
      <c r="D56" s="678">
        <v>0</v>
      </c>
      <c r="E56" s="678">
        <v>0</v>
      </c>
      <c r="F56" s="678">
        <v>0</v>
      </c>
      <c r="G56" s="679">
        <v>0</v>
      </c>
      <c r="H56" s="679">
        <v>0</v>
      </c>
      <c r="I56" s="640">
        <f t="shared" si="1"/>
        <v>0</v>
      </c>
      <c r="K56" s="358">
        <f t="shared" si="2"/>
        <v>0</v>
      </c>
    </row>
    <row r="57" spans="1:11">
      <c r="A57" s="639">
        <v>53</v>
      </c>
      <c r="B57" s="680" t="s">
        <v>185</v>
      </c>
      <c r="C57" s="677">
        <v>7925.25</v>
      </c>
      <c r="D57" s="678">
        <v>0</v>
      </c>
      <c r="E57" s="678">
        <v>0</v>
      </c>
      <c r="F57" s="678">
        <v>0</v>
      </c>
      <c r="G57" s="679">
        <v>0</v>
      </c>
      <c r="H57" s="679">
        <v>0</v>
      </c>
      <c r="I57" s="640">
        <f t="shared" si="1"/>
        <v>0</v>
      </c>
      <c r="K57" s="358">
        <f t="shared" si="2"/>
        <v>0</v>
      </c>
    </row>
    <row r="58" spans="1:11">
      <c r="A58" s="639">
        <v>54</v>
      </c>
      <c r="B58" s="680" t="s">
        <v>186</v>
      </c>
      <c r="C58" s="677">
        <v>59678.37</v>
      </c>
      <c r="D58" s="678">
        <v>0</v>
      </c>
      <c r="E58" s="678">
        <v>0</v>
      </c>
      <c r="F58" s="678">
        <v>0</v>
      </c>
      <c r="G58" s="679">
        <v>0</v>
      </c>
      <c r="H58" s="679">
        <v>0</v>
      </c>
      <c r="I58" s="640">
        <f t="shared" si="1"/>
        <v>0</v>
      </c>
      <c r="K58" s="358">
        <f t="shared" si="2"/>
        <v>0</v>
      </c>
    </row>
    <row r="59" spans="1:11">
      <c r="A59" s="639">
        <v>55</v>
      </c>
      <c r="B59" s="680" t="s">
        <v>187</v>
      </c>
      <c r="C59" s="677">
        <v>15130.19</v>
      </c>
      <c r="D59" s="678">
        <v>0</v>
      </c>
      <c r="E59" s="678">
        <v>0</v>
      </c>
      <c r="F59" s="678">
        <v>0</v>
      </c>
      <c r="G59" s="679">
        <v>0</v>
      </c>
      <c r="H59" s="679">
        <v>0</v>
      </c>
      <c r="I59" s="640">
        <f t="shared" si="1"/>
        <v>0</v>
      </c>
      <c r="K59" s="358">
        <f t="shared" si="2"/>
        <v>0</v>
      </c>
    </row>
    <row r="60" spans="1:11">
      <c r="A60" s="639">
        <v>56</v>
      </c>
      <c r="B60" s="680" t="s">
        <v>188</v>
      </c>
      <c r="C60" s="677">
        <v>2391.5</v>
      </c>
      <c r="D60" s="678">
        <v>0</v>
      </c>
      <c r="E60" s="678">
        <v>0</v>
      </c>
      <c r="F60" s="678">
        <v>0</v>
      </c>
      <c r="G60" s="679">
        <v>0</v>
      </c>
      <c r="H60" s="679">
        <v>0</v>
      </c>
      <c r="I60" s="640">
        <f t="shared" si="1"/>
        <v>0</v>
      </c>
      <c r="K60" s="358">
        <f t="shared" si="2"/>
        <v>0</v>
      </c>
    </row>
    <row r="61" spans="1:11">
      <c r="A61" s="639">
        <v>57</v>
      </c>
      <c r="B61" s="680" t="s">
        <v>189</v>
      </c>
      <c r="C61" s="677">
        <v>561</v>
      </c>
      <c r="D61" s="678">
        <v>0</v>
      </c>
      <c r="E61" s="678">
        <v>0</v>
      </c>
      <c r="F61" s="678">
        <v>0</v>
      </c>
      <c r="G61" s="679">
        <v>0</v>
      </c>
      <c r="H61" s="679">
        <v>0</v>
      </c>
      <c r="I61" s="640">
        <f t="shared" si="1"/>
        <v>0</v>
      </c>
      <c r="K61" s="358">
        <f t="shared" si="2"/>
        <v>0</v>
      </c>
    </row>
    <row r="62" spans="1:11">
      <c r="A62" s="639">
        <v>58</v>
      </c>
      <c r="B62" s="680" t="s">
        <v>190</v>
      </c>
      <c r="C62" s="677">
        <v>48675.51</v>
      </c>
      <c r="D62" s="678">
        <v>0</v>
      </c>
      <c r="E62" s="678">
        <v>0</v>
      </c>
      <c r="F62" s="678">
        <v>0</v>
      </c>
      <c r="G62" s="679">
        <v>0</v>
      </c>
      <c r="H62" s="679">
        <v>0</v>
      </c>
      <c r="I62" s="640">
        <f t="shared" si="1"/>
        <v>0</v>
      </c>
      <c r="K62" s="358">
        <f t="shared" si="2"/>
        <v>0</v>
      </c>
    </row>
    <row r="63" spans="1:11">
      <c r="A63" s="639">
        <v>59</v>
      </c>
      <c r="B63" s="676" t="s">
        <v>192</v>
      </c>
      <c r="C63" s="677">
        <v>13640.179999999998</v>
      </c>
      <c r="D63" s="678">
        <v>0</v>
      </c>
      <c r="E63" s="678">
        <v>0</v>
      </c>
      <c r="F63" s="678">
        <v>0</v>
      </c>
      <c r="G63" s="679">
        <v>0</v>
      </c>
      <c r="H63" s="679">
        <v>0</v>
      </c>
      <c r="I63" s="640">
        <f t="shared" si="1"/>
        <v>0</v>
      </c>
      <c r="K63" s="358">
        <f t="shared" si="2"/>
        <v>0</v>
      </c>
    </row>
    <row r="64" spans="1:11">
      <c r="A64" s="639">
        <v>60</v>
      </c>
      <c r="B64" s="681" t="s">
        <v>193</v>
      </c>
      <c r="C64" s="677">
        <v>22</v>
      </c>
      <c r="D64" s="678">
        <v>0</v>
      </c>
      <c r="E64" s="678">
        <v>0</v>
      </c>
      <c r="F64" s="678">
        <v>0</v>
      </c>
      <c r="G64" s="679">
        <v>0</v>
      </c>
      <c r="H64" s="679">
        <v>0</v>
      </c>
      <c r="I64" s="640">
        <f t="shared" si="1"/>
        <v>0</v>
      </c>
      <c r="K64" s="358">
        <f t="shared" si="2"/>
        <v>0</v>
      </c>
    </row>
    <row r="65" spans="1:11">
      <c r="A65" s="639">
        <v>61</v>
      </c>
      <c r="B65" s="676" t="s">
        <v>194</v>
      </c>
      <c r="C65" s="677">
        <v>34991.78</v>
      </c>
      <c r="D65" s="678">
        <v>0</v>
      </c>
      <c r="E65" s="678">
        <v>0</v>
      </c>
      <c r="F65" s="678">
        <v>0</v>
      </c>
      <c r="G65" s="679">
        <v>0</v>
      </c>
      <c r="H65" s="679">
        <v>0</v>
      </c>
      <c r="I65" s="640">
        <f t="shared" si="1"/>
        <v>0</v>
      </c>
      <c r="K65" s="358">
        <f t="shared" si="2"/>
        <v>0</v>
      </c>
    </row>
    <row r="66" spans="1:11">
      <c r="A66" s="639">
        <v>62</v>
      </c>
      <c r="B66" s="680" t="s">
        <v>195</v>
      </c>
      <c r="C66" s="677">
        <v>7265</v>
      </c>
      <c r="D66" s="678">
        <v>0</v>
      </c>
      <c r="E66" s="678">
        <v>0</v>
      </c>
      <c r="F66" s="678">
        <v>0</v>
      </c>
      <c r="G66" s="679">
        <v>0</v>
      </c>
      <c r="H66" s="679">
        <v>0</v>
      </c>
      <c r="I66" s="640">
        <f t="shared" si="1"/>
        <v>0</v>
      </c>
      <c r="K66" s="358">
        <f t="shared" si="2"/>
        <v>0</v>
      </c>
    </row>
    <row r="67" spans="1:11">
      <c r="A67" s="639">
        <v>63</v>
      </c>
      <c r="B67" s="676" t="s">
        <v>196</v>
      </c>
      <c r="C67" s="677">
        <v>788.71</v>
      </c>
      <c r="D67" s="678">
        <v>0</v>
      </c>
      <c r="E67" s="678">
        <v>0</v>
      </c>
      <c r="F67" s="678">
        <v>0</v>
      </c>
      <c r="G67" s="679">
        <v>0</v>
      </c>
      <c r="H67" s="679">
        <v>0</v>
      </c>
      <c r="I67" s="640">
        <f t="shared" si="1"/>
        <v>0</v>
      </c>
      <c r="K67" s="358">
        <f t="shared" si="2"/>
        <v>0</v>
      </c>
    </row>
    <row r="68" spans="1:11">
      <c r="A68" s="639">
        <v>64</v>
      </c>
      <c r="B68" s="680" t="s">
        <v>118</v>
      </c>
      <c r="C68" s="677">
        <v>217996.55</v>
      </c>
      <c r="D68" s="678">
        <v>0</v>
      </c>
      <c r="E68" s="678">
        <v>0</v>
      </c>
      <c r="F68" s="678">
        <v>0</v>
      </c>
      <c r="G68" s="679">
        <v>0</v>
      </c>
      <c r="H68" s="679">
        <v>0</v>
      </c>
      <c r="I68" s="640">
        <f t="shared" si="1"/>
        <v>0</v>
      </c>
      <c r="K68" s="358">
        <f t="shared" si="2"/>
        <v>0</v>
      </c>
    </row>
    <row r="69" spans="1:11">
      <c r="A69" s="639">
        <v>65</v>
      </c>
      <c r="B69" s="680" t="s">
        <v>117</v>
      </c>
      <c r="C69" s="677">
        <v>86452.04</v>
      </c>
      <c r="D69" s="678">
        <v>0</v>
      </c>
      <c r="E69" s="678">
        <v>0</v>
      </c>
      <c r="F69" s="678">
        <v>0</v>
      </c>
      <c r="G69" s="679">
        <v>0</v>
      </c>
      <c r="H69" s="679">
        <v>0</v>
      </c>
      <c r="I69" s="640">
        <f t="shared" si="1"/>
        <v>0</v>
      </c>
      <c r="K69" s="358">
        <f t="shared" si="2"/>
        <v>0</v>
      </c>
    </row>
    <row r="70" spans="1:11">
      <c r="A70" s="639">
        <v>66</v>
      </c>
      <c r="B70" s="680" t="s">
        <v>119</v>
      </c>
      <c r="C70" s="677">
        <v>137437.22</v>
      </c>
      <c r="D70" s="678">
        <v>0</v>
      </c>
      <c r="E70" s="678">
        <v>0</v>
      </c>
      <c r="F70" s="678">
        <v>0</v>
      </c>
      <c r="G70" s="679">
        <v>0</v>
      </c>
      <c r="H70" s="679">
        <v>0</v>
      </c>
      <c r="I70" s="640">
        <f t="shared" ref="I70:I80" si="3">+G70-H70</f>
        <v>0</v>
      </c>
      <c r="K70" s="358">
        <f t="shared" ref="K70:K80" si="4">IF(G70&gt;0,1,0)</f>
        <v>0</v>
      </c>
    </row>
    <row r="71" spans="1:11">
      <c r="A71" s="639">
        <v>67</v>
      </c>
      <c r="B71" s="680" t="s">
        <v>121</v>
      </c>
      <c r="C71" s="677">
        <v>97784.57</v>
      </c>
      <c r="D71" s="678">
        <v>0</v>
      </c>
      <c r="E71" s="678">
        <v>0</v>
      </c>
      <c r="F71" s="678">
        <v>0</v>
      </c>
      <c r="G71" s="679">
        <v>0</v>
      </c>
      <c r="H71" s="679">
        <v>0</v>
      </c>
      <c r="I71" s="640">
        <f t="shared" si="3"/>
        <v>0</v>
      </c>
      <c r="K71" s="358">
        <f t="shared" si="4"/>
        <v>0</v>
      </c>
    </row>
    <row r="72" spans="1:11">
      <c r="A72" s="639">
        <v>68</v>
      </c>
      <c r="B72" s="680" t="s">
        <v>122</v>
      </c>
      <c r="C72" s="677">
        <v>342207</v>
      </c>
      <c r="D72" s="678">
        <v>0</v>
      </c>
      <c r="E72" s="678">
        <v>0</v>
      </c>
      <c r="F72" s="678">
        <v>0</v>
      </c>
      <c r="G72" s="679">
        <v>0</v>
      </c>
      <c r="H72" s="679">
        <v>0</v>
      </c>
      <c r="I72" s="640">
        <f t="shared" si="3"/>
        <v>0</v>
      </c>
      <c r="K72" s="358">
        <f t="shared" si="4"/>
        <v>0</v>
      </c>
    </row>
    <row r="73" spans="1:11">
      <c r="A73" s="639">
        <v>69</v>
      </c>
      <c r="B73" s="681" t="s">
        <v>124</v>
      </c>
      <c r="C73" s="677">
        <v>871218.78</v>
      </c>
      <c r="D73" s="678">
        <v>0</v>
      </c>
      <c r="E73" s="678">
        <v>0</v>
      </c>
      <c r="F73" s="678">
        <v>0</v>
      </c>
      <c r="G73" s="679">
        <v>0</v>
      </c>
      <c r="H73" s="679">
        <v>0</v>
      </c>
      <c r="I73" s="640">
        <f t="shared" si="3"/>
        <v>0</v>
      </c>
      <c r="K73" s="358">
        <f t="shared" si="4"/>
        <v>0</v>
      </c>
    </row>
    <row r="74" spans="1:11">
      <c r="A74" s="639">
        <v>70</v>
      </c>
      <c r="B74" s="681" t="s">
        <v>125</v>
      </c>
      <c r="C74" s="677">
        <v>384495.65</v>
      </c>
      <c r="D74" s="678">
        <v>0</v>
      </c>
      <c r="E74" s="678">
        <v>0</v>
      </c>
      <c r="F74" s="678">
        <v>0</v>
      </c>
      <c r="G74" s="679">
        <v>0</v>
      </c>
      <c r="H74" s="679">
        <v>0</v>
      </c>
      <c r="I74" s="640">
        <f t="shared" si="3"/>
        <v>0</v>
      </c>
      <c r="K74" s="358">
        <f t="shared" si="4"/>
        <v>0</v>
      </c>
    </row>
    <row r="75" spans="1:11">
      <c r="A75" s="639">
        <v>71</v>
      </c>
      <c r="B75" s="680" t="s">
        <v>126</v>
      </c>
      <c r="C75" s="677">
        <v>41720</v>
      </c>
      <c r="D75" s="678">
        <v>0</v>
      </c>
      <c r="E75" s="678">
        <v>0</v>
      </c>
      <c r="F75" s="678">
        <v>0</v>
      </c>
      <c r="G75" s="679">
        <v>0</v>
      </c>
      <c r="H75" s="679">
        <v>0</v>
      </c>
      <c r="I75" s="640">
        <f t="shared" si="3"/>
        <v>0</v>
      </c>
      <c r="K75" s="358">
        <f t="shared" si="4"/>
        <v>0</v>
      </c>
    </row>
    <row r="76" spans="1:11">
      <c r="A76" s="639">
        <v>72</v>
      </c>
      <c r="B76" s="681" t="s">
        <v>127</v>
      </c>
      <c r="C76" s="677">
        <v>114605.5</v>
      </c>
      <c r="D76" s="678">
        <v>0</v>
      </c>
      <c r="E76" s="678">
        <v>0</v>
      </c>
      <c r="F76" s="678">
        <v>0</v>
      </c>
      <c r="G76" s="679">
        <v>0</v>
      </c>
      <c r="H76" s="679">
        <v>0</v>
      </c>
      <c r="I76" s="640">
        <f t="shared" si="3"/>
        <v>0</v>
      </c>
      <c r="K76" s="358">
        <f t="shared" si="4"/>
        <v>0</v>
      </c>
    </row>
    <row r="77" spans="1:11">
      <c r="A77" s="639">
        <v>73</v>
      </c>
      <c r="B77" s="680" t="s">
        <v>128</v>
      </c>
      <c r="C77" s="677">
        <v>21486.62</v>
      </c>
      <c r="D77" s="678">
        <v>0</v>
      </c>
      <c r="E77" s="678">
        <v>0</v>
      </c>
      <c r="F77" s="678">
        <v>0</v>
      </c>
      <c r="G77" s="679">
        <v>0</v>
      </c>
      <c r="H77" s="679">
        <v>0</v>
      </c>
      <c r="I77" s="640">
        <f t="shared" si="3"/>
        <v>0</v>
      </c>
      <c r="K77" s="358">
        <f t="shared" si="4"/>
        <v>0</v>
      </c>
    </row>
    <row r="78" spans="1:11">
      <c r="A78" s="639">
        <v>74</v>
      </c>
      <c r="B78" s="680" t="s">
        <v>129</v>
      </c>
      <c r="C78" s="677">
        <v>48321</v>
      </c>
      <c r="D78" s="678">
        <v>0</v>
      </c>
      <c r="E78" s="678">
        <v>0</v>
      </c>
      <c r="F78" s="678">
        <v>0</v>
      </c>
      <c r="G78" s="679">
        <v>0</v>
      </c>
      <c r="H78" s="679">
        <v>0</v>
      </c>
      <c r="I78" s="640">
        <f t="shared" si="3"/>
        <v>0</v>
      </c>
      <c r="K78" s="358">
        <f t="shared" si="4"/>
        <v>0</v>
      </c>
    </row>
    <row r="79" spans="1:11">
      <c r="A79" s="639">
        <v>75</v>
      </c>
      <c r="B79" s="680" t="s">
        <v>130</v>
      </c>
      <c r="C79" s="677">
        <v>594292</v>
      </c>
      <c r="D79" s="678">
        <v>0</v>
      </c>
      <c r="E79" s="678">
        <v>0</v>
      </c>
      <c r="F79" s="678">
        <v>0</v>
      </c>
      <c r="G79" s="679">
        <v>0</v>
      </c>
      <c r="H79" s="679">
        <v>0</v>
      </c>
      <c r="I79" s="640">
        <f t="shared" si="3"/>
        <v>0</v>
      </c>
      <c r="K79" s="358">
        <f t="shared" si="4"/>
        <v>0</v>
      </c>
    </row>
    <row r="80" spans="1:11">
      <c r="A80" s="639">
        <v>76</v>
      </c>
      <c r="B80" s="680" t="s">
        <v>132</v>
      </c>
      <c r="C80" s="677">
        <v>333930.40000000002</v>
      </c>
      <c r="D80" s="678">
        <v>0</v>
      </c>
      <c r="E80" s="678">
        <v>0</v>
      </c>
      <c r="F80" s="678">
        <v>0</v>
      </c>
      <c r="G80" s="679">
        <v>0</v>
      </c>
      <c r="H80" s="679">
        <v>0</v>
      </c>
      <c r="I80" s="640">
        <f t="shared" si="3"/>
        <v>0</v>
      </c>
      <c r="K80" s="358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51A02-6FAB-41B1-ADA6-961138816BDB}">
  <sheetPr codeName="Sheet17">
    <tabColor theme="9" tint="0.59999389629810485"/>
  </sheetPr>
  <dimension ref="A1:K80"/>
  <sheetViews>
    <sheetView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9" sqref="G9"/>
    </sheetView>
  </sheetViews>
  <sheetFormatPr defaultColWidth="9.140625" defaultRowHeight="18.75"/>
  <cols>
    <col min="1" max="1" width="5.7109375" style="423" customWidth="1"/>
    <col min="2" max="2" width="15.42578125" style="423" bestFit="1" customWidth="1"/>
    <col min="3" max="3" width="16" style="423" customWidth="1"/>
    <col min="4" max="4" width="12.42578125" style="423" customWidth="1"/>
    <col min="5" max="5" width="12.28515625" style="423" customWidth="1"/>
    <col min="6" max="6" width="13.42578125" style="423" customWidth="1"/>
    <col min="7" max="7" width="15.28515625" style="423" customWidth="1"/>
    <col min="8" max="8" width="14" style="423" bestFit="1" customWidth="1"/>
    <col min="9" max="9" width="14.42578125" style="423" customWidth="1"/>
    <col min="10" max="10" width="5.7109375" style="423" customWidth="1"/>
    <col min="11" max="11" width="9.140625" style="423"/>
    <col min="12" max="13" width="5.7109375" style="423" customWidth="1"/>
    <col min="14" max="14" width="10.85546875" style="423" bestFit="1" customWidth="1"/>
    <col min="15" max="16" width="5.7109375" style="423" customWidth="1"/>
    <col min="17" max="17" width="22.85546875" style="423" bestFit="1" customWidth="1"/>
    <col min="18" max="16384" width="9.140625" style="423"/>
  </cols>
  <sheetData>
    <row r="1" spans="1:11">
      <c r="A1" s="850" t="s">
        <v>559</v>
      </c>
      <c r="B1" s="850"/>
      <c r="C1" s="850"/>
      <c r="D1" s="850"/>
      <c r="E1" s="850"/>
      <c r="F1" s="850"/>
      <c r="G1" s="850"/>
      <c r="H1" s="850"/>
      <c r="I1" s="850"/>
    </row>
    <row r="2" spans="1:11" ht="20.25" customHeight="1">
      <c r="A2" s="850" t="s">
        <v>227</v>
      </c>
      <c r="B2" s="850" t="s">
        <v>4</v>
      </c>
      <c r="C2" s="852" t="s">
        <v>228</v>
      </c>
      <c r="D2" s="850" t="s">
        <v>229</v>
      </c>
      <c r="E2" s="850"/>
      <c r="F2" s="850"/>
      <c r="G2" s="138" t="s">
        <v>230</v>
      </c>
      <c r="H2" s="138" t="s">
        <v>230</v>
      </c>
      <c r="I2" s="852" t="s">
        <v>231</v>
      </c>
      <c r="K2" s="422" t="s">
        <v>318</v>
      </c>
    </row>
    <row r="3" spans="1:11">
      <c r="A3" s="850"/>
      <c r="B3" s="850"/>
      <c r="C3" s="852"/>
      <c r="D3" s="138" t="s">
        <v>232</v>
      </c>
      <c r="E3" s="138" t="s">
        <v>233</v>
      </c>
      <c r="F3" s="138" t="s">
        <v>234</v>
      </c>
      <c r="G3" s="138" t="s">
        <v>235</v>
      </c>
      <c r="H3" s="138" t="s">
        <v>236</v>
      </c>
      <c r="I3" s="852"/>
    </row>
    <row r="4" spans="1:11">
      <c r="A4" s="850" t="s">
        <v>40</v>
      </c>
      <c r="B4" s="850"/>
      <c r="C4" s="390">
        <f>SUM(C5:C80)</f>
        <v>25262195.959999997</v>
      </c>
      <c r="D4" s="390">
        <f t="shared" ref="D4:I4" si="0">SUM(D5:D80)</f>
        <v>24</v>
      </c>
      <c r="E4" s="390">
        <f t="shared" si="0"/>
        <v>74</v>
      </c>
      <c r="F4" s="390">
        <f t="shared" si="0"/>
        <v>79</v>
      </c>
      <c r="G4" s="390">
        <f t="shared" si="0"/>
        <v>212</v>
      </c>
      <c r="H4" s="390">
        <f t="shared" si="0"/>
        <v>464</v>
      </c>
      <c r="I4" s="390">
        <f t="shared" si="0"/>
        <v>-252</v>
      </c>
      <c r="K4" s="424">
        <f>SUM(K5:K80)</f>
        <v>6</v>
      </c>
    </row>
    <row r="5" spans="1:11">
      <c r="A5" s="639">
        <v>1</v>
      </c>
      <c r="B5" s="680" t="s">
        <v>156</v>
      </c>
      <c r="C5" s="677">
        <v>555958.75</v>
      </c>
      <c r="D5" s="678">
        <v>0</v>
      </c>
      <c r="E5" s="678">
        <v>74</v>
      </c>
      <c r="F5" s="678">
        <v>21</v>
      </c>
      <c r="G5" s="679">
        <v>95</v>
      </c>
      <c r="H5" s="679">
        <v>40</v>
      </c>
      <c r="I5" s="640">
        <f>+G5-H5</f>
        <v>55</v>
      </c>
      <c r="K5" s="423">
        <f>IF(G5&gt;0,1,0)</f>
        <v>1</v>
      </c>
    </row>
    <row r="6" spans="1:11">
      <c r="A6" s="639">
        <v>2</v>
      </c>
      <c r="B6" s="680" t="s">
        <v>134</v>
      </c>
      <c r="C6" s="677">
        <v>1080748.44</v>
      </c>
      <c r="D6" s="678">
        <v>10</v>
      </c>
      <c r="E6" s="678">
        <v>0</v>
      </c>
      <c r="F6" s="678">
        <v>58</v>
      </c>
      <c r="G6" s="679">
        <v>68</v>
      </c>
      <c r="H6" s="679">
        <v>68</v>
      </c>
      <c r="I6" s="640">
        <f t="shared" ref="I6:I69" si="1">+G6-H6</f>
        <v>0</v>
      </c>
      <c r="K6" s="423">
        <f t="shared" ref="K6:K69" si="2">IF(G6&gt;0,1,0)</f>
        <v>1</v>
      </c>
    </row>
    <row r="7" spans="1:11">
      <c r="A7" s="639">
        <v>3</v>
      </c>
      <c r="B7" s="680" t="s">
        <v>169</v>
      </c>
      <c r="C7" s="677">
        <v>126984.02</v>
      </c>
      <c r="D7" s="678">
        <v>0</v>
      </c>
      <c r="E7" s="678">
        <v>0</v>
      </c>
      <c r="F7" s="678">
        <v>0</v>
      </c>
      <c r="G7" s="679">
        <v>35</v>
      </c>
      <c r="H7" s="679">
        <v>0</v>
      </c>
      <c r="I7" s="640">
        <f t="shared" si="1"/>
        <v>35</v>
      </c>
      <c r="K7" s="423">
        <f t="shared" si="2"/>
        <v>1</v>
      </c>
    </row>
    <row r="8" spans="1:11">
      <c r="A8" s="639">
        <v>4</v>
      </c>
      <c r="B8" s="681" t="s">
        <v>165</v>
      </c>
      <c r="C8" s="677">
        <v>145256.25</v>
      </c>
      <c r="D8" s="678">
        <v>10</v>
      </c>
      <c r="E8" s="678">
        <v>0</v>
      </c>
      <c r="F8" s="678">
        <v>0</v>
      </c>
      <c r="G8" s="679">
        <v>10</v>
      </c>
      <c r="H8" s="679">
        <v>82</v>
      </c>
      <c r="I8" s="640">
        <f t="shared" si="1"/>
        <v>-72</v>
      </c>
      <c r="K8" s="423">
        <f t="shared" si="2"/>
        <v>1</v>
      </c>
    </row>
    <row r="9" spans="1:11">
      <c r="A9" s="639">
        <v>5</v>
      </c>
      <c r="B9" s="680" t="s">
        <v>130</v>
      </c>
      <c r="C9" s="677">
        <v>594292</v>
      </c>
      <c r="D9" s="678">
        <v>3</v>
      </c>
      <c r="E9" s="678">
        <v>0</v>
      </c>
      <c r="F9" s="678">
        <v>0</v>
      </c>
      <c r="G9" s="679">
        <v>3</v>
      </c>
      <c r="H9" s="679">
        <v>273</v>
      </c>
      <c r="I9" s="640">
        <f t="shared" si="1"/>
        <v>-270</v>
      </c>
      <c r="K9" s="423">
        <f t="shared" si="2"/>
        <v>1</v>
      </c>
    </row>
    <row r="10" spans="1:11">
      <c r="A10" s="639">
        <v>6</v>
      </c>
      <c r="B10" s="680" t="s">
        <v>153</v>
      </c>
      <c r="C10" s="677">
        <v>3096498.78</v>
      </c>
      <c r="D10" s="678">
        <v>1</v>
      </c>
      <c r="E10" s="678">
        <v>0</v>
      </c>
      <c r="F10" s="678">
        <v>0</v>
      </c>
      <c r="G10" s="679">
        <v>1</v>
      </c>
      <c r="H10" s="679">
        <v>1</v>
      </c>
      <c r="I10" s="640">
        <f t="shared" si="1"/>
        <v>0</v>
      </c>
      <c r="K10" s="423">
        <f t="shared" si="2"/>
        <v>1</v>
      </c>
    </row>
    <row r="11" spans="1:11">
      <c r="A11" s="639">
        <v>7</v>
      </c>
      <c r="B11" s="676" t="s">
        <v>155</v>
      </c>
      <c r="C11" s="677">
        <v>60143</v>
      </c>
      <c r="D11" s="678">
        <v>0</v>
      </c>
      <c r="E11" s="678">
        <v>0</v>
      </c>
      <c r="F11" s="678">
        <v>0</v>
      </c>
      <c r="G11" s="679">
        <v>0</v>
      </c>
      <c r="H11" s="679">
        <v>0</v>
      </c>
      <c r="I11" s="640">
        <f t="shared" si="1"/>
        <v>0</v>
      </c>
      <c r="K11" s="423">
        <f t="shared" si="2"/>
        <v>0</v>
      </c>
    </row>
    <row r="12" spans="1:11">
      <c r="A12" s="639">
        <v>8</v>
      </c>
      <c r="B12" s="680" t="s">
        <v>157</v>
      </c>
      <c r="C12" s="677">
        <v>66397.919999999998</v>
      </c>
      <c r="D12" s="678">
        <v>0</v>
      </c>
      <c r="E12" s="678">
        <v>0</v>
      </c>
      <c r="F12" s="678">
        <v>0</v>
      </c>
      <c r="G12" s="679">
        <v>0</v>
      </c>
      <c r="H12" s="679">
        <v>0</v>
      </c>
      <c r="I12" s="640">
        <f t="shared" si="1"/>
        <v>0</v>
      </c>
      <c r="K12" s="423">
        <f t="shared" si="2"/>
        <v>0</v>
      </c>
    </row>
    <row r="13" spans="1:11">
      <c r="A13" s="639">
        <v>9</v>
      </c>
      <c r="B13" s="680" t="s">
        <v>217</v>
      </c>
      <c r="C13" s="677">
        <v>169417.03</v>
      </c>
      <c r="D13" s="678">
        <v>0</v>
      </c>
      <c r="E13" s="678">
        <v>0</v>
      </c>
      <c r="F13" s="678">
        <v>0</v>
      </c>
      <c r="G13" s="679">
        <v>0</v>
      </c>
      <c r="H13" s="679">
        <v>0</v>
      </c>
      <c r="I13" s="640">
        <f t="shared" si="1"/>
        <v>0</v>
      </c>
      <c r="K13" s="423">
        <f t="shared" si="2"/>
        <v>0</v>
      </c>
    </row>
    <row r="14" spans="1:11">
      <c r="A14" s="639">
        <v>10</v>
      </c>
      <c r="B14" s="681" t="s">
        <v>158</v>
      </c>
      <c r="C14" s="677">
        <v>675278.74</v>
      </c>
      <c r="D14" s="678">
        <v>0</v>
      </c>
      <c r="E14" s="678">
        <v>0</v>
      </c>
      <c r="F14" s="678">
        <v>0</v>
      </c>
      <c r="G14" s="679">
        <v>0</v>
      </c>
      <c r="H14" s="679">
        <v>0</v>
      </c>
      <c r="I14" s="640">
        <f t="shared" si="1"/>
        <v>0</v>
      </c>
      <c r="K14" s="423">
        <f t="shared" si="2"/>
        <v>0</v>
      </c>
    </row>
    <row r="15" spans="1:11">
      <c r="A15" s="639">
        <v>11</v>
      </c>
      <c r="B15" s="680" t="s">
        <v>159</v>
      </c>
      <c r="C15" s="677">
        <v>395268</v>
      </c>
      <c r="D15" s="678">
        <v>0</v>
      </c>
      <c r="E15" s="678">
        <v>0</v>
      </c>
      <c r="F15" s="678">
        <v>0</v>
      </c>
      <c r="G15" s="679">
        <v>0</v>
      </c>
      <c r="H15" s="679">
        <v>0</v>
      </c>
      <c r="I15" s="640">
        <f t="shared" si="1"/>
        <v>0</v>
      </c>
      <c r="K15" s="423">
        <f t="shared" si="2"/>
        <v>0</v>
      </c>
    </row>
    <row r="16" spans="1:11">
      <c r="A16" s="639">
        <v>12</v>
      </c>
      <c r="B16" s="680" t="s">
        <v>160</v>
      </c>
      <c r="C16" s="677">
        <v>107492.25</v>
      </c>
      <c r="D16" s="678">
        <v>0</v>
      </c>
      <c r="E16" s="678">
        <v>0</v>
      </c>
      <c r="F16" s="678">
        <v>0</v>
      </c>
      <c r="G16" s="679">
        <v>0</v>
      </c>
      <c r="H16" s="679">
        <v>0</v>
      </c>
      <c r="I16" s="640">
        <f t="shared" si="1"/>
        <v>0</v>
      </c>
      <c r="K16" s="423">
        <f t="shared" si="2"/>
        <v>0</v>
      </c>
    </row>
    <row r="17" spans="1:11">
      <c r="A17" s="639">
        <v>13</v>
      </c>
      <c r="B17" s="680" t="s">
        <v>161</v>
      </c>
      <c r="C17" s="677">
        <v>138175.75</v>
      </c>
      <c r="D17" s="678">
        <v>0</v>
      </c>
      <c r="E17" s="678">
        <v>0</v>
      </c>
      <c r="F17" s="678">
        <v>0</v>
      </c>
      <c r="G17" s="679">
        <v>0</v>
      </c>
      <c r="H17" s="679">
        <v>0</v>
      </c>
      <c r="I17" s="640">
        <f t="shared" si="1"/>
        <v>0</v>
      </c>
      <c r="K17" s="423">
        <f t="shared" si="2"/>
        <v>0</v>
      </c>
    </row>
    <row r="18" spans="1:11">
      <c r="A18" s="639">
        <v>14</v>
      </c>
      <c r="B18" s="680" t="s">
        <v>162</v>
      </c>
      <c r="C18" s="677">
        <v>168336.04</v>
      </c>
      <c r="D18" s="678">
        <v>0</v>
      </c>
      <c r="E18" s="678">
        <v>0</v>
      </c>
      <c r="F18" s="678">
        <v>0</v>
      </c>
      <c r="G18" s="679">
        <v>0</v>
      </c>
      <c r="H18" s="679">
        <v>0</v>
      </c>
      <c r="I18" s="640">
        <f t="shared" si="1"/>
        <v>0</v>
      </c>
      <c r="K18" s="423">
        <f t="shared" si="2"/>
        <v>0</v>
      </c>
    </row>
    <row r="19" spans="1:11">
      <c r="A19" s="639">
        <v>15</v>
      </c>
      <c r="B19" s="676" t="s">
        <v>174</v>
      </c>
      <c r="C19" s="677">
        <v>6021</v>
      </c>
      <c r="D19" s="678">
        <v>0</v>
      </c>
      <c r="E19" s="678">
        <v>0</v>
      </c>
      <c r="F19" s="678">
        <v>0</v>
      </c>
      <c r="G19" s="679">
        <v>0</v>
      </c>
      <c r="H19" s="679">
        <v>0</v>
      </c>
      <c r="I19" s="640">
        <f t="shared" si="1"/>
        <v>0</v>
      </c>
      <c r="K19" s="423">
        <f t="shared" si="2"/>
        <v>0</v>
      </c>
    </row>
    <row r="20" spans="1:11">
      <c r="A20" s="639">
        <v>16</v>
      </c>
      <c r="B20" s="682" t="s">
        <v>175</v>
      </c>
      <c r="C20" s="677">
        <v>182060.75</v>
      </c>
      <c r="D20" s="678">
        <v>0</v>
      </c>
      <c r="E20" s="678">
        <v>0</v>
      </c>
      <c r="F20" s="678">
        <v>0</v>
      </c>
      <c r="G20" s="679">
        <v>0</v>
      </c>
      <c r="H20" s="679">
        <v>0</v>
      </c>
      <c r="I20" s="640">
        <f t="shared" si="1"/>
        <v>0</v>
      </c>
      <c r="K20" s="423">
        <f t="shared" si="2"/>
        <v>0</v>
      </c>
    </row>
    <row r="21" spans="1:11">
      <c r="A21" s="639">
        <v>17</v>
      </c>
      <c r="B21" s="680" t="s">
        <v>176</v>
      </c>
      <c r="C21" s="677">
        <v>6632.5</v>
      </c>
      <c r="D21" s="678">
        <v>0</v>
      </c>
      <c r="E21" s="678">
        <v>0</v>
      </c>
      <c r="F21" s="678">
        <v>0</v>
      </c>
      <c r="G21" s="679">
        <v>0</v>
      </c>
      <c r="H21" s="679">
        <v>0</v>
      </c>
      <c r="I21" s="640">
        <f t="shared" si="1"/>
        <v>0</v>
      </c>
      <c r="K21" s="423">
        <f t="shared" si="2"/>
        <v>0</v>
      </c>
    </row>
    <row r="22" spans="1:11">
      <c r="A22" s="639">
        <v>18</v>
      </c>
      <c r="B22" s="681" t="s">
        <v>177</v>
      </c>
      <c r="C22" s="677">
        <v>20142.080000000002</v>
      </c>
      <c r="D22" s="678">
        <v>0</v>
      </c>
      <c r="E22" s="678">
        <v>0</v>
      </c>
      <c r="F22" s="678">
        <v>0</v>
      </c>
      <c r="G22" s="679">
        <v>0</v>
      </c>
      <c r="H22" s="679">
        <v>0</v>
      </c>
      <c r="I22" s="640">
        <f t="shared" si="1"/>
        <v>0</v>
      </c>
      <c r="K22" s="423">
        <f t="shared" si="2"/>
        <v>0</v>
      </c>
    </row>
    <row r="23" spans="1:11">
      <c r="A23" s="639">
        <v>19</v>
      </c>
      <c r="B23" s="680" t="s">
        <v>178</v>
      </c>
      <c r="C23" s="677">
        <v>41050.800000000003</v>
      </c>
      <c r="D23" s="678">
        <v>0</v>
      </c>
      <c r="E23" s="678">
        <v>0</v>
      </c>
      <c r="F23" s="678">
        <v>0</v>
      </c>
      <c r="G23" s="679">
        <v>0</v>
      </c>
      <c r="H23" s="679">
        <v>0</v>
      </c>
      <c r="I23" s="640">
        <f t="shared" si="1"/>
        <v>0</v>
      </c>
      <c r="K23" s="423">
        <f t="shared" si="2"/>
        <v>0</v>
      </c>
    </row>
    <row r="24" spans="1:11">
      <c r="A24" s="639">
        <v>20</v>
      </c>
      <c r="B24" s="680" t="s">
        <v>179</v>
      </c>
      <c r="C24" s="677">
        <v>74</v>
      </c>
      <c r="D24" s="678">
        <v>0</v>
      </c>
      <c r="E24" s="678">
        <v>0</v>
      </c>
      <c r="F24" s="678">
        <v>0</v>
      </c>
      <c r="G24" s="679">
        <v>0</v>
      </c>
      <c r="H24" s="679">
        <v>0</v>
      </c>
      <c r="I24" s="640">
        <f t="shared" si="1"/>
        <v>0</v>
      </c>
      <c r="K24" s="423">
        <f t="shared" si="2"/>
        <v>0</v>
      </c>
    </row>
    <row r="25" spans="1:11">
      <c r="A25" s="639">
        <v>21</v>
      </c>
      <c r="B25" s="680" t="s">
        <v>180</v>
      </c>
      <c r="C25" s="677">
        <v>122</v>
      </c>
      <c r="D25" s="678">
        <v>0</v>
      </c>
      <c r="E25" s="678">
        <v>0</v>
      </c>
      <c r="F25" s="678">
        <v>0</v>
      </c>
      <c r="G25" s="679">
        <v>0</v>
      </c>
      <c r="H25" s="679">
        <v>0</v>
      </c>
      <c r="I25" s="640">
        <f t="shared" si="1"/>
        <v>0</v>
      </c>
      <c r="K25" s="423">
        <f t="shared" si="2"/>
        <v>0</v>
      </c>
    </row>
    <row r="26" spans="1:11">
      <c r="A26" s="639">
        <v>22</v>
      </c>
      <c r="B26" s="680" t="s">
        <v>181</v>
      </c>
      <c r="C26" s="677">
        <v>673143.44</v>
      </c>
      <c r="D26" s="678">
        <v>0</v>
      </c>
      <c r="E26" s="678">
        <v>0</v>
      </c>
      <c r="F26" s="678">
        <v>0</v>
      </c>
      <c r="G26" s="679">
        <v>0</v>
      </c>
      <c r="H26" s="679">
        <v>0</v>
      </c>
      <c r="I26" s="640">
        <f t="shared" si="1"/>
        <v>0</v>
      </c>
      <c r="K26" s="423">
        <f t="shared" si="2"/>
        <v>0</v>
      </c>
    </row>
    <row r="27" spans="1:11">
      <c r="A27" s="639">
        <v>23</v>
      </c>
      <c r="B27" s="680" t="s">
        <v>164</v>
      </c>
      <c r="C27" s="677">
        <v>2575.1999999999998</v>
      </c>
      <c r="D27" s="678">
        <v>0</v>
      </c>
      <c r="E27" s="678">
        <v>0</v>
      </c>
      <c r="F27" s="678">
        <v>0</v>
      </c>
      <c r="G27" s="679">
        <v>0</v>
      </c>
      <c r="H27" s="679">
        <v>0</v>
      </c>
      <c r="I27" s="640">
        <f t="shared" si="1"/>
        <v>0</v>
      </c>
      <c r="K27" s="423">
        <f t="shared" si="2"/>
        <v>0</v>
      </c>
    </row>
    <row r="28" spans="1:11">
      <c r="A28" s="639">
        <v>24</v>
      </c>
      <c r="B28" s="680" t="s">
        <v>166</v>
      </c>
      <c r="C28" s="677">
        <v>30119.25</v>
      </c>
      <c r="D28" s="678">
        <v>0</v>
      </c>
      <c r="E28" s="678">
        <v>0</v>
      </c>
      <c r="F28" s="678">
        <v>0</v>
      </c>
      <c r="G28" s="679">
        <v>0</v>
      </c>
      <c r="H28" s="679">
        <v>0</v>
      </c>
      <c r="I28" s="640">
        <f t="shared" si="1"/>
        <v>0</v>
      </c>
      <c r="K28" s="423">
        <f t="shared" si="2"/>
        <v>0</v>
      </c>
    </row>
    <row r="29" spans="1:11">
      <c r="A29" s="639">
        <v>25</v>
      </c>
      <c r="B29" s="681" t="s">
        <v>167</v>
      </c>
      <c r="C29" s="677">
        <v>8316.5</v>
      </c>
      <c r="D29" s="678">
        <v>0</v>
      </c>
      <c r="E29" s="678">
        <v>0</v>
      </c>
      <c r="F29" s="678">
        <v>0</v>
      </c>
      <c r="G29" s="679">
        <v>0</v>
      </c>
      <c r="H29" s="679">
        <v>0</v>
      </c>
      <c r="I29" s="640">
        <f t="shared" si="1"/>
        <v>0</v>
      </c>
      <c r="K29" s="423">
        <f t="shared" si="2"/>
        <v>0</v>
      </c>
    </row>
    <row r="30" spans="1:11">
      <c r="A30" s="639">
        <v>26</v>
      </c>
      <c r="B30" s="680" t="s">
        <v>168</v>
      </c>
      <c r="C30" s="677">
        <v>193449</v>
      </c>
      <c r="D30" s="678">
        <v>0</v>
      </c>
      <c r="E30" s="678">
        <v>0</v>
      </c>
      <c r="F30" s="678">
        <v>0</v>
      </c>
      <c r="G30" s="679">
        <v>0</v>
      </c>
      <c r="H30" s="679">
        <v>0</v>
      </c>
      <c r="I30" s="640">
        <f t="shared" si="1"/>
        <v>0</v>
      </c>
      <c r="K30" s="423">
        <f t="shared" si="2"/>
        <v>0</v>
      </c>
    </row>
    <row r="31" spans="1:11">
      <c r="A31" s="639">
        <v>27</v>
      </c>
      <c r="B31" s="680" t="s">
        <v>170</v>
      </c>
      <c r="C31" s="677">
        <v>377.5</v>
      </c>
      <c r="D31" s="678">
        <v>0</v>
      </c>
      <c r="E31" s="678">
        <v>0</v>
      </c>
      <c r="F31" s="678">
        <v>0</v>
      </c>
      <c r="G31" s="679">
        <v>0</v>
      </c>
      <c r="H31" s="679">
        <v>0</v>
      </c>
      <c r="I31" s="640">
        <f t="shared" si="1"/>
        <v>0</v>
      </c>
      <c r="K31" s="423">
        <f t="shared" si="2"/>
        <v>0</v>
      </c>
    </row>
    <row r="32" spans="1:11">
      <c r="A32" s="639">
        <v>28</v>
      </c>
      <c r="B32" s="680" t="s">
        <v>171</v>
      </c>
      <c r="C32" s="677">
        <v>4987</v>
      </c>
      <c r="D32" s="678">
        <v>0</v>
      </c>
      <c r="E32" s="678">
        <v>0</v>
      </c>
      <c r="F32" s="678">
        <v>0</v>
      </c>
      <c r="G32" s="679">
        <v>0</v>
      </c>
      <c r="H32" s="679">
        <v>0</v>
      </c>
      <c r="I32" s="640">
        <f t="shared" si="1"/>
        <v>0</v>
      </c>
      <c r="K32" s="423">
        <f t="shared" si="2"/>
        <v>0</v>
      </c>
    </row>
    <row r="33" spans="1:11">
      <c r="A33" s="639">
        <v>29</v>
      </c>
      <c r="B33" s="680" t="s">
        <v>172</v>
      </c>
      <c r="C33" s="677">
        <v>85260</v>
      </c>
      <c r="D33" s="678">
        <v>0</v>
      </c>
      <c r="E33" s="678">
        <v>0</v>
      </c>
      <c r="F33" s="678">
        <v>0</v>
      </c>
      <c r="G33" s="679">
        <v>0</v>
      </c>
      <c r="H33" s="679">
        <v>0</v>
      </c>
      <c r="I33" s="640">
        <f t="shared" si="1"/>
        <v>0</v>
      </c>
      <c r="K33" s="423">
        <f t="shared" si="2"/>
        <v>0</v>
      </c>
    </row>
    <row r="34" spans="1:11">
      <c r="A34" s="639">
        <v>30</v>
      </c>
      <c r="B34" s="680" t="s">
        <v>135</v>
      </c>
      <c r="C34" s="677">
        <v>399619.58</v>
      </c>
      <c r="D34" s="678">
        <v>0</v>
      </c>
      <c r="E34" s="678">
        <v>0</v>
      </c>
      <c r="F34" s="678">
        <v>0</v>
      </c>
      <c r="G34" s="679">
        <v>0</v>
      </c>
      <c r="H34" s="679">
        <v>0</v>
      </c>
      <c r="I34" s="640">
        <f t="shared" si="1"/>
        <v>0</v>
      </c>
      <c r="K34" s="423">
        <f t="shared" si="2"/>
        <v>0</v>
      </c>
    </row>
    <row r="35" spans="1:11">
      <c r="A35" s="639">
        <v>31</v>
      </c>
      <c r="B35" s="680" t="s">
        <v>136</v>
      </c>
      <c r="C35" s="677">
        <v>692561.36</v>
      </c>
      <c r="D35" s="678">
        <v>0</v>
      </c>
      <c r="E35" s="678">
        <v>0</v>
      </c>
      <c r="F35" s="678">
        <v>0</v>
      </c>
      <c r="G35" s="679">
        <v>0</v>
      </c>
      <c r="H35" s="679">
        <v>0</v>
      </c>
      <c r="I35" s="640">
        <f t="shared" si="1"/>
        <v>0</v>
      </c>
      <c r="K35" s="423">
        <f t="shared" si="2"/>
        <v>0</v>
      </c>
    </row>
    <row r="36" spans="1:11">
      <c r="A36" s="639">
        <v>32</v>
      </c>
      <c r="B36" s="680" t="s">
        <v>137</v>
      </c>
      <c r="C36" s="677">
        <v>203994.61</v>
      </c>
      <c r="D36" s="678">
        <v>0</v>
      </c>
      <c r="E36" s="678">
        <v>0</v>
      </c>
      <c r="F36" s="678">
        <v>0</v>
      </c>
      <c r="G36" s="679">
        <v>0</v>
      </c>
      <c r="H36" s="679">
        <v>0</v>
      </c>
      <c r="I36" s="640">
        <f t="shared" si="1"/>
        <v>0</v>
      </c>
      <c r="K36" s="423">
        <f t="shared" si="2"/>
        <v>0</v>
      </c>
    </row>
    <row r="37" spans="1:11">
      <c r="A37" s="639">
        <v>33</v>
      </c>
      <c r="B37" s="680" t="s">
        <v>138</v>
      </c>
      <c r="C37" s="677">
        <v>634304.77</v>
      </c>
      <c r="D37" s="678">
        <v>0</v>
      </c>
      <c r="E37" s="678">
        <v>0</v>
      </c>
      <c r="F37" s="678">
        <v>0</v>
      </c>
      <c r="G37" s="679">
        <v>0</v>
      </c>
      <c r="H37" s="679">
        <v>0</v>
      </c>
      <c r="I37" s="640">
        <f t="shared" si="1"/>
        <v>0</v>
      </c>
      <c r="K37" s="423">
        <f t="shared" si="2"/>
        <v>0</v>
      </c>
    </row>
    <row r="38" spans="1:11">
      <c r="A38" s="639">
        <v>34</v>
      </c>
      <c r="B38" s="680" t="s">
        <v>139</v>
      </c>
      <c r="C38" s="677">
        <v>4838</v>
      </c>
      <c r="D38" s="678">
        <v>0</v>
      </c>
      <c r="E38" s="678">
        <v>0</v>
      </c>
      <c r="F38" s="678">
        <v>0</v>
      </c>
      <c r="G38" s="679">
        <v>0</v>
      </c>
      <c r="H38" s="679">
        <v>0</v>
      </c>
      <c r="I38" s="640">
        <f t="shared" si="1"/>
        <v>0</v>
      </c>
      <c r="K38" s="423">
        <f t="shared" si="2"/>
        <v>0</v>
      </c>
    </row>
    <row r="39" spans="1:11">
      <c r="A39" s="639">
        <v>35</v>
      </c>
      <c r="B39" s="680" t="s">
        <v>140</v>
      </c>
      <c r="C39" s="677">
        <v>1070870.83</v>
      </c>
      <c r="D39" s="678">
        <v>0</v>
      </c>
      <c r="E39" s="678">
        <v>0</v>
      </c>
      <c r="F39" s="678">
        <v>0</v>
      </c>
      <c r="G39" s="679">
        <v>0</v>
      </c>
      <c r="H39" s="679">
        <v>0</v>
      </c>
      <c r="I39" s="640">
        <f t="shared" si="1"/>
        <v>0</v>
      </c>
      <c r="K39" s="423">
        <f t="shared" si="2"/>
        <v>0</v>
      </c>
    </row>
    <row r="40" spans="1:11">
      <c r="A40" s="639">
        <v>36</v>
      </c>
      <c r="B40" s="681" t="s">
        <v>141</v>
      </c>
      <c r="C40" s="677">
        <v>1079820</v>
      </c>
      <c r="D40" s="678">
        <v>0</v>
      </c>
      <c r="E40" s="678">
        <v>0</v>
      </c>
      <c r="F40" s="678">
        <v>0</v>
      </c>
      <c r="G40" s="679">
        <v>0</v>
      </c>
      <c r="H40" s="679">
        <v>0</v>
      </c>
      <c r="I40" s="640">
        <f t="shared" si="1"/>
        <v>0</v>
      </c>
      <c r="K40" s="423">
        <f t="shared" si="2"/>
        <v>0</v>
      </c>
    </row>
    <row r="41" spans="1:11">
      <c r="A41" s="639">
        <v>37</v>
      </c>
      <c r="B41" s="680" t="s">
        <v>142</v>
      </c>
      <c r="C41" s="677">
        <v>10</v>
      </c>
      <c r="D41" s="678">
        <v>0</v>
      </c>
      <c r="E41" s="678">
        <v>0</v>
      </c>
      <c r="F41" s="678">
        <v>0</v>
      </c>
      <c r="G41" s="679">
        <v>0</v>
      </c>
      <c r="H41" s="679">
        <v>0</v>
      </c>
      <c r="I41" s="640">
        <f t="shared" si="1"/>
        <v>0</v>
      </c>
      <c r="K41" s="423">
        <f t="shared" si="2"/>
        <v>0</v>
      </c>
    </row>
    <row r="42" spans="1:11">
      <c r="A42" s="639">
        <v>38</v>
      </c>
      <c r="B42" s="680" t="s">
        <v>143</v>
      </c>
      <c r="C42" s="677">
        <v>317780.75</v>
      </c>
      <c r="D42" s="678">
        <v>0</v>
      </c>
      <c r="E42" s="678">
        <v>0</v>
      </c>
      <c r="F42" s="678">
        <v>0</v>
      </c>
      <c r="G42" s="679">
        <v>0</v>
      </c>
      <c r="H42" s="679">
        <v>0</v>
      </c>
      <c r="I42" s="640">
        <f t="shared" si="1"/>
        <v>0</v>
      </c>
      <c r="K42" s="423">
        <f t="shared" si="2"/>
        <v>0</v>
      </c>
    </row>
    <row r="43" spans="1:11">
      <c r="A43" s="639">
        <v>39</v>
      </c>
      <c r="B43" s="682" t="s">
        <v>144</v>
      </c>
      <c r="C43" s="677">
        <v>2982145.79</v>
      </c>
      <c r="D43" s="678">
        <v>0</v>
      </c>
      <c r="E43" s="678">
        <v>0</v>
      </c>
      <c r="F43" s="678">
        <v>0</v>
      </c>
      <c r="G43" s="679">
        <v>0</v>
      </c>
      <c r="H43" s="679">
        <v>0</v>
      </c>
      <c r="I43" s="640">
        <f t="shared" si="1"/>
        <v>0</v>
      </c>
      <c r="K43" s="423">
        <f t="shared" si="2"/>
        <v>0</v>
      </c>
    </row>
    <row r="44" spans="1:11">
      <c r="A44" s="639">
        <v>40</v>
      </c>
      <c r="B44" s="676" t="s">
        <v>145</v>
      </c>
      <c r="C44" s="677">
        <v>178798.17</v>
      </c>
      <c r="D44" s="678">
        <v>0</v>
      </c>
      <c r="E44" s="678">
        <v>0</v>
      </c>
      <c r="F44" s="678">
        <v>0</v>
      </c>
      <c r="G44" s="679">
        <v>0</v>
      </c>
      <c r="H44" s="679">
        <v>0</v>
      </c>
      <c r="I44" s="640">
        <f t="shared" si="1"/>
        <v>0</v>
      </c>
      <c r="K44" s="423">
        <f t="shared" si="2"/>
        <v>0</v>
      </c>
    </row>
    <row r="45" spans="1:11">
      <c r="A45" s="639">
        <v>41</v>
      </c>
      <c r="B45" s="680" t="s">
        <v>146</v>
      </c>
      <c r="C45" s="677">
        <v>655234.87</v>
      </c>
      <c r="D45" s="678">
        <v>0</v>
      </c>
      <c r="E45" s="678">
        <v>0</v>
      </c>
      <c r="F45" s="678">
        <v>0</v>
      </c>
      <c r="G45" s="679">
        <v>0</v>
      </c>
      <c r="H45" s="679">
        <v>0</v>
      </c>
      <c r="I45" s="640">
        <f t="shared" si="1"/>
        <v>0</v>
      </c>
      <c r="K45" s="423">
        <f t="shared" si="2"/>
        <v>0</v>
      </c>
    </row>
    <row r="46" spans="1:11">
      <c r="A46" s="639">
        <v>42</v>
      </c>
      <c r="B46" s="680" t="s">
        <v>147</v>
      </c>
      <c r="C46" s="677">
        <v>199119.75</v>
      </c>
      <c r="D46" s="678">
        <v>0</v>
      </c>
      <c r="E46" s="678">
        <v>0</v>
      </c>
      <c r="F46" s="678">
        <v>0</v>
      </c>
      <c r="G46" s="679">
        <v>0</v>
      </c>
      <c r="H46" s="679">
        <v>0</v>
      </c>
      <c r="I46" s="640">
        <f t="shared" si="1"/>
        <v>0</v>
      </c>
      <c r="K46" s="423">
        <f t="shared" si="2"/>
        <v>0</v>
      </c>
    </row>
    <row r="47" spans="1:11">
      <c r="A47" s="639">
        <v>43</v>
      </c>
      <c r="B47" s="680" t="s">
        <v>148</v>
      </c>
      <c r="C47" s="677">
        <v>321175.89</v>
      </c>
      <c r="D47" s="678">
        <v>0</v>
      </c>
      <c r="E47" s="678">
        <v>0</v>
      </c>
      <c r="F47" s="678">
        <v>0</v>
      </c>
      <c r="G47" s="679">
        <v>0</v>
      </c>
      <c r="H47" s="679">
        <v>0</v>
      </c>
      <c r="I47" s="640">
        <f t="shared" si="1"/>
        <v>0</v>
      </c>
      <c r="K47" s="423">
        <f t="shared" si="2"/>
        <v>0</v>
      </c>
    </row>
    <row r="48" spans="1:11">
      <c r="A48" s="639">
        <v>44</v>
      </c>
      <c r="B48" s="680" t="s">
        <v>149</v>
      </c>
      <c r="C48" s="677">
        <v>472479.02</v>
      </c>
      <c r="D48" s="678">
        <v>0</v>
      </c>
      <c r="E48" s="678">
        <v>0</v>
      </c>
      <c r="F48" s="678">
        <v>0</v>
      </c>
      <c r="G48" s="679">
        <v>0</v>
      </c>
      <c r="H48" s="679">
        <v>0</v>
      </c>
      <c r="I48" s="640">
        <f t="shared" si="1"/>
        <v>0</v>
      </c>
      <c r="K48" s="423">
        <f t="shared" si="2"/>
        <v>0</v>
      </c>
    </row>
    <row r="49" spans="1:11">
      <c r="A49" s="639">
        <v>45</v>
      </c>
      <c r="B49" s="680" t="s">
        <v>150</v>
      </c>
      <c r="C49" s="677">
        <v>6424.47</v>
      </c>
      <c r="D49" s="678">
        <v>0</v>
      </c>
      <c r="E49" s="678">
        <v>0</v>
      </c>
      <c r="F49" s="678">
        <v>0</v>
      </c>
      <c r="G49" s="679">
        <v>0</v>
      </c>
      <c r="H49" s="679">
        <v>0</v>
      </c>
      <c r="I49" s="640">
        <f t="shared" si="1"/>
        <v>0</v>
      </c>
      <c r="K49" s="423">
        <f t="shared" si="2"/>
        <v>0</v>
      </c>
    </row>
    <row r="50" spans="1:11">
      <c r="A50" s="639">
        <v>46</v>
      </c>
      <c r="B50" s="680" t="s">
        <v>151</v>
      </c>
      <c r="C50" s="677">
        <v>686498.64</v>
      </c>
      <c r="D50" s="678">
        <v>0</v>
      </c>
      <c r="E50" s="678">
        <v>0</v>
      </c>
      <c r="F50" s="678">
        <v>0</v>
      </c>
      <c r="G50" s="679">
        <v>0</v>
      </c>
      <c r="H50" s="679">
        <v>0</v>
      </c>
      <c r="I50" s="640">
        <f t="shared" si="1"/>
        <v>0</v>
      </c>
      <c r="K50" s="423">
        <f t="shared" si="2"/>
        <v>0</v>
      </c>
    </row>
    <row r="51" spans="1:11">
      <c r="A51" s="639">
        <v>47</v>
      </c>
      <c r="B51" s="680" t="s">
        <v>152</v>
      </c>
      <c r="C51" s="677">
        <v>1058790.17</v>
      </c>
      <c r="D51" s="678">
        <v>0</v>
      </c>
      <c r="E51" s="678">
        <v>0</v>
      </c>
      <c r="F51" s="678">
        <v>0</v>
      </c>
      <c r="G51" s="679">
        <v>0</v>
      </c>
      <c r="H51" s="679">
        <v>0</v>
      </c>
      <c r="I51" s="640">
        <f t="shared" si="1"/>
        <v>0</v>
      </c>
      <c r="K51" s="423">
        <f t="shared" si="2"/>
        <v>0</v>
      </c>
    </row>
    <row r="52" spans="1:11">
      <c r="A52" s="639">
        <v>48</v>
      </c>
      <c r="B52" s="680" t="s">
        <v>183</v>
      </c>
      <c r="C52" s="677">
        <v>68.05</v>
      </c>
      <c r="D52" s="678">
        <v>0</v>
      </c>
      <c r="E52" s="678">
        <v>0</v>
      </c>
      <c r="F52" s="678">
        <v>0</v>
      </c>
      <c r="G52" s="679">
        <v>0</v>
      </c>
      <c r="H52" s="679">
        <v>0</v>
      </c>
      <c r="I52" s="640">
        <f t="shared" si="1"/>
        <v>0</v>
      </c>
      <c r="K52" s="423">
        <f t="shared" si="2"/>
        <v>0</v>
      </c>
    </row>
    <row r="53" spans="1:11">
      <c r="A53" s="639">
        <v>49</v>
      </c>
      <c r="B53" s="680" t="s">
        <v>184</v>
      </c>
      <c r="C53" s="677">
        <v>122.43</v>
      </c>
      <c r="D53" s="678">
        <v>0</v>
      </c>
      <c r="E53" s="678">
        <v>0</v>
      </c>
      <c r="F53" s="678">
        <v>0</v>
      </c>
      <c r="G53" s="679">
        <v>0</v>
      </c>
      <c r="H53" s="679">
        <v>0</v>
      </c>
      <c r="I53" s="640">
        <f t="shared" si="1"/>
        <v>0</v>
      </c>
      <c r="K53" s="423">
        <f t="shared" si="2"/>
        <v>0</v>
      </c>
    </row>
    <row r="54" spans="1:11">
      <c r="A54" s="639">
        <v>50</v>
      </c>
      <c r="B54" s="680" t="s">
        <v>185</v>
      </c>
      <c r="C54" s="677">
        <v>7925.25</v>
      </c>
      <c r="D54" s="678">
        <v>0</v>
      </c>
      <c r="E54" s="678">
        <v>0</v>
      </c>
      <c r="F54" s="678">
        <v>0</v>
      </c>
      <c r="G54" s="679">
        <v>0</v>
      </c>
      <c r="H54" s="679">
        <v>0</v>
      </c>
      <c r="I54" s="640">
        <f t="shared" si="1"/>
        <v>0</v>
      </c>
      <c r="K54" s="423">
        <f t="shared" si="2"/>
        <v>0</v>
      </c>
    </row>
    <row r="55" spans="1:11">
      <c r="A55" s="639">
        <v>51</v>
      </c>
      <c r="B55" s="680" t="s">
        <v>186</v>
      </c>
      <c r="C55" s="677">
        <v>59678.37</v>
      </c>
      <c r="D55" s="678">
        <v>0</v>
      </c>
      <c r="E55" s="678">
        <v>0</v>
      </c>
      <c r="F55" s="678">
        <v>0</v>
      </c>
      <c r="G55" s="679">
        <v>0</v>
      </c>
      <c r="H55" s="679">
        <v>0</v>
      </c>
      <c r="I55" s="640">
        <f t="shared" si="1"/>
        <v>0</v>
      </c>
      <c r="K55" s="423">
        <f t="shared" si="2"/>
        <v>0</v>
      </c>
    </row>
    <row r="56" spans="1:11">
      <c r="A56" s="639">
        <v>52</v>
      </c>
      <c r="B56" s="680" t="s">
        <v>187</v>
      </c>
      <c r="C56" s="677">
        <v>15130.19</v>
      </c>
      <c r="D56" s="678">
        <v>0</v>
      </c>
      <c r="E56" s="678">
        <v>0</v>
      </c>
      <c r="F56" s="678">
        <v>0</v>
      </c>
      <c r="G56" s="679">
        <v>0</v>
      </c>
      <c r="H56" s="679">
        <v>0</v>
      </c>
      <c r="I56" s="640">
        <f t="shared" si="1"/>
        <v>0</v>
      </c>
      <c r="K56" s="423">
        <f t="shared" si="2"/>
        <v>0</v>
      </c>
    </row>
    <row r="57" spans="1:11">
      <c r="A57" s="639">
        <v>53</v>
      </c>
      <c r="B57" s="680" t="s">
        <v>188</v>
      </c>
      <c r="C57" s="677">
        <v>2391.5</v>
      </c>
      <c r="D57" s="678">
        <v>0</v>
      </c>
      <c r="E57" s="678">
        <v>0</v>
      </c>
      <c r="F57" s="678">
        <v>0</v>
      </c>
      <c r="G57" s="679">
        <v>0</v>
      </c>
      <c r="H57" s="679">
        <v>0</v>
      </c>
      <c r="I57" s="640">
        <f t="shared" si="1"/>
        <v>0</v>
      </c>
      <c r="K57" s="423">
        <f t="shared" si="2"/>
        <v>0</v>
      </c>
    </row>
    <row r="58" spans="1:11">
      <c r="A58" s="639">
        <v>54</v>
      </c>
      <c r="B58" s="680" t="s">
        <v>189</v>
      </c>
      <c r="C58" s="677">
        <v>561</v>
      </c>
      <c r="D58" s="678">
        <v>0</v>
      </c>
      <c r="E58" s="678">
        <v>0</v>
      </c>
      <c r="F58" s="678">
        <v>0</v>
      </c>
      <c r="G58" s="679">
        <v>0</v>
      </c>
      <c r="H58" s="679">
        <v>0</v>
      </c>
      <c r="I58" s="640">
        <f t="shared" si="1"/>
        <v>0</v>
      </c>
      <c r="K58" s="423">
        <f t="shared" si="2"/>
        <v>0</v>
      </c>
    </row>
    <row r="59" spans="1:11">
      <c r="A59" s="639">
        <v>55</v>
      </c>
      <c r="B59" s="681" t="s">
        <v>190</v>
      </c>
      <c r="C59" s="677">
        <v>48675.51</v>
      </c>
      <c r="D59" s="678">
        <v>0</v>
      </c>
      <c r="E59" s="678">
        <v>0</v>
      </c>
      <c r="F59" s="678">
        <v>0</v>
      </c>
      <c r="G59" s="679">
        <v>0</v>
      </c>
      <c r="H59" s="679">
        <v>0</v>
      </c>
      <c r="I59" s="640">
        <f t="shared" si="1"/>
        <v>0</v>
      </c>
      <c r="K59" s="423">
        <f t="shared" si="2"/>
        <v>0</v>
      </c>
    </row>
    <row r="60" spans="1:11">
      <c r="A60" s="639">
        <v>56</v>
      </c>
      <c r="B60" s="681" t="s">
        <v>192</v>
      </c>
      <c r="C60" s="677">
        <v>13640.179999999998</v>
      </c>
      <c r="D60" s="678">
        <v>0</v>
      </c>
      <c r="E60" s="678">
        <v>0</v>
      </c>
      <c r="F60" s="678">
        <v>0</v>
      </c>
      <c r="G60" s="679">
        <v>0</v>
      </c>
      <c r="H60" s="679">
        <v>0</v>
      </c>
      <c r="I60" s="640">
        <f t="shared" si="1"/>
        <v>0</v>
      </c>
      <c r="K60" s="423">
        <f t="shared" si="2"/>
        <v>0</v>
      </c>
    </row>
    <row r="61" spans="1:11">
      <c r="A61" s="639">
        <v>57</v>
      </c>
      <c r="B61" s="682" t="s">
        <v>193</v>
      </c>
      <c r="C61" s="677">
        <v>22</v>
      </c>
      <c r="D61" s="678">
        <v>0</v>
      </c>
      <c r="E61" s="678">
        <v>0</v>
      </c>
      <c r="F61" s="678">
        <v>0</v>
      </c>
      <c r="G61" s="679">
        <v>0</v>
      </c>
      <c r="H61" s="679">
        <v>0</v>
      </c>
      <c r="I61" s="640">
        <f t="shared" si="1"/>
        <v>0</v>
      </c>
      <c r="K61" s="423">
        <f t="shared" si="2"/>
        <v>0</v>
      </c>
    </row>
    <row r="62" spans="1:11">
      <c r="A62" s="639">
        <v>58</v>
      </c>
      <c r="B62" s="680" t="s">
        <v>194</v>
      </c>
      <c r="C62" s="677">
        <v>34991.78</v>
      </c>
      <c r="D62" s="678">
        <v>0</v>
      </c>
      <c r="E62" s="678">
        <v>0</v>
      </c>
      <c r="F62" s="678">
        <v>0</v>
      </c>
      <c r="G62" s="679">
        <v>0</v>
      </c>
      <c r="H62" s="679">
        <v>0</v>
      </c>
      <c r="I62" s="640">
        <f t="shared" si="1"/>
        <v>0</v>
      </c>
      <c r="K62" s="423">
        <f t="shared" si="2"/>
        <v>0</v>
      </c>
    </row>
    <row r="63" spans="1:11">
      <c r="A63" s="639">
        <v>59</v>
      </c>
      <c r="B63" s="680" t="s">
        <v>195</v>
      </c>
      <c r="C63" s="677">
        <v>7265</v>
      </c>
      <c r="D63" s="678">
        <v>0</v>
      </c>
      <c r="E63" s="678">
        <v>0</v>
      </c>
      <c r="F63" s="678">
        <v>0</v>
      </c>
      <c r="G63" s="679">
        <v>0</v>
      </c>
      <c r="H63" s="679">
        <v>0</v>
      </c>
      <c r="I63" s="640">
        <f t="shared" si="1"/>
        <v>0</v>
      </c>
      <c r="K63" s="423">
        <f t="shared" si="2"/>
        <v>0</v>
      </c>
    </row>
    <row r="64" spans="1:11">
      <c r="A64" s="639">
        <v>60</v>
      </c>
      <c r="B64" s="680" t="s">
        <v>196</v>
      </c>
      <c r="C64" s="677">
        <v>788.71</v>
      </c>
      <c r="D64" s="678">
        <v>0</v>
      </c>
      <c r="E64" s="678">
        <v>0</v>
      </c>
      <c r="F64" s="678">
        <v>0</v>
      </c>
      <c r="G64" s="679">
        <v>0</v>
      </c>
      <c r="H64" s="679">
        <v>0</v>
      </c>
      <c r="I64" s="640">
        <f t="shared" si="1"/>
        <v>0</v>
      </c>
      <c r="K64" s="423">
        <f t="shared" si="2"/>
        <v>0</v>
      </c>
    </row>
    <row r="65" spans="1:11">
      <c r="A65" s="639">
        <v>61</v>
      </c>
      <c r="B65" s="680" t="s">
        <v>116</v>
      </c>
      <c r="C65" s="677">
        <v>366088.63</v>
      </c>
      <c r="D65" s="678">
        <v>0</v>
      </c>
      <c r="E65" s="678">
        <v>0</v>
      </c>
      <c r="F65" s="678">
        <v>0</v>
      </c>
      <c r="G65" s="679">
        <v>0</v>
      </c>
      <c r="H65" s="679">
        <v>0</v>
      </c>
      <c r="I65" s="640">
        <f t="shared" si="1"/>
        <v>0</v>
      </c>
      <c r="K65" s="423">
        <f t="shared" si="2"/>
        <v>0</v>
      </c>
    </row>
    <row r="66" spans="1:11">
      <c r="A66" s="639">
        <v>62</v>
      </c>
      <c r="B66" s="680" t="s">
        <v>118</v>
      </c>
      <c r="C66" s="677">
        <v>217996.55</v>
      </c>
      <c r="D66" s="678">
        <v>0</v>
      </c>
      <c r="E66" s="678">
        <v>0</v>
      </c>
      <c r="F66" s="678">
        <v>0</v>
      </c>
      <c r="G66" s="679">
        <v>0</v>
      </c>
      <c r="H66" s="679">
        <v>0</v>
      </c>
      <c r="I66" s="640">
        <f t="shared" si="1"/>
        <v>0</v>
      </c>
      <c r="K66" s="423">
        <f t="shared" si="2"/>
        <v>0</v>
      </c>
    </row>
    <row r="67" spans="1:11">
      <c r="A67" s="639">
        <v>63</v>
      </c>
      <c r="B67" s="681" t="s">
        <v>117</v>
      </c>
      <c r="C67" s="677">
        <v>86452.04</v>
      </c>
      <c r="D67" s="678">
        <v>0</v>
      </c>
      <c r="E67" s="678">
        <v>0</v>
      </c>
      <c r="F67" s="678">
        <v>0</v>
      </c>
      <c r="G67" s="679">
        <v>0</v>
      </c>
      <c r="H67" s="679">
        <v>0</v>
      </c>
      <c r="I67" s="640">
        <f t="shared" si="1"/>
        <v>0</v>
      </c>
      <c r="K67" s="423">
        <f t="shared" si="2"/>
        <v>0</v>
      </c>
    </row>
    <row r="68" spans="1:11">
      <c r="A68" s="639">
        <v>64</v>
      </c>
      <c r="B68" s="680" t="s">
        <v>119</v>
      </c>
      <c r="C68" s="677">
        <v>137437.22</v>
      </c>
      <c r="D68" s="678">
        <v>0</v>
      </c>
      <c r="E68" s="678">
        <v>0</v>
      </c>
      <c r="F68" s="678">
        <v>0</v>
      </c>
      <c r="G68" s="679">
        <v>0</v>
      </c>
      <c r="H68" s="679">
        <v>0</v>
      </c>
      <c r="I68" s="640">
        <f t="shared" si="1"/>
        <v>0</v>
      </c>
      <c r="K68" s="423">
        <f t="shared" si="2"/>
        <v>0</v>
      </c>
    </row>
    <row r="69" spans="1:11">
      <c r="A69" s="639">
        <v>65</v>
      </c>
      <c r="B69" s="680" t="s">
        <v>120</v>
      </c>
      <c r="C69" s="677">
        <v>1736244.99</v>
      </c>
      <c r="D69" s="678">
        <v>0</v>
      </c>
      <c r="E69" s="678">
        <v>0</v>
      </c>
      <c r="F69" s="678">
        <v>0</v>
      </c>
      <c r="G69" s="679">
        <v>0</v>
      </c>
      <c r="H69" s="679">
        <v>0</v>
      </c>
      <c r="I69" s="640">
        <f t="shared" si="1"/>
        <v>0</v>
      </c>
      <c r="K69" s="423">
        <f t="shared" si="2"/>
        <v>0</v>
      </c>
    </row>
    <row r="70" spans="1:11">
      <c r="A70" s="639">
        <v>66</v>
      </c>
      <c r="B70" s="680" t="s">
        <v>121</v>
      </c>
      <c r="C70" s="677">
        <v>97784.57</v>
      </c>
      <c r="D70" s="678">
        <v>0</v>
      </c>
      <c r="E70" s="678">
        <v>0</v>
      </c>
      <c r="F70" s="678">
        <v>0</v>
      </c>
      <c r="G70" s="679">
        <v>0</v>
      </c>
      <c r="H70" s="679">
        <v>0</v>
      </c>
      <c r="I70" s="640">
        <f t="shared" ref="I70:I80" si="3">+G70-H70</f>
        <v>0</v>
      </c>
      <c r="K70" s="423">
        <f t="shared" ref="K70:K80" si="4">IF(G70&gt;0,1,0)</f>
        <v>0</v>
      </c>
    </row>
    <row r="71" spans="1:11">
      <c r="A71" s="639">
        <v>67</v>
      </c>
      <c r="B71" s="680" t="s">
        <v>122</v>
      </c>
      <c r="C71" s="677">
        <v>342207</v>
      </c>
      <c r="D71" s="678">
        <v>0</v>
      </c>
      <c r="E71" s="678">
        <v>0</v>
      </c>
      <c r="F71" s="678">
        <v>0</v>
      </c>
      <c r="G71" s="679">
        <v>0</v>
      </c>
      <c r="H71" s="679">
        <v>0</v>
      </c>
      <c r="I71" s="640">
        <f t="shared" si="3"/>
        <v>0</v>
      </c>
      <c r="K71" s="423">
        <f t="shared" si="4"/>
        <v>0</v>
      </c>
    </row>
    <row r="72" spans="1:11">
      <c r="A72" s="639">
        <v>68</v>
      </c>
      <c r="B72" s="680" t="s">
        <v>123</v>
      </c>
      <c r="C72" s="677">
        <v>566802.38</v>
      </c>
      <c r="D72" s="678">
        <v>0</v>
      </c>
      <c r="E72" s="678">
        <v>0</v>
      </c>
      <c r="F72" s="678">
        <v>0</v>
      </c>
      <c r="G72" s="679">
        <v>0</v>
      </c>
      <c r="H72" s="679">
        <v>0</v>
      </c>
      <c r="I72" s="640">
        <f t="shared" si="3"/>
        <v>0</v>
      </c>
      <c r="K72" s="423">
        <f t="shared" si="4"/>
        <v>0</v>
      </c>
    </row>
    <row r="73" spans="1:11">
      <c r="A73" s="639">
        <v>69</v>
      </c>
      <c r="B73" s="681" t="s">
        <v>124</v>
      </c>
      <c r="C73" s="677">
        <v>871218.78</v>
      </c>
      <c r="D73" s="678">
        <v>0</v>
      </c>
      <c r="E73" s="678">
        <v>0</v>
      </c>
      <c r="F73" s="678">
        <v>0</v>
      </c>
      <c r="G73" s="679">
        <v>0</v>
      </c>
      <c r="H73" s="679">
        <v>0</v>
      </c>
      <c r="I73" s="640">
        <f t="shared" si="3"/>
        <v>0</v>
      </c>
      <c r="K73" s="423">
        <f t="shared" si="4"/>
        <v>0</v>
      </c>
    </row>
    <row r="74" spans="1:11">
      <c r="A74" s="639">
        <v>70</v>
      </c>
      <c r="B74" s="681" t="s">
        <v>125</v>
      </c>
      <c r="C74" s="677">
        <v>384495.65</v>
      </c>
      <c r="D74" s="678">
        <v>0</v>
      </c>
      <c r="E74" s="678">
        <v>0</v>
      </c>
      <c r="F74" s="678">
        <v>0</v>
      </c>
      <c r="G74" s="679">
        <v>0</v>
      </c>
      <c r="H74" s="679">
        <v>0</v>
      </c>
      <c r="I74" s="640">
        <f t="shared" si="3"/>
        <v>0</v>
      </c>
      <c r="K74" s="423">
        <f t="shared" si="4"/>
        <v>0</v>
      </c>
    </row>
    <row r="75" spans="1:11">
      <c r="A75" s="639">
        <v>71</v>
      </c>
      <c r="B75" s="676" t="s">
        <v>126</v>
      </c>
      <c r="C75" s="677">
        <v>41720</v>
      </c>
      <c r="D75" s="678">
        <v>0</v>
      </c>
      <c r="E75" s="678">
        <v>0</v>
      </c>
      <c r="F75" s="678">
        <v>0</v>
      </c>
      <c r="G75" s="679">
        <v>0</v>
      </c>
      <c r="H75" s="679">
        <v>0</v>
      </c>
      <c r="I75" s="640">
        <f t="shared" si="3"/>
        <v>0</v>
      </c>
      <c r="K75" s="423">
        <f t="shared" si="4"/>
        <v>0</v>
      </c>
    </row>
    <row r="76" spans="1:11">
      <c r="A76" s="639">
        <v>72</v>
      </c>
      <c r="B76" s="680" t="s">
        <v>127</v>
      </c>
      <c r="C76" s="677">
        <v>114605.5</v>
      </c>
      <c r="D76" s="678">
        <v>0</v>
      </c>
      <c r="E76" s="678">
        <v>0</v>
      </c>
      <c r="F76" s="678">
        <v>0</v>
      </c>
      <c r="G76" s="679">
        <v>0</v>
      </c>
      <c r="H76" s="679">
        <v>0</v>
      </c>
      <c r="I76" s="640">
        <f t="shared" si="3"/>
        <v>0</v>
      </c>
      <c r="K76" s="423">
        <f t="shared" si="4"/>
        <v>0</v>
      </c>
    </row>
    <row r="77" spans="1:11">
      <c r="A77" s="639">
        <v>73</v>
      </c>
      <c r="B77" s="680" t="s">
        <v>128</v>
      </c>
      <c r="C77" s="677">
        <v>21486.62</v>
      </c>
      <c r="D77" s="678">
        <v>0</v>
      </c>
      <c r="E77" s="678">
        <v>0</v>
      </c>
      <c r="F77" s="678">
        <v>0</v>
      </c>
      <c r="G77" s="679">
        <v>0</v>
      </c>
      <c r="H77" s="679">
        <v>0</v>
      </c>
      <c r="I77" s="640">
        <f t="shared" si="3"/>
        <v>0</v>
      </c>
      <c r="K77" s="423">
        <f t="shared" si="4"/>
        <v>0</v>
      </c>
    </row>
    <row r="78" spans="1:11">
      <c r="A78" s="639">
        <v>74</v>
      </c>
      <c r="B78" s="680" t="s">
        <v>129</v>
      </c>
      <c r="C78" s="677">
        <v>48321</v>
      </c>
      <c r="D78" s="678">
        <v>0</v>
      </c>
      <c r="E78" s="678">
        <v>0</v>
      </c>
      <c r="F78" s="678">
        <v>0</v>
      </c>
      <c r="G78" s="679">
        <v>0</v>
      </c>
      <c r="H78" s="679">
        <v>0</v>
      </c>
      <c r="I78" s="640">
        <f t="shared" si="3"/>
        <v>0</v>
      </c>
      <c r="K78" s="423">
        <f t="shared" si="4"/>
        <v>0</v>
      </c>
    </row>
    <row r="79" spans="1:11">
      <c r="A79" s="639">
        <v>75</v>
      </c>
      <c r="B79" s="681" t="s">
        <v>132</v>
      </c>
      <c r="C79" s="677">
        <v>333930.40000000002</v>
      </c>
      <c r="D79" s="678">
        <v>0</v>
      </c>
      <c r="E79" s="678">
        <v>0</v>
      </c>
      <c r="F79" s="678">
        <v>0</v>
      </c>
      <c r="G79" s="679">
        <v>0</v>
      </c>
      <c r="H79" s="679">
        <v>0</v>
      </c>
      <c r="I79" s="640">
        <f t="shared" si="3"/>
        <v>0</v>
      </c>
      <c r="K79" s="423">
        <f t="shared" si="4"/>
        <v>0</v>
      </c>
    </row>
    <row r="80" spans="1:11">
      <c r="A80" s="639">
        <v>76</v>
      </c>
      <c r="B80" s="680" t="s">
        <v>131</v>
      </c>
      <c r="C80" s="677">
        <v>105100</v>
      </c>
      <c r="D80" s="678">
        <v>0</v>
      </c>
      <c r="E80" s="678">
        <v>0</v>
      </c>
      <c r="F80" s="678">
        <v>0</v>
      </c>
      <c r="G80" s="679">
        <v>0</v>
      </c>
      <c r="H80" s="679">
        <v>0</v>
      </c>
      <c r="I80" s="640">
        <f t="shared" si="3"/>
        <v>0</v>
      </c>
      <c r="K80" s="423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94901-92F5-4D70-B0B8-E3A44F67F809}">
  <sheetPr codeName="Sheet19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E9" sqref="E9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18.75">
      <c r="A1" s="850" t="s">
        <v>419</v>
      </c>
      <c r="B1" s="850"/>
      <c r="C1" s="850"/>
      <c r="D1" s="850"/>
      <c r="E1" s="850"/>
      <c r="F1" s="850"/>
      <c r="G1" s="850"/>
      <c r="H1" s="850"/>
      <c r="I1" s="850"/>
      <c r="K1" t="s">
        <v>318</v>
      </c>
    </row>
    <row r="2" spans="1:11" ht="18.75">
      <c r="A2" s="855" t="s">
        <v>227</v>
      </c>
      <c r="B2" s="855" t="s">
        <v>4</v>
      </c>
      <c r="C2" s="857" t="s">
        <v>228</v>
      </c>
      <c r="D2" s="853" t="s">
        <v>229</v>
      </c>
      <c r="E2" s="859"/>
      <c r="F2" s="854"/>
      <c r="G2" s="137" t="s">
        <v>230</v>
      </c>
      <c r="H2" s="137" t="s">
        <v>230</v>
      </c>
      <c r="I2" s="860" t="s">
        <v>231</v>
      </c>
    </row>
    <row r="3" spans="1:11" ht="18.75">
      <c r="A3" s="856"/>
      <c r="B3" s="856"/>
      <c r="C3" s="858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861"/>
    </row>
    <row r="4" spans="1:11" ht="18.75">
      <c r="A4" s="853" t="s">
        <v>40</v>
      </c>
      <c r="B4" s="854"/>
      <c r="C4" s="140">
        <f t="shared" ref="C4:H4" si="0">SUM(C5:C81)</f>
        <v>0</v>
      </c>
      <c r="D4" s="141">
        <f t="shared" si="0"/>
        <v>0</v>
      </c>
      <c r="E4" s="141">
        <f t="shared" si="0"/>
        <v>0</v>
      </c>
      <c r="F4" s="141">
        <f t="shared" si="0"/>
        <v>0</v>
      </c>
      <c r="G4" s="141">
        <f t="shared" si="0"/>
        <v>0</v>
      </c>
      <c r="H4" s="141">
        <f t="shared" si="0"/>
        <v>0</v>
      </c>
      <c r="I4" s="141">
        <f t="shared" ref="I4" si="1">SUM(I5:I81)</f>
        <v>0</v>
      </c>
      <c r="K4">
        <f>SUM(K5:K81)</f>
        <v>0</v>
      </c>
    </row>
    <row r="5" spans="1:11" ht="18.75">
      <c r="A5" s="143">
        <v>1</v>
      </c>
      <c r="B5" s="151" t="s">
        <v>155</v>
      </c>
      <c r="C5" s="145"/>
      <c r="D5" s="146"/>
      <c r="E5" s="146"/>
      <c r="F5" s="146"/>
      <c r="G5" s="147"/>
      <c r="H5" s="148"/>
      <c r="I5" s="149">
        <f>+G5-H5</f>
        <v>0</v>
      </c>
      <c r="K5">
        <f>IF(G5&gt;0,1,0)</f>
        <v>0</v>
      </c>
    </row>
    <row r="6" spans="1:11" ht="18.75">
      <c r="A6" s="143">
        <v>2</v>
      </c>
      <c r="B6" s="151" t="s">
        <v>165</v>
      </c>
      <c r="C6" s="145"/>
      <c r="D6" s="146"/>
      <c r="E6" s="146"/>
      <c r="F6" s="146"/>
      <c r="G6" s="147"/>
      <c r="H6" s="148"/>
      <c r="I6" s="149">
        <f t="shared" ref="I6:I69" si="2">+G6-H6</f>
        <v>0</v>
      </c>
      <c r="K6">
        <f t="shared" ref="K6:K69" si="3">IF(G6&gt;0,1,0)</f>
        <v>0</v>
      </c>
    </row>
    <row r="7" spans="1:11" ht="18.75">
      <c r="A7" s="143">
        <v>3</v>
      </c>
      <c r="B7" s="151" t="s">
        <v>148</v>
      </c>
      <c r="C7" s="145"/>
      <c r="D7" s="166"/>
      <c r="E7" s="146"/>
      <c r="F7" s="154"/>
      <c r="G7" s="148"/>
      <c r="H7" s="148"/>
      <c r="I7" s="149">
        <f t="shared" si="2"/>
        <v>0</v>
      </c>
      <c r="K7">
        <f t="shared" si="3"/>
        <v>0</v>
      </c>
    </row>
    <row r="8" spans="1:11" ht="18.75">
      <c r="A8" s="143">
        <v>4</v>
      </c>
      <c r="B8" s="151" t="s">
        <v>122</v>
      </c>
      <c r="C8" s="145"/>
      <c r="D8" s="146"/>
      <c r="E8" s="146"/>
      <c r="F8" s="146"/>
      <c r="G8" s="147"/>
      <c r="H8" s="148"/>
      <c r="I8" s="149">
        <f t="shared" si="2"/>
        <v>0</v>
      </c>
      <c r="K8">
        <f t="shared" si="3"/>
        <v>0</v>
      </c>
    </row>
    <row r="9" spans="1:11" ht="18.75">
      <c r="A9" s="143">
        <v>5</v>
      </c>
      <c r="B9" s="151" t="s">
        <v>156</v>
      </c>
      <c r="C9" s="145"/>
      <c r="D9" s="146"/>
      <c r="E9" s="146"/>
      <c r="F9" s="146"/>
      <c r="G9" s="148"/>
      <c r="H9" s="147"/>
      <c r="I9" s="149">
        <f t="shared" si="2"/>
        <v>0</v>
      </c>
      <c r="K9">
        <f t="shared" si="3"/>
        <v>0</v>
      </c>
    </row>
    <row r="10" spans="1:11" ht="18.75">
      <c r="A10" s="143">
        <v>6</v>
      </c>
      <c r="B10" s="151" t="s">
        <v>157</v>
      </c>
      <c r="C10" s="145"/>
      <c r="D10" s="146"/>
      <c r="E10" s="146"/>
      <c r="F10" s="146"/>
      <c r="G10" s="147"/>
      <c r="H10" s="148"/>
      <c r="I10" s="149">
        <f t="shared" si="2"/>
        <v>0</v>
      </c>
      <c r="K10">
        <f t="shared" si="3"/>
        <v>0</v>
      </c>
    </row>
    <row r="11" spans="1:11" ht="18.75">
      <c r="A11" s="143">
        <v>7</v>
      </c>
      <c r="B11" s="153" t="s">
        <v>217</v>
      </c>
      <c r="C11" s="145"/>
      <c r="D11" s="146"/>
      <c r="E11" s="146"/>
      <c r="F11" s="146"/>
      <c r="G11" s="148"/>
      <c r="H11" s="147"/>
      <c r="I11" s="149">
        <f t="shared" si="2"/>
        <v>0</v>
      </c>
      <c r="K11">
        <f t="shared" si="3"/>
        <v>0</v>
      </c>
    </row>
    <row r="12" spans="1:11" ht="18.75">
      <c r="A12" s="143">
        <v>8</v>
      </c>
      <c r="B12" s="151" t="s">
        <v>158</v>
      </c>
      <c r="C12" s="145"/>
      <c r="D12" s="146"/>
      <c r="E12" s="146"/>
      <c r="F12" s="146"/>
      <c r="G12" s="147"/>
      <c r="H12" s="148"/>
      <c r="I12" s="149">
        <f t="shared" si="2"/>
        <v>0</v>
      </c>
      <c r="K12">
        <f t="shared" si="3"/>
        <v>0</v>
      </c>
    </row>
    <row r="13" spans="1:11" ht="18.75">
      <c r="A13" s="143">
        <v>9</v>
      </c>
      <c r="B13" s="151" t="s">
        <v>159</v>
      </c>
      <c r="C13" s="145"/>
      <c r="D13" s="146"/>
      <c r="E13" s="146"/>
      <c r="F13" s="146"/>
      <c r="G13" s="147"/>
      <c r="H13" s="148"/>
      <c r="I13" s="149">
        <f t="shared" si="2"/>
        <v>0</v>
      </c>
      <c r="K13">
        <f t="shared" si="3"/>
        <v>0</v>
      </c>
    </row>
    <row r="14" spans="1:11" ht="18.75">
      <c r="A14" s="143">
        <v>10</v>
      </c>
      <c r="B14" s="151" t="s">
        <v>160</v>
      </c>
      <c r="C14" s="145"/>
      <c r="D14" s="146"/>
      <c r="E14" s="146"/>
      <c r="F14" s="146"/>
      <c r="G14" s="148"/>
      <c r="H14" s="147"/>
      <c r="I14" s="149">
        <f t="shared" si="2"/>
        <v>0</v>
      </c>
      <c r="K14">
        <f t="shared" si="3"/>
        <v>0</v>
      </c>
    </row>
    <row r="15" spans="1:11" ht="18.75">
      <c r="A15" s="143">
        <v>11</v>
      </c>
      <c r="B15" s="159" t="s">
        <v>161</v>
      </c>
      <c r="C15" s="145"/>
      <c r="D15" s="146"/>
      <c r="E15" s="146"/>
      <c r="F15" s="146"/>
      <c r="G15" s="147"/>
      <c r="H15" s="148"/>
      <c r="I15" s="149">
        <f t="shared" si="2"/>
        <v>0</v>
      </c>
      <c r="K15">
        <f t="shared" si="3"/>
        <v>0</v>
      </c>
    </row>
    <row r="16" spans="1:11" ht="18.75">
      <c r="A16" s="143">
        <v>12</v>
      </c>
      <c r="B16" s="157" t="s">
        <v>162</v>
      </c>
      <c r="C16" s="145"/>
      <c r="D16" s="146"/>
      <c r="E16" s="146"/>
      <c r="F16" s="146"/>
      <c r="G16" s="147"/>
      <c r="H16" s="148"/>
      <c r="I16" s="149">
        <f t="shared" si="2"/>
        <v>0</v>
      </c>
      <c r="K16">
        <f t="shared" si="3"/>
        <v>0</v>
      </c>
    </row>
    <row r="17" spans="1:11" ht="18.75">
      <c r="A17" s="143">
        <v>13</v>
      </c>
      <c r="B17" s="151" t="s">
        <v>174</v>
      </c>
      <c r="C17" s="145"/>
      <c r="D17" s="146"/>
      <c r="E17" s="146"/>
      <c r="F17" s="146"/>
      <c r="G17" s="147"/>
      <c r="H17" s="148"/>
      <c r="I17" s="149">
        <f t="shared" si="2"/>
        <v>0</v>
      </c>
      <c r="K17">
        <f t="shared" si="3"/>
        <v>0</v>
      </c>
    </row>
    <row r="18" spans="1:11" ht="18.75">
      <c r="A18" s="143">
        <v>14</v>
      </c>
      <c r="B18" s="151" t="s">
        <v>175</v>
      </c>
      <c r="C18" s="145"/>
      <c r="D18" s="158"/>
      <c r="E18" s="158"/>
      <c r="F18" s="146"/>
      <c r="G18" s="148"/>
      <c r="H18" s="147"/>
      <c r="I18" s="149">
        <f t="shared" si="2"/>
        <v>0</v>
      </c>
      <c r="K18">
        <f t="shared" si="3"/>
        <v>0</v>
      </c>
    </row>
    <row r="19" spans="1:11" ht="18.75">
      <c r="A19" s="143">
        <v>15</v>
      </c>
      <c r="B19" s="151" t="s">
        <v>176</v>
      </c>
      <c r="C19" s="145"/>
      <c r="D19" s="146"/>
      <c r="E19" s="146"/>
      <c r="F19" s="146"/>
      <c r="G19" s="147"/>
      <c r="H19" s="148"/>
      <c r="I19" s="149">
        <f t="shared" si="2"/>
        <v>0</v>
      </c>
      <c r="K19">
        <f t="shared" si="3"/>
        <v>0</v>
      </c>
    </row>
    <row r="20" spans="1:11" ht="18.75">
      <c r="A20" s="143">
        <v>16</v>
      </c>
      <c r="B20" s="144" t="s">
        <v>177</v>
      </c>
      <c r="C20" s="145"/>
      <c r="D20" s="146"/>
      <c r="E20" s="146"/>
      <c r="F20" s="146"/>
      <c r="G20" s="147"/>
      <c r="H20" s="148"/>
      <c r="I20" s="149">
        <f t="shared" si="2"/>
        <v>0</v>
      </c>
      <c r="K20">
        <f t="shared" si="3"/>
        <v>0</v>
      </c>
    </row>
    <row r="21" spans="1:11" ht="18.75">
      <c r="A21" s="143">
        <v>17</v>
      </c>
      <c r="B21" s="153" t="s">
        <v>178</v>
      </c>
      <c r="C21" s="145"/>
      <c r="D21" s="146"/>
      <c r="E21" s="146"/>
      <c r="F21" s="146"/>
      <c r="G21" s="148"/>
      <c r="H21" s="148"/>
      <c r="I21" s="149">
        <f t="shared" si="2"/>
        <v>0</v>
      </c>
      <c r="K21">
        <f t="shared" si="3"/>
        <v>0</v>
      </c>
    </row>
    <row r="22" spans="1:11" ht="18.75">
      <c r="A22" s="143">
        <v>18</v>
      </c>
      <c r="B22" s="151" t="s">
        <v>179</v>
      </c>
      <c r="C22" s="145"/>
      <c r="D22" s="146"/>
      <c r="E22" s="146"/>
      <c r="F22" s="146"/>
      <c r="G22" s="148"/>
      <c r="H22" s="148"/>
      <c r="I22" s="149">
        <f t="shared" si="2"/>
        <v>0</v>
      </c>
      <c r="K22">
        <f t="shared" si="3"/>
        <v>0</v>
      </c>
    </row>
    <row r="23" spans="1:11" ht="18.75">
      <c r="A23" s="143">
        <v>19</v>
      </c>
      <c r="B23" s="151" t="s">
        <v>180</v>
      </c>
      <c r="C23" s="145"/>
      <c r="D23" s="146"/>
      <c r="E23" s="146"/>
      <c r="F23" s="146"/>
      <c r="G23" s="148"/>
      <c r="H23" s="148"/>
      <c r="I23" s="149">
        <f t="shared" si="2"/>
        <v>0</v>
      </c>
      <c r="K23">
        <f t="shared" si="3"/>
        <v>0</v>
      </c>
    </row>
    <row r="24" spans="1:11" ht="18.75">
      <c r="A24" s="143">
        <v>20</v>
      </c>
      <c r="B24" s="144" t="s">
        <v>181</v>
      </c>
      <c r="C24" s="145"/>
      <c r="D24" s="146"/>
      <c r="E24" s="146"/>
      <c r="F24" s="146"/>
      <c r="G24" s="148"/>
      <c r="H24" s="147"/>
      <c r="I24" s="149">
        <f t="shared" si="2"/>
        <v>0</v>
      </c>
      <c r="K24">
        <f t="shared" si="3"/>
        <v>0</v>
      </c>
    </row>
    <row r="25" spans="1:11" ht="18.75">
      <c r="A25" s="143">
        <v>21</v>
      </c>
      <c r="B25" s="151" t="s">
        <v>164</v>
      </c>
      <c r="C25" s="145"/>
      <c r="D25" s="146"/>
      <c r="E25" s="146"/>
      <c r="F25" s="146"/>
      <c r="G25" s="148"/>
      <c r="H25" s="147"/>
      <c r="I25" s="149">
        <f t="shared" si="2"/>
        <v>0</v>
      </c>
      <c r="K25">
        <f t="shared" si="3"/>
        <v>0</v>
      </c>
    </row>
    <row r="26" spans="1:11" ht="18.75">
      <c r="A26" s="143">
        <v>22</v>
      </c>
      <c r="B26" s="151" t="s">
        <v>166</v>
      </c>
      <c r="C26" s="145"/>
      <c r="D26" s="146"/>
      <c r="E26" s="146"/>
      <c r="F26" s="146"/>
      <c r="G26" s="148"/>
      <c r="H26" s="147"/>
      <c r="I26" s="149">
        <f t="shared" si="2"/>
        <v>0</v>
      </c>
      <c r="K26">
        <f t="shared" si="3"/>
        <v>0</v>
      </c>
    </row>
    <row r="27" spans="1:11" ht="18.75">
      <c r="A27" s="143">
        <v>23</v>
      </c>
      <c r="B27" s="151" t="s">
        <v>167</v>
      </c>
      <c r="C27" s="145"/>
      <c r="D27" s="146"/>
      <c r="E27" s="146"/>
      <c r="F27" s="146"/>
      <c r="G27" s="148"/>
      <c r="H27" s="147"/>
      <c r="I27" s="149">
        <f t="shared" si="2"/>
        <v>0</v>
      </c>
      <c r="K27">
        <f t="shared" si="3"/>
        <v>0</v>
      </c>
    </row>
    <row r="28" spans="1:11" ht="18.75">
      <c r="A28" s="143">
        <v>24</v>
      </c>
      <c r="B28" s="151" t="s">
        <v>168</v>
      </c>
      <c r="C28" s="145"/>
      <c r="D28" s="146"/>
      <c r="E28" s="146"/>
      <c r="F28" s="146"/>
      <c r="G28" s="148"/>
      <c r="H28" s="148"/>
      <c r="I28" s="149">
        <f t="shared" si="2"/>
        <v>0</v>
      </c>
      <c r="K28">
        <f t="shared" si="3"/>
        <v>0</v>
      </c>
    </row>
    <row r="29" spans="1:11" ht="18.75">
      <c r="A29" s="143">
        <v>25</v>
      </c>
      <c r="B29" s="151" t="s">
        <v>169</v>
      </c>
      <c r="C29" s="145"/>
      <c r="D29" s="146"/>
      <c r="E29" s="146"/>
      <c r="F29" s="146"/>
      <c r="G29" s="148"/>
      <c r="H29" s="148"/>
      <c r="I29" s="149">
        <f t="shared" si="2"/>
        <v>0</v>
      </c>
      <c r="K29">
        <f t="shared" si="3"/>
        <v>0</v>
      </c>
    </row>
    <row r="30" spans="1:11" ht="18.75">
      <c r="A30" s="143">
        <v>26</v>
      </c>
      <c r="B30" s="152" t="s">
        <v>170</v>
      </c>
      <c r="C30" s="145"/>
      <c r="D30" s="146"/>
      <c r="E30" s="146"/>
      <c r="F30" s="146"/>
      <c r="G30" s="148"/>
      <c r="H30" s="148"/>
      <c r="I30" s="149">
        <f t="shared" si="2"/>
        <v>0</v>
      </c>
      <c r="K30">
        <f t="shared" si="3"/>
        <v>0</v>
      </c>
    </row>
    <row r="31" spans="1:11" ht="18.75">
      <c r="A31" s="143">
        <v>27</v>
      </c>
      <c r="B31" s="151" t="s">
        <v>171</v>
      </c>
      <c r="C31" s="145"/>
      <c r="D31" s="146"/>
      <c r="E31" s="146"/>
      <c r="F31" s="146"/>
      <c r="G31" s="148"/>
      <c r="H31" s="147"/>
      <c r="I31" s="149">
        <f t="shared" si="2"/>
        <v>0</v>
      </c>
      <c r="K31">
        <f t="shared" si="3"/>
        <v>0</v>
      </c>
    </row>
    <row r="32" spans="1:11" ht="18.75">
      <c r="A32" s="143">
        <v>28</v>
      </c>
      <c r="B32" s="153" t="s">
        <v>172</v>
      </c>
      <c r="C32" s="145"/>
      <c r="D32" s="146"/>
      <c r="E32" s="146"/>
      <c r="F32" s="146"/>
      <c r="G32" s="148"/>
      <c r="H32" s="148"/>
      <c r="I32" s="149">
        <f t="shared" si="2"/>
        <v>0</v>
      </c>
      <c r="K32">
        <f t="shared" si="3"/>
        <v>0</v>
      </c>
    </row>
    <row r="33" spans="1:11" ht="18.75">
      <c r="A33" s="143">
        <v>29</v>
      </c>
      <c r="B33" s="153" t="s">
        <v>134</v>
      </c>
      <c r="C33" s="145"/>
      <c r="D33" s="146"/>
      <c r="E33" s="146"/>
      <c r="F33" s="146"/>
      <c r="G33" s="148"/>
      <c r="H33" s="148"/>
      <c r="I33" s="149">
        <f t="shared" si="2"/>
        <v>0</v>
      </c>
      <c r="K33">
        <f t="shared" si="3"/>
        <v>0</v>
      </c>
    </row>
    <row r="34" spans="1:11" ht="18.75">
      <c r="A34" s="143">
        <v>30</v>
      </c>
      <c r="B34" s="150" t="s">
        <v>135</v>
      </c>
      <c r="C34" s="145"/>
      <c r="D34" s="146"/>
      <c r="E34" s="146"/>
      <c r="F34" s="146"/>
      <c r="G34" s="148"/>
      <c r="H34" s="148"/>
      <c r="I34" s="149">
        <f t="shared" si="2"/>
        <v>0</v>
      </c>
      <c r="K34">
        <f t="shared" si="3"/>
        <v>0</v>
      </c>
    </row>
    <row r="35" spans="1:11" ht="18.75">
      <c r="A35" s="143">
        <v>31</v>
      </c>
      <c r="B35" s="167" t="s">
        <v>136</v>
      </c>
      <c r="C35" s="145"/>
      <c r="D35" s="166"/>
      <c r="E35" s="146"/>
      <c r="F35" s="154"/>
      <c r="G35" s="148"/>
      <c r="H35" s="148"/>
      <c r="I35" s="149">
        <f t="shared" si="2"/>
        <v>0</v>
      </c>
      <c r="K35">
        <f t="shared" si="3"/>
        <v>0</v>
      </c>
    </row>
    <row r="36" spans="1:11" ht="18.75">
      <c r="A36" s="143">
        <v>32</v>
      </c>
      <c r="B36" s="151" t="s">
        <v>137</v>
      </c>
      <c r="C36" s="145"/>
      <c r="D36" s="166"/>
      <c r="E36" s="146"/>
      <c r="F36" s="154"/>
      <c r="G36" s="148"/>
      <c r="H36" s="148"/>
      <c r="I36" s="149">
        <f t="shared" si="2"/>
        <v>0</v>
      </c>
      <c r="K36">
        <f t="shared" si="3"/>
        <v>0</v>
      </c>
    </row>
    <row r="37" spans="1:11" ht="18.75">
      <c r="A37" s="143">
        <v>33</v>
      </c>
      <c r="B37" s="157" t="s">
        <v>138</v>
      </c>
      <c r="C37" s="145"/>
      <c r="D37" s="168"/>
      <c r="E37" s="146"/>
      <c r="F37" s="154"/>
      <c r="G37" s="148"/>
      <c r="H37" s="148"/>
      <c r="I37" s="149">
        <f t="shared" si="2"/>
        <v>0</v>
      </c>
      <c r="K37">
        <f t="shared" si="3"/>
        <v>0</v>
      </c>
    </row>
    <row r="38" spans="1:11" ht="18.75">
      <c r="A38" s="143">
        <v>34</v>
      </c>
      <c r="B38" s="160" t="s">
        <v>139</v>
      </c>
      <c r="C38" s="145"/>
      <c r="D38" s="166"/>
      <c r="E38" s="146"/>
      <c r="F38" s="154"/>
      <c r="G38" s="148"/>
      <c r="H38" s="148"/>
      <c r="I38" s="149">
        <f t="shared" si="2"/>
        <v>0</v>
      </c>
      <c r="K38">
        <f t="shared" si="3"/>
        <v>0</v>
      </c>
    </row>
    <row r="39" spans="1:11" ht="18.75">
      <c r="A39" s="143">
        <v>35</v>
      </c>
      <c r="B39" s="157" t="s">
        <v>140</v>
      </c>
      <c r="C39" s="145"/>
      <c r="D39" s="166"/>
      <c r="E39" s="146"/>
      <c r="F39" s="154"/>
      <c r="G39" s="148"/>
      <c r="H39" s="148"/>
      <c r="I39" s="149">
        <f t="shared" si="2"/>
        <v>0</v>
      </c>
      <c r="K39">
        <f t="shared" si="3"/>
        <v>0</v>
      </c>
    </row>
    <row r="40" spans="1:11" ht="18.75">
      <c r="A40" s="143">
        <v>36</v>
      </c>
      <c r="B40" s="151" t="s">
        <v>141</v>
      </c>
      <c r="C40" s="145"/>
      <c r="D40" s="168"/>
      <c r="E40" s="146"/>
      <c r="F40" s="154"/>
      <c r="G40" s="148"/>
      <c r="H40" s="148"/>
      <c r="I40" s="149">
        <f t="shared" si="2"/>
        <v>0</v>
      </c>
      <c r="K40">
        <f t="shared" si="3"/>
        <v>0</v>
      </c>
    </row>
    <row r="41" spans="1:11" ht="18.75">
      <c r="A41" s="143">
        <v>37</v>
      </c>
      <c r="B41" s="151" t="s">
        <v>142</v>
      </c>
      <c r="C41" s="145"/>
      <c r="D41" s="146"/>
      <c r="E41" s="146"/>
      <c r="F41" s="146"/>
      <c r="G41" s="148"/>
      <c r="H41" s="148"/>
      <c r="I41" s="149">
        <f t="shared" si="2"/>
        <v>0</v>
      </c>
      <c r="K41">
        <f t="shared" si="3"/>
        <v>0</v>
      </c>
    </row>
    <row r="42" spans="1:11" ht="18.75">
      <c r="A42" s="143">
        <v>38</v>
      </c>
      <c r="B42" s="144" t="s">
        <v>143</v>
      </c>
      <c r="C42" s="145"/>
      <c r="D42" s="146"/>
      <c r="E42" s="146"/>
      <c r="F42" s="146"/>
      <c r="G42" s="147"/>
      <c r="H42" s="148"/>
      <c r="I42" s="149">
        <f t="shared" si="2"/>
        <v>0</v>
      </c>
      <c r="K42">
        <f t="shared" si="3"/>
        <v>0</v>
      </c>
    </row>
    <row r="43" spans="1:11" ht="18.75">
      <c r="A43" s="143">
        <v>39</v>
      </c>
      <c r="B43" s="151" t="s">
        <v>144</v>
      </c>
      <c r="C43" s="145"/>
      <c r="D43" s="146"/>
      <c r="E43" s="146"/>
      <c r="F43" s="146"/>
      <c r="G43" s="147"/>
      <c r="H43" s="148"/>
      <c r="I43" s="149">
        <f t="shared" si="2"/>
        <v>0</v>
      </c>
      <c r="K43">
        <f t="shared" si="3"/>
        <v>0</v>
      </c>
    </row>
    <row r="44" spans="1:11" ht="18.75">
      <c r="A44" s="143">
        <v>40</v>
      </c>
      <c r="B44" s="151" t="s">
        <v>145</v>
      </c>
      <c r="C44" s="145"/>
      <c r="D44" s="146"/>
      <c r="E44" s="154"/>
      <c r="F44" s="146"/>
      <c r="G44" s="148"/>
      <c r="H44" s="155"/>
      <c r="I44" s="149">
        <f t="shared" si="2"/>
        <v>0</v>
      </c>
      <c r="K44">
        <f t="shared" si="3"/>
        <v>0</v>
      </c>
    </row>
    <row r="45" spans="1:11" ht="18.75">
      <c r="A45" s="143">
        <v>41</v>
      </c>
      <c r="B45" s="151" t="s">
        <v>146</v>
      </c>
      <c r="C45" s="145"/>
      <c r="D45" s="146"/>
      <c r="E45" s="146"/>
      <c r="F45" s="146"/>
      <c r="G45" s="147"/>
      <c r="H45" s="148"/>
      <c r="I45" s="149">
        <f t="shared" si="2"/>
        <v>0</v>
      </c>
      <c r="K45">
        <f t="shared" si="3"/>
        <v>0</v>
      </c>
    </row>
    <row r="46" spans="1:11" ht="18.75">
      <c r="A46" s="143">
        <v>42</v>
      </c>
      <c r="B46" s="151" t="s">
        <v>147</v>
      </c>
      <c r="C46" s="145"/>
      <c r="D46" s="146"/>
      <c r="E46" s="146"/>
      <c r="F46" s="146"/>
      <c r="G46" s="147"/>
      <c r="H46" s="148"/>
      <c r="I46" s="149">
        <f t="shared" si="2"/>
        <v>0</v>
      </c>
      <c r="K46">
        <f t="shared" si="3"/>
        <v>0</v>
      </c>
    </row>
    <row r="47" spans="1:11" ht="18.75">
      <c r="A47" s="143">
        <v>43</v>
      </c>
      <c r="B47" s="151" t="s">
        <v>149</v>
      </c>
      <c r="C47" s="145"/>
      <c r="D47" s="146"/>
      <c r="E47" s="146"/>
      <c r="F47" s="146"/>
      <c r="G47" s="147"/>
      <c r="H47" s="148"/>
      <c r="I47" s="149">
        <f t="shared" si="2"/>
        <v>0</v>
      </c>
      <c r="K47">
        <f t="shared" si="3"/>
        <v>0</v>
      </c>
    </row>
    <row r="48" spans="1:11" ht="18.75">
      <c r="A48" s="143">
        <v>44</v>
      </c>
      <c r="B48" s="144" t="s">
        <v>150</v>
      </c>
      <c r="C48" s="145"/>
      <c r="D48" s="146"/>
      <c r="E48" s="146"/>
      <c r="F48" s="146"/>
      <c r="G48" s="147"/>
      <c r="H48" s="148"/>
      <c r="I48" s="149">
        <f t="shared" si="2"/>
        <v>0</v>
      </c>
      <c r="K48">
        <f t="shared" si="3"/>
        <v>0</v>
      </c>
    </row>
    <row r="49" spans="1:11" ht="18.75">
      <c r="A49" s="143">
        <v>45</v>
      </c>
      <c r="B49" s="153" t="s">
        <v>151</v>
      </c>
      <c r="C49" s="145"/>
      <c r="D49" s="146"/>
      <c r="E49" s="146"/>
      <c r="F49" s="146"/>
      <c r="G49" s="147"/>
      <c r="H49" s="148"/>
      <c r="I49" s="149">
        <f t="shared" si="2"/>
        <v>0</v>
      </c>
      <c r="K49">
        <f t="shared" si="3"/>
        <v>0</v>
      </c>
    </row>
    <row r="50" spans="1:11" ht="18.75">
      <c r="A50" s="143">
        <v>46</v>
      </c>
      <c r="B50" s="153" t="s">
        <v>152</v>
      </c>
      <c r="C50" s="145"/>
      <c r="D50" s="146"/>
      <c r="E50" s="146"/>
      <c r="F50" s="146"/>
      <c r="G50" s="147"/>
      <c r="H50" s="148"/>
      <c r="I50" s="149">
        <f t="shared" si="2"/>
        <v>0</v>
      </c>
      <c r="K50">
        <f t="shared" si="3"/>
        <v>0</v>
      </c>
    </row>
    <row r="51" spans="1:11" ht="18.75">
      <c r="A51" s="143">
        <v>47</v>
      </c>
      <c r="B51" s="150" t="s">
        <v>153</v>
      </c>
      <c r="C51" s="145"/>
      <c r="D51" s="146"/>
      <c r="E51" s="146"/>
      <c r="F51" s="146"/>
      <c r="G51" s="147"/>
      <c r="H51" s="148"/>
      <c r="I51" s="149">
        <f t="shared" si="2"/>
        <v>0</v>
      </c>
      <c r="K51">
        <f t="shared" si="3"/>
        <v>0</v>
      </c>
    </row>
    <row r="52" spans="1:11" ht="18.75">
      <c r="A52" s="143">
        <v>48</v>
      </c>
      <c r="B52" s="151" t="s">
        <v>183</v>
      </c>
      <c r="C52" s="145"/>
      <c r="D52" s="146"/>
      <c r="E52" s="146"/>
      <c r="F52" s="146"/>
      <c r="G52" s="147"/>
      <c r="H52" s="148"/>
      <c r="I52" s="149">
        <f t="shared" si="2"/>
        <v>0</v>
      </c>
      <c r="K52">
        <f t="shared" si="3"/>
        <v>0</v>
      </c>
    </row>
    <row r="53" spans="1:11" ht="18.75">
      <c r="A53" s="143">
        <v>49</v>
      </c>
      <c r="B53" s="159" t="s">
        <v>184</v>
      </c>
      <c r="C53" s="145"/>
      <c r="D53" s="146"/>
      <c r="E53" s="146"/>
      <c r="F53" s="146"/>
      <c r="G53" s="147"/>
      <c r="H53" s="148"/>
      <c r="I53" s="149">
        <f t="shared" si="2"/>
        <v>0</v>
      </c>
      <c r="K53">
        <f t="shared" si="3"/>
        <v>0</v>
      </c>
    </row>
    <row r="54" spans="1:11" ht="18.75">
      <c r="A54" s="143">
        <v>50</v>
      </c>
      <c r="B54" s="151" t="s">
        <v>185</v>
      </c>
      <c r="C54" s="145"/>
      <c r="D54" s="146"/>
      <c r="E54" s="146"/>
      <c r="F54" s="146"/>
      <c r="G54" s="147"/>
      <c r="H54" s="148"/>
      <c r="I54" s="149">
        <f t="shared" si="2"/>
        <v>0</v>
      </c>
      <c r="K54">
        <f t="shared" si="3"/>
        <v>0</v>
      </c>
    </row>
    <row r="55" spans="1:11" ht="18.75">
      <c r="A55" s="143">
        <v>51</v>
      </c>
      <c r="B55" s="156" t="s">
        <v>186</v>
      </c>
      <c r="C55" s="145"/>
      <c r="D55" s="146"/>
      <c r="E55" s="146"/>
      <c r="F55" s="146"/>
      <c r="G55" s="147"/>
      <c r="H55" s="148"/>
      <c r="I55" s="149">
        <f t="shared" si="2"/>
        <v>0</v>
      </c>
      <c r="K55">
        <f t="shared" si="3"/>
        <v>0</v>
      </c>
    </row>
    <row r="56" spans="1:11" ht="18.75">
      <c r="A56" s="143">
        <v>52</v>
      </c>
      <c r="B56" s="144" t="s">
        <v>187</v>
      </c>
      <c r="C56" s="145"/>
      <c r="D56" s="146"/>
      <c r="E56" s="146"/>
      <c r="F56" s="146"/>
      <c r="G56" s="147"/>
      <c r="H56" s="148"/>
      <c r="I56" s="149">
        <f t="shared" si="2"/>
        <v>0</v>
      </c>
      <c r="K56">
        <f t="shared" si="3"/>
        <v>0</v>
      </c>
    </row>
    <row r="57" spans="1:11" ht="18.75">
      <c r="A57" s="143">
        <v>53</v>
      </c>
      <c r="B57" s="151" t="s">
        <v>188</v>
      </c>
      <c r="C57" s="145"/>
      <c r="D57" s="146"/>
      <c r="E57" s="146"/>
      <c r="F57" s="146"/>
      <c r="G57" s="147"/>
      <c r="H57" s="148"/>
      <c r="I57" s="149">
        <f t="shared" si="2"/>
        <v>0</v>
      </c>
      <c r="K57">
        <f t="shared" si="3"/>
        <v>0</v>
      </c>
    </row>
    <row r="58" spans="1:11" ht="18.75">
      <c r="A58" s="143">
        <v>54</v>
      </c>
      <c r="B58" s="151" t="s">
        <v>189</v>
      </c>
      <c r="C58" s="145"/>
      <c r="D58" s="146"/>
      <c r="E58" s="146"/>
      <c r="F58" s="146"/>
      <c r="G58" s="147"/>
      <c r="H58" s="148"/>
      <c r="I58" s="149">
        <f t="shared" si="2"/>
        <v>0</v>
      </c>
      <c r="K58">
        <f t="shared" si="3"/>
        <v>0</v>
      </c>
    </row>
    <row r="59" spans="1:11" ht="18.75">
      <c r="A59" s="143">
        <v>55</v>
      </c>
      <c r="B59" s="151" t="s">
        <v>190</v>
      </c>
      <c r="C59" s="145"/>
      <c r="D59" s="154"/>
      <c r="E59" s="154"/>
      <c r="F59" s="154"/>
      <c r="G59" s="148"/>
      <c r="H59" s="148"/>
      <c r="I59" s="149">
        <f t="shared" si="2"/>
        <v>0</v>
      </c>
      <c r="K59">
        <f t="shared" si="3"/>
        <v>0</v>
      </c>
    </row>
    <row r="60" spans="1:11" ht="18.75">
      <c r="A60" s="143">
        <v>56</v>
      </c>
      <c r="B60" s="151" t="s">
        <v>191</v>
      </c>
      <c r="C60" s="145"/>
      <c r="D60" s="146"/>
      <c r="E60" s="146"/>
      <c r="F60" s="146"/>
      <c r="G60" s="148"/>
      <c r="H60" s="148"/>
      <c r="I60" s="149">
        <f t="shared" si="2"/>
        <v>0</v>
      </c>
      <c r="K60">
        <f t="shared" si="3"/>
        <v>0</v>
      </c>
    </row>
    <row r="61" spans="1:11" ht="18.75">
      <c r="A61" s="143">
        <v>57</v>
      </c>
      <c r="B61" s="151" t="s">
        <v>192</v>
      </c>
      <c r="C61" s="145"/>
      <c r="D61" s="146"/>
      <c r="E61" s="146"/>
      <c r="F61" s="146"/>
      <c r="G61" s="147"/>
      <c r="H61" s="148"/>
      <c r="I61" s="149">
        <f t="shared" si="2"/>
        <v>0</v>
      </c>
      <c r="K61">
        <f t="shared" si="3"/>
        <v>0</v>
      </c>
    </row>
    <row r="62" spans="1:11" ht="18.75">
      <c r="A62" s="143">
        <v>58</v>
      </c>
      <c r="B62" s="151" t="s">
        <v>193</v>
      </c>
      <c r="C62" s="145"/>
      <c r="D62" s="146"/>
      <c r="E62" s="146"/>
      <c r="F62" s="146"/>
      <c r="G62" s="147"/>
      <c r="H62" s="148"/>
      <c r="I62" s="149">
        <f t="shared" si="2"/>
        <v>0</v>
      </c>
      <c r="K62">
        <f t="shared" si="3"/>
        <v>0</v>
      </c>
    </row>
    <row r="63" spans="1:11" ht="18.75">
      <c r="A63" s="143">
        <v>59</v>
      </c>
      <c r="B63" s="151" t="s">
        <v>194</v>
      </c>
      <c r="C63" s="145"/>
      <c r="D63" s="146"/>
      <c r="E63" s="146"/>
      <c r="F63" s="146"/>
      <c r="G63" s="147"/>
      <c r="H63" s="148"/>
      <c r="I63" s="149">
        <f t="shared" si="2"/>
        <v>0</v>
      </c>
      <c r="K63">
        <f t="shared" si="3"/>
        <v>0</v>
      </c>
    </row>
    <row r="64" spans="1:11" ht="18.75">
      <c r="A64" s="143">
        <v>60</v>
      </c>
      <c r="B64" s="144" t="s">
        <v>195</v>
      </c>
      <c r="C64" s="145"/>
      <c r="D64" s="146"/>
      <c r="E64" s="146"/>
      <c r="F64" s="146"/>
      <c r="G64" s="147"/>
      <c r="H64" s="148"/>
      <c r="I64" s="149">
        <f t="shared" si="2"/>
        <v>0</v>
      </c>
      <c r="K64">
        <f t="shared" si="3"/>
        <v>0</v>
      </c>
    </row>
    <row r="65" spans="1:11" ht="18.75">
      <c r="A65" s="143">
        <v>61</v>
      </c>
      <c r="B65" s="157" t="s">
        <v>196</v>
      </c>
      <c r="C65" s="145"/>
      <c r="D65" s="146"/>
      <c r="E65" s="146"/>
      <c r="F65" s="146"/>
      <c r="G65" s="147"/>
      <c r="H65" s="148"/>
      <c r="I65" s="149">
        <f t="shared" si="2"/>
        <v>0</v>
      </c>
      <c r="K65">
        <f t="shared" si="3"/>
        <v>0</v>
      </c>
    </row>
    <row r="66" spans="1:11" ht="18.75">
      <c r="A66" s="143">
        <v>62</v>
      </c>
      <c r="B66" s="157" t="s">
        <v>116</v>
      </c>
      <c r="C66" s="145"/>
      <c r="D66" s="146"/>
      <c r="E66" s="146"/>
      <c r="F66" s="146"/>
      <c r="G66" s="148"/>
      <c r="H66" s="148"/>
      <c r="I66" s="149">
        <f t="shared" si="2"/>
        <v>0</v>
      </c>
      <c r="K66">
        <f t="shared" si="3"/>
        <v>0</v>
      </c>
    </row>
    <row r="67" spans="1:11" ht="18.75">
      <c r="A67" s="143">
        <v>63</v>
      </c>
      <c r="B67" s="157" t="s">
        <v>118</v>
      </c>
      <c r="C67" s="145"/>
      <c r="D67" s="146"/>
      <c r="E67" s="146"/>
      <c r="F67" s="146"/>
      <c r="G67" s="147"/>
      <c r="H67" s="148"/>
      <c r="I67" s="149">
        <f t="shared" si="2"/>
        <v>0</v>
      </c>
      <c r="K67">
        <f t="shared" si="3"/>
        <v>0</v>
      </c>
    </row>
    <row r="68" spans="1:11" ht="18.75">
      <c r="A68" s="143">
        <v>64</v>
      </c>
      <c r="B68" s="157" t="s">
        <v>117</v>
      </c>
      <c r="C68" s="145"/>
      <c r="D68" s="146"/>
      <c r="E68" s="146"/>
      <c r="F68" s="146"/>
      <c r="G68" s="148"/>
      <c r="H68" s="147"/>
      <c r="I68" s="149">
        <f t="shared" si="2"/>
        <v>0</v>
      </c>
      <c r="K68">
        <f t="shared" si="3"/>
        <v>0</v>
      </c>
    </row>
    <row r="69" spans="1:11" ht="18.75">
      <c r="A69" s="143">
        <v>65</v>
      </c>
      <c r="B69" s="151" t="s">
        <v>119</v>
      </c>
      <c r="C69" s="145"/>
      <c r="D69" s="146"/>
      <c r="E69" s="146"/>
      <c r="F69" s="146"/>
      <c r="G69" s="148"/>
      <c r="H69" s="148"/>
      <c r="I69" s="149">
        <f t="shared" si="2"/>
        <v>0</v>
      </c>
      <c r="K69">
        <f t="shared" si="3"/>
        <v>0</v>
      </c>
    </row>
    <row r="70" spans="1:11" ht="18.75">
      <c r="A70" s="143">
        <v>66</v>
      </c>
      <c r="B70" s="157" t="s">
        <v>120</v>
      </c>
      <c r="C70" s="145"/>
      <c r="D70" s="146"/>
      <c r="E70" s="146"/>
      <c r="F70" s="146"/>
      <c r="G70" s="148"/>
      <c r="H70" s="148"/>
      <c r="I70" s="149">
        <f t="shared" ref="I70:I81" si="4">+G70-H70</f>
        <v>0</v>
      </c>
      <c r="K70">
        <f t="shared" ref="K70:K81" si="5">IF(G70&gt;0,1,0)</f>
        <v>0</v>
      </c>
    </row>
    <row r="71" spans="1:11" ht="18.75">
      <c r="A71" s="143">
        <v>67</v>
      </c>
      <c r="B71" s="157" t="s">
        <v>121</v>
      </c>
      <c r="C71" s="145"/>
      <c r="D71" s="146"/>
      <c r="E71" s="146"/>
      <c r="F71" s="146"/>
      <c r="G71" s="148"/>
      <c r="H71" s="148"/>
      <c r="I71" s="149">
        <f t="shared" si="4"/>
        <v>0</v>
      </c>
      <c r="K71">
        <f t="shared" si="5"/>
        <v>0</v>
      </c>
    </row>
    <row r="72" spans="1:11" ht="18.75">
      <c r="A72" s="143">
        <v>68</v>
      </c>
      <c r="B72" s="151" t="s">
        <v>123</v>
      </c>
      <c r="C72" s="145"/>
      <c r="D72" s="146"/>
      <c r="E72" s="146"/>
      <c r="F72" s="146"/>
      <c r="G72" s="147"/>
      <c r="H72" s="148"/>
      <c r="I72" s="149">
        <f t="shared" si="4"/>
        <v>0</v>
      </c>
      <c r="K72">
        <f t="shared" si="5"/>
        <v>0</v>
      </c>
    </row>
    <row r="73" spans="1:11" ht="18.75">
      <c r="A73" s="143">
        <v>69</v>
      </c>
      <c r="B73" s="156" t="s">
        <v>124</v>
      </c>
      <c r="C73" s="145"/>
      <c r="D73" s="146"/>
      <c r="E73" s="146"/>
      <c r="F73" s="146"/>
      <c r="G73" s="147"/>
      <c r="H73" s="148"/>
      <c r="I73" s="149">
        <f t="shared" si="4"/>
        <v>0</v>
      </c>
      <c r="K73">
        <f t="shared" si="5"/>
        <v>0</v>
      </c>
    </row>
    <row r="74" spans="1:11" ht="18.75">
      <c r="A74" s="143">
        <v>70</v>
      </c>
      <c r="B74" s="156" t="s">
        <v>125</v>
      </c>
      <c r="C74" s="145"/>
      <c r="D74" s="146"/>
      <c r="E74" s="146"/>
      <c r="F74" s="146"/>
      <c r="G74" s="148"/>
      <c r="H74" s="148"/>
      <c r="I74" s="149">
        <f t="shared" si="4"/>
        <v>0</v>
      </c>
      <c r="K74">
        <f t="shared" si="5"/>
        <v>0</v>
      </c>
    </row>
    <row r="75" spans="1:11" ht="18.75">
      <c r="A75" s="143">
        <v>71</v>
      </c>
      <c r="B75" s="151" t="s">
        <v>126</v>
      </c>
      <c r="C75" s="145"/>
      <c r="D75" s="146"/>
      <c r="E75" s="146"/>
      <c r="F75" s="146"/>
      <c r="G75" s="147"/>
      <c r="H75" s="148"/>
      <c r="I75" s="149">
        <f t="shared" si="4"/>
        <v>0</v>
      </c>
      <c r="K75">
        <f t="shared" si="5"/>
        <v>0</v>
      </c>
    </row>
    <row r="76" spans="1:11" ht="18.75">
      <c r="A76" s="143">
        <v>72</v>
      </c>
      <c r="B76" s="144" t="s">
        <v>127</v>
      </c>
      <c r="C76" s="145"/>
      <c r="D76" s="146"/>
      <c r="E76" s="146"/>
      <c r="F76" s="146"/>
      <c r="G76" s="147"/>
      <c r="H76" s="148"/>
      <c r="I76" s="149">
        <f t="shared" si="4"/>
        <v>0</v>
      </c>
      <c r="K76">
        <f t="shared" si="5"/>
        <v>0</v>
      </c>
    </row>
    <row r="77" spans="1:11" ht="18.75">
      <c r="A77" s="143">
        <v>73</v>
      </c>
      <c r="B77" s="144" t="s">
        <v>128</v>
      </c>
      <c r="C77" s="145"/>
      <c r="D77" s="146"/>
      <c r="E77" s="146"/>
      <c r="F77" s="146"/>
      <c r="G77" s="148"/>
      <c r="H77" s="148"/>
      <c r="I77" s="149">
        <f t="shared" si="4"/>
        <v>0</v>
      </c>
      <c r="K77">
        <f t="shared" si="5"/>
        <v>0</v>
      </c>
    </row>
    <row r="78" spans="1:11" ht="18.75">
      <c r="A78" s="143">
        <v>74</v>
      </c>
      <c r="B78" s="144" t="s">
        <v>129</v>
      </c>
      <c r="C78" s="145"/>
      <c r="D78" s="146"/>
      <c r="E78" s="146"/>
      <c r="F78" s="146"/>
      <c r="G78" s="147"/>
      <c r="H78" s="148"/>
      <c r="I78" s="149">
        <f t="shared" si="4"/>
        <v>0</v>
      </c>
      <c r="K78">
        <f t="shared" si="5"/>
        <v>0</v>
      </c>
    </row>
    <row r="79" spans="1:11" ht="18.75">
      <c r="A79" s="143">
        <v>75</v>
      </c>
      <c r="B79" s="144" t="s">
        <v>130</v>
      </c>
      <c r="C79" s="145"/>
      <c r="D79" s="146"/>
      <c r="E79" s="146"/>
      <c r="F79" s="146"/>
      <c r="G79" s="147"/>
      <c r="H79" s="148"/>
      <c r="I79" s="149">
        <f t="shared" si="4"/>
        <v>0</v>
      </c>
      <c r="K79">
        <f t="shared" si="5"/>
        <v>0</v>
      </c>
    </row>
    <row r="80" spans="1:11" ht="18.75">
      <c r="A80" s="143">
        <v>76</v>
      </c>
      <c r="B80" s="151" t="s">
        <v>132</v>
      </c>
      <c r="C80" s="145"/>
      <c r="D80" s="146"/>
      <c r="E80" s="146"/>
      <c r="F80" s="146"/>
      <c r="G80" s="147"/>
      <c r="H80" s="148"/>
      <c r="I80" s="149">
        <f t="shared" si="4"/>
        <v>0</v>
      </c>
      <c r="K80">
        <f t="shared" si="5"/>
        <v>0</v>
      </c>
    </row>
    <row r="81" spans="1:11" ht="18.75">
      <c r="A81" s="163">
        <v>77</v>
      </c>
      <c r="B81" s="164" t="s">
        <v>131</v>
      </c>
      <c r="C81" s="165"/>
      <c r="D81" s="161"/>
      <c r="E81" s="161"/>
      <c r="F81" s="161"/>
      <c r="G81" s="162"/>
      <c r="H81" s="162"/>
      <c r="I81" s="383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A2409-EBEC-400E-B6AE-517BA0AA067D}">
  <sheetPr codeName="Sheet21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5" sqref="I15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18.75">
      <c r="A1" s="850" t="s">
        <v>420</v>
      </c>
      <c r="B1" s="850"/>
      <c r="C1" s="850"/>
      <c r="D1" s="850"/>
      <c r="E1" s="850"/>
      <c r="F1" s="850"/>
      <c r="G1" s="850"/>
      <c r="H1" s="850"/>
      <c r="I1" s="850"/>
      <c r="K1" t="s">
        <v>318</v>
      </c>
    </row>
    <row r="2" spans="1:11" ht="18.75">
      <c r="A2" s="855" t="s">
        <v>227</v>
      </c>
      <c r="B2" s="855" t="s">
        <v>4</v>
      </c>
      <c r="C2" s="857" t="s">
        <v>228</v>
      </c>
      <c r="D2" s="853" t="s">
        <v>229</v>
      </c>
      <c r="E2" s="859"/>
      <c r="F2" s="854"/>
      <c r="G2" s="137" t="s">
        <v>230</v>
      </c>
      <c r="H2" s="137" t="s">
        <v>230</v>
      </c>
      <c r="I2" s="860" t="s">
        <v>231</v>
      </c>
    </row>
    <row r="3" spans="1:11" ht="18.75">
      <c r="A3" s="856"/>
      <c r="B3" s="856"/>
      <c r="C3" s="858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861"/>
    </row>
    <row r="4" spans="1:11" ht="18.75">
      <c r="A4" s="853" t="s">
        <v>40</v>
      </c>
      <c r="B4" s="854"/>
      <c r="C4" s="140">
        <f t="shared" ref="C4:H4" si="0">SUM(C5:C81)</f>
        <v>0</v>
      </c>
      <c r="D4" s="141">
        <f t="shared" si="0"/>
        <v>0</v>
      </c>
      <c r="E4" s="141">
        <f t="shared" si="0"/>
        <v>0</v>
      </c>
      <c r="F4" s="141">
        <f t="shared" si="0"/>
        <v>0</v>
      </c>
      <c r="G4" s="141">
        <f t="shared" si="0"/>
        <v>0</v>
      </c>
      <c r="H4" s="141">
        <f t="shared" si="0"/>
        <v>0</v>
      </c>
      <c r="I4" s="141">
        <f t="shared" ref="I4" si="1">SUM(I5:I81)</f>
        <v>0</v>
      </c>
      <c r="K4">
        <f>SUM(K5:K81)</f>
        <v>0</v>
      </c>
    </row>
    <row r="5" spans="1:11" ht="18.75">
      <c r="A5" s="143">
        <v>1</v>
      </c>
      <c r="B5" s="151" t="s">
        <v>155</v>
      </c>
      <c r="C5" s="145"/>
      <c r="D5" s="146"/>
      <c r="E5" s="146"/>
      <c r="F5" s="146"/>
      <c r="G5" s="147"/>
      <c r="H5" s="148"/>
      <c r="I5" s="149">
        <f>+G5-H5</f>
        <v>0</v>
      </c>
      <c r="K5">
        <f>IF(G5&gt;0,1,0)</f>
        <v>0</v>
      </c>
    </row>
    <row r="6" spans="1:11" ht="18.75">
      <c r="A6" s="143">
        <v>2</v>
      </c>
      <c r="B6" s="151" t="s">
        <v>165</v>
      </c>
      <c r="C6" s="145"/>
      <c r="D6" s="146"/>
      <c r="E6" s="146"/>
      <c r="F6" s="146"/>
      <c r="G6" s="147"/>
      <c r="H6" s="148"/>
      <c r="I6" s="149">
        <f t="shared" ref="I6:I69" si="2">+G6-H6</f>
        <v>0</v>
      </c>
      <c r="K6">
        <f t="shared" ref="K6:K69" si="3">IF(G6&gt;0,1,0)</f>
        <v>0</v>
      </c>
    </row>
    <row r="7" spans="1:11" ht="18.75">
      <c r="A7" s="143">
        <v>3</v>
      </c>
      <c r="B7" s="151" t="s">
        <v>148</v>
      </c>
      <c r="C7" s="145"/>
      <c r="D7" s="166"/>
      <c r="E7" s="146"/>
      <c r="F7" s="154"/>
      <c r="G7" s="148"/>
      <c r="H7" s="148"/>
      <c r="I7" s="149">
        <f t="shared" si="2"/>
        <v>0</v>
      </c>
      <c r="K7">
        <f t="shared" si="3"/>
        <v>0</v>
      </c>
    </row>
    <row r="8" spans="1:11" ht="18.75">
      <c r="A8" s="143">
        <v>4</v>
      </c>
      <c r="B8" s="151" t="s">
        <v>122</v>
      </c>
      <c r="C8" s="145"/>
      <c r="D8" s="146"/>
      <c r="E8" s="146"/>
      <c r="F8" s="146"/>
      <c r="G8" s="147"/>
      <c r="H8" s="148"/>
      <c r="I8" s="149">
        <f t="shared" si="2"/>
        <v>0</v>
      </c>
      <c r="K8">
        <f t="shared" si="3"/>
        <v>0</v>
      </c>
    </row>
    <row r="9" spans="1:11" ht="18.75">
      <c r="A9" s="143">
        <v>5</v>
      </c>
      <c r="B9" s="151" t="s">
        <v>156</v>
      </c>
      <c r="C9" s="145"/>
      <c r="D9" s="146"/>
      <c r="E9" s="146"/>
      <c r="F9" s="146"/>
      <c r="G9" s="148"/>
      <c r="H9" s="147"/>
      <c r="I9" s="149">
        <f t="shared" si="2"/>
        <v>0</v>
      </c>
      <c r="K9">
        <f t="shared" si="3"/>
        <v>0</v>
      </c>
    </row>
    <row r="10" spans="1:11" ht="18.75">
      <c r="A10" s="143">
        <v>6</v>
      </c>
      <c r="B10" s="151" t="s">
        <v>157</v>
      </c>
      <c r="C10" s="145"/>
      <c r="D10" s="146"/>
      <c r="E10" s="146"/>
      <c r="F10" s="146"/>
      <c r="G10" s="147"/>
      <c r="H10" s="148"/>
      <c r="I10" s="149">
        <f t="shared" si="2"/>
        <v>0</v>
      </c>
      <c r="K10">
        <f t="shared" si="3"/>
        <v>0</v>
      </c>
    </row>
    <row r="11" spans="1:11" ht="18.75">
      <c r="A11" s="143">
        <v>7</v>
      </c>
      <c r="B11" s="153" t="s">
        <v>217</v>
      </c>
      <c r="C11" s="145"/>
      <c r="D11" s="146"/>
      <c r="E11" s="146"/>
      <c r="F11" s="146"/>
      <c r="G11" s="148"/>
      <c r="H11" s="147"/>
      <c r="I11" s="149">
        <f t="shared" si="2"/>
        <v>0</v>
      </c>
      <c r="K11">
        <f t="shared" si="3"/>
        <v>0</v>
      </c>
    </row>
    <row r="12" spans="1:11" ht="18.75">
      <c r="A12" s="143">
        <v>8</v>
      </c>
      <c r="B12" s="151" t="s">
        <v>158</v>
      </c>
      <c r="C12" s="145"/>
      <c r="D12" s="146"/>
      <c r="E12" s="146"/>
      <c r="F12" s="146"/>
      <c r="G12" s="147"/>
      <c r="H12" s="148"/>
      <c r="I12" s="149">
        <f t="shared" si="2"/>
        <v>0</v>
      </c>
      <c r="K12">
        <f t="shared" si="3"/>
        <v>0</v>
      </c>
    </row>
    <row r="13" spans="1:11" ht="18.75">
      <c r="A13" s="143">
        <v>9</v>
      </c>
      <c r="B13" s="151" t="s">
        <v>159</v>
      </c>
      <c r="C13" s="145"/>
      <c r="D13" s="146"/>
      <c r="E13" s="146"/>
      <c r="F13" s="146"/>
      <c r="G13" s="147"/>
      <c r="H13" s="148"/>
      <c r="I13" s="149">
        <f t="shared" si="2"/>
        <v>0</v>
      </c>
      <c r="K13">
        <f t="shared" si="3"/>
        <v>0</v>
      </c>
    </row>
    <row r="14" spans="1:11" ht="18.75">
      <c r="A14" s="143">
        <v>10</v>
      </c>
      <c r="B14" s="151" t="s">
        <v>160</v>
      </c>
      <c r="C14" s="145"/>
      <c r="D14" s="146"/>
      <c r="E14" s="146"/>
      <c r="F14" s="146"/>
      <c r="G14" s="148"/>
      <c r="H14" s="147"/>
      <c r="I14" s="149">
        <f t="shared" si="2"/>
        <v>0</v>
      </c>
      <c r="K14">
        <f t="shared" si="3"/>
        <v>0</v>
      </c>
    </row>
    <row r="15" spans="1:11" ht="18.75">
      <c r="A15" s="143">
        <v>11</v>
      </c>
      <c r="B15" s="159" t="s">
        <v>161</v>
      </c>
      <c r="C15" s="145"/>
      <c r="D15" s="146"/>
      <c r="E15" s="146"/>
      <c r="F15" s="146"/>
      <c r="G15" s="147"/>
      <c r="H15" s="148"/>
      <c r="I15" s="149">
        <f t="shared" si="2"/>
        <v>0</v>
      </c>
      <c r="K15">
        <f t="shared" si="3"/>
        <v>0</v>
      </c>
    </row>
    <row r="16" spans="1:11" ht="18.75">
      <c r="A16" s="143">
        <v>12</v>
      </c>
      <c r="B16" s="157" t="s">
        <v>162</v>
      </c>
      <c r="C16" s="145"/>
      <c r="D16" s="146"/>
      <c r="E16" s="146"/>
      <c r="F16" s="146"/>
      <c r="G16" s="147"/>
      <c r="H16" s="148"/>
      <c r="I16" s="149">
        <f t="shared" si="2"/>
        <v>0</v>
      </c>
      <c r="K16">
        <f t="shared" si="3"/>
        <v>0</v>
      </c>
    </row>
    <row r="17" spans="1:11" ht="18.75">
      <c r="A17" s="143">
        <v>13</v>
      </c>
      <c r="B17" s="151" t="s">
        <v>174</v>
      </c>
      <c r="C17" s="145"/>
      <c r="D17" s="146"/>
      <c r="E17" s="146"/>
      <c r="F17" s="146"/>
      <c r="G17" s="147"/>
      <c r="H17" s="148"/>
      <c r="I17" s="149">
        <f t="shared" si="2"/>
        <v>0</v>
      </c>
      <c r="K17">
        <f t="shared" si="3"/>
        <v>0</v>
      </c>
    </row>
    <row r="18" spans="1:11" ht="18.75">
      <c r="A18" s="143">
        <v>14</v>
      </c>
      <c r="B18" s="151" t="s">
        <v>175</v>
      </c>
      <c r="C18" s="145"/>
      <c r="D18" s="158"/>
      <c r="E18" s="158"/>
      <c r="F18" s="146"/>
      <c r="G18" s="148"/>
      <c r="H18" s="147"/>
      <c r="I18" s="149">
        <f t="shared" si="2"/>
        <v>0</v>
      </c>
      <c r="K18">
        <f t="shared" si="3"/>
        <v>0</v>
      </c>
    </row>
    <row r="19" spans="1:11" ht="18.75">
      <c r="A19" s="143">
        <v>15</v>
      </c>
      <c r="B19" s="151" t="s">
        <v>176</v>
      </c>
      <c r="C19" s="145"/>
      <c r="D19" s="146"/>
      <c r="E19" s="146"/>
      <c r="F19" s="146"/>
      <c r="G19" s="147"/>
      <c r="H19" s="148"/>
      <c r="I19" s="149">
        <f t="shared" si="2"/>
        <v>0</v>
      </c>
      <c r="K19">
        <f t="shared" si="3"/>
        <v>0</v>
      </c>
    </row>
    <row r="20" spans="1:11" ht="18.75">
      <c r="A20" s="143">
        <v>16</v>
      </c>
      <c r="B20" s="144" t="s">
        <v>177</v>
      </c>
      <c r="C20" s="145"/>
      <c r="D20" s="146"/>
      <c r="E20" s="146"/>
      <c r="F20" s="146"/>
      <c r="G20" s="147"/>
      <c r="H20" s="148"/>
      <c r="I20" s="149">
        <f t="shared" si="2"/>
        <v>0</v>
      </c>
      <c r="K20">
        <f t="shared" si="3"/>
        <v>0</v>
      </c>
    </row>
    <row r="21" spans="1:11" ht="18.75">
      <c r="A21" s="143">
        <v>17</v>
      </c>
      <c r="B21" s="153" t="s">
        <v>178</v>
      </c>
      <c r="C21" s="145"/>
      <c r="D21" s="146"/>
      <c r="E21" s="146"/>
      <c r="F21" s="146"/>
      <c r="G21" s="148"/>
      <c r="H21" s="148"/>
      <c r="I21" s="149">
        <f t="shared" si="2"/>
        <v>0</v>
      </c>
      <c r="K21">
        <f t="shared" si="3"/>
        <v>0</v>
      </c>
    </row>
    <row r="22" spans="1:11" ht="18.75">
      <c r="A22" s="143">
        <v>18</v>
      </c>
      <c r="B22" s="151" t="s">
        <v>179</v>
      </c>
      <c r="C22" s="145"/>
      <c r="D22" s="146"/>
      <c r="E22" s="146"/>
      <c r="F22" s="146"/>
      <c r="G22" s="148"/>
      <c r="H22" s="148"/>
      <c r="I22" s="149">
        <f t="shared" si="2"/>
        <v>0</v>
      </c>
      <c r="K22">
        <f t="shared" si="3"/>
        <v>0</v>
      </c>
    </row>
    <row r="23" spans="1:11" ht="18.75">
      <c r="A23" s="143">
        <v>19</v>
      </c>
      <c r="B23" s="151" t="s">
        <v>180</v>
      </c>
      <c r="C23" s="145"/>
      <c r="D23" s="146"/>
      <c r="E23" s="146"/>
      <c r="F23" s="146"/>
      <c r="G23" s="148"/>
      <c r="H23" s="148"/>
      <c r="I23" s="149">
        <f t="shared" si="2"/>
        <v>0</v>
      </c>
      <c r="K23">
        <f t="shared" si="3"/>
        <v>0</v>
      </c>
    </row>
    <row r="24" spans="1:11" ht="18.75">
      <c r="A24" s="143">
        <v>20</v>
      </c>
      <c r="B24" s="144" t="s">
        <v>181</v>
      </c>
      <c r="C24" s="145"/>
      <c r="D24" s="146"/>
      <c r="E24" s="146"/>
      <c r="F24" s="146"/>
      <c r="G24" s="148"/>
      <c r="H24" s="147"/>
      <c r="I24" s="149">
        <f t="shared" si="2"/>
        <v>0</v>
      </c>
      <c r="K24">
        <f t="shared" si="3"/>
        <v>0</v>
      </c>
    </row>
    <row r="25" spans="1:11" ht="18.75">
      <c r="A25" s="143">
        <v>21</v>
      </c>
      <c r="B25" s="151" t="s">
        <v>164</v>
      </c>
      <c r="C25" s="145"/>
      <c r="D25" s="146"/>
      <c r="E25" s="146"/>
      <c r="F25" s="146"/>
      <c r="G25" s="148"/>
      <c r="H25" s="147"/>
      <c r="I25" s="149">
        <f t="shared" si="2"/>
        <v>0</v>
      </c>
      <c r="K25">
        <f t="shared" si="3"/>
        <v>0</v>
      </c>
    </row>
    <row r="26" spans="1:11" ht="18.75">
      <c r="A26" s="143">
        <v>22</v>
      </c>
      <c r="B26" s="151" t="s">
        <v>166</v>
      </c>
      <c r="C26" s="145"/>
      <c r="D26" s="146"/>
      <c r="E26" s="146"/>
      <c r="F26" s="146"/>
      <c r="G26" s="148"/>
      <c r="H26" s="147"/>
      <c r="I26" s="149">
        <f t="shared" si="2"/>
        <v>0</v>
      </c>
      <c r="K26">
        <f t="shared" si="3"/>
        <v>0</v>
      </c>
    </row>
    <row r="27" spans="1:11" ht="18.75">
      <c r="A27" s="143">
        <v>23</v>
      </c>
      <c r="B27" s="151" t="s">
        <v>167</v>
      </c>
      <c r="C27" s="145"/>
      <c r="D27" s="146"/>
      <c r="E27" s="146"/>
      <c r="F27" s="146"/>
      <c r="G27" s="148"/>
      <c r="H27" s="147"/>
      <c r="I27" s="149">
        <f t="shared" si="2"/>
        <v>0</v>
      </c>
      <c r="K27">
        <f t="shared" si="3"/>
        <v>0</v>
      </c>
    </row>
    <row r="28" spans="1:11" ht="18.75">
      <c r="A28" s="143">
        <v>24</v>
      </c>
      <c r="B28" s="151" t="s">
        <v>168</v>
      </c>
      <c r="C28" s="145"/>
      <c r="D28" s="146"/>
      <c r="E28" s="146"/>
      <c r="F28" s="146"/>
      <c r="G28" s="148"/>
      <c r="H28" s="148"/>
      <c r="I28" s="149">
        <f t="shared" si="2"/>
        <v>0</v>
      </c>
      <c r="K28">
        <f t="shared" si="3"/>
        <v>0</v>
      </c>
    </row>
    <row r="29" spans="1:11" ht="18.75">
      <c r="A29" s="143">
        <v>25</v>
      </c>
      <c r="B29" s="151" t="s">
        <v>169</v>
      </c>
      <c r="C29" s="145"/>
      <c r="D29" s="146"/>
      <c r="E29" s="146"/>
      <c r="F29" s="146"/>
      <c r="G29" s="148"/>
      <c r="H29" s="148"/>
      <c r="I29" s="149">
        <f t="shared" si="2"/>
        <v>0</v>
      </c>
      <c r="K29">
        <f t="shared" si="3"/>
        <v>0</v>
      </c>
    </row>
    <row r="30" spans="1:11" ht="18.75">
      <c r="A30" s="143">
        <v>26</v>
      </c>
      <c r="B30" s="152" t="s">
        <v>170</v>
      </c>
      <c r="C30" s="145"/>
      <c r="D30" s="146"/>
      <c r="E30" s="146"/>
      <c r="F30" s="146"/>
      <c r="G30" s="148"/>
      <c r="H30" s="148"/>
      <c r="I30" s="149">
        <f t="shared" si="2"/>
        <v>0</v>
      </c>
      <c r="K30">
        <f t="shared" si="3"/>
        <v>0</v>
      </c>
    </row>
    <row r="31" spans="1:11" ht="18.75">
      <c r="A31" s="143">
        <v>27</v>
      </c>
      <c r="B31" s="151" t="s">
        <v>171</v>
      </c>
      <c r="C31" s="145"/>
      <c r="D31" s="146"/>
      <c r="E31" s="146"/>
      <c r="F31" s="146"/>
      <c r="G31" s="148"/>
      <c r="H31" s="147"/>
      <c r="I31" s="149">
        <f t="shared" si="2"/>
        <v>0</v>
      </c>
      <c r="K31">
        <f t="shared" si="3"/>
        <v>0</v>
      </c>
    </row>
    <row r="32" spans="1:11" ht="18.75">
      <c r="A32" s="143">
        <v>28</v>
      </c>
      <c r="B32" s="153" t="s">
        <v>172</v>
      </c>
      <c r="C32" s="145"/>
      <c r="D32" s="146"/>
      <c r="E32" s="146"/>
      <c r="F32" s="146"/>
      <c r="G32" s="148"/>
      <c r="H32" s="148"/>
      <c r="I32" s="149">
        <f t="shared" si="2"/>
        <v>0</v>
      </c>
      <c r="K32">
        <f t="shared" si="3"/>
        <v>0</v>
      </c>
    </row>
    <row r="33" spans="1:11" ht="18.75">
      <c r="A33" s="143">
        <v>29</v>
      </c>
      <c r="B33" s="153" t="s">
        <v>134</v>
      </c>
      <c r="C33" s="145"/>
      <c r="D33" s="146"/>
      <c r="E33" s="146"/>
      <c r="F33" s="146"/>
      <c r="G33" s="148"/>
      <c r="H33" s="148"/>
      <c r="I33" s="149">
        <f t="shared" si="2"/>
        <v>0</v>
      </c>
      <c r="K33">
        <f t="shared" si="3"/>
        <v>0</v>
      </c>
    </row>
    <row r="34" spans="1:11" ht="18.75">
      <c r="A34" s="143">
        <v>30</v>
      </c>
      <c r="B34" s="150" t="s">
        <v>135</v>
      </c>
      <c r="C34" s="145"/>
      <c r="D34" s="146"/>
      <c r="E34" s="146"/>
      <c r="F34" s="146"/>
      <c r="G34" s="148"/>
      <c r="H34" s="148"/>
      <c r="I34" s="149">
        <f t="shared" si="2"/>
        <v>0</v>
      </c>
      <c r="K34">
        <f t="shared" si="3"/>
        <v>0</v>
      </c>
    </row>
    <row r="35" spans="1:11" ht="18.75">
      <c r="A35" s="143">
        <v>31</v>
      </c>
      <c r="B35" s="167" t="s">
        <v>136</v>
      </c>
      <c r="C35" s="145"/>
      <c r="D35" s="166"/>
      <c r="E35" s="146"/>
      <c r="F35" s="154"/>
      <c r="G35" s="148"/>
      <c r="H35" s="148"/>
      <c r="I35" s="149">
        <f t="shared" si="2"/>
        <v>0</v>
      </c>
      <c r="K35">
        <f t="shared" si="3"/>
        <v>0</v>
      </c>
    </row>
    <row r="36" spans="1:11" ht="18.75">
      <c r="A36" s="143">
        <v>32</v>
      </c>
      <c r="B36" s="151" t="s">
        <v>137</v>
      </c>
      <c r="C36" s="145"/>
      <c r="D36" s="166"/>
      <c r="E36" s="146"/>
      <c r="F36" s="154"/>
      <c r="G36" s="148"/>
      <c r="H36" s="148"/>
      <c r="I36" s="149">
        <f t="shared" si="2"/>
        <v>0</v>
      </c>
      <c r="K36">
        <f t="shared" si="3"/>
        <v>0</v>
      </c>
    </row>
    <row r="37" spans="1:11" ht="18.75">
      <c r="A37" s="143">
        <v>33</v>
      </c>
      <c r="B37" s="157" t="s">
        <v>138</v>
      </c>
      <c r="C37" s="145"/>
      <c r="D37" s="168"/>
      <c r="E37" s="146"/>
      <c r="F37" s="154"/>
      <c r="G37" s="148"/>
      <c r="H37" s="148"/>
      <c r="I37" s="149">
        <f t="shared" si="2"/>
        <v>0</v>
      </c>
      <c r="K37">
        <f t="shared" si="3"/>
        <v>0</v>
      </c>
    </row>
    <row r="38" spans="1:11" ht="18.75">
      <c r="A38" s="143">
        <v>34</v>
      </c>
      <c r="B38" s="160" t="s">
        <v>139</v>
      </c>
      <c r="C38" s="145"/>
      <c r="D38" s="166"/>
      <c r="E38" s="146"/>
      <c r="F38" s="154"/>
      <c r="G38" s="148"/>
      <c r="H38" s="148"/>
      <c r="I38" s="149">
        <f t="shared" si="2"/>
        <v>0</v>
      </c>
      <c r="K38">
        <f t="shared" si="3"/>
        <v>0</v>
      </c>
    </row>
    <row r="39" spans="1:11" ht="18.75">
      <c r="A39" s="143">
        <v>35</v>
      </c>
      <c r="B39" s="157" t="s">
        <v>140</v>
      </c>
      <c r="C39" s="145"/>
      <c r="D39" s="166"/>
      <c r="E39" s="146"/>
      <c r="F39" s="154"/>
      <c r="G39" s="148"/>
      <c r="H39" s="148"/>
      <c r="I39" s="149">
        <f t="shared" si="2"/>
        <v>0</v>
      </c>
      <c r="K39">
        <f t="shared" si="3"/>
        <v>0</v>
      </c>
    </row>
    <row r="40" spans="1:11" ht="18.75">
      <c r="A40" s="143">
        <v>36</v>
      </c>
      <c r="B40" s="151" t="s">
        <v>141</v>
      </c>
      <c r="C40" s="145"/>
      <c r="D40" s="168"/>
      <c r="E40" s="146"/>
      <c r="F40" s="154"/>
      <c r="G40" s="148"/>
      <c r="H40" s="148"/>
      <c r="I40" s="149">
        <f t="shared" si="2"/>
        <v>0</v>
      </c>
      <c r="K40">
        <f t="shared" si="3"/>
        <v>0</v>
      </c>
    </row>
    <row r="41" spans="1:11" ht="18.75">
      <c r="A41" s="143">
        <v>37</v>
      </c>
      <c r="B41" s="151" t="s">
        <v>142</v>
      </c>
      <c r="C41" s="145"/>
      <c r="D41" s="146"/>
      <c r="E41" s="146"/>
      <c r="F41" s="146"/>
      <c r="G41" s="148"/>
      <c r="H41" s="148"/>
      <c r="I41" s="149">
        <f t="shared" si="2"/>
        <v>0</v>
      </c>
      <c r="K41">
        <f t="shared" si="3"/>
        <v>0</v>
      </c>
    </row>
    <row r="42" spans="1:11" ht="18.75">
      <c r="A42" s="143">
        <v>38</v>
      </c>
      <c r="B42" s="144" t="s">
        <v>143</v>
      </c>
      <c r="C42" s="145"/>
      <c r="D42" s="146"/>
      <c r="E42" s="146"/>
      <c r="F42" s="146"/>
      <c r="G42" s="147"/>
      <c r="H42" s="148"/>
      <c r="I42" s="149">
        <f t="shared" si="2"/>
        <v>0</v>
      </c>
      <c r="K42">
        <f t="shared" si="3"/>
        <v>0</v>
      </c>
    </row>
    <row r="43" spans="1:11" ht="18.75">
      <c r="A43" s="143">
        <v>39</v>
      </c>
      <c r="B43" s="151" t="s">
        <v>144</v>
      </c>
      <c r="C43" s="145"/>
      <c r="D43" s="146"/>
      <c r="E43" s="146"/>
      <c r="F43" s="146"/>
      <c r="G43" s="147"/>
      <c r="H43" s="148"/>
      <c r="I43" s="149">
        <f t="shared" si="2"/>
        <v>0</v>
      </c>
      <c r="K43">
        <f t="shared" si="3"/>
        <v>0</v>
      </c>
    </row>
    <row r="44" spans="1:11" ht="18.75">
      <c r="A44" s="143">
        <v>40</v>
      </c>
      <c r="B44" s="151" t="s">
        <v>145</v>
      </c>
      <c r="C44" s="145"/>
      <c r="D44" s="146"/>
      <c r="E44" s="154"/>
      <c r="F44" s="146"/>
      <c r="G44" s="148"/>
      <c r="H44" s="155"/>
      <c r="I44" s="149">
        <f t="shared" si="2"/>
        <v>0</v>
      </c>
      <c r="K44">
        <f t="shared" si="3"/>
        <v>0</v>
      </c>
    </row>
    <row r="45" spans="1:11" ht="18.75">
      <c r="A45" s="143">
        <v>41</v>
      </c>
      <c r="B45" s="151" t="s">
        <v>146</v>
      </c>
      <c r="C45" s="145"/>
      <c r="D45" s="146"/>
      <c r="E45" s="146"/>
      <c r="F45" s="146"/>
      <c r="G45" s="147"/>
      <c r="H45" s="148"/>
      <c r="I45" s="149">
        <f t="shared" si="2"/>
        <v>0</v>
      </c>
      <c r="K45">
        <f t="shared" si="3"/>
        <v>0</v>
      </c>
    </row>
    <row r="46" spans="1:11" ht="18.75">
      <c r="A46" s="143">
        <v>42</v>
      </c>
      <c r="B46" s="151" t="s">
        <v>147</v>
      </c>
      <c r="C46" s="145"/>
      <c r="D46" s="146"/>
      <c r="E46" s="146"/>
      <c r="F46" s="146"/>
      <c r="G46" s="147"/>
      <c r="H46" s="148"/>
      <c r="I46" s="149">
        <f t="shared" si="2"/>
        <v>0</v>
      </c>
      <c r="K46">
        <f t="shared" si="3"/>
        <v>0</v>
      </c>
    </row>
    <row r="47" spans="1:11" ht="18.75">
      <c r="A47" s="143">
        <v>43</v>
      </c>
      <c r="B47" s="151" t="s">
        <v>149</v>
      </c>
      <c r="C47" s="145"/>
      <c r="D47" s="146"/>
      <c r="E47" s="146"/>
      <c r="F47" s="146"/>
      <c r="G47" s="147"/>
      <c r="H47" s="148"/>
      <c r="I47" s="149">
        <f t="shared" si="2"/>
        <v>0</v>
      </c>
      <c r="K47">
        <f t="shared" si="3"/>
        <v>0</v>
      </c>
    </row>
    <row r="48" spans="1:11" ht="18.75">
      <c r="A48" s="143">
        <v>44</v>
      </c>
      <c r="B48" s="144" t="s">
        <v>150</v>
      </c>
      <c r="C48" s="145"/>
      <c r="D48" s="146"/>
      <c r="E48" s="146"/>
      <c r="F48" s="146"/>
      <c r="G48" s="147"/>
      <c r="H48" s="148"/>
      <c r="I48" s="149">
        <f t="shared" si="2"/>
        <v>0</v>
      </c>
      <c r="K48">
        <f t="shared" si="3"/>
        <v>0</v>
      </c>
    </row>
    <row r="49" spans="1:11" ht="18.75">
      <c r="A49" s="143">
        <v>45</v>
      </c>
      <c r="B49" s="153" t="s">
        <v>151</v>
      </c>
      <c r="C49" s="145"/>
      <c r="D49" s="146"/>
      <c r="E49" s="146"/>
      <c r="F49" s="146"/>
      <c r="G49" s="147"/>
      <c r="H49" s="148"/>
      <c r="I49" s="149">
        <f t="shared" si="2"/>
        <v>0</v>
      </c>
      <c r="K49">
        <f t="shared" si="3"/>
        <v>0</v>
      </c>
    </row>
    <row r="50" spans="1:11" ht="18.75">
      <c r="A50" s="143">
        <v>46</v>
      </c>
      <c r="B50" s="153" t="s">
        <v>152</v>
      </c>
      <c r="C50" s="145"/>
      <c r="D50" s="146"/>
      <c r="E50" s="146"/>
      <c r="F50" s="146"/>
      <c r="G50" s="147"/>
      <c r="H50" s="148"/>
      <c r="I50" s="149">
        <f t="shared" si="2"/>
        <v>0</v>
      </c>
      <c r="K50">
        <f t="shared" si="3"/>
        <v>0</v>
      </c>
    </row>
    <row r="51" spans="1:11" ht="18.75">
      <c r="A51" s="143">
        <v>47</v>
      </c>
      <c r="B51" s="150" t="s">
        <v>153</v>
      </c>
      <c r="C51" s="145"/>
      <c r="D51" s="146"/>
      <c r="E51" s="146"/>
      <c r="F51" s="146"/>
      <c r="G51" s="147"/>
      <c r="H51" s="148"/>
      <c r="I51" s="149">
        <f t="shared" si="2"/>
        <v>0</v>
      </c>
      <c r="K51">
        <f t="shared" si="3"/>
        <v>0</v>
      </c>
    </row>
    <row r="52" spans="1:11" ht="18.75">
      <c r="A52" s="143">
        <v>48</v>
      </c>
      <c r="B52" s="151" t="s">
        <v>183</v>
      </c>
      <c r="C52" s="145"/>
      <c r="D52" s="146"/>
      <c r="E52" s="146"/>
      <c r="F52" s="146"/>
      <c r="G52" s="147"/>
      <c r="H52" s="148"/>
      <c r="I52" s="149">
        <f t="shared" si="2"/>
        <v>0</v>
      </c>
      <c r="K52">
        <f t="shared" si="3"/>
        <v>0</v>
      </c>
    </row>
    <row r="53" spans="1:11" ht="18.75">
      <c r="A53" s="143">
        <v>49</v>
      </c>
      <c r="B53" s="159" t="s">
        <v>184</v>
      </c>
      <c r="C53" s="145"/>
      <c r="D53" s="146"/>
      <c r="E53" s="146"/>
      <c r="F53" s="146"/>
      <c r="G53" s="147"/>
      <c r="H53" s="148"/>
      <c r="I53" s="149">
        <f t="shared" si="2"/>
        <v>0</v>
      </c>
      <c r="K53">
        <f t="shared" si="3"/>
        <v>0</v>
      </c>
    </row>
    <row r="54" spans="1:11" ht="18.75">
      <c r="A54" s="143">
        <v>50</v>
      </c>
      <c r="B54" s="151" t="s">
        <v>185</v>
      </c>
      <c r="C54" s="145"/>
      <c r="D54" s="146"/>
      <c r="E54" s="146"/>
      <c r="F54" s="146"/>
      <c r="G54" s="147"/>
      <c r="H54" s="148"/>
      <c r="I54" s="149">
        <f t="shared" si="2"/>
        <v>0</v>
      </c>
      <c r="K54">
        <f t="shared" si="3"/>
        <v>0</v>
      </c>
    </row>
    <row r="55" spans="1:11" ht="18.75">
      <c r="A55" s="143">
        <v>51</v>
      </c>
      <c r="B55" s="156" t="s">
        <v>186</v>
      </c>
      <c r="C55" s="145"/>
      <c r="D55" s="146"/>
      <c r="E55" s="146"/>
      <c r="F55" s="146"/>
      <c r="G55" s="147"/>
      <c r="H55" s="148"/>
      <c r="I55" s="149">
        <f t="shared" si="2"/>
        <v>0</v>
      </c>
      <c r="K55">
        <f t="shared" si="3"/>
        <v>0</v>
      </c>
    </row>
    <row r="56" spans="1:11" ht="18.75">
      <c r="A56" s="143">
        <v>52</v>
      </c>
      <c r="B56" s="144" t="s">
        <v>187</v>
      </c>
      <c r="C56" s="145"/>
      <c r="D56" s="146"/>
      <c r="E56" s="146"/>
      <c r="F56" s="146"/>
      <c r="G56" s="147"/>
      <c r="H56" s="148"/>
      <c r="I56" s="149">
        <f t="shared" si="2"/>
        <v>0</v>
      </c>
      <c r="K56">
        <f t="shared" si="3"/>
        <v>0</v>
      </c>
    </row>
    <row r="57" spans="1:11" ht="18.75">
      <c r="A57" s="143">
        <v>53</v>
      </c>
      <c r="B57" s="151" t="s">
        <v>188</v>
      </c>
      <c r="C57" s="145"/>
      <c r="D57" s="146"/>
      <c r="E57" s="146"/>
      <c r="F57" s="146"/>
      <c r="G57" s="147"/>
      <c r="H57" s="148"/>
      <c r="I57" s="149">
        <f t="shared" si="2"/>
        <v>0</v>
      </c>
      <c r="K57">
        <f t="shared" si="3"/>
        <v>0</v>
      </c>
    </row>
    <row r="58" spans="1:11" ht="18.75">
      <c r="A58" s="143">
        <v>54</v>
      </c>
      <c r="B58" s="151" t="s">
        <v>189</v>
      </c>
      <c r="C58" s="145"/>
      <c r="D58" s="146"/>
      <c r="E58" s="146"/>
      <c r="F58" s="146"/>
      <c r="G58" s="147"/>
      <c r="H58" s="148"/>
      <c r="I58" s="149">
        <f t="shared" si="2"/>
        <v>0</v>
      </c>
      <c r="K58">
        <f t="shared" si="3"/>
        <v>0</v>
      </c>
    </row>
    <row r="59" spans="1:11" ht="18.75">
      <c r="A59" s="143">
        <v>55</v>
      </c>
      <c r="B59" s="151" t="s">
        <v>190</v>
      </c>
      <c r="C59" s="145"/>
      <c r="D59" s="154"/>
      <c r="E59" s="154"/>
      <c r="F59" s="154"/>
      <c r="G59" s="148"/>
      <c r="H59" s="148"/>
      <c r="I59" s="149">
        <f t="shared" si="2"/>
        <v>0</v>
      </c>
      <c r="K59">
        <f t="shared" si="3"/>
        <v>0</v>
      </c>
    </row>
    <row r="60" spans="1:11" ht="18.75">
      <c r="A60" s="143">
        <v>56</v>
      </c>
      <c r="B60" s="151" t="s">
        <v>191</v>
      </c>
      <c r="C60" s="145"/>
      <c r="D60" s="146"/>
      <c r="E60" s="146"/>
      <c r="F60" s="146"/>
      <c r="G60" s="148"/>
      <c r="H60" s="148"/>
      <c r="I60" s="149">
        <f t="shared" si="2"/>
        <v>0</v>
      </c>
      <c r="K60">
        <f t="shared" si="3"/>
        <v>0</v>
      </c>
    </row>
    <row r="61" spans="1:11" ht="18.75">
      <c r="A61" s="143">
        <v>57</v>
      </c>
      <c r="B61" s="151" t="s">
        <v>192</v>
      </c>
      <c r="C61" s="145"/>
      <c r="D61" s="146"/>
      <c r="E61" s="146"/>
      <c r="F61" s="146"/>
      <c r="G61" s="147"/>
      <c r="H61" s="148"/>
      <c r="I61" s="149">
        <f t="shared" si="2"/>
        <v>0</v>
      </c>
      <c r="K61">
        <f t="shared" si="3"/>
        <v>0</v>
      </c>
    </row>
    <row r="62" spans="1:11" ht="18.75">
      <c r="A62" s="143">
        <v>58</v>
      </c>
      <c r="B62" s="151" t="s">
        <v>193</v>
      </c>
      <c r="C62" s="145"/>
      <c r="D62" s="146"/>
      <c r="E62" s="146"/>
      <c r="F62" s="146"/>
      <c r="G62" s="147"/>
      <c r="H62" s="148"/>
      <c r="I62" s="149">
        <f t="shared" si="2"/>
        <v>0</v>
      </c>
      <c r="K62">
        <f t="shared" si="3"/>
        <v>0</v>
      </c>
    </row>
    <row r="63" spans="1:11" ht="18.75">
      <c r="A63" s="143">
        <v>59</v>
      </c>
      <c r="B63" s="151" t="s">
        <v>194</v>
      </c>
      <c r="C63" s="145"/>
      <c r="D63" s="146"/>
      <c r="E63" s="146"/>
      <c r="F63" s="146"/>
      <c r="G63" s="147"/>
      <c r="H63" s="148"/>
      <c r="I63" s="149">
        <f t="shared" si="2"/>
        <v>0</v>
      </c>
      <c r="K63">
        <f t="shared" si="3"/>
        <v>0</v>
      </c>
    </row>
    <row r="64" spans="1:11" ht="18.75">
      <c r="A64" s="143">
        <v>60</v>
      </c>
      <c r="B64" s="144" t="s">
        <v>195</v>
      </c>
      <c r="C64" s="145"/>
      <c r="D64" s="146"/>
      <c r="E64" s="146"/>
      <c r="F64" s="146"/>
      <c r="G64" s="147"/>
      <c r="H64" s="148"/>
      <c r="I64" s="149">
        <f t="shared" si="2"/>
        <v>0</v>
      </c>
      <c r="K64">
        <f t="shared" si="3"/>
        <v>0</v>
      </c>
    </row>
    <row r="65" spans="1:11" ht="18.75">
      <c r="A65" s="143">
        <v>61</v>
      </c>
      <c r="B65" s="157" t="s">
        <v>196</v>
      </c>
      <c r="C65" s="145"/>
      <c r="D65" s="146"/>
      <c r="E65" s="146"/>
      <c r="F65" s="146"/>
      <c r="G65" s="147"/>
      <c r="H65" s="148"/>
      <c r="I65" s="149">
        <f t="shared" si="2"/>
        <v>0</v>
      </c>
      <c r="K65">
        <f t="shared" si="3"/>
        <v>0</v>
      </c>
    </row>
    <row r="66" spans="1:11" ht="18.75">
      <c r="A66" s="143">
        <v>62</v>
      </c>
      <c r="B66" s="157" t="s">
        <v>116</v>
      </c>
      <c r="C66" s="145"/>
      <c r="D66" s="146"/>
      <c r="E66" s="146"/>
      <c r="F66" s="146"/>
      <c r="G66" s="148"/>
      <c r="H66" s="148"/>
      <c r="I66" s="149">
        <f t="shared" si="2"/>
        <v>0</v>
      </c>
      <c r="K66">
        <f t="shared" si="3"/>
        <v>0</v>
      </c>
    </row>
    <row r="67" spans="1:11" ht="18.75">
      <c r="A67" s="143">
        <v>63</v>
      </c>
      <c r="B67" s="157" t="s">
        <v>118</v>
      </c>
      <c r="C67" s="145"/>
      <c r="D67" s="146"/>
      <c r="E67" s="146"/>
      <c r="F67" s="146"/>
      <c r="G67" s="147"/>
      <c r="H67" s="148"/>
      <c r="I67" s="149">
        <f t="shared" si="2"/>
        <v>0</v>
      </c>
      <c r="K67">
        <f t="shared" si="3"/>
        <v>0</v>
      </c>
    </row>
    <row r="68" spans="1:11" ht="18.75">
      <c r="A68" s="143">
        <v>64</v>
      </c>
      <c r="B68" s="157" t="s">
        <v>117</v>
      </c>
      <c r="C68" s="145"/>
      <c r="D68" s="146"/>
      <c r="E68" s="146"/>
      <c r="F68" s="146"/>
      <c r="G68" s="148"/>
      <c r="H68" s="147"/>
      <c r="I68" s="149">
        <f t="shared" si="2"/>
        <v>0</v>
      </c>
      <c r="K68">
        <f t="shared" si="3"/>
        <v>0</v>
      </c>
    </row>
    <row r="69" spans="1:11" ht="18.75">
      <c r="A69" s="143">
        <v>65</v>
      </c>
      <c r="B69" s="151" t="s">
        <v>119</v>
      </c>
      <c r="C69" s="145"/>
      <c r="D69" s="146"/>
      <c r="E69" s="146"/>
      <c r="F69" s="146"/>
      <c r="G69" s="148"/>
      <c r="H69" s="148"/>
      <c r="I69" s="149">
        <f t="shared" si="2"/>
        <v>0</v>
      </c>
      <c r="K69">
        <f t="shared" si="3"/>
        <v>0</v>
      </c>
    </row>
    <row r="70" spans="1:11" ht="18.75">
      <c r="A70" s="143">
        <v>66</v>
      </c>
      <c r="B70" s="157" t="s">
        <v>120</v>
      </c>
      <c r="C70" s="145"/>
      <c r="D70" s="146"/>
      <c r="E70" s="146"/>
      <c r="F70" s="146"/>
      <c r="G70" s="148"/>
      <c r="H70" s="148"/>
      <c r="I70" s="149">
        <f t="shared" ref="I70:I81" si="4">+G70-H70</f>
        <v>0</v>
      </c>
      <c r="K70">
        <f t="shared" ref="K70:K81" si="5">IF(G70&gt;0,1,0)</f>
        <v>0</v>
      </c>
    </row>
    <row r="71" spans="1:11" ht="18.75">
      <c r="A71" s="143">
        <v>67</v>
      </c>
      <c r="B71" s="157" t="s">
        <v>121</v>
      </c>
      <c r="C71" s="145"/>
      <c r="D71" s="146"/>
      <c r="E71" s="146"/>
      <c r="F71" s="146"/>
      <c r="G71" s="148"/>
      <c r="H71" s="148"/>
      <c r="I71" s="149">
        <f t="shared" si="4"/>
        <v>0</v>
      </c>
      <c r="K71">
        <f t="shared" si="5"/>
        <v>0</v>
      </c>
    </row>
    <row r="72" spans="1:11" ht="18.75">
      <c r="A72" s="143">
        <v>68</v>
      </c>
      <c r="B72" s="151" t="s">
        <v>123</v>
      </c>
      <c r="C72" s="145"/>
      <c r="D72" s="146"/>
      <c r="E72" s="146"/>
      <c r="F72" s="146"/>
      <c r="G72" s="147"/>
      <c r="H72" s="148"/>
      <c r="I72" s="149">
        <f t="shared" si="4"/>
        <v>0</v>
      </c>
      <c r="K72">
        <f t="shared" si="5"/>
        <v>0</v>
      </c>
    </row>
    <row r="73" spans="1:11" ht="18.75">
      <c r="A73" s="143">
        <v>69</v>
      </c>
      <c r="B73" s="156" t="s">
        <v>124</v>
      </c>
      <c r="C73" s="145"/>
      <c r="D73" s="146"/>
      <c r="E73" s="146"/>
      <c r="F73" s="146"/>
      <c r="G73" s="147"/>
      <c r="H73" s="148"/>
      <c r="I73" s="149">
        <f t="shared" si="4"/>
        <v>0</v>
      </c>
      <c r="K73">
        <f t="shared" si="5"/>
        <v>0</v>
      </c>
    </row>
    <row r="74" spans="1:11" ht="18.75">
      <c r="A74" s="143">
        <v>70</v>
      </c>
      <c r="B74" s="156" t="s">
        <v>125</v>
      </c>
      <c r="C74" s="145"/>
      <c r="D74" s="146"/>
      <c r="E74" s="146"/>
      <c r="F74" s="146"/>
      <c r="G74" s="148"/>
      <c r="H74" s="148"/>
      <c r="I74" s="149">
        <f t="shared" si="4"/>
        <v>0</v>
      </c>
      <c r="K74">
        <f t="shared" si="5"/>
        <v>0</v>
      </c>
    </row>
    <row r="75" spans="1:11" ht="18.75">
      <c r="A75" s="143">
        <v>71</v>
      </c>
      <c r="B75" s="151" t="s">
        <v>126</v>
      </c>
      <c r="C75" s="145"/>
      <c r="D75" s="146"/>
      <c r="E75" s="146"/>
      <c r="F75" s="146"/>
      <c r="G75" s="147"/>
      <c r="H75" s="148"/>
      <c r="I75" s="149">
        <f t="shared" si="4"/>
        <v>0</v>
      </c>
      <c r="K75">
        <f t="shared" si="5"/>
        <v>0</v>
      </c>
    </row>
    <row r="76" spans="1:11" ht="18.75">
      <c r="A76" s="143">
        <v>72</v>
      </c>
      <c r="B76" s="144" t="s">
        <v>127</v>
      </c>
      <c r="C76" s="145"/>
      <c r="D76" s="146"/>
      <c r="E76" s="146"/>
      <c r="F76" s="146"/>
      <c r="G76" s="147"/>
      <c r="H76" s="148"/>
      <c r="I76" s="149">
        <f t="shared" si="4"/>
        <v>0</v>
      </c>
      <c r="K76">
        <f t="shared" si="5"/>
        <v>0</v>
      </c>
    </row>
    <row r="77" spans="1:11" ht="18.75">
      <c r="A77" s="143">
        <v>73</v>
      </c>
      <c r="B77" s="144" t="s">
        <v>128</v>
      </c>
      <c r="C77" s="145"/>
      <c r="D77" s="146"/>
      <c r="E77" s="146"/>
      <c r="F77" s="146"/>
      <c r="G77" s="148"/>
      <c r="H77" s="148"/>
      <c r="I77" s="149">
        <f t="shared" si="4"/>
        <v>0</v>
      </c>
      <c r="K77">
        <f t="shared" si="5"/>
        <v>0</v>
      </c>
    </row>
    <row r="78" spans="1:11" ht="18.75">
      <c r="A78" s="143">
        <v>74</v>
      </c>
      <c r="B78" s="144" t="s">
        <v>129</v>
      </c>
      <c r="C78" s="145"/>
      <c r="D78" s="146"/>
      <c r="E78" s="146"/>
      <c r="F78" s="146"/>
      <c r="G78" s="147"/>
      <c r="H78" s="148"/>
      <c r="I78" s="149">
        <f t="shared" si="4"/>
        <v>0</v>
      </c>
      <c r="K78">
        <f t="shared" si="5"/>
        <v>0</v>
      </c>
    </row>
    <row r="79" spans="1:11" ht="18.75">
      <c r="A79" s="143">
        <v>75</v>
      </c>
      <c r="B79" s="144" t="s">
        <v>130</v>
      </c>
      <c r="C79" s="145"/>
      <c r="D79" s="146"/>
      <c r="E79" s="146"/>
      <c r="F79" s="146"/>
      <c r="G79" s="147"/>
      <c r="H79" s="148"/>
      <c r="I79" s="149">
        <f t="shared" si="4"/>
        <v>0</v>
      </c>
      <c r="K79">
        <f t="shared" si="5"/>
        <v>0</v>
      </c>
    </row>
    <row r="80" spans="1:11" ht="18.75">
      <c r="A80" s="143">
        <v>76</v>
      </c>
      <c r="B80" s="151" t="s">
        <v>132</v>
      </c>
      <c r="C80" s="145"/>
      <c r="D80" s="146"/>
      <c r="E80" s="146"/>
      <c r="F80" s="146"/>
      <c r="G80" s="147"/>
      <c r="H80" s="148"/>
      <c r="I80" s="149">
        <f t="shared" si="4"/>
        <v>0</v>
      </c>
      <c r="K80">
        <f t="shared" si="5"/>
        <v>0</v>
      </c>
    </row>
    <row r="81" spans="1:11" ht="18.75">
      <c r="A81" s="163">
        <v>77</v>
      </c>
      <c r="B81" s="164" t="s">
        <v>131</v>
      </c>
      <c r="C81" s="165"/>
      <c r="D81" s="161"/>
      <c r="E81" s="161"/>
      <c r="F81" s="161"/>
      <c r="G81" s="162"/>
      <c r="H81" s="162"/>
      <c r="I81" s="383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317D2-9D17-41FC-BE49-417537EE86C6}">
  <sheetPr codeName="Sheet22">
    <tabColor theme="9" tint="0.59999389629810485"/>
  </sheetPr>
  <dimension ref="A1:K80"/>
  <sheetViews>
    <sheetView zoomScale="90" zoomScaleNormal="90" workbookViewId="0">
      <pane xSplit="6" ySplit="4" topLeftCell="G5" activePane="bottomRight" state="frozen"/>
      <selection activeCell="F18" sqref="F18"/>
      <selection pane="topRight" activeCell="F18" sqref="F18"/>
      <selection pane="bottomLeft" activeCell="F18" sqref="F18"/>
      <selection pane="bottomRight" activeCell="G10" sqref="G10"/>
    </sheetView>
  </sheetViews>
  <sheetFormatPr defaultColWidth="9.140625" defaultRowHeight="20.25"/>
  <cols>
    <col min="1" max="1" width="5.7109375" style="89" customWidth="1"/>
    <col min="2" max="2" width="15.42578125" style="89" bestFit="1" customWidth="1"/>
    <col min="3" max="3" width="18.140625" style="89" customWidth="1"/>
    <col min="4" max="4" width="12.42578125" style="89" customWidth="1"/>
    <col min="5" max="5" width="12.28515625" style="89" customWidth="1"/>
    <col min="6" max="6" width="13.42578125" style="89" customWidth="1"/>
    <col min="7" max="7" width="15.28515625" style="89" customWidth="1"/>
    <col min="8" max="8" width="14" style="89" bestFit="1" customWidth="1"/>
    <col min="9" max="9" width="14.42578125" style="89" customWidth="1"/>
    <col min="10" max="10" width="5.7109375" style="89" customWidth="1"/>
    <col min="11" max="11" width="10" customWidth="1"/>
    <col min="12" max="13" width="5.7109375" style="89" customWidth="1"/>
    <col min="14" max="14" width="10.85546875" style="89" bestFit="1" customWidth="1"/>
    <col min="15" max="16" width="5.7109375" style="89" customWidth="1"/>
    <col min="17" max="17" width="22.85546875" style="89" bestFit="1" customWidth="1"/>
    <col min="18" max="16384" width="9.140625" style="89"/>
  </cols>
  <sheetData>
    <row r="1" spans="1:11">
      <c r="A1" s="862" t="s">
        <v>560</v>
      </c>
      <c r="B1" s="862"/>
      <c r="C1" s="862"/>
      <c r="D1" s="862"/>
      <c r="E1" s="862"/>
      <c r="F1" s="862"/>
      <c r="G1" s="862"/>
      <c r="H1" s="862"/>
      <c r="I1" s="862"/>
    </row>
    <row r="2" spans="1:11" ht="20.25" customHeight="1">
      <c r="A2" s="855" t="s">
        <v>227</v>
      </c>
      <c r="B2" s="855" t="s">
        <v>4</v>
      </c>
      <c r="C2" s="863" t="s">
        <v>228</v>
      </c>
      <c r="D2" s="853" t="s">
        <v>229</v>
      </c>
      <c r="E2" s="859"/>
      <c r="F2" s="854"/>
      <c r="G2" s="137" t="s">
        <v>230</v>
      </c>
      <c r="H2" s="137" t="s">
        <v>230</v>
      </c>
      <c r="I2" s="860" t="s">
        <v>231</v>
      </c>
      <c r="K2" s="359" t="s">
        <v>318</v>
      </c>
    </row>
    <row r="3" spans="1:11">
      <c r="A3" s="856"/>
      <c r="B3" s="856"/>
      <c r="C3" s="864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861"/>
    </row>
    <row r="4" spans="1:11">
      <c r="A4" s="853" t="s">
        <v>40</v>
      </c>
      <c r="B4" s="854"/>
      <c r="C4" s="140">
        <f>SUM(C5:C80)</f>
        <v>25262195.960000005</v>
      </c>
      <c r="D4" s="140">
        <f t="shared" ref="D4:I4" si="0">SUM(D5:D80)</f>
        <v>0</v>
      </c>
      <c r="E4" s="140">
        <f t="shared" si="0"/>
        <v>7</v>
      </c>
      <c r="F4" s="140">
        <f t="shared" si="0"/>
        <v>1</v>
      </c>
      <c r="G4" s="140">
        <f t="shared" si="0"/>
        <v>8</v>
      </c>
      <c r="H4" s="140">
        <f t="shared" si="0"/>
        <v>1</v>
      </c>
      <c r="I4" s="140">
        <f t="shared" si="0"/>
        <v>7</v>
      </c>
      <c r="K4" s="497">
        <f>SUM(K5:K80)</f>
        <v>2</v>
      </c>
    </row>
    <row r="5" spans="1:11">
      <c r="A5" s="639">
        <v>1</v>
      </c>
      <c r="B5" s="680" t="s">
        <v>156</v>
      </c>
      <c r="C5" s="677">
        <v>555958.75</v>
      </c>
      <c r="D5" s="678">
        <v>0</v>
      </c>
      <c r="E5" s="678">
        <v>7</v>
      </c>
      <c r="F5" s="678">
        <v>0</v>
      </c>
      <c r="G5" s="679">
        <v>7</v>
      </c>
      <c r="H5" s="679">
        <v>0</v>
      </c>
      <c r="I5" s="640">
        <f>+G5-H5</f>
        <v>7</v>
      </c>
      <c r="K5">
        <f>IF(G5&gt;0,1,0)</f>
        <v>1</v>
      </c>
    </row>
    <row r="6" spans="1:11">
      <c r="A6" s="639">
        <v>2</v>
      </c>
      <c r="B6" s="680" t="s">
        <v>178</v>
      </c>
      <c r="C6" s="677">
        <v>41050.800000000003</v>
      </c>
      <c r="D6" s="678">
        <v>0</v>
      </c>
      <c r="E6" s="678">
        <v>0</v>
      </c>
      <c r="F6" s="678">
        <v>1</v>
      </c>
      <c r="G6" s="679">
        <v>1</v>
      </c>
      <c r="H6" s="679">
        <v>1</v>
      </c>
      <c r="I6" s="640">
        <f t="shared" ref="I6:I69" si="1">+G6-H6</f>
        <v>0</v>
      </c>
      <c r="K6">
        <f t="shared" ref="K6:K69" si="2">IF(G6&gt;0,1,0)</f>
        <v>1</v>
      </c>
    </row>
    <row r="7" spans="1:11">
      <c r="A7" s="639">
        <v>3</v>
      </c>
      <c r="B7" s="680" t="s">
        <v>155</v>
      </c>
      <c r="C7" s="677">
        <v>60143</v>
      </c>
      <c r="D7" s="678">
        <v>0</v>
      </c>
      <c r="E7" s="678">
        <v>0</v>
      </c>
      <c r="F7" s="678">
        <v>0</v>
      </c>
      <c r="G7" s="679">
        <v>0</v>
      </c>
      <c r="H7" s="679">
        <v>0</v>
      </c>
      <c r="I7" s="640">
        <f t="shared" si="1"/>
        <v>0</v>
      </c>
      <c r="K7">
        <f t="shared" si="2"/>
        <v>0</v>
      </c>
    </row>
    <row r="8" spans="1:11">
      <c r="A8" s="639">
        <v>4</v>
      </c>
      <c r="B8" s="680" t="s">
        <v>157</v>
      </c>
      <c r="C8" s="677">
        <v>66397.919999999998</v>
      </c>
      <c r="D8" s="678">
        <v>0</v>
      </c>
      <c r="E8" s="678">
        <v>0</v>
      </c>
      <c r="F8" s="678">
        <v>0</v>
      </c>
      <c r="G8" s="679">
        <v>0</v>
      </c>
      <c r="H8" s="679">
        <v>0</v>
      </c>
      <c r="I8" s="640">
        <f t="shared" si="1"/>
        <v>0</v>
      </c>
      <c r="K8">
        <f t="shared" si="2"/>
        <v>0</v>
      </c>
    </row>
    <row r="9" spans="1:11">
      <c r="A9" s="639">
        <v>5</v>
      </c>
      <c r="B9" s="676" t="s">
        <v>217</v>
      </c>
      <c r="C9" s="677">
        <v>169417.03</v>
      </c>
      <c r="D9" s="678">
        <v>0</v>
      </c>
      <c r="E9" s="678">
        <v>0</v>
      </c>
      <c r="F9" s="678">
        <v>0</v>
      </c>
      <c r="G9" s="679">
        <v>0</v>
      </c>
      <c r="H9" s="679">
        <v>0</v>
      </c>
      <c r="I9" s="640">
        <f t="shared" si="1"/>
        <v>0</v>
      </c>
      <c r="K9">
        <f t="shared" si="2"/>
        <v>0</v>
      </c>
    </row>
    <row r="10" spans="1:11">
      <c r="A10" s="639">
        <v>6</v>
      </c>
      <c r="B10" s="676" t="s">
        <v>158</v>
      </c>
      <c r="C10" s="677">
        <v>675278.74</v>
      </c>
      <c r="D10" s="678">
        <v>0</v>
      </c>
      <c r="E10" s="678">
        <v>0</v>
      </c>
      <c r="F10" s="678">
        <v>0</v>
      </c>
      <c r="G10" s="679">
        <v>0</v>
      </c>
      <c r="H10" s="679">
        <v>0</v>
      </c>
      <c r="I10" s="640">
        <f t="shared" si="1"/>
        <v>0</v>
      </c>
      <c r="K10">
        <f t="shared" si="2"/>
        <v>0</v>
      </c>
    </row>
    <row r="11" spans="1:11">
      <c r="A11" s="639">
        <v>7</v>
      </c>
      <c r="B11" s="680" t="s">
        <v>159</v>
      </c>
      <c r="C11" s="677">
        <v>395268</v>
      </c>
      <c r="D11" s="678">
        <v>0</v>
      </c>
      <c r="E11" s="678">
        <v>0</v>
      </c>
      <c r="F11" s="678">
        <v>0</v>
      </c>
      <c r="G11" s="679">
        <v>0</v>
      </c>
      <c r="H11" s="679">
        <v>0</v>
      </c>
      <c r="I11" s="640">
        <f t="shared" si="1"/>
        <v>0</v>
      </c>
      <c r="K11">
        <f t="shared" si="2"/>
        <v>0</v>
      </c>
    </row>
    <row r="12" spans="1:11">
      <c r="A12" s="639">
        <v>8</v>
      </c>
      <c r="B12" s="680" t="s">
        <v>160</v>
      </c>
      <c r="C12" s="677">
        <v>107492.25</v>
      </c>
      <c r="D12" s="678">
        <v>0</v>
      </c>
      <c r="E12" s="678">
        <v>0</v>
      </c>
      <c r="F12" s="678">
        <v>0</v>
      </c>
      <c r="G12" s="679">
        <v>0</v>
      </c>
      <c r="H12" s="679">
        <v>0</v>
      </c>
      <c r="I12" s="640">
        <f t="shared" si="1"/>
        <v>0</v>
      </c>
      <c r="K12">
        <f t="shared" si="2"/>
        <v>0</v>
      </c>
    </row>
    <row r="13" spans="1:11">
      <c r="A13" s="639">
        <v>9</v>
      </c>
      <c r="B13" s="680" t="s">
        <v>161</v>
      </c>
      <c r="C13" s="677">
        <v>138175.75</v>
      </c>
      <c r="D13" s="678">
        <v>0</v>
      </c>
      <c r="E13" s="678">
        <v>0</v>
      </c>
      <c r="F13" s="678">
        <v>0</v>
      </c>
      <c r="G13" s="679">
        <v>0</v>
      </c>
      <c r="H13" s="679">
        <v>0</v>
      </c>
      <c r="I13" s="640">
        <f t="shared" si="1"/>
        <v>0</v>
      </c>
      <c r="K13">
        <f t="shared" si="2"/>
        <v>0</v>
      </c>
    </row>
    <row r="14" spans="1:11">
      <c r="A14" s="639">
        <v>10</v>
      </c>
      <c r="B14" s="680" t="s">
        <v>162</v>
      </c>
      <c r="C14" s="677">
        <v>168336.04</v>
      </c>
      <c r="D14" s="678">
        <v>0</v>
      </c>
      <c r="E14" s="678">
        <v>0</v>
      </c>
      <c r="F14" s="678">
        <v>0</v>
      </c>
      <c r="G14" s="679">
        <v>0</v>
      </c>
      <c r="H14" s="679">
        <v>0</v>
      </c>
      <c r="I14" s="640">
        <f t="shared" si="1"/>
        <v>0</v>
      </c>
      <c r="K14">
        <f t="shared" si="2"/>
        <v>0</v>
      </c>
    </row>
    <row r="15" spans="1:11">
      <c r="A15" s="639">
        <v>11</v>
      </c>
      <c r="B15" s="680" t="s">
        <v>174</v>
      </c>
      <c r="C15" s="677">
        <v>6021</v>
      </c>
      <c r="D15" s="678">
        <v>0</v>
      </c>
      <c r="E15" s="678">
        <v>0</v>
      </c>
      <c r="F15" s="678">
        <v>0</v>
      </c>
      <c r="G15" s="679">
        <v>0</v>
      </c>
      <c r="H15" s="679">
        <v>0</v>
      </c>
      <c r="I15" s="640">
        <f t="shared" si="1"/>
        <v>0</v>
      </c>
      <c r="K15">
        <f t="shared" si="2"/>
        <v>0</v>
      </c>
    </row>
    <row r="16" spans="1:11">
      <c r="A16" s="639">
        <v>12</v>
      </c>
      <c r="B16" s="681" t="s">
        <v>175</v>
      </c>
      <c r="C16" s="677">
        <v>182060.75</v>
      </c>
      <c r="D16" s="678">
        <v>0</v>
      </c>
      <c r="E16" s="678">
        <v>0</v>
      </c>
      <c r="F16" s="678">
        <v>0</v>
      </c>
      <c r="G16" s="679">
        <v>0</v>
      </c>
      <c r="H16" s="679">
        <v>0</v>
      </c>
      <c r="I16" s="640">
        <f t="shared" si="1"/>
        <v>0</v>
      </c>
      <c r="K16">
        <f t="shared" si="2"/>
        <v>0</v>
      </c>
    </row>
    <row r="17" spans="1:11">
      <c r="A17" s="639">
        <v>13</v>
      </c>
      <c r="B17" s="680" t="s">
        <v>176</v>
      </c>
      <c r="C17" s="677">
        <v>6632.5</v>
      </c>
      <c r="D17" s="678">
        <v>0</v>
      </c>
      <c r="E17" s="678">
        <v>0</v>
      </c>
      <c r="F17" s="678">
        <v>0</v>
      </c>
      <c r="G17" s="679">
        <v>0</v>
      </c>
      <c r="H17" s="679">
        <v>0</v>
      </c>
      <c r="I17" s="640">
        <f t="shared" si="1"/>
        <v>0</v>
      </c>
      <c r="K17">
        <f t="shared" si="2"/>
        <v>0</v>
      </c>
    </row>
    <row r="18" spans="1:11">
      <c r="A18" s="639">
        <v>14</v>
      </c>
      <c r="B18" s="680" t="s">
        <v>177</v>
      </c>
      <c r="C18" s="677">
        <v>20142.080000000002</v>
      </c>
      <c r="D18" s="678">
        <v>0</v>
      </c>
      <c r="E18" s="678">
        <v>0</v>
      </c>
      <c r="F18" s="678">
        <v>0</v>
      </c>
      <c r="G18" s="679">
        <v>0</v>
      </c>
      <c r="H18" s="679">
        <v>0</v>
      </c>
      <c r="I18" s="640">
        <f t="shared" si="1"/>
        <v>0</v>
      </c>
      <c r="K18">
        <f t="shared" si="2"/>
        <v>0</v>
      </c>
    </row>
    <row r="19" spans="1:11">
      <c r="A19" s="639">
        <v>15</v>
      </c>
      <c r="B19" s="680" t="s">
        <v>179</v>
      </c>
      <c r="C19" s="677">
        <v>74</v>
      </c>
      <c r="D19" s="678">
        <v>0</v>
      </c>
      <c r="E19" s="678">
        <v>0</v>
      </c>
      <c r="F19" s="678">
        <v>0</v>
      </c>
      <c r="G19" s="679">
        <v>0</v>
      </c>
      <c r="H19" s="679">
        <v>0</v>
      </c>
      <c r="I19" s="640">
        <f t="shared" si="1"/>
        <v>0</v>
      </c>
      <c r="K19">
        <f t="shared" si="2"/>
        <v>0</v>
      </c>
    </row>
    <row r="20" spans="1:11">
      <c r="A20" s="639">
        <v>16</v>
      </c>
      <c r="B20" s="680" t="s">
        <v>180</v>
      </c>
      <c r="C20" s="677">
        <v>122</v>
      </c>
      <c r="D20" s="678">
        <v>0</v>
      </c>
      <c r="E20" s="678">
        <v>0</v>
      </c>
      <c r="F20" s="678">
        <v>0</v>
      </c>
      <c r="G20" s="679">
        <v>0</v>
      </c>
      <c r="H20" s="679">
        <v>0</v>
      </c>
      <c r="I20" s="640">
        <f t="shared" si="1"/>
        <v>0</v>
      </c>
      <c r="K20">
        <f t="shared" si="2"/>
        <v>0</v>
      </c>
    </row>
    <row r="21" spans="1:11">
      <c r="A21" s="639">
        <v>17</v>
      </c>
      <c r="B21" s="680" t="s">
        <v>181</v>
      </c>
      <c r="C21" s="677">
        <v>673143.44</v>
      </c>
      <c r="D21" s="678">
        <v>0</v>
      </c>
      <c r="E21" s="678">
        <v>0</v>
      </c>
      <c r="F21" s="678">
        <v>0</v>
      </c>
      <c r="G21" s="679">
        <v>0</v>
      </c>
      <c r="H21" s="679">
        <v>0</v>
      </c>
      <c r="I21" s="640">
        <f t="shared" si="1"/>
        <v>0</v>
      </c>
      <c r="K21">
        <f t="shared" si="2"/>
        <v>0</v>
      </c>
    </row>
    <row r="22" spans="1:11">
      <c r="A22" s="639">
        <v>18</v>
      </c>
      <c r="B22" s="681" t="s">
        <v>164</v>
      </c>
      <c r="C22" s="677">
        <v>2575.1999999999998</v>
      </c>
      <c r="D22" s="678">
        <v>0</v>
      </c>
      <c r="E22" s="678">
        <v>0</v>
      </c>
      <c r="F22" s="678">
        <v>0</v>
      </c>
      <c r="G22" s="679">
        <v>0</v>
      </c>
      <c r="H22" s="679">
        <v>0</v>
      </c>
      <c r="I22" s="640">
        <f t="shared" si="1"/>
        <v>0</v>
      </c>
      <c r="K22">
        <f t="shared" si="2"/>
        <v>0</v>
      </c>
    </row>
    <row r="23" spans="1:11">
      <c r="A23" s="639">
        <v>19</v>
      </c>
      <c r="B23" s="680" t="s">
        <v>165</v>
      </c>
      <c r="C23" s="677">
        <v>145256.25</v>
      </c>
      <c r="D23" s="678">
        <v>0</v>
      </c>
      <c r="E23" s="678">
        <v>0</v>
      </c>
      <c r="F23" s="678">
        <v>0</v>
      </c>
      <c r="G23" s="679">
        <v>0</v>
      </c>
      <c r="H23" s="679">
        <v>0</v>
      </c>
      <c r="I23" s="640">
        <f t="shared" si="1"/>
        <v>0</v>
      </c>
      <c r="K23">
        <f t="shared" si="2"/>
        <v>0</v>
      </c>
    </row>
    <row r="24" spans="1:11">
      <c r="A24" s="639">
        <v>20</v>
      </c>
      <c r="B24" s="680" t="s">
        <v>166</v>
      </c>
      <c r="C24" s="677">
        <v>30119.25</v>
      </c>
      <c r="D24" s="678">
        <v>0</v>
      </c>
      <c r="E24" s="678">
        <v>0</v>
      </c>
      <c r="F24" s="678">
        <v>0</v>
      </c>
      <c r="G24" s="679">
        <v>0</v>
      </c>
      <c r="H24" s="679">
        <v>0</v>
      </c>
      <c r="I24" s="640">
        <f t="shared" si="1"/>
        <v>0</v>
      </c>
      <c r="K24">
        <f t="shared" si="2"/>
        <v>0</v>
      </c>
    </row>
    <row r="25" spans="1:11">
      <c r="A25" s="639">
        <v>21</v>
      </c>
      <c r="B25" s="680" t="s">
        <v>167</v>
      </c>
      <c r="C25" s="677">
        <v>8316.5</v>
      </c>
      <c r="D25" s="678">
        <v>0</v>
      </c>
      <c r="E25" s="678">
        <v>0</v>
      </c>
      <c r="F25" s="678">
        <v>0</v>
      </c>
      <c r="G25" s="679">
        <v>0</v>
      </c>
      <c r="H25" s="679">
        <v>0</v>
      </c>
      <c r="I25" s="640">
        <f t="shared" si="1"/>
        <v>0</v>
      </c>
      <c r="K25">
        <f t="shared" si="2"/>
        <v>0</v>
      </c>
    </row>
    <row r="26" spans="1:11">
      <c r="A26" s="639">
        <v>22</v>
      </c>
      <c r="B26" s="680" t="s">
        <v>168</v>
      </c>
      <c r="C26" s="677">
        <v>193449</v>
      </c>
      <c r="D26" s="678">
        <v>0</v>
      </c>
      <c r="E26" s="678">
        <v>0</v>
      </c>
      <c r="F26" s="678">
        <v>0</v>
      </c>
      <c r="G26" s="679">
        <v>0</v>
      </c>
      <c r="H26" s="679">
        <v>0</v>
      </c>
      <c r="I26" s="640">
        <f t="shared" si="1"/>
        <v>0</v>
      </c>
      <c r="K26">
        <f t="shared" si="2"/>
        <v>0</v>
      </c>
    </row>
    <row r="27" spans="1:11">
      <c r="A27" s="639">
        <v>23</v>
      </c>
      <c r="B27" s="680" t="s">
        <v>169</v>
      </c>
      <c r="C27" s="677">
        <v>126984.02</v>
      </c>
      <c r="D27" s="678">
        <v>0</v>
      </c>
      <c r="E27" s="678">
        <v>0</v>
      </c>
      <c r="F27" s="678">
        <v>0</v>
      </c>
      <c r="G27" s="679">
        <v>0</v>
      </c>
      <c r="H27" s="679">
        <v>0</v>
      </c>
      <c r="I27" s="640">
        <f t="shared" si="1"/>
        <v>0</v>
      </c>
      <c r="K27">
        <f t="shared" si="2"/>
        <v>0</v>
      </c>
    </row>
    <row r="28" spans="1:11">
      <c r="A28" s="639">
        <v>24</v>
      </c>
      <c r="B28" s="680" t="s">
        <v>170</v>
      </c>
      <c r="C28" s="677">
        <v>377.5</v>
      </c>
      <c r="D28" s="678">
        <v>0</v>
      </c>
      <c r="E28" s="678">
        <v>0</v>
      </c>
      <c r="F28" s="678">
        <v>0</v>
      </c>
      <c r="G28" s="679">
        <v>0</v>
      </c>
      <c r="H28" s="679">
        <v>0</v>
      </c>
      <c r="I28" s="640">
        <f t="shared" si="1"/>
        <v>0</v>
      </c>
      <c r="K28">
        <f t="shared" si="2"/>
        <v>0</v>
      </c>
    </row>
    <row r="29" spans="1:11">
      <c r="A29" s="639">
        <v>25</v>
      </c>
      <c r="B29" s="681" t="s">
        <v>171</v>
      </c>
      <c r="C29" s="677">
        <v>4987</v>
      </c>
      <c r="D29" s="678">
        <v>0</v>
      </c>
      <c r="E29" s="678">
        <v>0</v>
      </c>
      <c r="F29" s="678">
        <v>0</v>
      </c>
      <c r="G29" s="679">
        <v>0</v>
      </c>
      <c r="H29" s="679">
        <v>0</v>
      </c>
      <c r="I29" s="640">
        <f t="shared" si="1"/>
        <v>0</v>
      </c>
      <c r="K29">
        <f t="shared" si="2"/>
        <v>0</v>
      </c>
    </row>
    <row r="30" spans="1:11">
      <c r="A30" s="639">
        <v>26</v>
      </c>
      <c r="B30" s="680" t="s">
        <v>172</v>
      </c>
      <c r="C30" s="677">
        <v>85260</v>
      </c>
      <c r="D30" s="678">
        <v>0</v>
      </c>
      <c r="E30" s="678">
        <v>0</v>
      </c>
      <c r="F30" s="678">
        <v>0</v>
      </c>
      <c r="G30" s="679">
        <v>0</v>
      </c>
      <c r="H30" s="679">
        <v>0</v>
      </c>
      <c r="I30" s="640">
        <f t="shared" si="1"/>
        <v>0</v>
      </c>
      <c r="K30">
        <f t="shared" si="2"/>
        <v>0</v>
      </c>
    </row>
    <row r="31" spans="1:11">
      <c r="A31" s="639">
        <v>27</v>
      </c>
      <c r="B31" s="680" t="s">
        <v>134</v>
      </c>
      <c r="C31" s="677">
        <v>1080748.44</v>
      </c>
      <c r="D31" s="678">
        <v>0</v>
      </c>
      <c r="E31" s="678">
        <v>0</v>
      </c>
      <c r="F31" s="678">
        <v>0</v>
      </c>
      <c r="G31" s="679">
        <v>0</v>
      </c>
      <c r="H31" s="679">
        <v>0</v>
      </c>
      <c r="I31" s="640">
        <f t="shared" si="1"/>
        <v>0</v>
      </c>
      <c r="K31">
        <f t="shared" si="2"/>
        <v>0</v>
      </c>
    </row>
    <row r="32" spans="1:11">
      <c r="A32" s="639">
        <v>28</v>
      </c>
      <c r="B32" s="680" t="s">
        <v>135</v>
      </c>
      <c r="C32" s="677">
        <v>399619.58</v>
      </c>
      <c r="D32" s="678">
        <v>0</v>
      </c>
      <c r="E32" s="678">
        <v>0</v>
      </c>
      <c r="F32" s="678">
        <v>0</v>
      </c>
      <c r="G32" s="679">
        <v>0</v>
      </c>
      <c r="H32" s="679">
        <v>0</v>
      </c>
      <c r="I32" s="640">
        <f t="shared" si="1"/>
        <v>0</v>
      </c>
      <c r="K32">
        <f t="shared" si="2"/>
        <v>0</v>
      </c>
    </row>
    <row r="33" spans="1:11">
      <c r="A33" s="639">
        <v>29</v>
      </c>
      <c r="B33" s="680" t="s">
        <v>136</v>
      </c>
      <c r="C33" s="677">
        <v>692561.36</v>
      </c>
      <c r="D33" s="678">
        <v>0</v>
      </c>
      <c r="E33" s="678">
        <v>0</v>
      </c>
      <c r="F33" s="678">
        <v>0</v>
      </c>
      <c r="G33" s="679">
        <v>0</v>
      </c>
      <c r="H33" s="679">
        <v>0</v>
      </c>
      <c r="I33" s="640">
        <f t="shared" si="1"/>
        <v>0</v>
      </c>
      <c r="K33">
        <f t="shared" si="2"/>
        <v>0</v>
      </c>
    </row>
    <row r="34" spans="1:11">
      <c r="A34" s="639">
        <v>30</v>
      </c>
      <c r="B34" s="680" t="s">
        <v>137</v>
      </c>
      <c r="C34" s="677">
        <v>203994.61</v>
      </c>
      <c r="D34" s="678">
        <v>0</v>
      </c>
      <c r="E34" s="678">
        <v>0</v>
      </c>
      <c r="F34" s="678">
        <v>0</v>
      </c>
      <c r="G34" s="679">
        <v>0</v>
      </c>
      <c r="H34" s="679">
        <v>0</v>
      </c>
      <c r="I34" s="640">
        <f t="shared" si="1"/>
        <v>0</v>
      </c>
      <c r="K34">
        <f t="shared" si="2"/>
        <v>0</v>
      </c>
    </row>
    <row r="35" spans="1:11">
      <c r="A35" s="639">
        <v>31</v>
      </c>
      <c r="B35" s="680" t="s">
        <v>138</v>
      </c>
      <c r="C35" s="677">
        <v>634304.77</v>
      </c>
      <c r="D35" s="678">
        <v>0</v>
      </c>
      <c r="E35" s="678">
        <v>0</v>
      </c>
      <c r="F35" s="678">
        <v>0</v>
      </c>
      <c r="G35" s="679">
        <v>0</v>
      </c>
      <c r="H35" s="679">
        <v>0</v>
      </c>
      <c r="I35" s="640">
        <f t="shared" si="1"/>
        <v>0</v>
      </c>
      <c r="K35">
        <f t="shared" si="2"/>
        <v>0</v>
      </c>
    </row>
    <row r="36" spans="1:11">
      <c r="A36" s="639">
        <v>32</v>
      </c>
      <c r="B36" s="680" t="s">
        <v>139</v>
      </c>
      <c r="C36" s="677">
        <v>4838</v>
      </c>
      <c r="D36" s="678">
        <v>0</v>
      </c>
      <c r="E36" s="678">
        <v>0</v>
      </c>
      <c r="F36" s="678">
        <v>0</v>
      </c>
      <c r="G36" s="679">
        <v>0</v>
      </c>
      <c r="H36" s="679">
        <v>0</v>
      </c>
      <c r="I36" s="640">
        <f t="shared" si="1"/>
        <v>0</v>
      </c>
      <c r="K36">
        <f t="shared" si="2"/>
        <v>0</v>
      </c>
    </row>
    <row r="37" spans="1:11">
      <c r="A37" s="639">
        <v>33</v>
      </c>
      <c r="B37" s="680" t="s">
        <v>140</v>
      </c>
      <c r="C37" s="677">
        <v>1070870.83</v>
      </c>
      <c r="D37" s="678">
        <v>0</v>
      </c>
      <c r="E37" s="678">
        <v>0</v>
      </c>
      <c r="F37" s="678">
        <v>0</v>
      </c>
      <c r="G37" s="679">
        <v>0</v>
      </c>
      <c r="H37" s="679">
        <v>0</v>
      </c>
      <c r="I37" s="640">
        <f t="shared" si="1"/>
        <v>0</v>
      </c>
      <c r="K37">
        <f t="shared" si="2"/>
        <v>0</v>
      </c>
    </row>
    <row r="38" spans="1:11">
      <c r="A38" s="639">
        <v>34</v>
      </c>
      <c r="B38" s="680" t="s">
        <v>141</v>
      </c>
      <c r="C38" s="677">
        <v>1079820</v>
      </c>
      <c r="D38" s="678">
        <v>0</v>
      </c>
      <c r="E38" s="678">
        <v>0</v>
      </c>
      <c r="F38" s="678">
        <v>0</v>
      </c>
      <c r="G38" s="679">
        <v>0</v>
      </c>
      <c r="H38" s="679">
        <v>0</v>
      </c>
      <c r="I38" s="640">
        <f t="shared" si="1"/>
        <v>0</v>
      </c>
      <c r="K38">
        <f t="shared" si="2"/>
        <v>0</v>
      </c>
    </row>
    <row r="39" spans="1:11">
      <c r="A39" s="639">
        <v>35</v>
      </c>
      <c r="B39" s="680" t="s">
        <v>142</v>
      </c>
      <c r="C39" s="677">
        <v>10</v>
      </c>
      <c r="D39" s="678">
        <v>0</v>
      </c>
      <c r="E39" s="678">
        <v>0</v>
      </c>
      <c r="F39" s="678">
        <v>0</v>
      </c>
      <c r="G39" s="679">
        <v>0</v>
      </c>
      <c r="H39" s="679">
        <v>0</v>
      </c>
      <c r="I39" s="640">
        <f t="shared" si="1"/>
        <v>0</v>
      </c>
      <c r="K39">
        <f t="shared" si="2"/>
        <v>0</v>
      </c>
    </row>
    <row r="40" spans="1:11">
      <c r="A40" s="639">
        <v>36</v>
      </c>
      <c r="B40" s="681" t="s">
        <v>143</v>
      </c>
      <c r="C40" s="677">
        <v>317780.75</v>
      </c>
      <c r="D40" s="678">
        <v>0</v>
      </c>
      <c r="E40" s="678">
        <v>0</v>
      </c>
      <c r="F40" s="678">
        <v>0</v>
      </c>
      <c r="G40" s="679">
        <v>0</v>
      </c>
      <c r="H40" s="679">
        <v>0</v>
      </c>
      <c r="I40" s="640">
        <f t="shared" si="1"/>
        <v>0</v>
      </c>
      <c r="K40">
        <f t="shared" si="2"/>
        <v>0</v>
      </c>
    </row>
    <row r="41" spans="1:11">
      <c r="A41" s="639">
        <v>37</v>
      </c>
      <c r="B41" s="680" t="s">
        <v>144</v>
      </c>
      <c r="C41" s="677">
        <v>2982145.79</v>
      </c>
      <c r="D41" s="678">
        <v>0</v>
      </c>
      <c r="E41" s="678">
        <v>0</v>
      </c>
      <c r="F41" s="678">
        <v>0</v>
      </c>
      <c r="G41" s="679">
        <v>0</v>
      </c>
      <c r="H41" s="679">
        <v>0</v>
      </c>
      <c r="I41" s="640">
        <f t="shared" si="1"/>
        <v>0</v>
      </c>
      <c r="K41">
        <f t="shared" si="2"/>
        <v>0</v>
      </c>
    </row>
    <row r="42" spans="1:11">
      <c r="A42" s="639">
        <v>38</v>
      </c>
      <c r="B42" s="680" t="s">
        <v>145</v>
      </c>
      <c r="C42" s="677">
        <v>178798.17</v>
      </c>
      <c r="D42" s="678">
        <v>0</v>
      </c>
      <c r="E42" s="678">
        <v>0</v>
      </c>
      <c r="F42" s="678">
        <v>0</v>
      </c>
      <c r="G42" s="679">
        <v>0</v>
      </c>
      <c r="H42" s="679">
        <v>0</v>
      </c>
      <c r="I42" s="640">
        <f t="shared" si="1"/>
        <v>0</v>
      </c>
      <c r="K42">
        <f t="shared" si="2"/>
        <v>0</v>
      </c>
    </row>
    <row r="43" spans="1:11">
      <c r="A43" s="639">
        <v>39</v>
      </c>
      <c r="B43" s="680" t="s">
        <v>146</v>
      </c>
      <c r="C43" s="677">
        <v>655234.87</v>
      </c>
      <c r="D43" s="678">
        <v>0</v>
      </c>
      <c r="E43" s="678">
        <v>0</v>
      </c>
      <c r="F43" s="678">
        <v>0</v>
      </c>
      <c r="G43" s="679">
        <v>0</v>
      </c>
      <c r="H43" s="679">
        <v>0</v>
      </c>
      <c r="I43" s="640">
        <f t="shared" si="1"/>
        <v>0</v>
      </c>
      <c r="K43">
        <f t="shared" si="2"/>
        <v>0</v>
      </c>
    </row>
    <row r="44" spans="1:11">
      <c r="A44" s="639">
        <v>40</v>
      </c>
      <c r="B44" s="680" t="s">
        <v>147</v>
      </c>
      <c r="C44" s="677">
        <v>199119.75</v>
      </c>
      <c r="D44" s="678">
        <v>0</v>
      </c>
      <c r="E44" s="678">
        <v>0</v>
      </c>
      <c r="F44" s="678">
        <v>0</v>
      </c>
      <c r="G44" s="679">
        <v>0</v>
      </c>
      <c r="H44" s="679">
        <v>0</v>
      </c>
      <c r="I44" s="640">
        <f t="shared" si="1"/>
        <v>0</v>
      </c>
      <c r="K44">
        <f t="shared" si="2"/>
        <v>0</v>
      </c>
    </row>
    <row r="45" spans="1:11">
      <c r="A45" s="639">
        <v>41</v>
      </c>
      <c r="B45" s="680" t="s">
        <v>148</v>
      </c>
      <c r="C45" s="677">
        <v>321175.89</v>
      </c>
      <c r="D45" s="678">
        <v>0</v>
      </c>
      <c r="E45" s="678">
        <v>0</v>
      </c>
      <c r="F45" s="678">
        <v>0</v>
      </c>
      <c r="G45" s="679">
        <v>0</v>
      </c>
      <c r="H45" s="679">
        <v>0</v>
      </c>
      <c r="I45" s="640">
        <f t="shared" si="1"/>
        <v>0</v>
      </c>
      <c r="K45">
        <f t="shared" si="2"/>
        <v>0</v>
      </c>
    </row>
    <row r="46" spans="1:11">
      <c r="A46" s="639">
        <v>42</v>
      </c>
      <c r="B46" s="681" t="s">
        <v>149</v>
      </c>
      <c r="C46" s="677">
        <v>472479.02</v>
      </c>
      <c r="D46" s="678">
        <v>0</v>
      </c>
      <c r="E46" s="678">
        <v>0</v>
      </c>
      <c r="F46" s="678">
        <v>0</v>
      </c>
      <c r="G46" s="679">
        <v>0</v>
      </c>
      <c r="H46" s="679">
        <v>0</v>
      </c>
      <c r="I46" s="640">
        <f t="shared" si="1"/>
        <v>0</v>
      </c>
      <c r="K46">
        <f t="shared" si="2"/>
        <v>0</v>
      </c>
    </row>
    <row r="47" spans="1:11">
      <c r="A47" s="639">
        <v>43</v>
      </c>
      <c r="B47" s="680" t="s">
        <v>150</v>
      </c>
      <c r="C47" s="677">
        <v>6424.47</v>
      </c>
      <c r="D47" s="678">
        <v>0</v>
      </c>
      <c r="E47" s="678">
        <v>0</v>
      </c>
      <c r="F47" s="678">
        <v>0</v>
      </c>
      <c r="G47" s="679">
        <v>0</v>
      </c>
      <c r="H47" s="679">
        <v>0</v>
      </c>
      <c r="I47" s="640">
        <f t="shared" si="1"/>
        <v>0</v>
      </c>
      <c r="K47">
        <f t="shared" si="2"/>
        <v>0</v>
      </c>
    </row>
    <row r="48" spans="1:11">
      <c r="A48" s="639">
        <v>44</v>
      </c>
      <c r="B48" s="676" t="s">
        <v>151</v>
      </c>
      <c r="C48" s="677">
        <v>686498.64</v>
      </c>
      <c r="D48" s="678">
        <v>0</v>
      </c>
      <c r="E48" s="678">
        <v>0</v>
      </c>
      <c r="F48" s="678">
        <v>0</v>
      </c>
      <c r="G48" s="679">
        <v>0</v>
      </c>
      <c r="H48" s="679">
        <v>0</v>
      </c>
      <c r="I48" s="640">
        <f t="shared" si="1"/>
        <v>0</v>
      </c>
      <c r="K48">
        <f t="shared" si="2"/>
        <v>0</v>
      </c>
    </row>
    <row r="49" spans="1:11">
      <c r="A49" s="639">
        <v>45</v>
      </c>
      <c r="B49" s="680" t="s">
        <v>152</v>
      </c>
      <c r="C49" s="677">
        <v>1058790.17</v>
      </c>
      <c r="D49" s="678">
        <v>0</v>
      </c>
      <c r="E49" s="678">
        <v>0</v>
      </c>
      <c r="F49" s="678">
        <v>0</v>
      </c>
      <c r="G49" s="679">
        <v>0</v>
      </c>
      <c r="H49" s="679">
        <v>0</v>
      </c>
      <c r="I49" s="640">
        <f t="shared" si="1"/>
        <v>0</v>
      </c>
      <c r="K49">
        <f t="shared" si="2"/>
        <v>0</v>
      </c>
    </row>
    <row r="50" spans="1:11">
      <c r="A50" s="639">
        <v>46</v>
      </c>
      <c r="B50" s="680" t="s">
        <v>153</v>
      </c>
      <c r="C50" s="677">
        <v>3096498.78</v>
      </c>
      <c r="D50" s="678">
        <v>0</v>
      </c>
      <c r="E50" s="678">
        <v>0</v>
      </c>
      <c r="F50" s="678">
        <v>0</v>
      </c>
      <c r="G50" s="679">
        <v>0</v>
      </c>
      <c r="H50" s="679">
        <v>0</v>
      </c>
      <c r="I50" s="640">
        <f t="shared" si="1"/>
        <v>0</v>
      </c>
      <c r="K50">
        <f t="shared" si="2"/>
        <v>0</v>
      </c>
    </row>
    <row r="51" spans="1:11">
      <c r="A51" s="639">
        <v>47</v>
      </c>
      <c r="B51" s="680" t="s">
        <v>183</v>
      </c>
      <c r="C51" s="677">
        <v>68.05</v>
      </c>
      <c r="D51" s="678">
        <v>0</v>
      </c>
      <c r="E51" s="678">
        <v>0</v>
      </c>
      <c r="F51" s="678">
        <v>0</v>
      </c>
      <c r="G51" s="679">
        <v>0</v>
      </c>
      <c r="H51" s="679">
        <v>0</v>
      </c>
      <c r="I51" s="640">
        <f t="shared" si="1"/>
        <v>0</v>
      </c>
      <c r="K51">
        <f t="shared" si="2"/>
        <v>0</v>
      </c>
    </row>
    <row r="52" spans="1:11">
      <c r="A52" s="639">
        <v>48</v>
      </c>
      <c r="B52" s="680" t="s">
        <v>184</v>
      </c>
      <c r="C52" s="677">
        <v>122.43</v>
      </c>
      <c r="D52" s="678">
        <v>0</v>
      </c>
      <c r="E52" s="678">
        <v>0</v>
      </c>
      <c r="F52" s="678">
        <v>0</v>
      </c>
      <c r="G52" s="679">
        <v>0</v>
      </c>
      <c r="H52" s="679">
        <v>0</v>
      </c>
      <c r="I52" s="640">
        <f t="shared" si="1"/>
        <v>0</v>
      </c>
      <c r="K52">
        <f t="shared" si="2"/>
        <v>0</v>
      </c>
    </row>
    <row r="53" spans="1:11">
      <c r="A53" s="639">
        <v>49</v>
      </c>
      <c r="B53" s="680" t="s">
        <v>185</v>
      </c>
      <c r="C53" s="677">
        <v>7925.25</v>
      </c>
      <c r="D53" s="678">
        <v>0</v>
      </c>
      <c r="E53" s="678">
        <v>0</v>
      </c>
      <c r="F53" s="678">
        <v>0</v>
      </c>
      <c r="G53" s="679">
        <v>0</v>
      </c>
      <c r="H53" s="679">
        <v>0</v>
      </c>
      <c r="I53" s="640">
        <f t="shared" si="1"/>
        <v>0</v>
      </c>
      <c r="K53">
        <f t="shared" si="2"/>
        <v>0</v>
      </c>
    </row>
    <row r="54" spans="1:11">
      <c r="A54" s="639">
        <v>50</v>
      </c>
      <c r="B54" s="680" t="s">
        <v>186</v>
      </c>
      <c r="C54" s="677">
        <v>59678.37</v>
      </c>
      <c r="D54" s="678">
        <v>0</v>
      </c>
      <c r="E54" s="678">
        <v>0</v>
      </c>
      <c r="F54" s="678">
        <v>0</v>
      </c>
      <c r="G54" s="679">
        <v>0</v>
      </c>
      <c r="H54" s="679">
        <v>0</v>
      </c>
      <c r="I54" s="640">
        <f t="shared" si="1"/>
        <v>0</v>
      </c>
      <c r="K54">
        <f t="shared" si="2"/>
        <v>0</v>
      </c>
    </row>
    <row r="55" spans="1:11">
      <c r="A55" s="639">
        <v>51</v>
      </c>
      <c r="B55" s="680" t="s">
        <v>187</v>
      </c>
      <c r="C55" s="677">
        <v>15130.19</v>
      </c>
      <c r="D55" s="678">
        <v>0</v>
      </c>
      <c r="E55" s="678">
        <v>0</v>
      </c>
      <c r="F55" s="678">
        <v>0</v>
      </c>
      <c r="G55" s="679">
        <v>0</v>
      </c>
      <c r="H55" s="679">
        <v>0</v>
      </c>
      <c r="I55" s="640">
        <f t="shared" si="1"/>
        <v>0</v>
      </c>
      <c r="K55">
        <f t="shared" si="2"/>
        <v>0</v>
      </c>
    </row>
    <row r="56" spans="1:11">
      <c r="A56" s="639">
        <v>52</v>
      </c>
      <c r="B56" s="680" t="s">
        <v>188</v>
      </c>
      <c r="C56" s="677">
        <v>2391.5</v>
      </c>
      <c r="D56" s="678">
        <v>0</v>
      </c>
      <c r="E56" s="678">
        <v>0</v>
      </c>
      <c r="F56" s="678">
        <v>0</v>
      </c>
      <c r="G56" s="679">
        <v>0</v>
      </c>
      <c r="H56" s="679">
        <v>0</v>
      </c>
      <c r="I56" s="640">
        <f t="shared" si="1"/>
        <v>0</v>
      </c>
      <c r="K56">
        <f t="shared" si="2"/>
        <v>0</v>
      </c>
    </row>
    <row r="57" spans="1:11">
      <c r="A57" s="639">
        <v>53</v>
      </c>
      <c r="B57" s="680" t="s">
        <v>189</v>
      </c>
      <c r="C57" s="677">
        <v>561</v>
      </c>
      <c r="D57" s="678">
        <v>0</v>
      </c>
      <c r="E57" s="678">
        <v>0</v>
      </c>
      <c r="F57" s="678">
        <v>0</v>
      </c>
      <c r="G57" s="679">
        <v>0</v>
      </c>
      <c r="H57" s="679">
        <v>0</v>
      </c>
      <c r="I57" s="640">
        <f t="shared" si="1"/>
        <v>0</v>
      </c>
      <c r="K57">
        <f t="shared" si="2"/>
        <v>0</v>
      </c>
    </row>
    <row r="58" spans="1:11">
      <c r="A58" s="639">
        <v>54</v>
      </c>
      <c r="B58" s="680" t="s">
        <v>190</v>
      </c>
      <c r="C58" s="677">
        <v>48675.51</v>
      </c>
      <c r="D58" s="678">
        <v>0</v>
      </c>
      <c r="E58" s="678">
        <v>0</v>
      </c>
      <c r="F58" s="678">
        <v>0</v>
      </c>
      <c r="G58" s="679">
        <v>0</v>
      </c>
      <c r="H58" s="679">
        <v>0</v>
      </c>
      <c r="I58" s="640">
        <f t="shared" si="1"/>
        <v>0</v>
      </c>
      <c r="K58">
        <f t="shared" si="2"/>
        <v>0</v>
      </c>
    </row>
    <row r="59" spans="1:11">
      <c r="A59" s="639">
        <v>55</v>
      </c>
      <c r="B59" s="680" t="s">
        <v>192</v>
      </c>
      <c r="C59" s="677">
        <v>13640.179999999998</v>
      </c>
      <c r="D59" s="678">
        <v>0</v>
      </c>
      <c r="E59" s="678">
        <v>0</v>
      </c>
      <c r="F59" s="678">
        <v>0</v>
      </c>
      <c r="G59" s="679">
        <v>0</v>
      </c>
      <c r="H59" s="679">
        <v>0</v>
      </c>
      <c r="I59" s="640">
        <f t="shared" si="1"/>
        <v>0</v>
      </c>
      <c r="K59">
        <f t="shared" si="2"/>
        <v>0</v>
      </c>
    </row>
    <row r="60" spans="1:11">
      <c r="A60" s="639">
        <v>56</v>
      </c>
      <c r="B60" s="680" t="s">
        <v>193</v>
      </c>
      <c r="C60" s="677">
        <v>22</v>
      </c>
      <c r="D60" s="678">
        <v>0</v>
      </c>
      <c r="E60" s="678">
        <v>0</v>
      </c>
      <c r="F60" s="678">
        <v>0</v>
      </c>
      <c r="G60" s="679">
        <v>0</v>
      </c>
      <c r="H60" s="679">
        <v>0</v>
      </c>
      <c r="I60" s="640">
        <f t="shared" si="1"/>
        <v>0</v>
      </c>
      <c r="K60">
        <f t="shared" si="2"/>
        <v>0</v>
      </c>
    </row>
    <row r="61" spans="1:11">
      <c r="A61" s="639">
        <v>57</v>
      </c>
      <c r="B61" s="680" t="s">
        <v>194</v>
      </c>
      <c r="C61" s="677">
        <v>34991.78</v>
      </c>
      <c r="D61" s="678">
        <v>0</v>
      </c>
      <c r="E61" s="678">
        <v>0</v>
      </c>
      <c r="F61" s="678">
        <v>0</v>
      </c>
      <c r="G61" s="679">
        <v>0</v>
      </c>
      <c r="H61" s="679">
        <v>0</v>
      </c>
      <c r="I61" s="640">
        <f t="shared" si="1"/>
        <v>0</v>
      </c>
      <c r="K61">
        <f t="shared" si="2"/>
        <v>0</v>
      </c>
    </row>
    <row r="62" spans="1:11">
      <c r="A62" s="639">
        <v>58</v>
      </c>
      <c r="B62" s="680" t="s">
        <v>195</v>
      </c>
      <c r="C62" s="677">
        <v>7265</v>
      </c>
      <c r="D62" s="678">
        <v>0</v>
      </c>
      <c r="E62" s="678">
        <v>0</v>
      </c>
      <c r="F62" s="678">
        <v>0</v>
      </c>
      <c r="G62" s="679">
        <v>0</v>
      </c>
      <c r="H62" s="679">
        <v>0</v>
      </c>
      <c r="I62" s="640">
        <f t="shared" si="1"/>
        <v>0</v>
      </c>
      <c r="K62">
        <f t="shared" si="2"/>
        <v>0</v>
      </c>
    </row>
    <row r="63" spans="1:11">
      <c r="A63" s="639">
        <v>59</v>
      </c>
      <c r="B63" s="680" t="s">
        <v>196</v>
      </c>
      <c r="C63" s="677">
        <v>788.71</v>
      </c>
      <c r="D63" s="678">
        <v>0</v>
      </c>
      <c r="E63" s="678">
        <v>0</v>
      </c>
      <c r="F63" s="678">
        <v>0</v>
      </c>
      <c r="G63" s="679">
        <v>0</v>
      </c>
      <c r="H63" s="679">
        <v>0</v>
      </c>
      <c r="I63" s="640">
        <f t="shared" si="1"/>
        <v>0</v>
      </c>
      <c r="K63">
        <f t="shared" si="2"/>
        <v>0</v>
      </c>
    </row>
    <row r="64" spans="1:11">
      <c r="A64" s="639">
        <v>60</v>
      </c>
      <c r="B64" s="682" t="s">
        <v>116</v>
      </c>
      <c r="C64" s="677">
        <v>366088.63</v>
      </c>
      <c r="D64" s="678">
        <v>0</v>
      </c>
      <c r="E64" s="678">
        <v>0</v>
      </c>
      <c r="F64" s="678">
        <v>0</v>
      </c>
      <c r="G64" s="679">
        <v>0</v>
      </c>
      <c r="H64" s="679">
        <v>0</v>
      </c>
      <c r="I64" s="640">
        <f t="shared" si="1"/>
        <v>0</v>
      </c>
      <c r="K64">
        <f t="shared" si="2"/>
        <v>0</v>
      </c>
    </row>
    <row r="65" spans="1:11">
      <c r="A65" s="639">
        <v>61</v>
      </c>
      <c r="B65" s="680" t="s">
        <v>118</v>
      </c>
      <c r="C65" s="677">
        <v>217996.55</v>
      </c>
      <c r="D65" s="678">
        <v>0</v>
      </c>
      <c r="E65" s="678">
        <v>0</v>
      </c>
      <c r="F65" s="678">
        <v>0</v>
      </c>
      <c r="G65" s="679">
        <v>0</v>
      </c>
      <c r="H65" s="679">
        <v>0</v>
      </c>
      <c r="I65" s="640">
        <f t="shared" si="1"/>
        <v>0</v>
      </c>
      <c r="K65">
        <f t="shared" si="2"/>
        <v>0</v>
      </c>
    </row>
    <row r="66" spans="1:11">
      <c r="A66" s="639">
        <v>62</v>
      </c>
      <c r="B66" s="676" t="s">
        <v>117</v>
      </c>
      <c r="C66" s="677">
        <v>86452.04</v>
      </c>
      <c r="D66" s="678">
        <v>0</v>
      </c>
      <c r="E66" s="678">
        <v>0</v>
      </c>
      <c r="F66" s="678">
        <v>0</v>
      </c>
      <c r="G66" s="679">
        <v>0</v>
      </c>
      <c r="H66" s="679">
        <v>0</v>
      </c>
      <c r="I66" s="640">
        <f t="shared" si="1"/>
        <v>0</v>
      </c>
      <c r="K66">
        <f t="shared" si="2"/>
        <v>0</v>
      </c>
    </row>
    <row r="67" spans="1:11">
      <c r="A67" s="639">
        <v>63</v>
      </c>
      <c r="B67" s="680" t="s">
        <v>119</v>
      </c>
      <c r="C67" s="677">
        <v>137437.22</v>
      </c>
      <c r="D67" s="678">
        <v>0</v>
      </c>
      <c r="E67" s="678">
        <v>0</v>
      </c>
      <c r="F67" s="678">
        <v>0</v>
      </c>
      <c r="G67" s="679">
        <v>0</v>
      </c>
      <c r="H67" s="679">
        <v>0</v>
      </c>
      <c r="I67" s="640">
        <f t="shared" si="1"/>
        <v>0</v>
      </c>
      <c r="K67">
        <f t="shared" si="2"/>
        <v>0</v>
      </c>
    </row>
    <row r="68" spans="1:11">
      <c r="A68" s="639">
        <v>64</v>
      </c>
      <c r="B68" s="680" t="s">
        <v>120</v>
      </c>
      <c r="C68" s="677">
        <v>1736244.99</v>
      </c>
      <c r="D68" s="678">
        <v>0</v>
      </c>
      <c r="E68" s="678">
        <v>0</v>
      </c>
      <c r="F68" s="678">
        <v>0</v>
      </c>
      <c r="G68" s="679">
        <v>0</v>
      </c>
      <c r="H68" s="679">
        <v>0</v>
      </c>
      <c r="I68" s="640">
        <f t="shared" si="1"/>
        <v>0</v>
      </c>
      <c r="K68">
        <f t="shared" si="2"/>
        <v>0</v>
      </c>
    </row>
    <row r="69" spans="1:11">
      <c r="A69" s="639">
        <v>65</v>
      </c>
      <c r="B69" s="680" t="s">
        <v>121</v>
      </c>
      <c r="C69" s="677">
        <v>97784.57</v>
      </c>
      <c r="D69" s="678">
        <v>0</v>
      </c>
      <c r="E69" s="678">
        <v>0</v>
      </c>
      <c r="F69" s="678">
        <v>0</v>
      </c>
      <c r="G69" s="679">
        <v>0</v>
      </c>
      <c r="H69" s="679">
        <v>0</v>
      </c>
      <c r="I69" s="640">
        <f t="shared" si="1"/>
        <v>0</v>
      </c>
      <c r="K69">
        <f t="shared" si="2"/>
        <v>0</v>
      </c>
    </row>
    <row r="70" spans="1:11">
      <c r="A70" s="639">
        <v>66</v>
      </c>
      <c r="B70" s="680" t="s">
        <v>122</v>
      </c>
      <c r="C70" s="677">
        <v>342207</v>
      </c>
      <c r="D70" s="678">
        <v>0</v>
      </c>
      <c r="E70" s="678">
        <v>0</v>
      </c>
      <c r="F70" s="678">
        <v>0</v>
      </c>
      <c r="G70" s="679">
        <v>0</v>
      </c>
      <c r="H70" s="679">
        <v>0</v>
      </c>
      <c r="I70" s="640">
        <f t="shared" ref="I70:I80" si="3">+G70-H70</f>
        <v>0</v>
      </c>
      <c r="K70">
        <f t="shared" ref="K70:K80" si="4">IF(G70&gt;0,1,0)</f>
        <v>0</v>
      </c>
    </row>
    <row r="71" spans="1:11">
      <c r="A71" s="639">
        <v>67</v>
      </c>
      <c r="B71" s="681" t="s">
        <v>123</v>
      </c>
      <c r="C71" s="677">
        <v>566802.38</v>
      </c>
      <c r="D71" s="678">
        <v>0</v>
      </c>
      <c r="E71" s="678">
        <v>0</v>
      </c>
      <c r="F71" s="678">
        <v>0</v>
      </c>
      <c r="G71" s="679">
        <v>0</v>
      </c>
      <c r="H71" s="679">
        <v>0</v>
      </c>
      <c r="I71" s="640">
        <f t="shared" si="3"/>
        <v>0</v>
      </c>
      <c r="K71">
        <f t="shared" si="4"/>
        <v>0</v>
      </c>
    </row>
    <row r="72" spans="1:11">
      <c r="A72" s="639">
        <v>68</v>
      </c>
      <c r="B72" s="682" t="s">
        <v>124</v>
      </c>
      <c r="C72" s="677">
        <v>871218.78</v>
      </c>
      <c r="D72" s="678">
        <v>0</v>
      </c>
      <c r="E72" s="678">
        <v>0</v>
      </c>
      <c r="F72" s="678">
        <v>0</v>
      </c>
      <c r="G72" s="679">
        <v>0</v>
      </c>
      <c r="H72" s="679">
        <v>0</v>
      </c>
      <c r="I72" s="640">
        <f t="shared" si="3"/>
        <v>0</v>
      </c>
      <c r="K72">
        <f t="shared" si="4"/>
        <v>0</v>
      </c>
    </row>
    <row r="73" spans="1:11">
      <c r="A73" s="639">
        <v>69</v>
      </c>
      <c r="B73" s="681" t="s">
        <v>125</v>
      </c>
      <c r="C73" s="677">
        <v>384495.65</v>
      </c>
      <c r="D73" s="678">
        <v>0</v>
      </c>
      <c r="E73" s="678">
        <v>0</v>
      </c>
      <c r="F73" s="678">
        <v>0</v>
      </c>
      <c r="G73" s="679">
        <v>0</v>
      </c>
      <c r="H73" s="679">
        <v>0</v>
      </c>
      <c r="I73" s="640">
        <f t="shared" si="3"/>
        <v>0</v>
      </c>
      <c r="K73">
        <f t="shared" si="4"/>
        <v>0</v>
      </c>
    </row>
    <row r="74" spans="1:11">
      <c r="A74" s="639">
        <v>70</v>
      </c>
      <c r="B74" s="680" t="s">
        <v>126</v>
      </c>
      <c r="C74" s="677">
        <v>41720</v>
      </c>
      <c r="D74" s="678">
        <v>0</v>
      </c>
      <c r="E74" s="678">
        <v>0</v>
      </c>
      <c r="F74" s="678">
        <v>0</v>
      </c>
      <c r="G74" s="679">
        <v>0</v>
      </c>
      <c r="H74" s="679">
        <v>0</v>
      </c>
      <c r="I74" s="640">
        <f t="shared" si="3"/>
        <v>0</v>
      </c>
      <c r="K74">
        <f t="shared" si="4"/>
        <v>0</v>
      </c>
    </row>
    <row r="75" spans="1:11">
      <c r="A75" s="639">
        <v>71</v>
      </c>
      <c r="B75" s="681" t="s">
        <v>127</v>
      </c>
      <c r="C75" s="677">
        <v>114605.5</v>
      </c>
      <c r="D75" s="678">
        <v>0</v>
      </c>
      <c r="E75" s="678">
        <v>0</v>
      </c>
      <c r="F75" s="678">
        <v>0</v>
      </c>
      <c r="G75" s="679">
        <v>0</v>
      </c>
      <c r="H75" s="679">
        <v>0</v>
      </c>
      <c r="I75" s="640">
        <f t="shared" si="3"/>
        <v>0</v>
      </c>
      <c r="K75">
        <f t="shared" si="4"/>
        <v>0</v>
      </c>
    </row>
    <row r="76" spans="1:11">
      <c r="A76" s="639">
        <v>72</v>
      </c>
      <c r="B76" s="680" t="s">
        <v>128</v>
      </c>
      <c r="C76" s="677">
        <v>21486.62</v>
      </c>
      <c r="D76" s="678">
        <v>0</v>
      </c>
      <c r="E76" s="678">
        <v>0</v>
      </c>
      <c r="F76" s="678">
        <v>0</v>
      </c>
      <c r="G76" s="679">
        <v>0</v>
      </c>
      <c r="H76" s="679">
        <v>0</v>
      </c>
      <c r="I76" s="640">
        <f t="shared" si="3"/>
        <v>0</v>
      </c>
      <c r="K76">
        <f t="shared" si="4"/>
        <v>0</v>
      </c>
    </row>
    <row r="77" spans="1:11">
      <c r="A77" s="639">
        <v>73</v>
      </c>
      <c r="B77" s="680" t="s">
        <v>129</v>
      </c>
      <c r="C77" s="677">
        <v>48321</v>
      </c>
      <c r="D77" s="678">
        <v>0</v>
      </c>
      <c r="E77" s="678">
        <v>0</v>
      </c>
      <c r="F77" s="678">
        <v>0</v>
      </c>
      <c r="G77" s="679">
        <v>0</v>
      </c>
      <c r="H77" s="679">
        <v>0</v>
      </c>
      <c r="I77" s="640">
        <f t="shared" si="3"/>
        <v>0</v>
      </c>
      <c r="K77">
        <f t="shared" si="4"/>
        <v>0</v>
      </c>
    </row>
    <row r="78" spans="1:11">
      <c r="A78" s="639">
        <v>74</v>
      </c>
      <c r="B78" s="680" t="s">
        <v>130</v>
      </c>
      <c r="C78" s="677">
        <v>594292</v>
      </c>
      <c r="D78" s="678">
        <v>0</v>
      </c>
      <c r="E78" s="678">
        <v>0</v>
      </c>
      <c r="F78" s="678">
        <v>0</v>
      </c>
      <c r="G78" s="679">
        <v>0</v>
      </c>
      <c r="H78" s="679">
        <v>0</v>
      </c>
      <c r="I78" s="640">
        <f t="shared" si="3"/>
        <v>0</v>
      </c>
      <c r="K78">
        <f t="shared" si="4"/>
        <v>0</v>
      </c>
    </row>
    <row r="79" spans="1:11">
      <c r="A79" s="639">
        <v>75</v>
      </c>
      <c r="B79" s="680" t="s">
        <v>132</v>
      </c>
      <c r="C79" s="677">
        <v>333930.40000000002</v>
      </c>
      <c r="D79" s="678">
        <v>0</v>
      </c>
      <c r="E79" s="678">
        <v>0</v>
      </c>
      <c r="F79" s="678">
        <v>0</v>
      </c>
      <c r="G79" s="679">
        <v>0</v>
      </c>
      <c r="H79" s="679">
        <v>0</v>
      </c>
      <c r="I79" s="640">
        <f t="shared" si="3"/>
        <v>0</v>
      </c>
      <c r="K79">
        <f t="shared" si="4"/>
        <v>0</v>
      </c>
    </row>
    <row r="80" spans="1:11">
      <c r="A80" s="639">
        <v>76</v>
      </c>
      <c r="B80" s="680" t="s">
        <v>131</v>
      </c>
      <c r="C80" s="677">
        <v>105100</v>
      </c>
      <c r="D80" s="678">
        <v>0</v>
      </c>
      <c r="E80" s="678">
        <v>0</v>
      </c>
      <c r="F80" s="678">
        <v>0</v>
      </c>
      <c r="G80" s="679">
        <v>0</v>
      </c>
      <c r="H80" s="679">
        <v>0</v>
      </c>
      <c r="I80" s="640">
        <f t="shared" si="3"/>
        <v>0</v>
      </c>
      <c r="K80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14D06-B296-437D-B33D-C3F46F6FA46C}">
  <sheetPr codeName="Sheet23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5" sqref="H15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18.75">
      <c r="A1" s="850" t="s">
        <v>421</v>
      </c>
      <c r="B1" s="850"/>
      <c r="C1" s="850"/>
      <c r="D1" s="850"/>
      <c r="E1" s="850"/>
      <c r="F1" s="850"/>
      <c r="G1" s="850"/>
      <c r="H1" s="850"/>
      <c r="I1" s="850"/>
      <c r="K1" t="s">
        <v>318</v>
      </c>
    </row>
    <row r="2" spans="1:11" ht="18.75">
      <c r="A2" s="855" t="s">
        <v>227</v>
      </c>
      <c r="B2" s="855" t="s">
        <v>4</v>
      </c>
      <c r="C2" s="857" t="s">
        <v>228</v>
      </c>
      <c r="D2" s="853" t="s">
        <v>229</v>
      </c>
      <c r="E2" s="859"/>
      <c r="F2" s="854"/>
      <c r="G2" s="137" t="s">
        <v>230</v>
      </c>
      <c r="H2" s="137" t="s">
        <v>230</v>
      </c>
      <c r="I2" s="860" t="s">
        <v>231</v>
      </c>
    </row>
    <row r="3" spans="1:11" ht="18.75">
      <c r="A3" s="856"/>
      <c r="B3" s="856"/>
      <c r="C3" s="858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861"/>
    </row>
    <row r="4" spans="1:11" ht="18.75">
      <c r="A4" s="853" t="s">
        <v>40</v>
      </c>
      <c r="B4" s="854"/>
      <c r="C4" s="140">
        <f t="shared" ref="C4:H4" si="0">SUM(C5:C81)</f>
        <v>0</v>
      </c>
      <c r="D4" s="141">
        <f t="shared" si="0"/>
        <v>0</v>
      </c>
      <c r="E4" s="141">
        <f t="shared" si="0"/>
        <v>0</v>
      </c>
      <c r="F4" s="141">
        <f t="shared" si="0"/>
        <v>0</v>
      </c>
      <c r="G4" s="141">
        <f t="shared" si="0"/>
        <v>0</v>
      </c>
      <c r="H4" s="141">
        <f t="shared" si="0"/>
        <v>0</v>
      </c>
      <c r="I4" s="141">
        <f t="shared" ref="I4" si="1">SUM(I5:I81)</f>
        <v>0</v>
      </c>
      <c r="K4">
        <f>SUM(K5:K81)</f>
        <v>0</v>
      </c>
    </row>
    <row r="5" spans="1:11" ht="18.75">
      <c r="A5" s="143">
        <v>1</v>
      </c>
      <c r="B5" s="151" t="s">
        <v>155</v>
      </c>
      <c r="C5" s="145"/>
      <c r="D5" s="146"/>
      <c r="E5" s="146"/>
      <c r="F5" s="146"/>
      <c r="G5" s="147"/>
      <c r="H5" s="148"/>
      <c r="I5" s="149">
        <f>+G5-H5</f>
        <v>0</v>
      </c>
      <c r="K5">
        <f>IF(G5&gt;0,1,0)</f>
        <v>0</v>
      </c>
    </row>
    <row r="6" spans="1:11" ht="18.75">
      <c r="A6" s="143">
        <v>2</v>
      </c>
      <c r="B6" s="151" t="s">
        <v>165</v>
      </c>
      <c r="C6" s="145"/>
      <c r="D6" s="146"/>
      <c r="E6" s="146"/>
      <c r="F6" s="146"/>
      <c r="G6" s="147"/>
      <c r="H6" s="148"/>
      <c r="I6" s="149">
        <f t="shared" ref="I6:I69" si="2">+G6-H6</f>
        <v>0</v>
      </c>
      <c r="K6">
        <f t="shared" ref="K6:K69" si="3">IF(G6&gt;0,1,0)</f>
        <v>0</v>
      </c>
    </row>
    <row r="7" spans="1:11" ht="18.75">
      <c r="A7" s="143">
        <v>3</v>
      </c>
      <c r="B7" s="151" t="s">
        <v>148</v>
      </c>
      <c r="C7" s="145"/>
      <c r="D7" s="166"/>
      <c r="E7" s="146"/>
      <c r="F7" s="154"/>
      <c r="G7" s="148"/>
      <c r="H7" s="148"/>
      <c r="I7" s="149">
        <f t="shared" si="2"/>
        <v>0</v>
      </c>
      <c r="K7">
        <f t="shared" si="3"/>
        <v>0</v>
      </c>
    </row>
    <row r="8" spans="1:11" ht="18.75">
      <c r="A8" s="143">
        <v>4</v>
      </c>
      <c r="B8" s="151" t="s">
        <v>122</v>
      </c>
      <c r="C8" s="145"/>
      <c r="D8" s="146"/>
      <c r="E8" s="146"/>
      <c r="F8" s="146"/>
      <c r="G8" s="147"/>
      <c r="H8" s="148"/>
      <c r="I8" s="149">
        <f t="shared" si="2"/>
        <v>0</v>
      </c>
      <c r="K8">
        <f t="shared" si="3"/>
        <v>0</v>
      </c>
    </row>
    <row r="9" spans="1:11" ht="18.75">
      <c r="A9" s="143">
        <v>5</v>
      </c>
      <c r="B9" s="151" t="s">
        <v>156</v>
      </c>
      <c r="C9" s="145"/>
      <c r="D9" s="146"/>
      <c r="E9" s="146"/>
      <c r="F9" s="146"/>
      <c r="G9" s="148"/>
      <c r="H9" s="147"/>
      <c r="I9" s="149">
        <f t="shared" si="2"/>
        <v>0</v>
      </c>
      <c r="K9">
        <f t="shared" si="3"/>
        <v>0</v>
      </c>
    </row>
    <row r="10" spans="1:11" ht="18.75">
      <c r="A10" s="143">
        <v>6</v>
      </c>
      <c r="B10" s="151" t="s">
        <v>157</v>
      </c>
      <c r="C10" s="145"/>
      <c r="D10" s="146"/>
      <c r="E10" s="146"/>
      <c r="F10" s="146"/>
      <c r="G10" s="147"/>
      <c r="H10" s="148"/>
      <c r="I10" s="149">
        <f t="shared" si="2"/>
        <v>0</v>
      </c>
      <c r="K10">
        <f t="shared" si="3"/>
        <v>0</v>
      </c>
    </row>
    <row r="11" spans="1:11" ht="18.75">
      <c r="A11" s="143">
        <v>7</v>
      </c>
      <c r="B11" s="153" t="s">
        <v>217</v>
      </c>
      <c r="C11" s="145"/>
      <c r="D11" s="146"/>
      <c r="E11" s="146"/>
      <c r="F11" s="146"/>
      <c r="G11" s="148"/>
      <c r="H11" s="147"/>
      <c r="I11" s="149">
        <f t="shared" si="2"/>
        <v>0</v>
      </c>
      <c r="K11">
        <f t="shared" si="3"/>
        <v>0</v>
      </c>
    </row>
    <row r="12" spans="1:11" ht="18.75">
      <c r="A12" s="143">
        <v>8</v>
      </c>
      <c r="B12" s="151" t="s">
        <v>158</v>
      </c>
      <c r="C12" s="145"/>
      <c r="D12" s="146"/>
      <c r="E12" s="146"/>
      <c r="F12" s="146"/>
      <c r="G12" s="147"/>
      <c r="H12" s="148"/>
      <c r="I12" s="149">
        <f t="shared" si="2"/>
        <v>0</v>
      </c>
      <c r="K12">
        <f t="shared" si="3"/>
        <v>0</v>
      </c>
    </row>
    <row r="13" spans="1:11" ht="18.75">
      <c r="A13" s="143">
        <v>9</v>
      </c>
      <c r="B13" s="151" t="s">
        <v>159</v>
      </c>
      <c r="C13" s="145"/>
      <c r="D13" s="146"/>
      <c r="E13" s="146"/>
      <c r="F13" s="146"/>
      <c r="G13" s="147"/>
      <c r="H13" s="148"/>
      <c r="I13" s="149">
        <f t="shared" si="2"/>
        <v>0</v>
      </c>
      <c r="K13">
        <f t="shared" si="3"/>
        <v>0</v>
      </c>
    </row>
    <row r="14" spans="1:11" ht="18.75">
      <c r="A14" s="143">
        <v>10</v>
      </c>
      <c r="B14" s="151" t="s">
        <v>160</v>
      </c>
      <c r="C14" s="145"/>
      <c r="D14" s="146"/>
      <c r="E14" s="146"/>
      <c r="F14" s="146"/>
      <c r="G14" s="148"/>
      <c r="H14" s="147"/>
      <c r="I14" s="149">
        <f t="shared" si="2"/>
        <v>0</v>
      </c>
      <c r="K14">
        <f t="shared" si="3"/>
        <v>0</v>
      </c>
    </row>
    <row r="15" spans="1:11" ht="18.75">
      <c r="A15" s="143">
        <v>11</v>
      </c>
      <c r="B15" s="159" t="s">
        <v>161</v>
      </c>
      <c r="C15" s="145"/>
      <c r="D15" s="146"/>
      <c r="E15" s="146"/>
      <c r="F15" s="146"/>
      <c r="G15" s="147"/>
      <c r="H15" s="148"/>
      <c r="I15" s="149">
        <f t="shared" si="2"/>
        <v>0</v>
      </c>
      <c r="K15">
        <f t="shared" si="3"/>
        <v>0</v>
      </c>
    </row>
    <row r="16" spans="1:11" ht="18.75">
      <c r="A16" s="143">
        <v>12</v>
      </c>
      <c r="B16" s="157" t="s">
        <v>162</v>
      </c>
      <c r="C16" s="145"/>
      <c r="D16" s="146"/>
      <c r="E16" s="146"/>
      <c r="F16" s="146"/>
      <c r="G16" s="147"/>
      <c r="H16" s="148"/>
      <c r="I16" s="149">
        <f t="shared" si="2"/>
        <v>0</v>
      </c>
      <c r="K16">
        <f t="shared" si="3"/>
        <v>0</v>
      </c>
    </row>
    <row r="17" spans="1:11" ht="18.75">
      <c r="A17" s="143">
        <v>13</v>
      </c>
      <c r="B17" s="151" t="s">
        <v>174</v>
      </c>
      <c r="C17" s="145"/>
      <c r="D17" s="146"/>
      <c r="E17" s="146"/>
      <c r="F17" s="146"/>
      <c r="G17" s="147"/>
      <c r="H17" s="148"/>
      <c r="I17" s="149">
        <f t="shared" si="2"/>
        <v>0</v>
      </c>
      <c r="K17">
        <f t="shared" si="3"/>
        <v>0</v>
      </c>
    </row>
    <row r="18" spans="1:11" ht="18.75">
      <c r="A18" s="143">
        <v>14</v>
      </c>
      <c r="B18" s="151" t="s">
        <v>175</v>
      </c>
      <c r="C18" s="145"/>
      <c r="D18" s="158"/>
      <c r="E18" s="158"/>
      <c r="F18" s="146"/>
      <c r="G18" s="148"/>
      <c r="H18" s="147"/>
      <c r="I18" s="149">
        <f t="shared" si="2"/>
        <v>0</v>
      </c>
      <c r="K18">
        <f t="shared" si="3"/>
        <v>0</v>
      </c>
    </row>
    <row r="19" spans="1:11" ht="18.75">
      <c r="A19" s="143">
        <v>15</v>
      </c>
      <c r="B19" s="151" t="s">
        <v>176</v>
      </c>
      <c r="C19" s="145"/>
      <c r="D19" s="146"/>
      <c r="E19" s="146"/>
      <c r="F19" s="146"/>
      <c r="G19" s="147"/>
      <c r="H19" s="148"/>
      <c r="I19" s="149">
        <f t="shared" si="2"/>
        <v>0</v>
      </c>
      <c r="K19">
        <f t="shared" si="3"/>
        <v>0</v>
      </c>
    </row>
    <row r="20" spans="1:11" ht="18.75">
      <c r="A20" s="143">
        <v>16</v>
      </c>
      <c r="B20" s="144" t="s">
        <v>177</v>
      </c>
      <c r="C20" s="145"/>
      <c r="D20" s="146"/>
      <c r="E20" s="146"/>
      <c r="F20" s="146"/>
      <c r="G20" s="147"/>
      <c r="H20" s="148"/>
      <c r="I20" s="149">
        <f t="shared" si="2"/>
        <v>0</v>
      </c>
      <c r="K20">
        <f t="shared" si="3"/>
        <v>0</v>
      </c>
    </row>
    <row r="21" spans="1:11" ht="18.75">
      <c r="A21" s="143">
        <v>17</v>
      </c>
      <c r="B21" s="153" t="s">
        <v>178</v>
      </c>
      <c r="C21" s="145"/>
      <c r="D21" s="146"/>
      <c r="E21" s="146"/>
      <c r="F21" s="146"/>
      <c r="G21" s="148"/>
      <c r="H21" s="148"/>
      <c r="I21" s="149">
        <f t="shared" si="2"/>
        <v>0</v>
      </c>
      <c r="K21">
        <f t="shared" si="3"/>
        <v>0</v>
      </c>
    </row>
    <row r="22" spans="1:11" ht="18.75">
      <c r="A22" s="143">
        <v>18</v>
      </c>
      <c r="B22" s="151" t="s">
        <v>179</v>
      </c>
      <c r="C22" s="145"/>
      <c r="D22" s="146"/>
      <c r="E22" s="146"/>
      <c r="F22" s="146"/>
      <c r="G22" s="148"/>
      <c r="H22" s="148"/>
      <c r="I22" s="149">
        <f t="shared" si="2"/>
        <v>0</v>
      </c>
      <c r="K22">
        <f t="shared" si="3"/>
        <v>0</v>
      </c>
    </row>
    <row r="23" spans="1:11" ht="18.75">
      <c r="A23" s="143">
        <v>19</v>
      </c>
      <c r="B23" s="151" t="s">
        <v>180</v>
      </c>
      <c r="C23" s="145"/>
      <c r="D23" s="146"/>
      <c r="E23" s="146"/>
      <c r="F23" s="146"/>
      <c r="G23" s="148"/>
      <c r="H23" s="148"/>
      <c r="I23" s="149">
        <f t="shared" si="2"/>
        <v>0</v>
      </c>
      <c r="K23">
        <f t="shared" si="3"/>
        <v>0</v>
      </c>
    </row>
    <row r="24" spans="1:11" ht="18.75">
      <c r="A24" s="143">
        <v>20</v>
      </c>
      <c r="B24" s="144" t="s">
        <v>181</v>
      </c>
      <c r="C24" s="145"/>
      <c r="D24" s="146"/>
      <c r="E24" s="146"/>
      <c r="F24" s="146"/>
      <c r="G24" s="148"/>
      <c r="H24" s="147"/>
      <c r="I24" s="149">
        <f t="shared" si="2"/>
        <v>0</v>
      </c>
      <c r="K24">
        <f t="shared" si="3"/>
        <v>0</v>
      </c>
    </row>
    <row r="25" spans="1:11" ht="18.75">
      <c r="A25" s="143">
        <v>21</v>
      </c>
      <c r="B25" s="151" t="s">
        <v>164</v>
      </c>
      <c r="C25" s="145"/>
      <c r="D25" s="146"/>
      <c r="E25" s="146"/>
      <c r="F25" s="146"/>
      <c r="G25" s="148"/>
      <c r="H25" s="147"/>
      <c r="I25" s="149">
        <f t="shared" si="2"/>
        <v>0</v>
      </c>
      <c r="K25">
        <f t="shared" si="3"/>
        <v>0</v>
      </c>
    </row>
    <row r="26" spans="1:11" ht="18.75">
      <c r="A26" s="143">
        <v>22</v>
      </c>
      <c r="B26" s="151" t="s">
        <v>166</v>
      </c>
      <c r="C26" s="145"/>
      <c r="D26" s="146"/>
      <c r="E26" s="146"/>
      <c r="F26" s="146"/>
      <c r="G26" s="148"/>
      <c r="H26" s="147"/>
      <c r="I26" s="149">
        <f t="shared" si="2"/>
        <v>0</v>
      </c>
      <c r="K26">
        <f t="shared" si="3"/>
        <v>0</v>
      </c>
    </row>
    <row r="27" spans="1:11" ht="18.75">
      <c r="A27" s="143">
        <v>23</v>
      </c>
      <c r="B27" s="151" t="s">
        <v>167</v>
      </c>
      <c r="C27" s="145"/>
      <c r="D27" s="146"/>
      <c r="E27" s="146"/>
      <c r="F27" s="146"/>
      <c r="G27" s="148"/>
      <c r="H27" s="147"/>
      <c r="I27" s="149">
        <f t="shared" si="2"/>
        <v>0</v>
      </c>
      <c r="K27">
        <f t="shared" si="3"/>
        <v>0</v>
      </c>
    </row>
    <row r="28" spans="1:11" ht="18.75">
      <c r="A28" s="143">
        <v>24</v>
      </c>
      <c r="B28" s="151" t="s">
        <v>168</v>
      </c>
      <c r="C28" s="145"/>
      <c r="D28" s="146"/>
      <c r="E28" s="146"/>
      <c r="F28" s="146"/>
      <c r="G28" s="148"/>
      <c r="H28" s="148"/>
      <c r="I28" s="149">
        <f t="shared" si="2"/>
        <v>0</v>
      </c>
      <c r="K28">
        <f t="shared" si="3"/>
        <v>0</v>
      </c>
    </row>
    <row r="29" spans="1:11" ht="18.75">
      <c r="A29" s="143">
        <v>25</v>
      </c>
      <c r="B29" s="151" t="s">
        <v>169</v>
      </c>
      <c r="C29" s="145"/>
      <c r="D29" s="146"/>
      <c r="E29" s="146"/>
      <c r="F29" s="146"/>
      <c r="G29" s="148"/>
      <c r="H29" s="148"/>
      <c r="I29" s="149">
        <f t="shared" si="2"/>
        <v>0</v>
      </c>
      <c r="K29">
        <f t="shared" si="3"/>
        <v>0</v>
      </c>
    </row>
    <row r="30" spans="1:11" ht="18.75">
      <c r="A30" s="143">
        <v>26</v>
      </c>
      <c r="B30" s="152" t="s">
        <v>170</v>
      </c>
      <c r="C30" s="145"/>
      <c r="D30" s="146"/>
      <c r="E30" s="146"/>
      <c r="F30" s="146"/>
      <c r="G30" s="148"/>
      <c r="H30" s="148"/>
      <c r="I30" s="149">
        <f t="shared" si="2"/>
        <v>0</v>
      </c>
      <c r="K30">
        <f t="shared" si="3"/>
        <v>0</v>
      </c>
    </row>
    <row r="31" spans="1:11" ht="18.75">
      <c r="A31" s="143">
        <v>27</v>
      </c>
      <c r="B31" s="151" t="s">
        <v>171</v>
      </c>
      <c r="C31" s="145"/>
      <c r="D31" s="146"/>
      <c r="E31" s="146"/>
      <c r="F31" s="146"/>
      <c r="G31" s="148"/>
      <c r="H31" s="147"/>
      <c r="I31" s="149">
        <f t="shared" si="2"/>
        <v>0</v>
      </c>
      <c r="K31">
        <f t="shared" si="3"/>
        <v>0</v>
      </c>
    </row>
    <row r="32" spans="1:11" ht="18.75">
      <c r="A32" s="143">
        <v>28</v>
      </c>
      <c r="B32" s="153" t="s">
        <v>172</v>
      </c>
      <c r="C32" s="145"/>
      <c r="D32" s="146"/>
      <c r="E32" s="146"/>
      <c r="F32" s="146"/>
      <c r="G32" s="148"/>
      <c r="H32" s="148"/>
      <c r="I32" s="149">
        <f t="shared" si="2"/>
        <v>0</v>
      </c>
      <c r="K32">
        <f t="shared" si="3"/>
        <v>0</v>
      </c>
    </row>
    <row r="33" spans="1:11" ht="18.75">
      <c r="A33" s="143">
        <v>29</v>
      </c>
      <c r="B33" s="153" t="s">
        <v>134</v>
      </c>
      <c r="C33" s="145"/>
      <c r="D33" s="146"/>
      <c r="E33" s="146"/>
      <c r="F33" s="146"/>
      <c r="G33" s="148"/>
      <c r="H33" s="148"/>
      <c r="I33" s="149">
        <f t="shared" si="2"/>
        <v>0</v>
      </c>
      <c r="K33">
        <f t="shared" si="3"/>
        <v>0</v>
      </c>
    </row>
    <row r="34" spans="1:11" ht="18.75">
      <c r="A34" s="143">
        <v>30</v>
      </c>
      <c r="B34" s="150" t="s">
        <v>135</v>
      </c>
      <c r="C34" s="145"/>
      <c r="D34" s="146"/>
      <c r="E34" s="146"/>
      <c r="F34" s="146"/>
      <c r="G34" s="148"/>
      <c r="H34" s="148"/>
      <c r="I34" s="149">
        <f t="shared" si="2"/>
        <v>0</v>
      </c>
      <c r="K34">
        <f t="shared" si="3"/>
        <v>0</v>
      </c>
    </row>
    <row r="35" spans="1:11" ht="18.75">
      <c r="A35" s="143">
        <v>31</v>
      </c>
      <c r="B35" s="167" t="s">
        <v>136</v>
      </c>
      <c r="C35" s="145"/>
      <c r="D35" s="166"/>
      <c r="E35" s="146"/>
      <c r="F35" s="154"/>
      <c r="G35" s="148"/>
      <c r="H35" s="148"/>
      <c r="I35" s="149">
        <f t="shared" si="2"/>
        <v>0</v>
      </c>
      <c r="K35">
        <f t="shared" si="3"/>
        <v>0</v>
      </c>
    </row>
    <row r="36" spans="1:11" ht="18.75">
      <c r="A36" s="143">
        <v>32</v>
      </c>
      <c r="B36" s="151" t="s">
        <v>137</v>
      </c>
      <c r="C36" s="145"/>
      <c r="D36" s="166"/>
      <c r="E36" s="146"/>
      <c r="F36" s="154"/>
      <c r="G36" s="148"/>
      <c r="H36" s="148"/>
      <c r="I36" s="149">
        <f t="shared" si="2"/>
        <v>0</v>
      </c>
      <c r="K36">
        <f t="shared" si="3"/>
        <v>0</v>
      </c>
    </row>
    <row r="37" spans="1:11" ht="18.75">
      <c r="A37" s="143">
        <v>33</v>
      </c>
      <c r="B37" s="157" t="s">
        <v>138</v>
      </c>
      <c r="C37" s="145"/>
      <c r="D37" s="168"/>
      <c r="E37" s="146"/>
      <c r="F37" s="154"/>
      <c r="G37" s="148"/>
      <c r="H37" s="148"/>
      <c r="I37" s="149">
        <f t="shared" si="2"/>
        <v>0</v>
      </c>
      <c r="K37">
        <f t="shared" si="3"/>
        <v>0</v>
      </c>
    </row>
    <row r="38" spans="1:11" ht="18.75">
      <c r="A38" s="143">
        <v>34</v>
      </c>
      <c r="B38" s="160" t="s">
        <v>139</v>
      </c>
      <c r="C38" s="145"/>
      <c r="D38" s="166"/>
      <c r="E38" s="146"/>
      <c r="F38" s="154"/>
      <c r="G38" s="148"/>
      <c r="H38" s="148"/>
      <c r="I38" s="149">
        <f t="shared" si="2"/>
        <v>0</v>
      </c>
      <c r="K38">
        <f t="shared" si="3"/>
        <v>0</v>
      </c>
    </row>
    <row r="39" spans="1:11" ht="18.75">
      <c r="A39" s="143">
        <v>35</v>
      </c>
      <c r="B39" s="157" t="s">
        <v>140</v>
      </c>
      <c r="C39" s="145"/>
      <c r="D39" s="166"/>
      <c r="E39" s="146"/>
      <c r="F39" s="154"/>
      <c r="G39" s="148"/>
      <c r="H39" s="148"/>
      <c r="I39" s="149">
        <f t="shared" si="2"/>
        <v>0</v>
      </c>
      <c r="K39">
        <f t="shared" si="3"/>
        <v>0</v>
      </c>
    </row>
    <row r="40" spans="1:11" ht="18.75">
      <c r="A40" s="143">
        <v>36</v>
      </c>
      <c r="B40" s="151" t="s">
        <v>141</v>
      </c>
      <c r="C40" s="145"/>
      <c r="D40" s="168"/>
      <c r="E40" s="146"/>
      <c r="F40" s="154"/>
      <c r="G40" s="148"/>
      <c r="H40" s="148"/>
      <c r="I40" s="149">
        <f t="shared" si="2"/>
        <v>0</v>
      </c>
      <c r="K40">
        <f t="shared" si="3"/>
        <v>0</v>
      </c>
    </row>
    <row r="41" spans="1:11" ht="18.75">
      <c r="A41" s="143">
        <v>37</v>
      </c>
      <c r="B41" s="151" t="s">
        <v>142</v>
      </c>
      <c r="C41" s="145"/>
      <c r="D41" s="146"/>
      <c r="E41" s="146"/>
      <c r="F41" s="146"/>
      <c r="G41" s="148"/>
      <c r="H41" s="148"/>
      <c r="I41" s="149">
        <f t="shared" si="2"/>
        <v>0</v>
      </c>
      <c r="K41">
        <f t="shared" si="3"/>
        <v>0</v>
      </c>
    </row>
    <row r="42" spans="1:11" ht="18.75">
      <c r="A42" s="143">
        <v>38</v>
      </c>
      <c r="B42" s="144" t="s">
        <v>143</v>
      </c>
      <c r="C42" s="145"/>
      <c r="D42" s="146"/>
      <c r="E42" s="146"/>
      <c r="F42" s="146"/>
      <c r="G42" s="147"/>
      <c r="H42" s="148"/>
      <c r="I42" s="149">
        <f t="shared" si="2"/>
        <v>0</v>
      </c>
      <c r="K42">
        <f t="shared" si="3"/>
        <v>0</v>
      </c>
    </row>
    <row r="43" spans="1:11" ht="18.75">
      <c r="A43" s="143">
        <v>39</v>
      </c>
      <c r="B43" s="151" t="s">
        <v>144</v>
      </c>
      <c r="C43" s="145"/>
      <c r="D43" s="146"/>
      <c r="E43" s="146"/>
      <c r="F43" s="146"/>
      <c r="G43" s="147"/>
      <c r="H43" s="148"/>
      <c r="I43" s="149">
        <f t="shared" si="2"/>
        <v>0</v>
      </c>
      <c r="K43">
        <f t="shared" si="3"/>
        <v>0</v>
      </c>
    </row>
    <row r="44" spans="1:11" ht="18.75">
      <c r="A44" s="143">
        <v>40</v>
      </c>
      <c r="B44" s="151" t="s">
        <v>145</v>
      </c>
      <c r="C44" s="145"/>
      <c r="D44" s="146"/>
      <c r="E44" s="154"/>
      <c r="F44" s="146"/>
      <c r="G44" s="148"/>
      <c r="H44" s="155"/>
      <c r="I44" s="149">
        <f t="shared" si="2"/>
        <v>0</v>
      </c>
      <c r="K44">
        <f t="shared" si="3"/>
        <v>0</v>
      </c>
    </row>
    <row r="45" spans="1:11" ht="18.75">
      <c r="A45" s="143">
        <v>41</v>
      </c>
      <c r="B45" s="151" t="s">
        <v>146</v>
      </c>
      <c r="C45" s="145"/>
      <c r="D45" s="146"/>
      <c r="E45" s="146"/>
      <c r="F45" s="146"/>
      <c r="G45" s="147"/>
      <c r="H45" s="148"/>
      <c r="I45" s="149">
        <f t="shared" si="2"/>
        <v>0</v>
      </c>
      <c r="K45">
        <f t="shared" si="3"/>
        <v>0</v>
      </c>
    </row>
    <row r="46" spans="1:11" ht="18.75">
      <c r="A46" s="143">
        <v>42</v>
      </c>
      <c r="B46" s="151" t="s">
        <v>147</v>
      </c>
      <c r="C46" s="145"/>
      <c r="D46" s="146"/>
      <c r="E46" s="146"/>
      <c r="F46" s="146"/>
      <c r="G46" s="147"/>
      <c r="H46" s="148"/>
      <c r="I46" s="149">
        <f t="shared" si="2"/>
        <v>0</v>
      </c>
      <c r="K46">
        <f t="shared" si="3"/>
        <v>0</v>
      </c>
    </row>
    <row r="47" spans="1:11" ht="18.75">
      <c r="A47" s="143">
        <v>43</v>
      </c>
      <c r="B47" s="151" t="s">
        <v>149</v>
      </c>
      <c r="C47" s="145"/>
      <c r="D47" s="146"/>
      <c r="E47" s="146"/>
      <c r="F47" s="146"/>
      <c r="G47" s="147"/>
      <c r="H47" s="148"/>
      <c r="I47" s="149">
        <f t="shared" si="2"/>
        <v>0</v>
      </c>
      <c r="K47">
        <f t="shared" si="3"/>
        <v>0</v>
      </c>
    </row>
    <row r="48" spans="1:11" ht="18.75">
      <c r="A48" s="143">
        <v>44</v>
      </c>
      <c r="B48" s="144" t="s">
        <v>150</v>
      </c>
      <c r="C48" s="145"/>
      <c r="D48" s="146"/>
      <c r="E48" s="146"/>
      <c r="F48" s="146"/>
      <c r="G48" s="147"/>
      <c r="H48" s="148"/>
      <c r="I48" s="149">
        <f t="shared" si="2"/>
        <v>0</v>
      </c>
      <c r="K48">
        <f t="shared" si="3"/>
        <v>0</v>
      </c>
    </row>
    <row r="49" spans="1:11" ht="18.75">
      <c r="A49" s="143">
        <v>45</v>
      </c>
      <c r="B49" s="153" t="s">
        <v>151</v>
      </c>
      <c r="C49" s="145"/>
      <c r="D49" s="146"/>
      <c r="E49" s="146"/>
      <c r="F49" s="146"/>
      <c r="G49" s="147"/>
      <c r="H49" s="148"/>
      <c r="I49" s="149">
        <f t="shared" si="2"/>
        <v>0</v>
      </c>
      <c r="K49">
        <f t="shared" si="3"/>
        <v>0</v>
      </c>
    </row>
    <row r="50" spans="1:11" ht="18.75">
      <c r="A50" s="143">
        <v>46</v>
      </c>
      <c r="B50" s="153" t="s">
        <v>152</v>
      </c>
      <c r="C50" s="145"/>
      <c r="D50" s="146"/>
      <c r="E50" s="146"/>
      <c r="F50" s="146"/>
      <c r="G50" s="147"/>
      <c r="H50" s="148"/>
      <c r="I50" s="149">
        <f t="shared" si="2"/>
        <v>0</v>
      </c>
      <c r="K50">
        <f t="shared" si="3"/>
        <v>0</v>
      </c>
    </row>
    <row r="51" spans="1:11" ht="18.75">
      <c r="A51" s="143">
        <v>47</v>
      </c>
      <c r="B51" s="150" t="s">
        <v>153</v>
      </c>
      <c r="C51" s="145"/>
      <c r="D51" s="146"/>
      <c r="E51" s="146"/>
      <c r="F51" s="146"/>
      <c r="G51" s="147"/>
      <c r="H51" s="148"/>
      <c r="I51" s="149">
        <f t="shared" si="2"/>
        <v>0</v>
      </c>
      <c r="K51">
        <f t="shared" si="3"/>
        <v>0</v>
      </c>
    </row>
    <row r="52" spans="1:11" ht="18.75">
      <c r="A52" s="143">
        <v>48</v>
      </c>
      <c r="B52" s="151" t="s">
        <v>183</v>
      </c>
      <c r="C52" s="145"/>
      <c r="D52" s="146"/>
      <c r="E52" s="146"/>
      <c r="F52" s="146"/>
      <c r="G52" s="147"/>
      <c r="H52" s="148"/>
      <c r="I52" s="149">
        <f t="shared" si="2"/>
        <v>0</v>
      </c>
      <c r="K52">
        <f t="shared" si="3"/>
        <v>0</v>
      </c>
    </row>
    <row r="53" spans="1:11" ht="18.75">
      <c r="A53" s="143">
        <v>49</v>
      </c>
      <c r="B53" s="159" t="s">
        <v>184</v>
      </c>
      <c r="C53" s="145"/>
      <c r="D53" s="146"/>
      <c r="E53" s="146"/>
      <c r="F53" s="146"/>
      <c r="G53" s="147"/>
      <c r="H53" s="148"/>
      <c r="I53" s="149">
        <f t="shared" si="2"/>
        <v>0</v>
      </c>
      <c r="K53">
        <f t="shared" si="3"/>
        <v>0</v>
      </c>
    </row>
    <row r="54" spans="1:11" ht="18.75">
      <c r="A54" s="143">
        <v>50</v>
      </c>
      <c r="B54" s="151" t="s">
        <v>185</v>
      </c>
      <c r="C54" s="145"/>
      <c r="D54" s="146"/>
      <c r="E54" s="146"/>
      <c r="F54" s="146"/>
      <c r="G54" s="147"/>
      <c r="H54" s="148"/>
      <c r="I54" s="149">
        <f t="shared" si="2"/>
        <v>0</v>
      </c>
      <c r="K54">
        <f t="shared" si="3"/>
        <v>0</v>
      </c>
    </row>
    <row r="55" spans="1:11" ht="18.75">
      <c r="A55" s="143">
        <v>51</v>
      </c>
      <c r="B55" s="156" t="s">
        <v>186</v>
      </c>
      <c r="C55" s="145"/>
      <c r="D55" s="146"/>
      <c r="E55" s="146"/>
      <c r="F55" s="146"/>
      <c r="G55" s="147"/>
      <c r="H55" s="148"/>
      <c r="I55" s="149">
        <f t="shared" si="2"/>
        <v>0</v>
      </c>
      <c r="K55">
        <f t="shared" si="3"/>
        <v>0</v>
      </c>
    </row>
    <row r="56" spans="1:11" ht="18.75">
      <c r="A56" s="143">
        <v>52</v>
      </c>
      <c r="B56" s="144" t="s">
        <v>187</v>
      </c>
      <c r="C56" s="145"/>
      <c r="D56" s="146"/>
      <c r="E56" s="146"/>
      <c r="F56" s="146"/>
      <c r="G56" s="147"/>
      <c r="H56" s="148"/>
      <c r="I56" s="149">
        <f t="shared" si="2"/>
        <v>0</v>
      </c>
      <c r="K56">
        <f t="shared" si="3"/>
        <v>0</v>
      </c>
    </row>
    <row r="57" spans="1:11" ht="18.75">
      <c r="A57" s="143">
        <v>53</v>
      </c>
      <c r="B57" s="151" t="s">
        <v>188</v>
      </c>
      <c r="C57" s="145"/>
      <c r="D57" s="146"/>
      <c r="E57" s="146"/>
      <c r="F57" s="146"/>
      <c r="G57" s="147"/>
      <c r="H57" s="148"/>
      <c r="I57" s="149">
        <f t="shared" si="2"/>
        <v>0</v>
      </c>
      <c r="K57">
        <f t="shared" si="3"/>
        <v>0</v>
      </c>
    </row>
    <row r="58" spans="1:11" ht="18.75">
      <c r="A58" s="143">
        <v>54</v>
      </c>
      <c r="B58" s="151" t="s">
        <v>189</v>
      </c>
      <c r="C58" s="145"/>
      <c r="D58" s="146"/>
      <c r="E58" s="146"/>
      <c r="F58" s="146"/>
      <c r="G58" s="147"/>
      <c r="H58" s="148"/>
      <c r="I58" s="149">
        <f t="shared" si="2"/>
        <v>0</v>
      </c>
      <c r="K58">
        <f t="shared" si="3"/>
        <v>0</v>
      </c>
    </row>
    <row r="59" spans="1:11" ht="18.75">
      <c r="A59" s="143">
        <v>55</v>
      </c>
      <c r="B59" s="151" t="s">
        <v>190</v>
      </c>
      <c r="C59" s="145"/>
      <c r="D59" s="154"/>
      <c r="E59" s="154"/>
      <c r="F59" s="154"/>
      <c r="G59" s="148"/>
      <c r="H59" s="148"/>
      <c r="I59" s="149">
        <f t="shared" si="2"/>
        <v>0</v>
      </c>
      <c r="K59">
        <f t="shared" si="3"/>
        <v>0</v>
      </c>
    </row>
    <row r="60" spans="1:11" ht="18.75">
      <c r="A60" s="143">
        <v>56</v>
      </c>
      <c r="B60" s="151" t="s">
        <v>191</v>
      </c>
      <c r="C60" s="145"/>
      <c r="D60" s="146"/>
      <c r="E60" s="146"/>
      <c r="F60" s="146"/>
      <c r="G60" s="148"/>
      <c r="H60" s="148"/>
      <c r="I60" s="149">
        <f t="shared" si="2"/>
        <v>0</v>
      </c>
      <c r="K60">
        <f t="shared" si="3"/>
        <v>0</v>
      </c>
    </row>
    <row r="61" spans="1:11" ht="18.75">
      <c r="A61" s="143">
        <v>57</v>
      </c>
      <c r="B61" s="151" t="s">
        <v>192</v>
      </c>
      <c r="C61" s="145"/>
      <c r="D61" s="146"/>
      <c r="E61" s="146"/>
      <c r="F61" s="146"/>
      <c r="G61" s="147"/>
      <c r="H61" s="148"/>
      <c r="I61" s="149">
        <f t="shared" si="2"/>
        <v>0</v>
      </c>
      <c r="K61">
        <f t="shared" si="3"/>
        <v>0</v>
      </c>
    </row>
    <row r="62" spans="1:11" ht="18.75">
      <c r="A62" s="143">
        <v>58</v>
      </c>
      <c r="B62" s="151" t="s">
        <v>193</v>
      </c>
      <c r="C62" s="145"/>
      <c r="D62" s="146"/>
      <c r="E62" s="146"/>
      <c r="F62" s="146"/>
      <c r="G62" s="147"/>
      <c r="H62" s="148"/>
      <c r="I62" s="149">
        <f t="shared" si="2"/>
        <v>0</v>
      </c>
      <c r="K62">
        <f t="shared" si="3"/>
        <v>0</v>
      </c>
    </row>
    <row r="63" spans="1:11" ht="18.75">
      <c r="A63" s="143">
        <v>59</v>
      </c>
      <c r="B63" s="151" t="s">
        <v>194</v>
      </c>
      <c r="C63" s="145"/>
      <c r="D63" s="146"/>
      <c r="E63" s="146"/>
      <c r="F63" s="146"/>
      <c r="G63" s="147"/>
      <c r="H63" s="148"/>
      <c r="I63" s="149">
        <f t="shared" si="2"/>
        <v>0</v>
      </c>
      <c r="K63">
        <f t="shared" si="3"/>
        <v>0</v>
      </c>
    </row>
    <row r="64" spans="1:11" ht="18.75">
      <c r="A64" s="143">
        <v>60</v>
      </c>
      <c r="B64" s="144" t="s">
        <v>195</v>
      </c>
      <c r="C64" s="145"/>
      <c r="D64" s="146"/>
      <c r="E64" s="146"/>
      <c r="F64" s="146"/>
      <c r="G64" s="147"/>
      <c r="H64" s="148"/>
      <c r="I64" s="149">
        <f t="shared" si="2"/>
        <v>0</v>
      </c>
      <c r="K64">
        <f t="shared" si="3"/>
        <v>0</v>
      </c>
    </row>
    <row r="65" spans="1:11" ht="18.75">
      <c r="A65" s="143">
        <v>61</v>
      </c>
      <c r="B65" s="157" t="s">
        <v>196</v>
      </c>
      <c r="C65" s="145"/>
      <c r="D65" s="146"/>
      <c r="E65" s="146"/>
      <c r="F65" s="146"/>
      <c r="G65" s="147"/>
      <c r="H65" s="148"/>
      <c r="I65" s="149">
        <f t="shared" si="2"/>
        <v>0</v>
      </c>
      <c r="K65">
        <f t="shared" si="3"/>
        <v>0</v>
      </c>
    </row>
    <row r="66" spans="1:11" ht="18.75">
      <c r="A66" s="143">
        <v>62</v>
      </c>
      <c r="B66" s="157" t="s">
        <v>116</v>
      </c>
      <c r="C66" s="145"/>
      <c r="D66" s="146"/>
      <c r="E66" s="146"/>
      <c r="F66" s="146"/>
      <c r="G66" s="148"/>
      <c r="H66" s="148"/>
      <c r="I66" s="149">
        <f t="shared" si="2"/>
        <v>0</v>
      </c>
      <c r="K66">
        <f t="shared" si="3"/>
        <v>0</v>
      </c>
    </row>
    <row r="67" spans="1:11" ht="18.75">
      <c r="A67" s="143">
        <v>63</v>
      </c>
      <c r="B67" s="157" t="s">
        <v>118</v>
      </c>
      <c r="C67" s="145"/>
      <c r="D67" s="146"/>
      <c r="E67" s="146"/>
      <c r="F67" s="146"/>
      <c r="G67" s="147"/>
      <c r="H67" s="148"/>
      <c r="I67" s="149">
        <f t="shared" si="2"/>
        <v>0</v>
      </c>
      <c r="K67">
        <f t="shared" si="3"/>
        <v>0</v>
      </c>
    </row>
    <row r="68" spans="1:11" ht="18.75">
      <c r="A68" s="143">
        <v>64</v>
      </c>
      <c r="B68" s="157" t="s">
        <v>117</v>
      </c>
      <c r="C68" s="145"/>
      <c r="D68" s="146"/>
      <c r="E68" s="146"/>
      <c r="F68" s="146"/>
      <c r="G68" s="148"/>
      <c r="H68" s="147"/>
      <c r="I68" s="149">
        <f t="shared" si="2"/>
        <v>0</v>
      </c>
      <c r="K68">
        <f t="shared" si="3"/>
        <v>0</v>
      </c>
    </row>
    <row r="69" spans="1:11" ht="18.75">
      <c r="A69" s="143">
        <v>65</v>
      </c>
      <c r="B69" s="151" t="s">
        <v>119</v>
      </c>
      <c r="C69" s="145"/>
      <c r="D69" s="146"/>
      <c r="E69" s="146"/>
      <c r="F69" s="146"/>
      <c r="G69" s="148"/>
      <c r="H69" s="148"/>
      <c r="I69" s="149">
        <f t="shared" si="2"/>
        <v>0</v>
      </c>
      <c r="K69">
        <f t="shared" si="3"/>
        <v>0</v>
      </c>
    </row>
    <row r="70" spans="1:11" ht="18.75">
      <c r="A70" s="143">
        <v>66</v>
      </c>
      <c r="B70" s="157" t="s">
        <v>120</v>
      </c>
      <c r="C70" s="145"/>
      <c r="D70" s="146"/>
      <c r="E70" s="146"/>
      <c r="F70" s="146"/>
      <c r="G70" s="148"/>
      <c r="H70" s="148"/>
      <c r="I70" s="149">
        <f t="shared" ref="I70:I81" si="4">+G70-H70</f>
        <v>0</v>
      </c>
      <c r="K70">
        <f t="shared" ref="K70:K81" si="5">IF(G70&gt;0,1,0)</f>
        <v>0</v>
      </c>
    </row>
    <row r="71" spans="1:11" ht="18.75">
      <c r="A71" s="143">
        <v>67</v>
      </c>
      <c r="B71" s="157" t="s">
        <v>121</v>
      </c>
      <c r="C71" s="145"/>
      <c r="D71" s="146"/>
      <c r="E71" s="146"/>
      <c r="F71" s="146"/>
      <c r="G71" s="148"/>
      <c r="H71" s="148"/>
      <c r="I71" s="149">
        <f t="shared" si="4"/>
        <v>0</v>
      </c>
      <c r="K71">
        <f t="shared" si="5"/>
        <v>0</v>
      </c>
    </row>
    <row r="72" spans="1:11" ht="18.75">
      <c r="A72" s="143">
        <v>68</v>
      </c>
      <c r="B72" s="151" t="s">
        <v>123</v>
      </c>
      <c r="C72" s="145"/>
      <c r="D72" s="146"/>
      <c r="E72" s="146"/>
      <c r="F72" s="146"/>
      <c r="G72" s="147"/>
      <c r="H72" s="148"/>
      <c r="I72" s="149">
        <f t="shared" si="4"/>
        <v>0</v>
      </c>
      <c r="K72">
        <f t="shared" si="5"/>
        <v>0</v>
      </c>
    </row>
    <row r="73" spans="1:11" ht="18.75">
      <c r="A73" s="143">
        <v>69</v>
      </c>
      <c r="B73" s="156" t="s">
        <v>124</v>
      </c>
      <c r="C73" s="145"/>
      <c r="D73" s="146"/>
      <c r="E73" s="146"/>
      <c r="F73" s="146"/>
      <c r="G73" s="147"/>
      <c r="H73" s="148"/>
      <c r="I73" s="149">
        <f t="shared" si="4"/>
        <v>0</v>
      </c>
      <c r="K73">
        <f t="shared" si="5"/>
        <v>0</v>
      </c>
    </row>
    <row r="74" spans="1:11" ht="18.75">
      <c r="A74" s="143">
        <v>70</v>
      </c>
      <c r="B74" s="156" t="s">
        <v>125</v>
      </c>
      <c r="C74" s="145"/>
      <c r="D74" s="146"/>
      <c r="E74" s="146"/>
      <c r="F74" s="146"/>
      <c r="G74" s="148"/>
      <c r="H74" s="148"/>
      <c r="I74" s="149">
        <f t="shared" si="4"/>
        <v>0</v>
      </c>
      <c r="K74">
        <f t="shared" si="5"/>
        <v>0</v>
      </c>
    </row>
    <row r="75" spans="1:11" ht="18.75">
      <c r="A75" s="143">
        <v>71</v>
      </c>
      <c r="B75" s="151" t="s">
        <v>126</v>
      </c>
      <c r="C75" s="145"/>
      <c r="D75" s="146"/>
      <c r="E75" s="146"/>
      <c r="F75" s="146"/>
      <c r="G75" s="147"/>
      <c r="H75" s="148"/>
      <c r="I75" s="149">
        <f t="shared" si="4"/>
        <v>0</v>
      </c>
      <c r="K75">
        <f t="shared" si="5"/>
        <v>0</v>
      </c>
    </row>
    <row r="76" spans="1:11" ht="18.75">
      <c r="A76" s="143">
        <v>72</v>
      </c>
      <c r="B76" s="144" t="s">
        <v>127</v>
      </c>
      <c r="C76" s="145"/>
      <c r="D76" s="146"/>
      <c r="E76" s="146"/>
      <c r="F76" s="146"/>
      <c r="G76" s="147"/>
      <c r="H76" s="148"/>
      <c r="I76" s="149">
        <f t="shared" si="4"/>
        <v>0</v>
      </c>
      <c r="K76">
        <f t="shared" si="5"/>
        <v>0</v>
      </c>
    </row>
    <row r="77" spans="1:11" ht="18.75">
      <c r="A77" s="143">
        <v>73</v>
      </c>
      <c r="B77" s="144" t="s">
        <v>128</v>
      </c>
      <c r="C77" s="145"/>
      <c r="D77" s="146"/>
      <c r="E77" s="146"/>
      <c r="F77" s="146"/>
      <c r="G77" s="148"/>
      <c r="H77" s="148"/>
      <c r="I77" s="149">
        <f t="shared" si="4"/>
        <v>0</v>
      </c>
      <c r="K77">
        <f t="shared" si="5"/>
        <v>0</v>
      </c>
    </row>
    <row r="78" spans="1:11" ht="18.75">
      <c r="A78" s="143">
        <v>74</v>
      </c>
      <c r="B78" s="144" t="s">
        <v>129</v>
      </c>
      <c r="C78" s="145"/>
      <c r="D78" s="146"/>
      <c r="E78" s="146"/>
      <c r="F78" s="146"/>
      <c r="G78" s="147"/>
      <c r="H78" s="148"/>
      <c r="I78" s="149">
        <f t="shared" si="4"/>
        <v>0</v>
      </c>
      <c r="K78">
        <f t="shared" si="5"/>
        <v>0</v>
      </c>
    </row>
    <row r="79" spans="1:11" ht="18.75">
      <c r="A79" s="143">
        <v>75</v>
      </c>
      <c r="B79" s="144" t="s">
        <v>130</v>
      </c>
      <c r="C79" s="145"/>
      <c r="D79" s="146"/>
      <c r="E79" s="146"/>
      <c r="F79" s="146"/>
      <c r="G79" s="147"/>
      <c r="H79" s="148"/>
      <c r="I79" s="149">
        <f t="shared" si="4"/>
        <v>0</v>
      </c>
      <c r="K79">
        <f t="shared" si="5"/>
        <v>0</v>
      </c>
    </row>
    <row r="80" spans="1:11" ht="18.75">
      <c r="A80" s="143">
        <v>76</v>
      </c>
      <c r="B80" s="151" t="s">
        <v>132</v>
      </c>
      <c r="C80" s="145"/>
      <c r="D80" s="146"/>
      <c r="E80" s="146"/>
      <c r="F80" s="146"/>
      <c r="G80" s="147"/>
      <c r="H80" s="148"/>
      <c r="I80" s="149">
        <f t="shared" si="4"/>
        <v>0</v>
      </c>
      <c r="K80">
        <f t="shared" si="5"/>
        <v>0</v>
      </c>
    </row>
    <row r="81" spans="1:11" ht="18.75">
      <c r="A81" s="163">
        <v>77</v>
      </c>
      <c r="B81" s="164" t="s">
        <v>131</v>
      </c>
      <c r="C81" s="165"/>
      <c r="D81" s="161"/>
      <c r="E81" s="161"/>
      <c r="F81" s="161"/>
      <c r="G81" s="162"/>
      <c r="H81" s="162"/>
      <c r="I81" s="383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A2577-1585-4FD3-8840-B7CC5CB89C2B}">
  <sheetPr codeName="Sheet24"/>
  <dimension ref="A1:K77"/>
  <sheetViews>
    <sheetView zoomScale="90" zoomScaleNormal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43" sqref="G43"/>
    </sheetView>
  </sheetViews>
  <sheetFormatPr defaultColWidth="9.140625" defaultRowHeight="18.75"/>
  <cols>
    <col min="1" max="1" width="5.7109375" style="423" customWidth="1"/>
    <col min="2" max="2" width="15.42578125" style="423" bestFit="1" customWidth="1"/>
    <col min="3" max="3" width="12.85546875" style="423" customWidth="1"/>
    <col min="4" max="4" width="12.42578125" style="423" customWidth="1"/>
    <col min="5" max="5" width="12.28515625" style="423" customWidth="1"/>
    <col min="6" max="6" width="13.42578125" style="423" customWidth="1"/>
    <col min="7" max="7" width="15.28515625" style="423" customWidth="1"/>
    <col min="8" max="8" width="14" style="423" bestFit="1" customWidth="1"/>
    <col min="9" max="9" width="14.42578125" style="423" customWidth="1"/>
    <col min="10" max="10" width="5.7109375" style="423" customWidth="1"/>
    <col min="11" max="11" width="11" style="423" bestFit="1" customWidth="1"/>
    <col min="12" max="13" width="5.7109375" style="423" customWidth="1"/>
    <col min="14" max="14" width="10.85546875" style="423" bestFit="1" customWidth="1"/>
    <col min="15" max="16" width="5.7109375" style="423" customWidth="1"/>
    <col min="17" max="17" width="22.85546875" style="423" bestFit="1" customWidth="1"/>
    <col min="18" max="16384" width="9.140625" style="423"/>
  </cols>
  <sheetData>
    <row r="1" spans="1:11">
      <c r="A1" s="850" t="s">
        <v>442</v>
      </c>
      <c r="B1" s="850"/>
      <c r="C1" s="850"/>
      <c r="D1" s="850"/>
      <c r="E1" s="850"/>
      <c r="F1" s="850"/>
      <c r="G1" s="850"/>
      <c r="H1" s="850"/>
      <c r="I1" s="850"/>
    </row>
    <row r="2" spans="1:11" ht="20.25" customHeight="1">
      <c r="A2" s="850" t="s">
        <v>227</v>
      </c>
      <c r="B2" s="850" t="s">
        <v>4</v>
      </c>
      <c r="C2" s="852" t="s">
        <v>228</v>
      </c>
      <c r="D2" s="850" t="s">
        <v>229</v>
      </c>
      <c r="E2" s="850"/>
      <c r="F2" s="850"/>
      <c r="G2" s="138" t="s">
        <v>230</v>
      </c>
      <c r="H2" s="138" t="s">
        <v>230</v>
      </c>
      <c r="I2" s="852" t="s">
        <v>231</v>
      </c>
      <c r="K2" s="422" t="s">
        <v>318</v>
      </c>
    </row>
    <row r="3" spans="1:11">
      <c r="A3" s="850"/>
      <c r="B3" s="850"/>
      <c r="C3" s="852"/>
      <c r="D3" s="138" t="s">
        <v>232</v>
      </c>
      <c r="E3" s="138" t="s">
        <v>233</v>
      </c>
      <c r="F3" s="138" t="s">
        <v>234</v>
      </c>
      <c r="G3" s="138" t="s">
        <v>235</v>
      </c>
      <c r="H3" s="138" t="s">
        <v>236</v>
      </c>
      <c r="I3" s="852"/>
    </row>
    <row r="4" spans="1:11">
      <c r="A4" s="850" t="s">
        <v>40</v>
      </c>
      <c r="B4" s="850"/>
      <c r="C4" s="390">
        <f>SUM(C5:C77)</f>
        <v>0</v>
      </c>
      <c r="D4" s="390">
        <f t="shared" ref="D4:I4" si="0">SUM(D5:D77)</f>
        <v>0</v>
      </c>
      <c r="E4" s="390">
        <f t="shared" si="0"/>
        <v>0</v>
      </c>
      <c r="F4" s="390">
        <f t="shared" si="0"/>
        <v>0</v>
      </c>
      <c r="G4" s="390">
        <f t="shared" si="0"/>
        <v>0</v>
      </c>
      <c r="H4" s="390">
        <f t="shared" si="0"/>
        <v>0</v>
      </c>
      <c r="I4" s="390">
        <f t="shared" si="0"/>
        <v>0</v>
      </c>
      <c r="K4" s="424">
        <f>SUM(K5:K77)</f>
        <v>0</v>
      </c>
    </row>
    <row r="5" spans="1:11">
      <c r="A5" s="391">
        <v>1</v>
      </c>
      <c r="B5" s="450"/>
      <c r="C5" s="446"/>
      <c r="D5" s="447"/>
      <c r="E5" s="447"/>
      <c r="F5" s="447"/>
      <c r="G5" s="448"/>
      <c r="H5" s="448"/>
      <c r="I5" s="392">
        <f>+G5-H5</f>
        <v>0</v>
      </c>
      <c r="K5" s="423">
        <f>IF(G5&gt;0,1,0)</f>
        <v>0</v>
      </c>
    </row>
    <row r="6" spans="1:11">
      <c r="A6" s="391">
        <v>2</v>
      </c>
      <c r="B6" s="449"/>
      <c r="C6" s="446"/>
      <c r="D6" s="447"/>
      <c r="E6" s="447"/>
      <c r="F6" s="447"/>
      <c r="G6" s="448"/>
      <c r="H6" s="448"/>
      <c r="I6" s="392">
        <f t="shared" ref="I6:I69" si="1">+G6-H6</f>
        <v>0</v>
      </c>
      <c r="K6" s="423">
        <f t="shared" ref="K6:K69" si="2">IF(G6&gt;0,1,0)</f>
        <v>0</v>
      </c>
    </row>
    <row r="7" spans="1:11">
      <c r="A7" s="391">
        <v>3</v>
      </c>
      <c r="B7" s="445"/>
      <c r="C7" s="446"/>
      <c r="D7" s="447"/>
      <c r="E7" s="447"/>
      <c r="F7" s="447"/>
      <c r="G7" s="448"/>
      <c r="H7" s="448"/>
      <c r="I7" s="392">
        <f t="shared" si="1"/>
        <v>0</v>
      </c>
      <c r="K7" s="423">
        <f t="shared" si="2"/>
        <v>0</v>
      </c>
    </row>
    <row r="8" spans="1:11">
      <c r="A8" s="391">
        <v>4</v>
      </c>
      <c r="B8" s="445"/>
      <c r="C8" s="446"/>
      <c r="D8" s="447"/>
      <c r="E8" s="447"/>
      <c r="F8" s="447"/>
      <c r="G8" s="448"/>
      <c r="H8" s="448"/>
      <c r="I8" s="392">
        <f t="shared" si="1"/>
        <v>0</v>
      </c>
      <c r="K8" s="423">
        <f t="shared" si="2"/>
        <v>0</v>
      </c>
    </row>
    <row r="9" spans="1:11">
      <c r="A9" s="391">
        <v>5</v>
      </c>
      <c r="B9" s="445"/>
      <c r="C9" s="446"/>
      <c r="D9" s="447"/>
      <c r="E9" s="447"/>
      <c r="F9" s="447"/>
      <c r="G9" s="448"/>
      <c r="H9" s="448"/>
      <c r="I9" s="392">
        <f t="shared" si="1"/>
        <v>0</v>
      </c>
      <c r="K9" s="423">
        <f t="shared" si="2"/>
        <v>0</v>
      </c>
    </row>
    <row r="10" spans="1:11">
      <c r="A10" s="391">
        <v>6</v>
      </c>
      <c r="B10" s="445"/>
      <c r="C10" s="446"/>
      <c r="D10" s="447"/>
      <c r="E10" s="447"/>
      <c r="F10" s="447"/>
      <c r="G10" s="448"/>
      <c r="H10" s="448"/>
      <c r="I10" s="392">
        <f t="shared" si="1"/>
        <v>0</v>
      </c>
      <c r="K10" s="423">
        <f t="shared" si="2"/>
        <v>0</v>
      </c>
    </row>
    <row r="11" spans="1:11">
      <c r="A11" s="391">
        <v>7</v>
      </c>
      <c r="B11" s="445"/>
      <c r="C11" s="446"/>
      <c r="D11" s="447"/>
      <c r="E11" s="447"/>
      <c r="F11" s="447"/>
      <c r="G11" s="448"/>
      <c r="H11" s="448"/>
      <c r="I11" s="392">
        <f t="shared" si="1"/>
        <v>0</v>
      </c>
      <c r="K11" s="423">
        <f t="shared" si="2"/>
        <v>0</v>
      </c>
    </row>
    <row r="12" spans="1:11">
      <c r="A12" s="391">
        <v>8</v>
      </c>
      <c r="B12" s="445"/>
      <c r="C12" s="446"/>
      <c r="D12" s="447"/>
      <c r="E12" s="447"/>
      <c r="F12" s="447"/>
      <c r="G12" s="448"/>
      <c r="H12" s="448"/>
      <c r="I12" s="392">
        <f t="shared" si="1"/>
        <v>0</v>
      </c>
      <c r="K12" s="423">
        <f t="shared" si="2"/>
        <v>0</v>
      </c>
    </row>
    <row r="13" spans="1:11">
      <c r="A13" s="391">
        <v>9</v>
      </c>
      <c r="B13" s="445"/>
      <c r="C13" s="446"/>
      <c r="D13" s="447"/>
      <c r="E13" s="447"/>
      <c r="F13" s="447"/>
      <c r="G13" s="448"/>
      <c r="H13" s="448"/>
      <c r="I13" s="392">
        <f t="shared" si="1"/>
        <v>0</v>
      </c>
      <c r="K13" s="423">
        <f t="shared" si="2"/>
        <v>0</v>
      </c>
    </row>
    <row r="14" spans="1:11">
      <c r="A14" s="391">
        <v>10</v>
      </c>
      <c r="B14" s="445"/>
      <c r="C14" s="446"/>
      <c r="D14" s="447"/>
      <c r="E14" s="447"/>
      <c r="F14" s="447"/>
      <c r="G14" s="448"/>
      <c r="H14" s="448"/>
      <c r="I14" s="392">
        <f t="shared" si="1"/>
        <v>0</v>
      </c>
      <c r="K14" s="423">
        <f t="shared" si="2"/>
        <v>0</v>
      </c>
    </row>
    <row r="15" spans="1:11">
      <c r="A15" s="391">
        <v>11</v>
      </c>
      <c r="B15" s="445"/>
      <c r="C15" s="446"/>
      <c r="D15" s="447"/>
      <c r="E15" s="447"/>
      <c r="F15" s="447"/>
      <c r="G15" s="448"/>
      <c r="H15" s="448"/>
      <c r="I15" s="392">
        <f t="shared" si="1"/>
        <v>0</v>
      </c>
      <c r="K15" s="423">
        <f t="shared" si="2"/>
        <v>0</v>
      </c>
    </row>
    <row r="16" spans="1:11">
      <c r="A16" s="391">
        <v>12</v>
      </c>
      <c r="B16" s="445"/>
      <c r="C16" s="446"/>
      <c r="D16" s="447"/>
      <c r="E16" s="447"/>
      <c r="F16" s="447"/>
      <c r="G16" s="448"/>
      <c r="H16" s="448"/>
      <c r="I16" s="392">
        <f t="shared" si="1"/>
        <v>0</v>
      </c>
      <c r="K16" s="423">
        <f t="shared" si="2"/>
        <v>0</v>
      </c>
    </row>
    <row r="17" spans="1:11">
      <c r="A17" s="391">
        <v>13</v>
      </c>
      <c r="B17" s="445"/>
      <c r="C17" s="446"/>
      <c r="D17" s="447"/>
      <c r="E17" s="447"/>
      <c r="F17" s="447"/>
      <c r="G17" s="448"/>
      <c r="H17" s="448"/>
      <c r="I17" s="392">
        <f t="shared" si="1"/>
        <v>0</v>
      </c>
      <c r="K17" s="423">
        <f t="shared" si="2"/>
        <v>0</v>
      </c>
    </row>
    <row r="18" spans="1:11">
      <c r="A18" s="391">
        <v>14</v>
      </c>
      <c r="B18" s="445"/>
      <c r="C18" s="446"/>
      <c r="D18" s="447"/>
      <c r="E18" s="447"/>
      <c r="F18" s="447"/>
      <c r="G18" s="448"/>
      <c r="H18" s="448"/>
      <c r="I18" s="392">
        <f t="shared" si="1"/>
        <v>0</v>
      </c>
      <c r="K18" s="423">
        <f t="shared" si="2"/>
        <v>0</v>
      </c>
    </row>
    <row r="19" spans="1:11">
      <c r="A19" s="391">
        <v>15</v>
      </c>
      <c r="B19" s="445"/>
      <c r="C19" s="446"/>
      <c r="D19" s="447"/>
      <c r="E19" s="447"/>
      <c r="F19" s="447"/>
      <c r="G19" s="448"/>
      <c r="H19" s="448"/>
      <c r="I19" s="392">
        <f t="shared" si="1"/>
        <v>0</v>
      </c>
      <c r="K19" s="423">
        <f t="shared" si="2"/>
        <v>0</v>
      </c>
    </row>
    <row r="20" spans="1:11">
      <c r="A20" s="391">
        <v>16</v>
      </c>
      <c r="B20" s="445"/>
      <c r="C20" s="446"/>
      <c r="D20" s="447"/>
      <c r="E20" s="447"/>
      <c r="F20" s="447"/>
      <c r="G20" s="448"/>
      <c r="H20" s="448"/>
      <c r="I20" s="392">
        <f t="shared" si="1"/>
        <v>0</v>
      </c>
      <c r="K20" s="423">
        <f t="shared" si="2"/>
        <v>0</v>
      </c>
    </row>
    <row r="21" spans="1:11">
      <c r="A21" s="391">
        <v>17</v>
      </c>
      <c r="B21" s="445"/>
      <c r="C21" s="446"/>
      <c r="D21" s="447"/>
      <c r="E21" s="447"/>
      <c r="F21" s="447"/>
      <c r="G21" s="448"/>
      <c r="H21" s="448"/>
      <c r="I21" s="392">
        <f t="shared" si="1"/>
        <v>0</v>
      </c>
      <c r="K21" s="423">
        <f t="shared" si="2"/>
        <v>0</v>
      </c>
    </row>
    <row r="22" spans="1:11">
      <c r="A22" s="391">
        <v>18</v>
      </c>
      <c r="B22" s="445"/>
      <c r="C22" s="446"/>
      <c r="D22" s="447"/>
      <c r="E22" s="447"/>
      <c r="F22" s="447"/>
      <c r="G22" s="448"/>
      <c r="H22" s="448"/>
      <c r="I22" s="392">
        <f t="shared" si="1"/>
        <v>0</v>
      </c>
      <c r="K22" s="423">
        <f t="shared" si="2"/>
        <v>0</v>
      </c>
    </row>
    <row r="23" spans="1:11">
      <c r="A23" s="391">
        <v>19</v>
      </c>
      <c r="B23" s="445"/>
      <c r="C23" s="446"/>
      <c r="D23" s="447"/>
      <c r="E23" s="447"/>
      <c r="F23" s="447"/>
      <c r="G23" s="448"/>
      <c r="H23" s="448"/>
      <c r="I23" s="392">
        <f t="shared" si="1"/>
        <v>0</v>
      </c>
      <c r="K23" s="423">
        <f t="shared" si="2"/>
        <v>0</v>
      </c>
    </row>
    <row r="24" spans="1:11">
      <c r="A24" s="391">
        <v>20</v>
      </c>
      <c r="B24" s="451"/>
      <c r="C24" s="446"/>
      <c r="D24" s="447"/>
      <c r="E24" s="447"/>
      <c r="F24" s="447"/>
      <c r="G24" s="448"/>
      <c r="H24" s="448"/>
      <c r="I24" s="392">
        <f t="shared" si="1"/>
        <v>0</v>
      </c>
      <c r="K24" s="423">
        <f t="shared" si="2"/>
        <v>0</v>
      </c>
    </row>
    <row r="25" spans="1:11">
      <c r="A25" s="391">
        <v>21</v>
      </c>
      <c r="B25" s="445"/>
      <c r="C25" s="446"/>
      <c r="D25" s="447"/>
      <c r="E25" s="447"/>
      <c r="F25" s="447"/>
      <c r="G25" s="448"/>
      <c r="H25" s="448"/>
      <c r="I25" s="392">
        <f t="shared" si="1"/>
        <v>0</v>
      </c>
      <c r="K25" s="423">
        <f t="shared" si="2"/>
        <v>0</v>
      </c>
    </row>
    <row r="26" spans="1:11">
      <c r="A26" s="391">
        <v>22</v>
      </c>
      <c r="B26" s="445"/>
      <c r="C26" s="446"/>
      <c r="D26" s="447"/>
      <c r="E26" s="447"/>
      <c r="F26" s="447"/>
      <c r="G26" s="448"/>
      <c r="H26" s="448"/>
      <c r="I26" s="392">
        <f t="shared" si="1"/>
        <v>0</v>
      </c>
      <c r="K26" s="423">
        <f t="shared" si="2"/>
        <v>0</v>
      </c>
    </row>
    <row r="27" spans="1:11">
      <c r="A27" s="391">
        <v>23</v>
      </c>
      <c r="B27" s="445"/>
      <c r="C27" s="446"/>
      <c r="D27" s="447"/>
      <c r="E27" s="447"/>
      <c r="F27" s="447"/>
      <c r="G27" s="448"/>
      <c r="H27" s="448"/>
      <c r="I27" s="392">
        <f t="shared" si="1"/>
        <v>0</v>
      </c>
      <c r="K27" s="423">
        <f t="shared" si="2"/>
        <v>0</v>
      </c>
    </row>
    <row r="28" spans="1:11">
      <c r="A28" s="391">
        <v>24</v>
      </c>
      <c r="B28" s="445"/>
      <c r="C28" s="446"/>
      <c r="D28" s="447"/>
      <c r="E28" s="447"/>
      <c r="F28" s="447"/>
      <c r="G28" s="448"/>
      <c r="H28" s="448"/>
      <c r="I28" s="392">
        <f t="shared" si="1"/>
        <v>0</v>
      </c>
      <c r="K28" s="423">
        <f t="shared" si="2"/>
        <v>0</v>
      </c>
    </row>
    <row r="29" spans="1:11">
      <c r="A29" s="391">
        <v>25</v>
      </c>
      <c r="B29" s="445"/>
      <c r="C29" s="446"/>
      <c r="D29" s="447"/>
      <c r="E29" s="447"/>
      <c r="F29" s="447"/>
      <c r="G29" s="448"/>
      <c r="H29" s="448"/>
      <c r="I29" s="392">
        <f t="shared" si="1"/>
        <v>0</v>
      </c>
      <c r="K29" s="423">
        <f t="shared" si="2"/>
        <v>0</v>
      </c>
    </row>
    <row r="30" spans="1:11">
      <c r="A30" s="391">
        <v>26</v>
      </c>
      <c r="B30" s="445"/>
      <c r="C30" s="446"/>
      <c r="D30" s="447"/>
      <c r="E30" s="447"/>
      <c r="F30" s="447"/>
      <c r="G30" s="448"/>
      <c r="H30" s="448"/>
      <c r="I30" s="392">
        <f t="shared" si="1"/>
        <v>0</v>
      </c>
      <c r="K30" s="423">
        <f t="shared" si="2"/>
        <v>0</v>
      </c>
    </row>
    <row r="31" spans="1:11">
      <c r="A31" s="391">
        <v>27</v>
      </c>
      <c r="B31" s="445"/>
      <c r="C31" s="446"/>
      <c r="D31" s="447"/>
      <c r="E31" s="447"/>
      <c r="F31" s="447"/>
      <c r="G31" s="448"/>
      <c r="H31" s="448"/>
      <c r="I31" s="392">
        <f t="shared" si="1"/>
        <v>0</v>
      </c>
      <c r="K31" s="423">
        <f t="shared" si="2"/>
        <v>0</v>
      </c>
    </row>
    <row r="32" spans="1:11">
      <c r="A32" s="391">
        <v>28</v>
      </c>
      <c r="B32" s="445"/>
      <c r="C32" s="446"/>
      <c r="D32" s="447"/>
      <c r="E32" s="447"/>
      <c r="F32" s="447"/>
      <c r="G32" s="448"/>
      <c r="H32" s="448"/>
      <c r="I32" s="392">
        <f t="shared" si="1"/>
        <v>0</v>
      </c>
      <c r="K32" s="423">
        <f t="shared" si="2"/>
        <v>0</v>
      </c>
    </row>
    <row r="33" spans="1:11">
      <c r="A33" s="391">
        <v>29</v>
      </c>
      <c r="B33" s="445"/>
      <c r="C33" s="446"/>
      <c r="D33" s="447"/>
      <c r="E33" s="447"/>
      <c r="F33" s="447"/>
      <c r="G33" s="448"/>
      <c r="H33" s="448"/>
      <c r="I33" s="392">
        <f t="shared" si="1"/>
        <v>0</v>
      </c>
      <c r="K33" s="423">
        <f t="shared" si="2"/>
        <v>0</v>
      </c>
    </row>
    <row r="34" spans="1:11">
      <c r="A34" s="391">
        <v>30</v>
      </c>
      <c r="B34" s="445"/>
      <c r="C34" s="446"/>
      <c r="D34" s="447"/>
      <c r="E34" s="447"/>
      <c r="F34" s="447"/>
      <c r="G34" s="448"/>
      <c r="H34" s="448"/>
      <c r="I34" s="392">
        <f t="shared" si="1"/>
        <v>0</v>
      </c>
      <c r="K34" s="423">
        <f t="shared" si="2"/>
        <v>0</v>
      </c>
    </row>
    <row r="35" spans="1:11">
      <c r="A35" s="391">
        <v>31</v>
      </c>
      <c r="B35" s="449"/>
      <c r="C35" s="446"/>
      <c r="D35" s="447"/>
      <c r="E35" s="447"/>
      <c r="F35" s="447"/>
      <c r="G35" s="448"/>
      <c r="H35" s="448"/>
      <c r="I35" s="392">
        <f t="shared" si="1"/>
        <v>0</v>
      </c>
      <c r="K35" s="423">
        <f t="shared" si="2"/>
        <v>0</v>
      </c>
    </row>
    <row r="36" spans="1:11">
      <c r="A36" s="391">
        <v>32</v>
      </c>
      <c r="B36" s="445"/>
      <c r="C36" s="446"/>
      <c r="D36" s="447"/>
      <c r="E36" s="447"/>
      <c r="F36" s="447"/>
      <c r="G36" s="448"/>
      <c r="H36" s="448"/>
      <c r="I36" s="392">
        <f t="shared" si="1"/>
        <v>0</v>
      </c>
      <c r="K36" s="423">
        <f t="shared" si="2"/>
        <v>0</v>
      </c>
    </row>
    <row r="37" spans="1:11">
      <c r="A37" s="391">
        <v>33</v>
      </c>
      <c r="B37" s="445"/>
      <c r="C37" s="446"/>
      <c r="D37" s="447"/>
      <c r="E37" s="447"/>
      <c r="F37" s="447"/>
      <c r="G37" s="448"/>
      <c r="H37" s="448"/>
      <c r="I37" s="392">
        <f t="shared" si="1"/>
        <v>0</v>
      </c>
      <c r="K37" s="423">
        <f t="shared" si="2"/>
        <v>0</v>
      </c>
    </row>
    <row r="38" spans="1:11">
      <c r="A38" s="391">
        <v>34</v>
      </c>
      <c r="B38" s="445"/>
      <c r="C38" s="446"/>
      <c r="D38" s="447"/>
      <c r="E38" s="447"/>
      <c r="F38" s="447"/>
      <c r="G38" s="448"/>
      <c r="H38" s="448"/>
      <c r="I38" s="392">
        <f t="shared" si="1"/>
        <v>0</v>
      </c>
      <c r="K38" s="423">
        <f t="shared" si="2"/>
        <v>0</v>
      </c>
    </row>
    <row r="39" spans="1:11">
      <c r="A39" s="391">
        <v>35</v>
      </c>
      <c r="B39" s="445"/>
      <c r="C39" s="446"/>
      <c r="D39" s="447"/>
      <c r="E39" s="447"/>
      <c r="F39" s="447"/>
      <c r="G39" s="448"/>
      <c r="H39" s="448"/>
      <c r="I39" s="392">
        <f t="shared" si="1"/>
        <v>0</v>
      </c>
      <c r="K39" s="423">
        <f t="shared" si="2"/>
        <v>0</v>
      </c>
    </row>
    <row r="40" spans="1:11">
      <c r="A40" s="391">
        <v>36</v>
      </c>
      <c r="B40" s="451"/>
      <c r="C40" s="446"/>
      <c r="D40" s="447"/>
      <c r="E40" s="447"/>
      <c r="F40" s="447"/>
      <c r="G40" s="448"/>
      <c r="H40" s="448"/>
      <c r="I40" s="392">
        <f t="shared" si="1"/>
        <v>0</v>
      </c>
      <c r="K40" s="423">
        <f t="shared" si="2"/>
        <v>0</v>
      </c>
    </row>
    <row r="41" spans="1:11">
      <c r="A41" s="391">
        <v>37</v>
      </c>
      <c r="B41" s="445"/>
      <c r="C41" s="446"/>
      <c r="D41" s="447"/>
      <c r="E41" s="447"/>
      <c r="F41" s="447"/>
      <c r="G41" s="448"/>
      <c r="H41" s="448"/>
      <c r="I41" s="392">
        <f t="shared" si="1"/>
        <v>0</v>
      </c>
      <c r="K41" s="423">
        <f t="shared" si="2"/>
        <v>0</v>
      </c>
    </row>
    <row r="42" spans="1:11">
      <c r="A42" s="391">
        <v>38</v>
      </c>
      <c r="B42" s="451"/>
      <c r="C42" s="446"/>
      <c r="D42" s="447"/>
      <c r="E42" s="447"/>
      <c r="F42" s="447"/>
      <c r="G42" s="448"/>
      <c r="H42" s="448"/>
      <c r="I42" s="392">
        <f t="shared" si="1"/>
        <v>0</v>
      </c>
      <c r="K42" s="423">
        <f t="shared" si="2"/>
        <v>0</v>
      </c>
    </row>
    <row r="43" spans="1:11">
      <c r="A43" s="391">
        <v>39</v>
      </c>
      <c r="B43" s="445"/>
      <c r="C43" s="446"/>
      <c r="D43" s="447"/>
      <c r="E43" s="447"/>
      <c r="F43" s="447"/>
      <c r="G43" s="448"/>
      <c r="H43" s="448"/>
      <c r="I43" s="392">
        <f t="shared" si="1"/>
        <v>0</v>
      </c>
      <c r="K43" s="423">
        <f t="shared" si="2"/>
        <v>0</v>
      </c>
    </row>
    <row r="44" spans="1:11">
      <c r="A44" s="391">
        <v>40</v>
      </c>
      <c r="B44" s="445"/>
      <c r="C44" s="446"/>
      <c r="D44" s="447"/>
      <c r="E44" s="447"/>
      <c r="F44" s="447"/>
      <c r="G44" s="448"/>
      <c r="H44" s="448"/>
      <c r="I44" s="392">
        <f t="shared" si="1"/>
        <v>0</v>
      </c>
      <c r="K44" s="423">
        <f t="shared" si="2"/>
        <v>0</v>
      </c>
    </row>
    <row r="45" spans="1:11">
      <c r="A45" s="391">
        <v>41</v>
      </c>
      <c r="B45" s="445"/>
      <c r="C45" s="446"/>
      <c r="D45" s="447"/>
      <c r="E45" s="447"/>
      <c r="F45" s="447"/>
      <c r="G45" s="448"/>
      <c r="H45" s="448"/>
      <c r="I45" s="392">
        <f t="shared" si="1"/>
        <v>0</v>
      </c>
      <c r="K45" s="423">
        <f t="shared" si="2"/>
        <v>0</v>
      </c>
    </row>
    <row r="46" spans="1:11">
      <c r="A46" s="391">
        <v>42</v>
      </c>
      <c r="B46" s="445"/>
      <c r="C46" s="446"/>
      <c r="D46" s="447"/>
      <c r="E46" s="447"/>
      <c r="F46" s="447"/>
      <c r="G46" s="448"/>
      <c r="H46" s="448"/>
      <c r="I46" s="392">
        <f t="shared" si="1"/>
        <v>0</v>
      </c>
      <c r="K46" s="423">
        <f t="shared" si="2"/>
        <v>0</v>
      </c>
    </row>
    <row r="47" spans="1:11">
      <c r="A47" s="391">
        <v>43</v>
      </c>
      <c r="B47" s="451"/>
      <c r="C47" s="446"/>
      <c r="D47" s="447"/>
      <c r="E47" s="447"/>
      <c r="F47" s="447"/>
      <c r="G47" s="448"/>
      <c r="H47" s="448"/>
      <c r="I47" s="392">
        <f t="shared" si="1"/>
        <v>0</v>
      </c>
      <c r="K47" s="423">
        <f t="shared" si="2"/>
        <v>0</v>
      </c>
    </row>
    <row r="48" spans="1:11">
      <c r="A48" s="391">
        <v>44</v>
      </c>
      <c r="B48" s="445"/>
      <c r="C48" s="446"/>
      <c r="D48" s="447"/>
      <c r="E48" s="447"/>
      <c r="F48" s="447"/>
      <c r="G48" s="448"/>
      <c r="H48" s="448"/>
      <c r="I48" s="392">
        <f t="shared" si="1"/>
        <v>0</v>
      </c>
      <c r="K48" s="423">
        <f t="shared" si="2"/>
        <v>0</v>
      </c>
    </row>
    <row r="49" spans="1:11">
      <c r="A49" s="391">
        <v>45</v>
      </c>
      <c r="B49" s="451"/>
      <c r="C49" s="446"/>
      <c r="D49" s="447"/>
      <c r="E49" s="447"/>
      <c r="F49" s="447"/>
      <c r="G49" s="448"/>
      <c r="H49" s="448"/>
      <c r="I49" s="392">
        <f t="shared" si="1"/>
        <v>0</v>
      </c>
      <c r="K49" s="423">
        <f t="shared" si="2"/>
        <v>0</v>
      </c>
    </row>
    <row r="50" spans="1:11">
      <c r="A50" s="391">
        <v>46</v>
      </c>
      <c r="B50" s="445"/>
      <c r="C50" s="446"/>
      <c r="D50" s="447"/>
      <c r="E50" s="447"/>
      <c r="F50" s="447"/>
      <c r="G50" s="448"/>
      <c r="H50" s="448"/>
      <c r="I50" s="392">
        <f t="shared" si="1"/>
        <v>0</v>
      </c>
      <c r="K50" s="423">
        <f t="shared" si="2"/>
        <v>0</v>
      </c>
    </row>
    <row r="51" spans="1:11">
      <c r="A51" s="391">
        <v>47</v>
      </c>
      <c r="B51" s="451"/>
      <c r="C51" s="446"/>
      <c r="D51" s="447"/>
      <c r="E51" s="447"/>
      <c r="F51" s="447"/>
      <c r="G51" s="448"/>
      <c r="H51" s="448"/>
      <c r="I51" s="392">
        <f t="shared" si="1"/>
        <v>0</v>
      </c>
      <c r="K51" s="423">
        <f t="shared" si="2"/>
        <v>0</v>
      </c>
    </row>
    <row r="52" spans="1:11">
      <c r="A52" s="391">
        <v>48</v>
      </c>
      <c r="B52" s="445"/>
      <c r="C52" s="446"/>
      <c r="D52" s="447"/>
      <c r="E52" s="447"/>
      <c r="F52" s="447"/>
      <c r="G52" s="448"/>
      <c r="H52" s="448"/>
      <c r="I52" s="392">
        <f t="shared" si="1"/>
        <v>0</v>
      </c>
      <c r="K52" s="423">
        <f t="shared" si="2"/>
        <v>0</v>
      </c>
    </row>
    <row r="53" spans="1:11">
      <c r="A53" s="391">
        <v>49</v>
      </c>
      <c r="B53" s="450"/>
      <c r="C53" s="446"/>
      <c r="D53" s="447"/>
      <c r="E53" s="447"/>
      <c r="F53" s="447"/>
      <c r="G53" s="448"/>
      <c r="H53" s="448"/>
      <c r="I53" s="392">
        <f t="shared" si="1"/>
        <v>0</v>
      </c>
      <c r="K53" s="423">
        <f t="shared" si="2"/>
        <v>0</v>
      </c>
    </row>
    <row r="54" spans="1:11">
      <c r="A54" s="391">
        <v>50</v>
      </c>
      <c r="B54" s="445"/>
      <c r="C54" s="446"/>
      <c r="D54" s="447"/>
      <c r="E54" s="447"/>
      <c r="F54" s="447"/>
      <c r="G54" s="448"/>
      <c r="H54" s="448"/>
      <c r="I54" s="392">
        <f t="shared" si="1"/>
        <v>0</v>
      </c>
      <c r="K54" s="423">
        <f t="shared" si="2"/>
        <v>0</v>
      </c>
    </row>
    <row r="55" spans="1:11">
      <c r="A55" s="391">
        <v>51</v>
      </c>
      <c r="B55" s="445"/>
      <c r="C55" s="446"/>
      <c r="D55" s="447"/>
      <c r="E55" s="447"/>
      <c r="F55" s="447"/>
      <c r="G55" s="448"/>
      <c r="H55" s="448"/>
      <c r="I55" s="392">
        <f t="shared" si="1"/>
        <v>0</v>
      </c>
      <c r="K55" s="423">
        <f t="shared" si="2"/>
        <v>0</v>
      </c>
    </row>
    <row r="56" spans="1:11">
      <c r="A56" s="391">
        <v>52</v>
      </c>
      <c r="B56" s="445"/>
      <c r="C56" s="446"/>
      <c r="D56" s="447"/>
      <c r="E56" s="447"/>
      <c r="F56" s="447"/>
      <c r="G56" s="448"/>
      <c r="H56" s="448"/>
      <c r="I56" s="392">
        <f t="shared" si="1"/>
        <v>0</v>
      </c>
      <c r="K56" s="423">
        <f t="shared" si="2"/>
        <v>0</v>
      </c>
    </row>
    <row r="57" spans="1:11">
      <c r="A57" s="391">
        <v>53</v>
      </c>
      <c r="B57" s="445"/>
      <c r="C57" s="446"/>
      <c r="D57" s="447"/>
      <c r="E57" s="447"/>
      <c r="F57" s="447"/>
      <c r="G57" s="448"/>
      <c r="H57" s="448"/>
      <c r="I57" s="392">
        <f t="shared" si="1"/>
        <v>0</v>
      </c>
      <c r="K57" s="423">
        <f t="shared" si="2"/>
        <v>0</v>
      </c>
    </row>
    <row r="58" spans="1:11">
      <c r="A58" s="391">
        <v>54</v>
      </c>
      <c r="B58" s="451"/>
      <c r="C58" s="446"/>
      <c r="D58" s="447"/>
      <c r="E58" s="447"/>
      <c r="F58" s="447"/>
      <c r="G58" s="448"/>
      <c r="H58" s="448"/>
      <c r="I58" s="392">
        <f t="shared" si="1"/>
        <v>0</v>
      </c>
      <c r="K58" s="423">
        <f t="shared" si="2"/>
        <v>0</v>
      </c>
    </row>
    <row r="59" spans="1:11">
      <c r="A59" s="391">
        <v>55</v>
      </c>
      <c r="B59" s="451"/>
      <c r="C59" s="446"/>
      <c r="D59" s="447"/>
      <c r="E59" s="447"/>
      <c r="F59" s="447"/>
      <c r="G59" s="448"/>
      <c r="H59" s="448"/>
      <c r="I59" s="392">
        <f t="shared" si="1"/>
        <v>0</v>
      </c>
      <c r="K59" s="423">
        <f t="shared" si="2"/>
        <v>0</v>
      </c>
    </row>
    <row r="60" spans="1:11">
      <c r="A60" s="391">
        <v>56</v>
      </c>
      <c r="B60" s="445"/>
      <c r="C60" s="446"/>
      <c r="D60" s="447"/>
      <c r="E60" s="447"/>
      <c r="F60" s="447"/>
      <c r="G60" s="448"/>
      <c r="H60" s="448"/>
      <c r="I60" s="392">
        <f t="shared" si="1"/>
        <v>0</v>
      </c>
      <c r="K60" s="423">
        <f t="shared" si="2"/>
        <v>0</v>
      </c>
    </row>
    <row r="61" spans="1:11">
      <c r="A61" s="391">
        <v>57</v>
      </c>
      <c r="B61" s="451"/>
      <c r="C61" s="446"/>
      <c r="D61" s="447"/>
      <c r="E61" s="447"/>
      <c r="F61" s="447"/>
      <c r="G61" s="448"/>
      <c r="H61" s="448"/>
      <c r="I61" s="392">
        <f t="shared" si="1"/>
        <v>0</v>
      </c>
      <c r="K61" s="423">
        <f t="shared" si="2"/>
        <v>0</v>
      </c>
    </row>
    <row r="62" spans="1:11">
      <c r="A62" s="391">
        <v>58</v>
      </c>
      <c r="B62" s="445"/>
      <c r="C62" s="446"/>
      <c r="D62" s="447"/>
      <c r="E62" s="447"/>
      <c r="F62" s="447"/>
      <c r="G62" s="448"/>
      <c r="H62" s="448"/>
      <c r="I62" s="392">
        <f t="shared" si="1"/>
        <v>0</v>
      </c>
      <c r="K62" s="423">
        <f t="shared" si="2"/>
        <v>0</v>
      </c>
    </row>
    <row r="63" spans="1:11">
      <c r="A63" s="391">
        <v>59</v>
      </c>
      <c r="B63" s="445"/>
      <c r="C63" s="446"/>
      <c r="D63" s="447"/>
      <c r="E63" s="447"/>
      <c r="F63" s="447"/>
      <c r="G63" s="448"/>
      <c r="H63" s="448"/>
      <c r="I63" s="392">
        <f t="shared" si="1"/>
        <v>0</v>
      </c>
      <c r="K63" s="423">
        <f t="shared" si="2"/>
        <v>0</v>
      </c>
    </row>
    <row r="64" spans="1:11">
      <c r="A64" s="391">
        <v>60</v>
      </c>
      <c r="B64" s="445"/>
      <c r="C64" s="446"/>
      <c r="D64" s="447"/>
      <c r="E64" s="447"/>
      <c r="F64" s="447"/>
      <c r="G64" s="448"/>
      <c r="H64" s="448"/>
      <c r="I64" s="392">
        <f t="shared" si="1"/>
        <v>0</v>
      </c>
      <c r="K64" s="423">
        <f t="shared" si="2"/>
        <v>0</v>
      </c>
    </row>
    <row r="65" spans="1:11">
      <c r="A65" s="391">
        <v>61</v>
      </c>
      <c r="B65" s="451"/>
      <c r="C65" s="446"/>
      <c r="D65" s="447"/>
      <c r="E65" s="447"/>
      <c r="F65" s="447"/>
      <c r="G65" s="448"/>
      <c r="H65" s="448"/>
      <c r="I65" s="392">
        <f t="shared" si="1"/>
        <v>0</v>
      </c>
      <c r="K65" s="423">
        <f t="shared" si="2"/>
        <v>0</v>
      </c>
    </row>
    <row r="66" spans="1:11">
      <c r="A66" s="391">
        <v>62</v>
      </c>
      <c r="B66" s="445"/>
      <c r="C66" s="446"/>
      <c r="D66" s="447"/>
      <c r="E66" s="447"/>
      <c r="F66" s="447"/>
      <c r="G66" s="448"/>
      <c r="H66" s="448"/>
      <c r="I66" s="392">
        <f t="shared" si="1"/>
        <v>0</v>
      </c>
      <c r="K66" s="423">
        <f t="shared" si="2"/>
        <v>0</v>
      </c>
    </row>
    <row r="67" spans="1:11">
      <c r="A67" s="391">
        <v>63</v>
      </c>
      <c r="B67" s="445"/>
      <c r="C67" s="446"/>
      <c r="D67" s="447"/>
      <c r="E67" s="447"/>
      <c r="F67" s="447"/>
      <c r="G67" s="448"/>
      <c r="H67" s="448"/>
      <c r="I67" s="392">
        <f t="shared" si="1"/>
        <v>0</v>
      </c>
      <c r="K67" s="423">
        <f t="shared" si="2"/>
        <v>0</v>
      </c>
    </row>
    <row r="68" spans="1:11">
      <c r="A68" s="391">
        <v>64</v>
      </c>
      <c r="B68" s="445"/>
      <c r="C68" s="446"/>
      <c r="D68" s="447"/>
      <c r="E68" s="447"/>
      <c r="F68" s="447"/>
      <c r="G68" s="448"/>
      <c r="H68" s="448"/>
      <c r="I68" s="392">
        <f t="shared" si="1"/>
        <v>0</v>
      </c>
      <c r="K68" s="423">
        <f t="shared" si="2"/>
        <v>0</v>
      </c>
    </row>
    <row r="69" spans="1:11">
      <c r="A69" s="391">
        <v>65</v>
      </c>
      <c r="B69" s="445"/>
      <c r="C69" s="446"/>
      <c r="D69" s="447"/>
      <c r="E69" s="447"/>
      <c r="F69" s="447"/>
      <c r="G69" s="448"/>
      <c r="H69" s="448"/>
      <c r="I69" s="392">
        <f t="shared" si="1"/>
        <v>0</v>
      </c>
      <c r="K69" s="423">
        <f t="shared" si="2"/>
        <v>0</v>
      </c>
    </row>
    <row r="70" spans="1:11">
      <c r="A70" s="391">
        <v>66</v>
      </c>
      <c r="B70" s="449"/>
      <c r="C70" s="446"/>
      <c r="D70" s="447"/>
      <c r="E70" s="447"/>
      <c r="F70" s="447"/>
      <c r="G70" s="448"/>
      <c r="H70" s="448"/>
      <c r="I70" s="392">
        <f t="shared" ref="I70:I77" si="3">+G70-H70</f>
        <v>0</v>
      </c>
      <c r="K70" s="423">
        <f t="shared" ref="K70:K77" si="4">IF(G70&gt;0,1,0)</f>
        <v>0</v>
      </c>
    </row>
    <row r="71" spans="1:11">
      <c r="A71" s="391">
        <v>67</v>
      </c>
      <c r="B71" s="445"/>
      <c r="C71" s="446"/>
      <c r="D71" s="447"/>
      <c r="E71" s="447"/>
      <c r="F71" s="447"/>
      <c r="G71" s="448"/>
      <c r="H71" s="448"/>
      <c r="I71" s="392">
        <f t="shared" si="3"/>
        <v>0</v>
      </c>
      <c r="K71" s="423">
        <f t="shared" si="4"/>
        <v>0</v>
      </c>
    </row>
    <row r="72" spans="1:11">
      <c r="A72" s="391">
        <v>68</v>
      </c>
      <c r="B72" s="451"/>
      <c r="C72" s="446"/>
      <c r="D72" s="447"/>
      <c r="E72" s="447"/>
      <c r="F72" s="447"/>
      <c r="G72" s="448"/>
      <c r="H72" s="448"/>
      <c r="I72" s="392">
        <f t="shared" si="3"/>
        <v>0</v>
      </c>
      <c r="K72" s="423">
        <f t="shared" si="4"/>
        <v>0</v>
      </c>
    </row>
    <row r="73" spans="1:11">
      <c r="A73" s="391">
        <v>69</v>
      </c>
      <c r="B73" s="445"/>
      <c r="C73" s="446"/>
      <c r="D73" s="447"/>
      <c r="E73" s="447"/>
      <c r="F73" s="447"/>
      <c r="G73" s="448"/>
      <c r="H73" s="448"/>
      <c r="I73" s="392">
        <f t="shared" si="3"/>
        <v>0</v>
      </c>
      <c r="K73" s="423">
        <f t="shared" si="4"/>
        <v>0</v>
      </c>
    </row>
    <row r="74" spans="1:11">
      <c r="A74" s="391">
        <v>70</v>
      </c>
      <c r="B74" s="445"/>
      <c r="C74" s="446"/>
      <c r="D74" s="447"/>
      <c r="E74" s="447"/>
      <c r="F74" s="447"/>
      <c r="G74" s="448"/>
      <c r="H74" s="448"/>
      <c r="I74" s="392">
        <f t="shared" si="3"/>
        <v>0</v>
      </c>
      <c r="K74" s="423">
        <f t="shared" si="4"/>
        <v>0</v>
      </c>
    </row>
    <row r="75" spans="1:11">
      <c r="A75" s="391">
        <v>71</v>
      </c>
      <c r="B75" s="445"/>
      <c r="C75" s="446"/>
      <c r="D75" s="447"/>
      <c r="E75" s="447"/>
      <c r="F75" s="447"/>
      <c r="G75" s="448"/>
      <c r="H75" s="448"/>
      <c r="I75" s="392">
        <f t="shared" si="3"/>
        <v>0</v>
      </c>
      <c r="K75" s="423">
        <f t="shared" si="4"/>
        <v>0</v>
      </c>
    </row>
    <row r="76" spans="1:11">
      <c r="A76" s="391">
        <v>72</v>
      </c>
      <c r="B76" s="445"/>
      <c r="C76" s="446"/>
      <c r="D76" s="447"/>
      <c r="E76" s="447"/>
      <c r="F76" s="447"/>
      <c r="G76" s="448"/>
      <c r="H76" s="448"/>
      <c r="I76" s="392">
        <f t="shared" si="3"/>
        <v>0</v>
      </c>
      <c r="K76" s="423">
        <f t="shared" si="4"/>
        <v>0</v>
      </c>
    </row>
    <row r="77" spans="1:11">
      <c r="A77" s="391">
        <v>73</v>
      </c>
      <c r="B77" s="445"/>
      <c r="C77" s="446"/>
      <c r="D77" s="447"/>
      <c r="E77" s="447"/>
      <c r="F77" s="447"/>
      <c r="G77" s="448"/>
      <c r="H77" s="448"/>
      <c r="I77" s="392">
        <f t="shared" si="3"/>
        <v>0</v>
      </c>
      <c r="K77" s="423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28010-83A4-4FDB-BF02-64003B7108E1}">
  <sheetPr codeName="Sheet26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0" sqref="I10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18.75">
      <c r="A1" s="850" t="s">
        <v>422</v>
      </c>
      <c r="B1" s="850"/>
      <c r="C1" s="850"/>
      <c r="D1" s="850"/>
      <c r="E1" s="850"/>
      <c r="F1" s="850"/>
      <c r="G1" s="850"/>
      <c r="H1" s="850"/>
      <c r="I1" s="850"/>
      <c r="K1" t="s">
        <v>318</v>
      </c>
    </row>
    <row r="2" spans="1:11" ht="18.75">
      <c r="A2" s="855" t="s">
        <v>227</v>
      </c>
      <c r="B2" s="855" t="s">
        <v>4</v>
      </c>
      <c r="C2" s="857" t="s">
        <v>228</v>
      </c>
      <c r="D2" s="853" t="s">
        <v>229</v>
      </c>
      <c r="E2" s="859"/>
      <c r="F2" s="854"/>
      <c r="G2" s="137" t="s">
        <v>230</v>
      </c>
      <c r="H2" s="137" t="s">
        <v>230</v>
      </c>
      <c r="I2" s="860" t="s">
        <v>231</v>
      </c>
    </row>
    <row r="3" spans="1:11" ht="18.75">
      <c r="A3" s="856"/>
      <c r="B3" s="856"/>
      <c r="C3" s="858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861"/>
    </row>
    <row r="4" spans="1:11" ht="18.75">
      <c r="A4" s="853" t="s">
        <v>40</v>
      </c>
      <c r="B4" s="854"/>
      <c r="C4" s="140">
        <f t="shared" ref="C4:H4" si="0">SUM(C5:C81)</f>
        <v>0</v>
      </c>
      <c r="D4" s="141">
        <f t="shared" si="0"/>
        <v>0</v>
      </c>
      <c r="E4" s="141">
        <f t="shared" si="0"/>
        <v>0</v>
      </c>
      <c r="F4" s="141">
        <f t="shared" si="0"/>
        <v>0</v>
      </c>
      <c r="G4" s="141">
        <f t="shared" si="0"/>
        <v>0</v>
      </c>
      <c r="H4" s="141">
        <f t="shared" si="0"/>
        <v>0</v>
      </c>
      <c r="I4" s="141">
        <f t="shared" ref="I4" si="1">SUM(I5:I81)</f>
        <v>0</v>
      </c>
      <c r="K4">
        <f>SUM(K5:K81)</f>
        <v>0</v>
      </c>
    </row>
    <row r="5" spans="1:11" ht="18.75">
      <c r="A5" s="143">
        <v>1</v>
      </c>
      <c r="B5" s="151" t="s">
        <v>155</v>
      </c>
      <c r="C5" s="145"/>
      <c r="D5" s="146"/>
      <c r="E5" s="146"/>
      <c r="F5" s="146"/>
      <c r="G5" s="147"/>
      <c r="H5" s="148"/>
      <c r="I5" s="149">
        <f>+G5-H5</f>
        <v>0</v>
      </c>
      <c r="K5">
        <f>IF(G5&gt;0,1,0)</f>
        <v>0</v>
      </c>
    </row>
    <row r="6" spans="1:11" ht="18.75">
      <c r="A6" s="143">
        <v>2</v>
      </c>
      <c r="B6" s="151" t="s">
        <v>165</v>
      </c>
      <c r="C6" s="145"/>
      <c r="D6" s="146"/>
      <c r="E6" s="146"/>
      <c r="F6" s="146"/>
      <c r="G6" s="147"/>
      <c r="H6" s="148"/>
      <c r="I6" s="149">
        <f t="shared" ref="I6:I69" si="2">+G6-H6</f>
        <v>0</v>
      </c>
      <c r="K6">
        <f t="shared" ref="K6:K69" si="3">IF(G6&gt;0,1,0)</f>
        <v>0</v>
      </c>
    </row>
    <row r="7" spans="1:11" ht="18.75">
      <c r="A7" s="143">
        <v>3</v>
      </c>
      <c r="B7" s="151" t="s">
        <v>148</v>
      </c>
      <c r="C7" s="145"/>
      <c r="D7" s="166"/>
      <c r="E7" s="146"/>
      <c r="F7" s="154"/>
      <c r="G7" s="148"/>
      <c r="H7" s="148"/>
      <c r="I7" s="149">
        <f t="shared" si="2"/>
        <v>0</v>
      </c>
      <c r="K7">
        <f t="shared" si="3"/>
        <v>0</v>
      </c>
    </row>
    <row r="8" spans="1:11" ht="18.75">
      <c r="A8" s="143">
        <v>4</v>
      </c>
      <c r="B8" s="151" t="s">
        <v>122</v>
      </c>
      <c r="C8" s="145"/>
      <c r="D8" s="146"/>
      <c r="E8" s="146"/>
      <c r="F8" s="146"/>
      <c r="G8" s="147"/>
      <c r="H8" s="148"/>
      <c r="I8" s="149">
        <f t="shared" si="2"/>
        <v>0</v>
      </c>
      <c r="K8">
        <f t="shared" si="3"/>
        <v>0</v>
      </c>
    </row>
    <row r="9" spans="1:11" ht="18.75">
      <c r="A9" s="143">
        <v>5</v>
      </c>
      <c r="B9" s="151" t="s">
        <v>156</v>
      </c>
      <c r="C9" s="145"/>
      <c r="D9" s="146"/>
      <c r="E9" s="146"/>
      <c r="F9" s="146"/>
      <c r="G9" s="148"/>
      <c r="H9" s="147"/>
      <c r="I9" s="149">
        <f t="shared" si="2"/>
        <v>0</v>
      </c>
      <c r="K9">
        <f t="shared" si="3"/>
        <v>0</v>
      </c>
    </row>
    <row r="10" spans="1:11" ht="18.75">
      <c r="A10" s="143">
        <v>6</v>
      </c>
      <c r="B10" s="151" t="s">
        <v>157</v>
      </c>
      <c r="C10" s="145"/>
      <c r="D10" s="146"/>
      <c r="E10" s="146"/>
      <c r="F10" s="146"/>
      <c r="G10" s="147"/>
      <c r="H10" s="148"/>
      <c r="I10" s="149">
        <f t="shared" si="2"/>
        <v>0</v>
      </c>
      <c r="K10">
        <f t="shared" si="3"/>
        <v>0</v>
      </c>
    </row>
    <row r="11" spans="1:11" ht="18.75">
      <c r="A11" s="143">
        <v>7</v>
      </c>
      <c r="B11" s="153" t="s">
        <v>217</v>
      </c>
      <c r="C11" s="145"/>
      <c r="D11" s="146"/>
      <c r="E11" s="146"/>
      <c r="F11" s="146"/>
      <c r="G11" s="148"/>
      <c r="H11" s="147"/>
      <c r="I11" s="149">
        <f t="shared" si="2"/>
        <v>0</v>
      </c>
      <c r="K11">
        <f t="shared" si="3"/>
        <v>0</v>
      </c>
    </row>
    <row r="12" spans="1:11" ht="18.75">
      <c r="A12" s="143">
        <v>8</v>
      </c>
      <c r="B12" s="151" t="s">
        <v>158</v>
      </c>
      <c r="C12" s="145"/>
      <c r="D12" s="146"/>
      <c r="E12" s="146"/>
      <c r="F12" s="146"/>
      <c r="G12" s="147"/>
      <c r="H12" s="148"/>
      <c r="I12" s="149">
        <f t="shared" si="2"/>
        <v>0</v>
      </c>
      <c r="K12">
        <f t="shared" si="3"/>
        <v>0</v>
      </c>
    </row>
    <row r="13" spans="1:11" ht="18.75">
      <c r="A13" s="143">
        <v>9</v>
      </c>
      <c r="B13" s="151" t="s">
        <v>159</v>
      </c>
      <c r="C13" s="145"/>
      <c r="D13" s="146"/>
      <c r="E13" s="146"/>
      <c r="F13" s="146"/>
      <c r="G13" s="147"/>
      <c r="H13" s="148"/>
      <c r="I13" s="149">
        <f t="shared" si="2"/>
        <v>0</v>
      </c>
      <c r="K13">
        <f t="shared" si="3"/>
        <v>0</v>
      </c>
    </row>
    <row r="14" spans="1:11" ht="18.75">
      <c r="A14" s="143">
        <v>10</v>
      </c>
      <c r="B14" s="151" t="s">
        <v>160</v>
      </c>
      <c r="C14" s="145"/>
      <c r="D14" s="146"/>
      <c r="E14" s="146"/>
      <c r="F14" s="146"/>
      <c r="G14" s="148"/>
      <c r="H14" s="147"/>
      <c r="I14" s="149">
        <f t="shared" si="2"/>
        <v>0</v>
      </c>
      <c r="K14">
        <f t="shared" si="3"/>
        <v>0</v>
      </c>
    </row>
    <row r="15" spans="1:11" ht="18.75">
      <c r="A15" s="143">
        <v>11</v>
      </c>
      <c r="B15" s="159" t="s">
        <v>161</v>
      </c>
      <c r="C15" s="145"/>
      <c r="D15" s="146"/>
      <c r="E15" s="146"/>
      <c r="F15" s="146"/>
      <c r="G15" s="147"/>
      <c r="H15" s="148"/>
      <c r="I15" s="149">
        <f t="shared" si="2"/>
        <v>0</v>
      </c>
      <c r="K15">
        <f t="shared" si="3"/>
        <v>0</v>
      </c>
    </row>
    <row r="16" spans="1:11" ht="18.75">
      <c r="A16" s="143">
        <v>12</v>
      </c>
      <c r="B16" s="157" t="s">
        <v>162</v>
      </c>
      <c r="C16" s="145"/>
      <c r="D16" s="146"/>
      <c r="E16" s="146"/>
      <c r="F16" s="146"/>
      <c r="G16" s="147"/>
      <c r="H16" s="148"/>
      <c r="I16" s="149">
        <f t="shared" si="2"/>
        <v>0</v>
      </c>
      <c r="K16">
        <f t="shared" si="3"/>
        <v>0</v>
      </c>
    </row>
    <row r="17" spans="1:11" ht="18.75">
      <c r="A17" s="143">
        <v>13</v>
      </c>
      <c r="B17" s="151" t="s">
        <v>174</v>
      </c>
      <c r="C17" s="145"/>
      <c r="D17" s="146"/>
      <c r="E17" s="146"/>
      <c r="F17" s="146"/>
      <c r="G17" s="147"/>
      <c r="H17" s="148"/>
      <c r="I17" s="149">
        <f t="shared" si="2"/>
        <v>0</v>
      </c>
      <c r="K17">
        <f t="shared" si="3"/>
        <v>0</v>
      </c>
    </row>
    <row r="18" spans="1:11" ht="18.75">
      <c r="A18" s="143">
        <v>14</v>
      </c>
      <c r="B18" s="151" t="s">
        <v>175</v>
      </c>
      <c r="C18" s="145"/>
      <c r="D18" s="158"/>
      <c r="E18" s="158"/>
      <c r="F18" s="146"/>
      <c r="G18" s="148"/>
      <c r="H18" s="147"/>
      <c r="I18" s="149">
        <f t="shared" si="2"/>
        <v>0</v>
      </c>
      <c r="K18">
        <f t="shared" si="3"/>
        <v>0</v>
      </c>
    </row>
    <row r="19" spans="1:11" ht="18.75">
      <c r="A19" s="143">
        <v>15</v>
      </c>
      <c r="B19" s="151" t="s">
        <v>176</v>
      </c>
      <c r="C19" s="145"/>
      <c r="D19" s="146"/>
      <c r="E19" s="146"/>
      <c r="F19" s="146"/>
      <c r="G19" s="147"/>
      <c r="H19" s="148"/>
      <c r="I19" s="149">
        <f t="shared" si="2"/>
        <v>0</v>
      </c>
      <c r="K19">
        <f t="shared" si="3"/>
        <v>0</v>
      </c>
    </row>
    <row r="20" spans="1:11" ht="18.75">
      <c r="A20" s="143">
        <v>16</v>
      </c>
      <c r="B20" s="144" t="s">
        <v>177</v>
      </c>
      <c r="C20" s="145"/>
      <c r="D20" s="146"/>
      <c r="E20" s="146"/>
      <c r="F20" s="146"/>
      <c r="G20" s="147"/>
      <c r="H20" s="148"/>
      <c r="I20" s="149">
        <f t="shared" si="2"/>
        <v>0</v>
      </c>
      <c r="K20">
        <f t="shared" si="3"/>
        <v>0</v>
      </c>
    </row>
    <row r="21" spans="1:11" ht="18.75">
      <c r="A21" s="143">
        <v>17</v>
      </c>
      <c r="B21" s="153" t="s">
        <v>178</v>
      </c>
      <c r="C21" s="145"/>
      <c r="D21" s="146"/>
      <c r="E21" s="146"/>
      <c r="F21" s="146"/>
      <c r="G21" s="148"/>
      <c r="H21" s="148"/>
      <c r="I21" s="149">
        <f t="shared" si="2"/>
        <v>0</v>
      </c>
      <c r="K21">
        <f t="shared" si="3"/>
        <v>0</v>
      </c>
    </row>
    <row r="22" spans="1:11" ht="18.75">
      <c r="A22" s="143">
        <v>18</v>
      </c>
      <c r="B22" s="151" t="s">
        <v>179</v>
      </c>
      <c r="C22" s="145"/>
      <c r="D22" s="146"/>
      <c r="E22" s="146"/>
      <c r="F22" s="146"/>
      <c r="G22" s="148"/>
      <c r="H22" s="148"/>
      <c r="I22" s="149">
        <f t="shared" si="2"/>
        <v>0</v>
      </c>
      <c r="K22">
        <f t="shared" si="3"/>
        <v>0</v>
      </c>
    </row>
    <row r="23" spans="1:11" ht="18.75">
      <c r="A23" s="143">
        <v>19</v>
      </c>
      <c r="B23" s="151" t="s">
        <v>180</v>
      </c>
      <c r="C23" s="145"/>
      <c r="D23" s="146"/>
      <c r="E23" s="146"/>
      <c r="F23" s="146"/>
      <c r="G23" s="148"/>
      <c r="H23" s="148"/>
      <c r="I23" s="149">
        <f t="shared" si="2"/>
        <v>0</v>
      </c>
      <c r="K23">
        <f t="shared" si="3"/>
        <v>0</v>
      </c>
    </row>
    <row r="24" spans="1:11" ht="18.75">
      <c r="A24" s="143">
        <v>20</v>
      </c>
      <c r="B24" s="144" t="s">
        <v>181</v>
      </c>
      <c r="C24" s="145"/>
      <c r="D24" s="146"/>
      <c r="E24" s="146"/>
      <c r="F24" s="146"/>
      <c r="G24" s="148"/>
      <c r="H24" s="147"/>
      <c r="I24" s="149">
        <f t="shared" si="2"/>
        <v>0</v>
      </c>
      <c r="K24">
        <f t="shared" si="3"/>
        <v>0</v>
      </c>
    </row>
    <row r="25" spans="1:11" ht="18.75">
      <c r="A25" s="143">
        <v>21</v>
      </c>
      <c r="B25" s="151" t="s">
        <v>164</v>
      </c>
      <c r="C25" s="145"/>
      <c r="D25" s="146"/>
      <c r="E25" s="146"/>
      <c r="F25" s="146"/>
      <c r="G25" s="148"/>
      <c r="H25" s="147"/>
      <c r="I25" s="149">
        <f t="shared" si="2"/>
        <v>0</v>
      </c>
      <c r="K25">
        <f t="shared" si="3"/>
        <v>0</v>
      </c>
    </row>
    <row r="26" spans="1:11" ht="18.75">
      <c r="A26" s="143">
        <v>22</v>
      </c>
      <c r="B26" s="151" t="s">
        <v>166</v>
      </c>
      <c r="C26" s="145"/>
      <c r="D26" s="146"/>
      <c r="E26" s="146"/>
      <c r="F26" s="146"/>
      <c r="G26" s="148"/>
      <c r="H26" s="147"/>
      <c r="I26" s="149">
        <f t="shared" si="2"/>
        <v>0</v>
      </c>
      <c r="K26">
        <f t="shared" si="3"/>
        <v>0</v>
      </c>
    </row>
    <row r="27" spans="1:11" ht="18.75">
      <c r="A27" s="143">
        <v>23</v>
      </c>
      <c r="B27" s="151" t="s">
        <v>167</v>
      </c>
      <c r="C27" s="145"/>
      <c r="D27" s="146"/>
      <c r="E27" s="146"/>
      <c r="F27" s="146"/>
      <c r="G27" s="148"/>
      <c r="H27" s="147"/>
      <c r="I27" s="149">
        <f t="shared" si="2"/>
        <v>0</v>
      </c>
      <c r="K27">
        <f t="shared" si="3"/>
        <v>0</v>
      </c>
    </row>
    <row r="28" spans="1:11" ht="18.75">
      <c r="A28" s="143">
        <v>24</v>
      </c>
      <c r="B28" s="151" t="s">
        <v>168</v>
      </c>
      <c r="C28" s="145"/>
      <c r="D28" s="146"/>
      <c r="E28" s="146"/>
      <c r="F28" s="146"/>
      <c r="G28" s="148"/>
      <c r="H28" s="148"/>
      <c r="I28" s="149">
        <f t="shared" si="2"/>
        <v>0</v>
      </c>
      <c r="K28">
        <f t="shared" si="3"/>
        <v>0</v>
      </c>
    </row>
    <row r="29" spans="1:11" ht="18.75">
      <c r="A29" s="143">
        <v>25</v>
      </c>
      <c r="B29" s="151" t="s">
        <v>169</v>
      </c>
      <c r="C29" s="145"/>
      <c r="D29" s="146"/>
      <c r="E29" s="146"/>
      <c r="F29" s="146"/>
      <c r="G29" s="148"/>
      <c r="H29" s="148"/>
      <c r="I29" s="149">
        <f t="shared" si="2"/>
        <v>0</v>
      </c>
      <c r="K29">
        <f t="shared" si="3"/>
        <v>0</v>
      </c>
    </row>
    <row r="30" spans="1:11" ht="18.75">
      <c r="A30" s="143">
        <v>26</v>
      </c>
      <c r="B30" s="152" t="s">
        <v>170</v>
      </c>
      <c r="C30" s="145"/>
      <c r="D30" s="146"/>
      <c r="E30" s="146"/>
      <c r="F30" s="146"/>
      <c r="G30" s="148"/>
      <c r="H30" s="148"/>
      <c r="I30" s="149">
        <f t="shared" si="2"/>
        <v>0</v>
      </c>
      <c r="K30">
        <f t="shared" si="3"/>
        <v>0</v>
      </c>
    </row>
    <row r="31" spans="1:11" ht="18.75">
      <c r="A31" s="143">
        <v>27</v>
      </c>
      <c r="B31" s="151" t="s">
        <v>171</v>
      </c>
      <c r="C31" s="145"/>
      <c r="D31" s="146"/>
      <c r="E31" s="146"/>
      <c r="F31" s="146"/>
      <c r="G31" s="148"/>
      <c r="H31" s="147"/>
      <c r="I31" s="149">
        <f t="shared" si="2"/>
        <v>0</v>
      </c>
      <c r="K31">
        <f t="shared" si="3"/>
        <v>0</v>
      </c>
    </row>
    <row r="32" spans="1:11" ht="18.75">
      <c r="A32" s="143">
        <v>28</v>
      </c>
      <c r="B32" s="153" t="s">
        <v>172</v>
      </c>
      <c r="C32" s="145"/>
      <c r="D32" s="146"/>
      <c r="E32" s="146"/>
      <c r="F32" s="146"/>
      <c r="G32" s="148"/>
      <c r="H32" s="148"/>
      <c r="I32" s="149">
        <f t="shared" si="2"/>
        <v>0</v>
      </c>
      <c r="K32">
        <f t="shared" si="3"/>
        <v>0</v>
      </c>
    </row>
    <row r="33" spans="1:11" ht="18.75">
      <c r="A33" s="143">
        <v>29</v>
      </c>
      <c r="B33" s="153" t="s">
        <v>134</v>
      </c>
      <c r="C33" s="145"/>
      <c r="D33" s="146"/>
      <c r="E33" s="146"/>
      <c r="F33" s="146"/>
      <c r="G33" s="148"/>
      <c r="H33" s="148"/>
      <c r="I33" s="149">
        <f t="shared" si="2"/>
        <v>0</v>
      </c>
      <c r="K33">
        <f t="shared" si="3"/>
        <v>0</v>
      </c>
    </row>
    <row r="34" spans="1:11" ht="18.75">
      <c r="A34" s="143">
        <v>30</v>
      </c>
      <c r="B34" s="150" t="s">
        <v>135</v>
      </c>
      <c r="C34" s="145"/>
      <c r="D34" s="146"/>
      <c r="E34" s="146"/>
      <c r="F34" s="146"/>
      <c r="G34" s="148"/>
      <c r="H34" s="148"/>
      <c r="I34" s="149">
        <f t="shared" si="2"/>
        <v>0</v>
      </c>
      <c r="K34">
        <f t="shared" si="3"/>
        <v>0</v>
      </c>
    </row>
    <row r="35" spans="1:11" ht="18.75">
      <c r="A35" s="143">
        <v>31</v>
      </c>
      <c r="B35" s="167" t="s">
        <v>136</v>
      </c>
      <c r="C35" s="145"/>
      <c r="D35" s="166"/>
      <c r="E35" s="146"/>
      <c r="F35" s="154"/>
      <c r="G35" s="148"/>
      <c r="H35" s="148"/>
      <c r="I35" s="149">
        <f t="shared" si="2"/>
        <v>0</v>
      </c>
      <c r="K35">
        <f t="shared" si="3"/>
        <v>0</v>
      </c>
    </row>
    <row r="36" spans="1:11" ht="18.75">
      <c r="A36" s="143">
        <v>32</v>
      </c>
      <c r="B36" s="151" t="s">
        <v>137</v>
      </c>
      <c r="C36" s="145"/>
      <c r="D36" s="166"/>
      <c r="E36" s="146"/>
      <c r="F36" s="154"/>
      <c r="G36" s="148"/>
      <c r="H36" s="148"/>
      <c r="I36" s="149">
        <f t="shared" si="2"/>
        <v>0</v>
      </c>
      <c r="K36">
        <f t="shared" si="3"/>
        <v>0</v>
      </c>
    </row>
    <row r="37" spans="1:11" ht="18.75">
      <c r="A37" s="143">
        <v>33</v>
      </c>
      <c r="B37" s="157" t="s">
        <v>138</v>
      </c>
      <c r="C37" s="145"/>
      <c r="D37" s="168"/>
      <c r="E37" s="146"/>
      <c r="F37" s="154"/>
      <c r="G37" s="148"/>
      <c r="H37" s="148"/>
      <c r="I37" s="149">
        <f t="shared" si="2"/>
        <v>0</v>
      </c>
      <c r="K37">
        <f t="shared" si="3"/>
        <v>0</v>
      </c>
    </row>
    <row r="38" spans="1:11" ht="18.75">
      <c r="A38" s="143">
        <v>34</v>
      </c>
      <c r="B38" s="160" t="s">
        <v>139</v>
      </c>
      <c r="C38" s="145"/>
      <c r="D38" s="166"/>
      <c r="E38" s="146"/>
      <c r="F38" s="154"/>
      <c r="G38" s="148"/>
      <c r="H38" s="148"/>
      <c r="I38" s="149">
        <f t="shared" si="2"/>
        <v>0</v>
      </c>
      <c r="K38">
        <f t="shared" si="3"/>
        <v>0</v>
      </c>
    </row>
    <row r="39" spans="1:11" ht="18.75">
      <c r="A39" s="143">
        <v>35</v>
      </c>
      <c r="B39" s="157" t="s">
        <v>140</v>
      </c>
      <c r="C39" s="145"/>
      <c r="D39" s="166"/>
      <c r="E39" s="146"/>
      <c r="F39" s="154"/>
      <c r="G39" s="148"/>
      <c r="H39" s="148"/>
      <c r="I39" s="149">
        <f t="shared" si="2"/>
        <v>0</v>
      </c>
      <c r="K39">
        <f t="shared" si="3"/>
        <v>0</v>
      </c>
    </row>
    <row r="40" spans="1:11" ht="18.75">
      <c r="A40" s="143">
        <v>36</v>
      </c>
      <c r="B40" s="151" t="s">
        <v>141</v>
      </c>
      <c r="C40" s="145"/>
      <c r="D40" s="168"/>
      <c r="E40" s="146"/>
      <c r="F40" s="154"/>
      <c r="G40" s="148"/>
      <c r="H40" s="148"/>
      <c r="I40" s="149">
        <f t="shared" si="2"/>
        <v>0</v>
      </c>
      <c r="K40">
        <f t="shared" si="3"/>
        <v>0</v>
      </c>
    </row>
    <row r="41" spans="1:11" ht="18.75">
      <c r="A41" s="143">
        <v>37</v>
      </c>
      <c r="B41" s="151" t="s">
        <v>142</v>
      </c>
      <c r="C41" s="145"/>
      <c r="D41" s="146"/>
      <c r="E41" s="146"/>
      <c r="F41" s="146"/>
      <c r="G41" s="148"/>
      <c r="H41" s="148"/>
      <c r="I41" s="149">
        <f t="shared" si="2"/>
        <v>0</v>
      </c>
      <c r="K41">
        <f t="shared" si="3"/>
        <v>0</v>
      </c>
    </row>
    <row r="42" spans="1:11" ht="18.75">
      <c r="A42" s="143">
        <v>38</v>
      </c>
      <c r="B42" s="144" t="s">
        <v>143</v>
      </c>
      <c r="C42" s="145"/>
      <c r="D42" s="146"/>
      <c r="E42" s="146"/>
      <c r="F42" s="146"/>
      <c r="G42" s="147"/>
      <c r="H42" s="148"/>
      <c r="I42" s="149">
        <f t="shared" si="2"/>
        <v>0</v>
      </c>
      <c r="K42">
        <f t="shared" si="3"/>
        <v>0</v>
      </c>
    </row>
    <row r="43" spans="1:11" ht="18.75">
      <c r="A43" s="143">
        <v>39</v>
      </c>
      <c r="B43" s="151" t="s">
        <v>144</v>
      </c>
      <c r="C43" s="145"/>
      <c r="D43" s="146"/>
      <c r="E43" s="146"/>
      <c r="F43" s="146"/>
      <c r="G43" s="147"/>
      <c r="H43" s="148"/>
      <c r="I43" s="149">
        <f t="shared" si="2"/>
        <v>0</v>
      </c>
      <c r="K43">
        <f t="shared" si="3"/>
        <v>0</v>
      </c>
    </row>
    <row r="44" spans="1:11" ht="18.75">
      <c r="A44" s="143">
        <v>40</v>
      </c>
      <c r="B44" s="151" t="s">
        <v>145</v>
      </c>
      <c r="C44" s="145"/>
      <c r="D44" s="146"/>
      <c r="E44" s="154"/>
      <c r="F44" s="146"/>
      <c r="G44" s="148"/>
      <c r="H44" s="155"/>
      <c r="I44" s="149">
        <f t="shared" si="2"/>
        <v>0</v>
      </c>
      <c r="K44">
        <f t="shared" si="3"/>
        <v>0</v>
      </c>
    </row>
    <row r="45" spans="1:11" ht="18.75">
      <c r="A45" s="143">
        <v>41</v>
      </c>
      <c r="B45" s="151" t="s">
        <v>146</v>
      </c>
      <c r="C45" s="145"/>
      <c r="D45" s="146"/>
      <c r="E45" s="146"/>
      <c r="F45" s="146"/>
      <c r="G45" s="147"/>
      <c r="H45" s="148"/>
      <c r="I45" s="149">
        <f t="shared" si="2"/>
        <v>0</v>
      </c>
      <c r="K45">
        <f t="shared" si="3"/>
        <v>0</v>
      </c>
    </row>
    <row r="46" spans="1:11" ht="18.75">
      <c r="A46" s="143">
        <v>42</v>
      </c>
      <c r="B46" s="151" t="s">
        <v>147</v>
      </c>
      <c r="C46" s="145"/>
      <c r="D46" s="146"/>
      <c r="E46" s="146"/>
      <c r="F46" s="146"/>
      <c r="G46" s="147"/>
      <c r="H46" s="148"/>
      <c r="I46" s="149">
        <f t="shared" si="2"/>
        <v>0</v>
      </c>
      <c r="K46">
        <f t="shared" si="3"/>
        <v>0</v>
      </c>
    </row>
    <row r="47" spans="1:11" ht="18.75">
      <c r="A47" s="143">
        <v>43</v>
      </c>
      <c r="B47" s="151" t="s">
        <v>149</v>
      </c>
      <c r="C47" s="145"/>
      <c r="D47" s="146"/>
      <c r="E47" s="146"/>
      <c r="F47" s="146"/>
      <c r="G47" s="147"/>
      <c r="H47" s="148"/>
      <c r="I47" s="149">
        <f t="shared" si="2"/>
        <v>0</v>
      </c>
      <c r="K47">
        <f t="shared" si="3"/>
        <v>0</v>
      </c>
    </row>
    <row r="48" spans="1:11" ht="18.75">
      <c r="A48" s="143">
        <v>44</v>
      </c>
      <c r="B48" s="144" t="s">
        <v>150</v>
      </c>
      <c r="C48" s="145"/>
      <c r="D48" s="146"/>
      <c r="E48" s="146"/>
      <c r="F48" s="146"/>
      <c r="G48" s="147"/>
      <c r="H48" s="148"/>
      <c r="I48" s="149">
        <f t="shared" si="2"/>
        <v>0</v>
      </c>
      <c r="K48">
        <f t="shared" si="3"/>
        <v>0</v>
      </c>
    </row>
    <row r="49" spans="1:11" ht="18.75">
      <c r="A49" s="143">
        <v>45</v>
      </c>
      <c r="B49" s="153" t="s">
        <v>151</v>
      </c>
      <c r="C49" s="145"/>
      <c r="D49" s="146"/>
      <c r="E49" s="146"/>
      <c r="F49" s="146"/>
      <c r="G49" s="147"/>
      <c r="H49" s="148"/>
      <c r="I49" s="149">
        <f t="shared" si="2"/>
        <v>0</v>
      </c>
      <c r="K49">
        <f t="shared" si="3"/>
        <v>0</v>
      </c>
    </row>
    <row r="50" spans="1:11" ht="18.75">
      <c r="A50" s="143">
        <v>46</v>
      </c>
      <c r="B50" s="153" t="s">
        <v>152</v>
      </c>
      <c r="C50" s="145"/>
      <c r="D50" s="146"/>
      <c r="E50" s="146"/>
      <c r="F50" s="146"/>
      <c r="G50" s="147"/>
      <c r="H50" s="148"/>
      <c r="I50" s="149">
        <f t="shared" si="2"/>
        <v>0</v>
      </c>
      <c r="K50">
        <f t="shared" si="3"/>
        <v>0</v>
      </c>
    </row>
    <row r="51" spans="1:11" ht="18.75">
      <c r="A51" s="143">
        <v>47</v>
      </c>
      <c r="B51" s="150" t="s">
        <v>153</v>
      </c>
      <c r="C51" s="145"/>
      <c r="D51" s="146"/>
      <c r="E51" s="146"/>
      <c r="F51" s="146"/>
      <c r="G51" s="147"/>
      <c r="H51" s="148"/>
      <c r="I51" s="149">
        <f t="shared" si="2"/>
        <v>0</v>
      </c>
      <c r="K51">
        <f t="shared" si="3"/>
        <v>0</v>
      </c>
    </row>
    <row r="52" spans="1:11" ht="18.75">
      <c r="A52" s="143">
        <v>48</v>
      </c>
      <c r="B52" s="151" t="s">
        <v>183</v>
      </c>
      <c r="C52" s="145"/>
      <c r="D52" s="146"/>
      <c r="E52" s="146"/>
      <c r="F52" s="146"/>
      <c r="G52" s="147"/>
      <c r="H52" s="148"/>
      <c r="I52" s="149">
        <f t="shared" si="2"/>
        <v>0</v>
      </c>
      <c r="K52">
        <f t="shared" si="3"/>
        <v>0</v>
      </c>
    </row>
    <row r="53" spans="1:11" ht="18.75">
      <c r="A53" s="143">
        <v>49</v>
      </c>
      <c r="B53" s="159" t="s">
        <v>184</v>
      </c>
      <c r="C53" s="145"/>
      <c r="D53" s="146"/>
      <c r="E53" s="146"/>
      <c r="F53" s="146"/>
      <c r="G53" s="147"/>
      <c r="H53" s="148"/>
      <c r="I53" s="149">
        <f t="shared" si="2"/>
        <v>0</v>
      </c>
      <c r="K53">
        <f t="shared" si="3"/>
        <v>0</v>
      </c>
    </row>
    <row r="54" spans="1:11" ht="18.75">
      <c r="A54" s="143">
        <v>50</v>
      </c>
      <c r="B54" s="151" t="s">
        <v>185</v>
      </c>
      <c r="C54" s="145"/>
      <c r="D54" s="146"/>
      <c r="E54" s="146"/>
      <c r="F54" s="146"/>
      <c r="G54" s="147"/>
      <c r="H54" s="148"/>
      <c r="I54" s="149">
        <f t="shared" si="2"/>
        <v>0</v>
      </c>
      <c r="K54">
        <f t="shared" si="3"/>
        <v>0</v>
      </c>
    </row>
    <row r="55" spans="1:11" ht="18.75">
      <c r="A55" s="143">
        <v>51</v>
      </c>
      <c r="B55" s="156" t="s">
        <v>186</v>
      </c>
      <c r="C55" s="145"/>
      <c r="D55" s="146"/>
      <c r="E55" s="146"/>
      <c r="F55" s="146"/>
      <c r="G55" s="147"/>
      <c r="H55" s="148"/>
      <c r="I55" s="149">
        <f t="shared" si="2"/>
        <v>0</v>
      </c>
      <c r="K55">
        <f t="shared" si="3"/>
        <v>0</v>
      </c>
    </row>
    <row r="56" spans="1:11" ht="18.75">
      <c r="A56" s="143">
        <v>52</v>
      </c>
      <c r="B56" s="144" t="s">
        <v>187</v>
      </c>
      <c r="C56" s="145"/>
      <c r="D56" s="146"/>
      <c r="E56" s="146"/>
      <c r="F56" s="146"/>
      <c r="G56" s="147"/>
      <c r="H56" s="148"/>
      <c r="I56" s="149">
        <f t="shared" si="2"/>
        <v>0</v>
      </c>
      <c r="K56">
        <f t="shared" si="3"/>
        <v>0</v>
      </c>
    </row>
    <row r="57" spans="1:11" ht="18.75">
      <c r="A57" s="143">
        <v>53</v>
      </c>
      <c r="B57" s="151" t="s">
        <v>188</v>
      </c>
      <c r="C57" s="145"/>
      <c r="D57" s="146"/>
      <c r="E57" s="146"/>
      <c r="F57" s="146"/>
      <c r="G57" s="147"/>
      <c r="H57" s="148"/>
      <c r="I57" s="149">
        <f t="shared" si="2"/>
        <v>0</v>
      </c>
      <c r="K57">
        <f t="shared" si="3"/>
        <v>0</v>
      </c>
    </row>
    <row r="58" spans="1:11" ht="18.75">
      <c r="A58" s="143">
        <v>54</v>
      </c>
      <c r="B58" s="151" t="s">
        <v>189</v>
      </c>
      <c r="C58" s="145"/>
      <c r="D58" s="146"/>
      <c r="E58" s="146"/>
      <c r="F58" s="146"/>
      <c r="G58" s="147"/>
      <c r="H58" s="148"/>
      <c r="I58" s="149">
        <f t="shared" si="2"/>
        <v>0</v>
      </c>
      <c r="K58">
        <f t="shared" si="3"/>
        <v>0</v>
      </c>
    </row>
    <row r="59" spans="1:11" ht="18.75">
      <c r="A59" s="143">
        <v>55</v>
      </c>
      <c r="B59" s="151" t="s">
        <v>190</v>
      </c>
      <c r="C59" s="145"/>
      <c r="D59" s="154"/>
      <c r="E59" s="154"/>
      <c r="F59" s="154"/>
      <c r="G59" s="148"/>
      <c r="H59" s="148"/>
      <c r="I59" s="149">
        <f t="shared" si="2"/>
        <v>0</v>
      </c>
      <c r="K59">
        <f t="shared" si="3"/>
        <v>0</v>
      </c>
    </row>
    <row r="60" spans="1:11" ht="18.75">
      <c r="A60" s="143">
        <v>56</v>
      </c>
      <c r="B60" s="151" t="s">
        <v>191</v>
      </c>
      <c r="C60" s="145"/>
      <c r="D60" s="146"/>
      <c r="E60" s="146"/>
      <c r="F60" s="146"/>
      <c r="G60" s="148"/>
      <c r="H60" s="148"/>
      <c r="I60" s="149">
        <f t="shared" si="2"/>
        <v>0</v>
      </c>
      <c r="K60">
        <f t="shared" si="3"/>
        <v>0</v>
      </c>
    </row>
    <row r="61" spans="1:11" ht="18.75">
      <c r="A61" s="143">
        <v>57</v>
      </c>
      <c r="B61" s="151" t="s">
        <v>192</v>
      </c>
      <c r="C61" s="145"/>
      <c r="D61" s="146"/>
      <c r="E61" s="146"/>
      <c r="F61" s="146"/>
      <c r="G61" s="147"/>
      <c r="H61" s="148"/>
      <c r="I61" s="149">
        <f t="shared" si="2"/>
        <v>0</v>
      </c>
      <c r="K61">
        <f t="shared" si="3"/>
        <v>0</v>
      </c>
    </row>
    <row r="62" spans="1:11" ht="18.75">
      <c r="A62" s="143">
        <v>58</v>
      </c>
      <c r="B62" s="151" t="s">
        <v>193</v>
      </c>
      <c r="C62" s="145"/>
      <c r="D62" s="146"/>
      <c r="E62" s="146"/>
      <c r="F62" s="146"/>
      <c r="G62" s="147"/>
      <c r="H62" s="148"/>
      <c r="I62" s="149">
        <f t="shared" si="2"/>
        <v>0</v>
      </c>
      <c r="K62">
        <f t="shared" si="3"/>
        <v>0</v>
      </c>
    </row>
    <row r="63" spans="1:11" ht="18.75">
      <c r="A63" s="143">
        <v>59</v>
      </c>
      <c r="B63" s="151" t="s">
        <v>194</v>
      </c>
      <c r="C63" s="145"/>
      <c r="D63" s="146"/>
      <c r="E63" s="146"/>
      <c r="F63" s="146"/>
      <c r="G63" s="147"/>
      <c r="H63" s="148"/>
      <c r="I63" s="149">
        <f t="shared" si="2"/>
        <v>0</v>
      </c>
      <c r="K63">
        <f t="shared" si="3"/>
        <v>0</v>
      </c>
    </row>
    <row r="64" spans="1:11" ht="18.75">
      <c r="A64" s="143">
        <v>60</v>
      </c>
      <c r="B64" s="144" t="s">
        <v>195</v>
      </c>
      <c r="C64" s="145"/>
      <c r="D64" s="146"/>
      <c r="E64" s="146"/>
      <c r="F64" s="146"/>
      <c r="G64" s="147"/>
      <c r="H64" s="148"/>
      <c r="I64" s="149">
        <f t="shared" si="2"/>
        <v>0</v>
      </c>
      <c r="K64">
        <f t="shared" si="3"/>
        <v>0</v>
      </c>
    </row>
    <row r="65" spans="1:11" ht="18.75">
      <c r="A65" s="143">
        <v>61</v>
      </c>
      <c r="B65" s="157" t="s">
        <v>196</v>
      </c>
      <c r="C65" s="145"/>
      <c r="D65" s="146"/>
      <c r="E65" s="146"/>
      <c r="F65" s="146"/>
      <c r="G65" s="147"/>
      <c r="H65" s="148"/>
      <c r="I65" s="149">
        <f t="shared" si="2"/>
        <v>0</v>
      </c>
      <c r="K65">
        <f t="shared" si="3"/>
        <v>0</v>
      </c>
    </row>
    <row r="66" spans="1:11" ht="18.75">
      <c r="A66" s="143">
        <v>62</v>
      </c>
      <c r="B66" s="157" t="s">
        <v>116</v>
      </c>
      <c r="C66" s="145"/>
      <c r="D66" s="146"/>
      <c r="E66" s="146"/>
      <c r="F66" s="146"/>
      <c r="G66" s="148"/>
      <c r="H66" s="148"/>
      <c r="I66" s="149">
        <f t="shared" si="2"/>
        <v>0</v>
      </c>
      <c r="K66">
        <f t="shared" si="3"/>
        <v>0</v>
      </c>
    </row>
    <row r="67" spans="1:11" ht="18.75">
      <c r="A67" s="143">
        <v>63</v>
      </c>
      <c r="B67" s="157" t="s">
        <v>118</v>
      </c>
      <c r="C67" s="145"/>
      <c r="D67" s="146"/>
      <c r="E67" s="146"/>
      <c r="F67" s="146"/>
      <c r="G67" s="147"/>
      <c r="H67" s="148"/>
      <c r="I67" s="149">
        <f t="shared" si="2"/>
        <v>0</v>
      </c>
      <c r="K67">
        <f t="shared" si="3"/>
        <v>0</v>
      </c>
    </row>
    <row r="68" spans="1:11" ht="18.75">
      <c r="A68" s="143">
        <v>64</v>
      </c>
      <c r="B68" s="157" t="s">
        <v>117</v>
      </c>
      <c r="C68" s="145"/>
      <c r="D68" s="146"/>
      <c r="E68" s="146"/>
      <c r="F68" s="146"/>
      <c r="G68" s="148"/>
      <c r="H68" s="147"/>
      <c r="I68" s="149">
        <f t="shared" si="2"/>
        <v>0</v>
      </c>
      <c r="K68">
        <f t="shared" si="3"/>
        <v>0</v>
      </c>
    </row>
    <row r="69" spans="1:11" ht="18.75">
      <c r="A69" s="143">
        <v>65</v>
      </c>
      <c r="B69" s="151" t="s">
        <v>119</v>
      </c>
      <c r="C69" s="145"/>
      <c r="D69" s="146"/>
      <c r="E69" s="146"/>
      <c r="F69" s="146"/>
      <c r="G69" s="148"/>
      <c r="H69" s="148"/>
      <c r="I69" s="149">
        <f t="shared" si="2"/>
        <v>0</v>
      </c>
      <c r="K69">
        <f t="shared" si="3"/>
        <v>0</v>
      </c>
    </row>
    <row r="70" spans="1:11" ht="18.75">
      <c r="A70" s="143">
        <v>66</v>
      </c>
      <c r="B70" s="157" t="s">
        <v>120</v>
      </c>
      <c r="C70" s="145"/>
      <c r="D70" s="146"/>
      <c r="E70" s="146"/>
      <c r="F70" s="146"/>
      <c r="G70" s="148"/>
      <c r="H70" s="148"/>
      <c r="I70" s="149">
        <f t="shared" ref="I70:I81" si="4">+G70-H70</f>
        <v>0</v>
      </c>
      <c r="K70">
        <f t="shared" ref="K70:K81" si="5">IF(G70&gt;0,1,0)</f>
        <v>0</v>
      </c>
    </row>
    <row r="71" spans="1:11" ht="18.75">
      <c r="A71" s="143">
        <v>67</v>
      </c>
      <c r="B71" s="157" t="s">
        <v>121</v>
      </c>
      <c r="C71" s="145"/>
      <c r="D71" s="146"/>
      <c r="E71" s="146"/>
      <c r="F71" s="146"/>
      <c r="G71" s="148"/>
      <c r="H71" s="148"/>
      <c r="I71" s="149">
        <f t="shared" si="4"/>
        <v>0</v>
      </c>
      <c r="K71">
        <f t="shared" si="5"/>
        <v>0</v>
      </c>
    </row>
    <row r="72" spans="1:11" ht="18.75">
      <c r="A72" s="143">
        <v>68</v>
      </c>
      <c r="B72" s="151" t="s">
        <v>123</v>
      </c>
      <c r="C72" s="145"/>
      <c r="D72" s="146"/>
      <c r="E72" s="146"/>
      <c r="F72" s="146"/>
      <c r="G72" s="147"/>
      <c r="H72" s="148"/>
      <c r="I72" s="149">
        <f t="shared" si="4"/>
        <v>0</v>
      </c>
      <c r="K72">
        <f t="shared" si="5"/>
        <v>0</v>
      </c>
    </row>
    <row r="73" spans="1:11" ht="18.75">
      <c r="A73" s="143">
        <v>69</v>
      </c>
      <c r="B73" s="156" t="s">
        <v>124</v>
      </c>
      <c r="C73" s="145"/>
      <c r="D73" s="146"/>
      <c r="E73" s="146"/>
      <c r="F73" s="146"/>
      <c r="G73" s="147"/>
      <c r="H73" s="148"/>
      <c r="I73" s="149">
        <f t="shared" si="4"/>
        <v>0</v>
      </c>
      <c r="K73">
        <f t="shared" si="5"/>
        <v>0</v>
      </c>
    </row>
    <row r="74" spans="1:11" ht="18.75">
      <c r="A74" s="143">
        <v>70</v>
      </c>
      <c r="B74" s="156" t="s">
        <v>125</v>
      </c>
      <c r="C74" s="145"/>
      <c r="D74" s="146"/>
      <c r="E74" s="146"/>
      <c r="F74" s="146"/>
      <c r="G74" s="148"/>
      <c r="H74" s="148"/>
      <c r="I74" s="149">
        <f t="shared" si="4"/>
        <v>0</v>
      </c>
      <c r="K74">
        <f t="shared" si="5"/>
        <v>0</v>
      </c>
    </row>
    <row r="75" spans="1:11" ht="18.75">
      <c r="A75" s="143">
        <v>71</v>
      </c>
      <c r="B75" s="151" t="s">
        <v>126</v>
      </c>
      <c r="C75" s="145"/>
      <c r="D75" s="146"/>
      <c r="E75" s="146"/>
      <c r="F75" s="146"/>
      <c r="G75" s="147"/>
      <c r="H75" s="148"/>
      <c r="I75" s="149">
        <f t="shared" si="4"/>
        <v>0</v>
      </c>
      <c r="K75">
        <f t="shared" si="5"/>
        <v>0</v>
      </c>
    </row>
    <row r="76" spans="1:11" ht="18.75">
      <c r="A76" s="143">
        <v>72</v>
      </c>
      <c r="B76" s="144" t="s">
        <v>127</v>
      </c>
      <c r="C76" s="145"/>
      <c r="D76" s="146"/>
      <c r="E76" s="146"/>
      <c r="F76" s="146"/>
      <c r="G76" s="147"/>
      <c r="H76" s="148"/>
      <c r="I76" s="149">
        <f t="shared" si="4"/>
        <v>0</v>
      </c>
      <c r="K76">
        <f t="shared" si="5"/>
        <v>0</v>
      </c>
    </row>
    <row r="77" spans="1:11" ht="18.75">
      <c r="A77" s="143">
        <v>73</v>
      </c>
      <c r="B77" s="144" t="s">
        <v>128</v>
      </c>
      <c r="C77" s="145"/>
      <c r="D77" s="146"/>
      <c r="E77" s="146"/>
      <c r="F77" s="146"/>
      <c r="G77" s="148"/>
      <c r="H77" s="148"/>
      <c r="I77" s="149">
        <f t="shared" si="4"/>
        <v>0</v>
      </c>
      <c r="K77">
        <f t="shared" si="5"/>
        <v>0</v>
      </c>
    </row>
    <row r="78" spans="1:11" ht="18.75">
      <c r="A78" s="143">
        <v>74</v>
      </c>
      <c r="B78" s="144" t="s">
        <v>129</v>
      </c>
      <c r="C78" s="145"/>
      <c r="D78" s="146"/>
      <c r="E78" s="146"/>
      <c r="F78" s="146"/>
      <c r="G78" s="147"/>
      <c r="H78" s="148"/>
      <c r="I78" s="149">
        <f t="shared" si="4"/>
        <v>0</v>
      </c>
      <c r="K78">
        <f t="shared" si="5"/>
        <v>0</v>
      </c>
    </row>
    <row r="79" spans="1:11" ht="18.75">
      <c r="A79" s="143">
        <v>75</v>
      </c>
      <c r="B79" s="144" t="s">
        <v>130</v>
      </c>
      <c r="C79" s="145"/>
      <c r="D79" s="146"/>
      <c r="E79" s="146"/>
      <c r="F79" s="146"/>
      <c r="G79" s="147"/>
      <c r="H79" s="148"/>
      <c r="I79" s="149">
        <f t="shared" si="4"/>
        <v>0</v>
      </c>
      <c r="K79">
        <f t="shared" si="5"/>
        <v>0</v>
      </c>
    </row>
    <row r="80" spans="1:11" ht="18.75">
      <c r="A80" s="143">
        <v>76</v>
      </c>
      <c r="B80" s="151" t="s">
        <v>132</v>
      </c>
      <c r="C80" s="145"/>
      <c r="D80" s="146"/>
      <c r="E80" s="146"/>
      <c r="F80" s="146"/>
      <c r="G80" s="147"/>
      <c r="H80" s="148"/>
      <c r="I80" s="149">
        <f t="shared" si="4"/>
        <v>0</v>
      </c>
      <c r="K80">
        <f t="shared" si="5"/>
        <v>0</v>
      </c>
    </row>
    <row r="81" spans="1:11" ht="18.75">
      <c r="A81" s="163">
        <v>77</v>
      </c>
      <c r="B81" s="164" t="s">
        <v>131</v>
      </c>
      <c r="C81" s="165"/>
      <c r="D81" s="161"/>
      <c r="E81" s="161"/>
      <c r="F81" s="161"/>
      <c r="G81" s="162"/>
      <c r="H81" s="162"/>
      <c r="I81" s="383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9717-6B86-4838-8273-710D5886BC43}">
  <sheetPr codeName="Sheet96">
    <tabColor theme="9" tint="0.59999389629810485"/>
  </sheetPr>
  <dimension ref="A1:K80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5" sqref="I15"/>
    </sheetView>
  </sheetViews>
  <sheetFormatPr defaultRowHeight="15"/>
  <cols>
    <col min="2" max="2" width="14.140625" bestFit="1" customWidth="1"/>
    <col min="3" max="3" width="13.5703125" customWidth="1"/>
    <col min="7" max="7" width="12.28515625" customWidth="1"/>
    <col min="8" max="9" width="13" customWidth="1"/>
  </cols>
  <sheetData>
    <row r="1" spans="1:11" ht="18.75">
      <c r="A1" s="850" t="s">
        <v>561</v>
      </c>
      <c r="B1" s="850"/>
      <c r="C1" s="850"/>
      <c r="D1" s="850"/>
      <c r="E1" s="850"/>
      <c r="F1" s="850"/>
      <c r="G1" s="850"/>
      <c r="H1" s="850"/>
      <c r="I1" s="850"/>
      <c r="K1" t="s">
        <v>318</v>
      </c>
    </row>
    <row r="2" spans="1:11" ht="18.75">
      <c r="A2" s="855" t="s">
        <v>227</v>
      </c>
      <c r="B2" s="855" t="s">
        <v>4</v>
      </c>
      <c r="C2" s="857" t="s">
        <v>228</v>
      </c>
      <c r="D2" s="853" t="s">
        <v>229</v>
      </c>
      <c r="E2" s="859"/>
      <c r="F2" s="854"/>
      <c r="G2" s="137" t="s">
        <v>230</v>
      </c>
      <c r="H2" s="137" t="s">
        <v>230</v>
      </c>
      <c r="I2" s="860" t="s">
        <v>231</v>
      </c>
    </row>
    <row r="3" spans="1:11" ht="18.75">
      <c r="A3" s="856"/>
      <c r="B3" s="856"/>
      <c r="C3" s="858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861"/>
    </row>
    <row r="4" spans="1:11" ht="18.75">
      <c r="A4" s="853" t="s">
        <v>40</v>
      </c>
      <c r="B4" s="854"/>
      <c r="C4" s="140">
        <f>SUM(C5:C80)</f>
        <v>25262195.960000005</v>
      </c>
      <c r="D4" s="140">
        <f t="shared" ref="D4:I4" si="0">SUM(D5:D80)</f>
        <v>0</v>
      </c>
      <c r="E4" s="140">
        <f t="shared" si="0"/>
        <v>0</v>
      </c>
      <c r="F4" s="140">
        <f t="shared" si="0"/>
        <v>2.25</v>
      </c>
      <c r="G4" s="140">
        <f t="shared" si="0"/>
        <v>2.25</v>
      </c>
      <c r="H4" s="140">
        <f t="shared" si="0"/>
        <v>2.25</v>
      </c>
      <c r="I4" s="140">
        <f t="shared" si="0"/>
        <v>0</v>
      </c>
      <c r="K4">
        <f>SUM(K5:K80)</f>
        <v>1</v>
      </c>
    </row>
    <row r="5" spans="1:11" ht="18.75">
      <c r="A5" s="639">
        <v>1</v>
      </c>
      <c r="B5" s="680" t="s">
        <v>134</v>
      </c>
      <c r="C5" s="677">
        <v>1080748.44</v>
      </c>
      <c r="D5" s="678">
        <v>0</v>
      </c>
      <c r="E5" s="678">
        <v>0</v>
      </c>
      <c r="F5" s="678">
        <v>2.25</v>
      </c>
      <c r="G5" s="679">
        <v>2.25</v>
      </c>
      <c r="H5" s="679">
        <v>2.25</v>
      </c>
      <c r="I5" s="640">
        <f>+G5-H5</f>
        <v>0</v>
      </c>
      <c r="K5">
        <f>IF(G5&gt;0,1,0)</f>
        <v>1</v>
      </c>
    </row>
    <row r="6" spans="1:11" ht="18.75">
      <c r="A6" s="639">
        <v>2</v>
      </c>
      <c r="B6" s="680" t="s">
        <v>155</v>
      </c>
      <c r="C6" s="677">
        <v>60143</v>
      </c>
      <c r="D6" s="678">
        <v>0</v>
      </c>
      <c r="E6" s="678">
        <v>0</v>
      </c>
      <c r="F6" s="678">
        <v>0</v>
      </c>
      <c r="G6" s="679">
        <v>0</v>
      </c>
      <c r="H6" s="679">
        <v>0</v>
      </c>
      <c r="I6" s="640">
        <f t="shared" ref="I6:I69" si="1">+G6-H6</f>
        <v>0</v>
      </c>
      <c r="K6">
        <f t="shared" ref="K6:K69" si="2">IF(G6&gt;0,1,0)</f>
        <v>0</v>
      </c>
    </row>
    <row r="7" spans="1:11" ht="18.75">
      <c r="A7" s="639">
        <v>3</v>
      </c>
      <c r="B7" s="680" t="s">
        <v>156</v>
      </c>
      <c r="C7" s="677">
        <v>555958.75</v>
      </c>
      <c r="D7" s="678">
        <v>0</v>
      </c>
      <c r="E7" s="678">
        <v>0</v>
      </c>
      <c r="F7" s="678">
        <v>0</v>
      </c>
      <c r="G7" s="679">
        <v>0</v>
      </c>
      <c r="H7" s="679">
        <v>0</v>
      </c>
      <c r="I7" s="640">
        <f t="shared" si="1"/>
        <v>0</v>
      </c>
      <c r="K7">
        <f t="shared" si="2"/>
        <v>0</v>
      </c>
    </row>
    <row r="8" spans="1:11" ht="18.75">
      <c r="A8" s="639">
        <v>4</v>
      </c>
      <c r="B8" s="680" t="s">
        <v>157</v>
      </c>
      <c r="C8" s="677">
        <v>66397.919999999998</v>
      </c>
      <c r="D8" s="678">
        <v>0</v>
      </c>
      <c r="E8" s="678">
        <v>0</v>
      </c>
      <c r="F8" s="678">
        <v>0</v>
      </c>
      <c r="G8" s="679">
        <v>0</v>
      </c>
      <c r="H8" s="679">
        <v>0</v>
      </c>
      <c r="I8" s="640">
        <f t="shared" si="1"/>
        <v>0</v>
      </c>
      <c r="K8">
        <f t="shared" si="2"/>
        <v>0</v>
      </c>
    </row>
    <row r="9" spans="1:11" ht="18.75">
      <c r="A9" s="639">
        <v>5</v>
      </c>
      <c r="B9" s="680" t="s">
        <v>217</v>
      </c>
      <c r="C9" s="677">
        <v>169417.03</v>
      </c>
      <c r="D9" s="678">
        <v>0</v>
      </c>
      <c r="E9" s="678">
        <v>0</v>
      </c>
      <c r="F9" s="678">
        <v>0</v>
      </c>
      <c r="G9" s="679">
        <v>0</v>
      </c>
      <c r="H9" s="679">
        <v>0</v>
      </c>
      <c r="I9" s="640">
        <f t="shared" si="1"/>
        <v>0</v>
      </c>
      <c r="K9">
        <f t="shared" si="2"/>
        <v>0</v>
      </c>
    </row>
    <row r="10" spans="1:11" ht="18.75">
      <c r="A10" s="639">
        <v>6</v>
      </c>
      <c r="B10" s="680" t="s">
        <v>158</v>
      </c>
      <c r="C10" s="677">
        <v>675278.74</v>
      </c>
      <c r="D10" s="678">
        <v>0</v>
      </c>
      <c r="E10" s="678">
        <v>0</v>
      </c>
      <c r="F10" s="678">
        <v>0</v>
      </c>
      <c r="G10" s="679">
        <v>0</v>
      </c>
      <c r="H10" s="679">
        <v>0</v>
      </c>
      <c r="I10" s="640">
        <f t="shared" si="1"/>
        <v>0</v>
      </c>
      <c r="K10">
        <f t="shared" si="2"/>
        <v>0</v>
      </c>
    </row>
    <row r="11" spans="1:11" ht="18.75">
      <c r="A11" s="639">
        <v>7</v>
      </c>
      <c r="B11" s="680" t="s">
        <v>159</v>
      </c>
      <c r="C11" s="677">
        <v>395268</v>
      </c>
      <c r="D11" s="678">
        <v>0</v>
      </c>
      <c r="E11" s="678">
        <v>0</v>
      </c>
      <c r="F11" s="678">
        <v>0</v>
      </c>
      <c r="G11" s="679">
        <v>0</v>
      </c>
      <c r="H11" s="679">
        <v>0</v>
      </c>
      <c r="I11" s="640">
        <f t="shared" si="1"/>
        <v>0</v>
      </c>
      <c r="K11">
        <f t="shared" si="2"/>
        <v>0</v>
      </c>
    </row>
    <row r="12" spans="1:11" ht="18.75">
      <c r="A12" s="639">
        <v>8</v>
      </c>
      <c r="B12" s="681" t="s">
        <v>160</v>
      </c>
      <c r="C12" s="677">
        <v>107492.25</v>
      </c>
      <c r="D12" s="678">
        <v>0</v>
      </c>
      <c r="E12" s="678">
        <v>0</v>
      </c>
      <c r="F12" s="678">
        <v>0</v>
      </c>
      <c r="G12" s="679">
        <v>0</v>
      </c>
      <c r="H12" s="679">
        <v>0</v>
      </c>
      <c r="I12" s="640">
        <f t="shared" si="1"/>
        <v>0</v>
      </c>
      <c r="K12">
        <f t="shared" si="2"/>
        <v>0</v>
      </c>
    </row>
    <row r="13" spans="1:11" ht="18.75">
      <c r="A13" s="639">
        <v>9</v>
      </c>
      <c r="B13" s="681" t="s">
        <v>161</v>
      </c>
      <c r="C13" s="677">
        <v>138175.75</v>
      </c>
      <c r="D13" s="678">
        <v>0</v>
      </c>
      <c r="E13" s="678">
        <v>0</v>
      </c>
      <c r="F13" s="678">
        <v>0</v>
      </c>
      <c r="G13" s="679">
        <v>0</v>
      </c>
      <c r="H13" s="679">
        <v>0</v>
      </c>
      <c r="I13" s="640">
        <f t="shared" si="1"/>
        <v>0</v>
      </c>
      <c r="K13">
        <f t="shared" si="2"/>
        <v>0</v>
      </c>
    </row>
    <row r="14" spans="1:11" ht="18.75">
      <c r="A14" s="639">
        <v>10</v>
      </c>
      <c r="B14" s="681" t="s">
        <v>162</v>
      </c>
      <c r="C14" s="677">
        <v>168336.04</v>
      </c>
      <c r="D14" s="678">
        <v>0</v>
      </c>
      <c r="E14" s="678">
        <v>0</v>
      </c>
      <c r="F14" s="678">
        <v>0</v>
      </c>
      <c r="G14" s="679">
        <v>0</v>
      </c>
      <c r="H14" s="679">
        <v>0</v>
      </c>
      <c r="I14" s="640">
        <f t="shared" si="1"/>
        <v>0</v>
      </c>
      <c r="K14">
        <f t="shared" si="2"/>
        <v>0</v>
      </c>
    </row>
    <row r="15" spans="1:11" ht="18.75">
      <c r="A15" s="639">
        <v>11</v>
      </c>
      <c r="B15" s="681" t="s">
        <v>174</v>
      </c>
      <c r="C15" s="677">
        <v>6021</v>
      </c>
      <c r="D15" s="678">
        <v>0</v>
      </c>
      <c r="E15" s="678">
        <v>0</v>
      </c>
      <c r="F15" s="678">
        <v>0</v>
      </c>
      <c r="G15" s="679">
        <v>0</v>
      </c>
      <c r="H15" s="679">
        <v>0</v>
      </c>
      <c r="I15" s="640">
        <f t="shared" si="1"/>
        <v>0</v>
      </c>
      <c r="K15">
        <f t="shared" si="2"/>
        <v>0</v>
      </c>
    </row>
    <row r="16" spans="1:11" ht="18.75">
      <c r="A16" s="639">
        <v>12</v>
      </c>
      <c r="B16" s="680" t="s">
        <v>175</v>
      </c>
      <c r="C16" s="677">
        <v>182060.75</v>
      </c>
      <c r="D16" s="678">
        <v>0</v>
      </c>
      <c r="E16" s="678">
        <v>0</v>
      </c>
      <c r="F16" s="678">
        <v>0</v>
      </c>
      <c r="G16" s="679">
        <v>0</v>
      </c>
      <c r="H16" s="679">
        <v>0</v>
      </c>
      <c r="I16" s="640">
        <f t="shared" si="1"/>
        <v>0</v>
      </c>
      <c r="K16">
        <f t="shared" si="2"/>
        <v>0</v>
      </c>
    </row>
    <row r="17" spans="1:11" ht="18.75">
      <c r="A17" s="639">
        <v>13</v>
      </c>
      <c r="B17" s="680" t="s">
        <v>176</v>
      </c>
      <c r="C17" s="677">
        <v>6632.5</v>
      </c>
      <c r="D17" s="678">
        <v>0</v>
      </c>
      <c r="E17" s="678">
        <v>0</v>
      </c>
      <c r="F17" s="678">
        <v>0</v>
      </c>
      <c r="G17" s="679">
        <v>0</v>
      </c>
      <c r="H17" s="679">
        <v>0</v>
      </c>
      <c r="I17" s="640">
        <f t="shared" si="1"/>
        <v>0</v>
      </c>
      <c r="K17">
        <f t="shared" si="2"/>
        <v>0</v>
      </c>
    </row>
    <row r="18" spans="1:11" ht="18.75">
      <c r="A18" s="639">
        <v>14</v>
      </c>
      <c r="B18" s="680" t="s">
        <v>177</v>
      </c>
      <c r="C18" s="677">
        <v>20142.080000000002</v>
      </c>
      <c r="D18" s="678">
        <v>0</v>
      </c>
      <c r="E18" s="678">
        <v>0</v>
      </c>
      <c r="F18" s="678">
        <v>0</v>
      </c>
      <c r="G18" s="679">
        <v>0</v>
      </c>
      <c r="H18" s="679">
        <v>0</v>
      </c>
      <c r="I18" s="640">
        <f t="shared" si="1"/>
        <v>0</v>
      </c>
      <c r="K18">
        <f t="shared" si="2"/>
        <v>0</v>
      </c>
    </row>
    <row r="19" spans="1:11" ht="18.75">
      <c r="A19" s="639">
        <v>15</v>
      </c>
      <c r="B19" s="680" t="s">
        <v>178</v>
      </c>
      <c r="C19" s="677">
        <v>41050.800000000003</v>
      </c>
      <c r="D19" s="678">
        <v>0</v>
      </c>
      <c r="E19" s="678">
        <v>0</v>
      </c>
      <c r="F19" s="678">
        <v>0</v>
      </c>
      <c r="G19" s="679">
        <v>0</v>
      </c>
      <c r="H19" s="679">
        <v>0</v>
      </c>
      <c r="I19" s="640">
        <f t="shared" si="1"/>
        <v>0</v>
      </c>
      <c r="K19">
        <f t="shared" si="2"/>
        <v>0</v>
      </c>
    </row>
    <row r="20" spans="1:11" ht="18.75">
      <c r="A20" s="639">
        <v>16</v>
      </c>
      <c r="B20" s="680" t="s">
        <v>179</v>
      </c>
      <c r="C20" s="677">
        <v>74</v>
      </c>
      <c r="D20" s="678">
        <v>0</v>
      </c>
      <c r="E20" s="678">
        <v>0</v>
      </c>
      <c r="F20" s="678">
        <v>0</v>
      </c>
      <c r="G20" s="679">
        <v>0</v>
      </c>
      <c r="H20" s="679">
        <v>0</v>
      </c>
      <c r="I20" s="640">
        <f t="shared" si="1"/>
        <v>0</v>
      </c>
      <c r="K20">
        <f t="shared" si="2"/>
        <v>0</v>
      </c>
    </row>
    <row r="21" spans="1:11" ht="18.75">
      <c r="A21" s="639">
        <v>17</v>
      </c>
      <c r="B21" s="680" t="s">
        <v>180</v>
      </c>
      <c r="C21" s="677">
        <v>122</v>
      </c>
      <c r="D21" s="678">
        <v>0</v>
      </c>
      <c r="E21" s="678">
        <v>0</v>
      </c>
      <c r="F21" s="678">
        <v>0</v>
      </c>
      <c r="G21" s="679">
        <v>0</v>
      </c>
      <c r="H21" s="679">
        <v>0</v>
      </c>
      <c r="I21" s="640">
        <f t="shared" si="1"/>
        <v>0</v>
      </c>
      <c r="K21">
        <f t="shared" si="2"/>
        <v>0</v>
      </c>
    </row>
    <row r="22" spans="1:11" ht="18.75">
      <c r="A22" s="639">
        <v>18</v>
      </c>
      <c r="B22" s="680" t="s">
        <v>181</v>
      </c>
      <c r="C22" s="677">
        <v>673143.44</v>
      </c>
      <c r="D22" s="678">
        <v>0</v>
      </c>
      <c r="E22" s="678">
        <v>0</v>
      </c>
      <c r="F22" s="678">
        <v>0</v>
      </c>
      <c r="G22" s="679">
        <v>0</v>
      </c>
      <c r="H22" s="679">
        <v>0</v>
      </c>
      <c r="I22" s="640">
        <f t="shared" si="1"/>
        <v>0</v>
      </c>
      <c r="K22">
        <f t="shared" si="2"/>
        <v>0</v>
      </c>
    </row>
    <row r="23" spans="1:11" ht="18.75">
      <c r="A23" s="639">
        <v>19</v>
      </c>
      <c r="B23" s="680" t="s">
        <v>164</v>
      </c>
      <c r="C23" s="677">
        <v>2575.1999999999998</v>
      </c>
      <c r="D23" s="678">
        <v>0</v>
      </c>
      <c r="E23" s="678">
        <v>0</v>
      </c>
      <c r="F23" s="678">
        <v>0</v>
      </c>
      <c r="G23" s="679">
        <v>0</v>
      </c>
      <c r="H23" s="679">
        <v>0</v>
      </c>
      <c r="I23" s="640">
        <f t="shared" si="1"/>
        <v>0</v>
      </c>
      <c r="K23">
        <f t="shared" si="2"/>
        <v>0</v>
      </c>
    </row>
    <row r="24" spans="1:11" ht="18.75">
      <c r="A24" s="639">
        <v>20</v>
      </c>
      <c r="B24" s="680" t="s">
        <v>165</v>
      </c>
      <c r="C24" s="677">
        <v>145256.25</v>
      </c>
      <c r="D24" s="678">
        <v>0</v>
      </c>
      <c r="E24" s="678">
        <v>0</v>
      </c>
      <c r="F24" s="678">
        <v>0</v>
      </c>
      <c r="G24" s="679">
        <v>0</v>
      </c>
      <c r="H24" s="679">
        <v>0</v>
      </c>
      <c r="I24" s="640">
        <f t="shared" si="1"/>
        <v>0</v>
      </c>
      <c r="K24">
        <f t="shared" si="2"/>
        <v>0</v>
      </c>
    </row>
    <row r="25" spans="1:11" ht="18.75">
      <c r="A25" s="639">
        <v>21</v>
      </c>
      <c r="B25" s="680" t="s">
        <v>166</v>
      </c>
      <c r="C25" s="677">
        <v>30119.25</v>
      </c>
      <c r="D25" s="678">
        <v>0</v>
      </c>
      <c r="E25" s="678">
        <v>0</v>
      </c>
      <c r="F25" s="678">
        <v>0</v>
      </c>
      <c r="G25" s="679">
        <v>0</v>
      </c>
      <c r="H25" s="679">
        <v>0</v>
      </c>
      <c r="I25" s="640">
        <f t="shared" si="1"/>
        <v>0</v>
      </c>
      <c r="K25">
        <f t="shared" si="2"/>
        <v>0</v>
      </c>
    </row>
    <row r="26" spans="1:11" ht="18.75">
      <c r="A26" s="639">
        <v>22</v>
      </c>
      <c r="B26" s="680" t="s">
        <v>167</v>
      </c>
      <c r="C26" s="677">
        <v>8316.5</v>
      </c>
      <c r="D26" s="678">
        <v>0</v>
      </c>
      <c r="E26" s="678">
        <v>0</v>
      </c>
      <c r="F26" s="678">
        <v>0</v>
      </c>
      <c r="G26" s="679">
        <v>0</v>
      </c>
      <c r="H26" s="679">
        <v>0</v>
      </c>
      <c r="I26" s="640">
        <f t="shared" si="1"/>
        <v>0</v>
      </c>
      <c r="K26">
        <f t="shared" si="2"/>
        <v>0</v>
      </c>
    </row>
    <row r="27" spans="1:11" ht="18.75">
      <c r="A27" s="639">
        <v>23</v>
      </c>
      <c r="B27" s="680" t="s">
        <v>168</v>
      </c>
      <c r="C27" s="677">
        <v>193449</v>
      </c>
      <c r="D27" s="678">
        <v>0</v>
      </c>
      <c r="E27" s="678">
        <v>0</v>
      </c>
      <c r="F27" s="678">
        <v>0</v>
      </c>
      <c r="G27" s="679">
        <v>0</v>
      </c>
      <c r="H27" s="679">
        <v>0</v>
      </c>
      <c r="I27" s="640">
        <f t="shared" si="1"/>
        <v>0</v>
      </c>
      <c r="K27">
        <f t="shared" si="2"/>
        <v>0</v>
      </c>
    </row>
    <row r="28" spans="1:11" ht="18.75">
      <c r="A28" s="639">
        <v>24</v>
      </c>
      <c r="B28" s="681" t="s">
        <v>169</v>
      </c>
      <c r="C28" s="677">
        <v>126984.02</v>
      </c>
      <c r="D28" s="678">
        <v>0</v>
      </c>
      <c r="E28" s="678">
        <v>0</v>
      </c>
      <c r="F28" s="678">
        <v>0</v>
      </c>
      <c r="G28" s="679">
        <v>0</v>
      </c>
      <c r="H28" s="679">
        <v>0</v>
      </c>
      <c r="I28" s="640">
        <f t="shared" si="1"/>
        <v>0</v>
      </c>
      <c r="K28">
        <f t="shared" si="2"/>
        <v>0</v>
      </c>
    </row>
    <row r="29" spans="1:11" ht="18.75">
      <c r="A29" s="639">
        <v>25</v>
      </c>
      <c r="B29" s="680" t="s">
        <v>170</v>
      </c>
      <c r="C29" s="677">
        <v>377.5</v>
      </c>
      <c r="D29" s="678">
        <v>0</v>
      </c>
      <c r="E29" s="678">
        <v>0</v>
      </c>
      <c r="F29" s="678">
        <v>0</v>
      </c>
      <c r="G29" s="679">
        <v>0</v>
      </c>
      <c r="H29" s="679">
        <v>0</v>
      </c>
      <c r="I29" s="640">
        <f t="shared" si="1"/>
        <v>0</v>
      </c>
      <c r="K29">
        <f t="shared" si="2"/>
        <v>0</v>
      </c>
    </row>
    <row r="30" spans="1:11" ht="18.75">
      <c r="A30" s="639">
        <v>26</v>
      </c>
      <c r="B30" s="676" t="s">
        <v>171</v>
      </c>
      <c r="C30" s="677">
        <v>4987</v>
      </c>
      <c r="D30" s="678">
        <v>0</v>
      </c>
      <c r="E30" s="678">
        <v>0</v>
      </c>
      <c r="F30" s="678">
        <v>0</v>
      </c>
      <c r="G30" s="679">
        <v>0</v>
      </c>
      <c r="H30" s="679">
        <v>0</v>
      </c>
      <c r="I30" s="640">
        <f t="shared" si="1"/>
        <v>0</v>
      </c>
      <c r="K30">
        <f t="shared" si="2"/>
        <v>0</v>
      </c>
    </row>
    <row r="31" spans="1:11" ht="18.75">
      <c r="A31" s="639">
        <v>27</v>
      </c>
      <c r="B31" s="680" t="s">
        <v>172</v>
      </c>
      <c r="C31" s="677">
        <v>85260</v>
      </c>
      <c r="D31" s="678">
        <v>0</v>
      </c>
      <c r="E31" s="678">
        <v>0</v>
      </c>
      <c r="F31" s="678">
        <v>0</v>
      </c>
      <c r="G31" s="679">
        <v>0</v>
      </c>
      <c r="H31" s="679">
        <v>0</v>
      </c>
      <c r="I31" s="640">
        <f t="shared" si="1"/>
        <v>0</v>
      </c>
      <c r="K31">
        <f t="shared" si="2"/>
        <v>0</v>
      </c>
    </row>
    <row r="32" spans="1:11" ht="18.75">
      <c r="A32" s="639">
        <v>28</v>
      </c>
      <c r="B32" s="680" t="s">
        <v>135</v>
      </c>
      <c r="C32" s="677">
        <v>399619.58</v>
      </c>
      <c r="D32" s="678">
        <v>0</v>
      </c>
      <c r="E32" s="678">
        <v>0</v>
      </c>
      <c r="F32" s="678">
        <v>0</v>
      </c>
      <c r="G32" s="679">
        <v>0</v>
      </c>
      <c r="H32" s="679">
        <v>0</v>
      </c>
      <c r="I32" s="640">
        <f t="shared" si="1"/>
        <v>0</v>
      </c>
      <c r="K32">
        <f t="shared" si="2"/>
        <v>0</v>
      </c>
    </row>
    <row r="33" spans="1:11" ht="18.75">
      <c r="A33" s="639">
        <v>29</v>
      </c>
      <c r="B33" s="680" t="s">
        <v>136</v>
      </c>
      <c r="C33" s="677">
        <v>692561.36</v>
      </c>
      <c r="D33" s="678">
        <v>0</v>
      </c>
      <c r="E33" s="678">
        <v>0</v>
      </c>
      <c r="F33" s="678">
        <v>0</v>
      </c>
      <c r="G33" s="679">
        <v>0</v>
      </c>
      <c r="H33" s="679">
        <v>0</v>
      </c>
      <c r="I33" s="640">
        <f t="shared" si="1"/>
        <v>0</v>
      </c>
      <c r="K33">
        <f t="shared" si="2"/>
        <v>0</v>
      </c>
    </row>
    <row r="34" spans="1:11" ht="18.75">
      <c r="A34" s="639">
        <v>30</v>
      </c>
      <c r="B34" s="681" t="s">
        <v>137</v>
      </c>
      <c r="C34" s="677">
        <v>203994.61</v>
      </c>
      <c r="D34" s="678">
        <v>0</v>
      </c>
      <c r="E34" s="678">
        <v>0</v>
      </c>
      <c r="F34" s="678">
        <v>0</v>
      </c>
      <c r="G34" s="679">
        <v>0</v>
      </c>
      <c r="H34" s="679">
        <v>0</v>
      </c>
      <c r="I34" s="640">
        <f t="shared" si="1"/>
        <v>0</v>
      </c>
      <c r="K34">
        <f t="shared" si="2"/>
        <v>0</v>
      </c>
    </row>
    <row r="35" spans="1:11" ht="18.75">
      <c r="A35" s="639">
        <v>31</v>
      </c>
      <c r="B35" s="680" t="s">
        <v>138</v>
      </c>
      <c r="C35" s="677">
        <v>634304.77</v>
      </c>
      <c r="D35" s="678">
        <v>0</v>
      </c>
      <c r="E35" s="678">
        <v>0</v>
      </c>
      <c r="F35" s="678">
        <v>0</v>
      </c>
      <c r="G35" s="679">
        <v>0</v>
      </c>
      <c r="H35" s="679">
        <v>0</v>
      </c>
      <c r="I35" s="640">
        <f t="shared" si="1"/>
        <v>0</v>
      </c>
      <c r="K35">
        <f t="shared" si="2"/>
        <v>0</v>
      </c>
    </row>
    <row r="36" spans="1:11" ht="18.75">
      <c r="A36" s="639">
        <v>32</v>
      </c>
      <c r="B36" s="681" t="s">
        <v>139</v>
      </c>
      <c r="C36" s="677">
        <v>4838</v>
      </c>
      <c r="D36" s="678">
        <v>0</v>
      </c>
      <c r="E36" s="678">
        <v>0</v>
      </c>
      <c r="F36" s="678">
        <v>0</v>
      </c>
      <c r="G36" s="679">
        <v>0</v>
      </c>
      <c r="H36" s="679">
        <v>0</v>
      </c>
      <c r="I36" s="640">
        <f t="shared" si="1"/>
        <v>0</v>
      </c>
      <c r="K36">
        <f t="shared" si="2"/>
        <v>0</v>
      </c>
    </row>
    <row r="37" spans="1:11" ht="18.75">
      <c r="A37" s="639">
        <v>33</v>
      </c>
      <c r="B37" s="681" t="s">
        <v>140</v>
      </c>
      <c r="C37" s="677">
        <v>1070870.83</v>
      </c>
      <c r="D37" s="678">
        <v>0</v>
      </c>
      <c r="E37" s="678">
        <v>0</v>
      </c>
      <c r="F37" s="678">
        <v>0</v>
      </c>
      <c r="G37" s="679">
        <v>0</v>
      </c>
      <c r="H37" s="679">
        <v>0</v>
      </c>
      <c r="I37" s="640">
        <f t="shared" si="1"/>
        <v>0</v>
      </c>
      <c r="K37">
        <f t="shared" si="2"/>
        <v>0</v>
      </c>
    </row>
    <row r="38" spans="1:11" ht="18.75">
      <c r="A38" s="639">
        <v>34</v>
      </c>
      <c r="B38" s="680" t="s">
        <v>141</v>
      </c>
      <c r="C38" s="677">
        <v>1079820</v>
      </c>
      <c r="D38" s="678">
        <v>0</v>
      </c>
      <c r="E38" s="678">
        <v>0</v>
      </c>
      <c r="F38" s="678">
        <v>0</v>
      </c>
      <c r="G38" s="679">
        <v>0</v>
      </c>
      <c r="H38" s="679">
        <v>0</v>
      </c>
      <c r="I38" s="640">
        <f t="shared" si="1"/>
        <v>0</v>
      </c>
      <c r="K38">
        <f t="shared" si="2"/>
        <v>0</v>
      </c>
    </row>
    <row r="39" spans="1:11" ht="18.75">
      <c r="A39" s="639">
        <v>35</v>
      </c>
      <c r="B39" s="680" t="s">
        <v>142</v>
      </c>
      <c r="C39" s="677">
        <v>10</v>
      </c>
      <c r="D39" s="678">
        <v>0</v>
      </c>
      <c r="E39" s="678">
        <v>0</v>
      </c>
      <c r="F39" s="678">
        <v>0</v>
      </c>
      <c r="G39" s="679">
        <v>0</v>
      </c>
      <c r="H39" s="679">
        <v>0</v>
      </c>
      <c r="I39" s="640">
        <f t="shared" si="1"/>
        <v>0</v>
      </c>
      <c r="K39">
        <f t="shared" si="2"/>
        <v>0</v>
      </c>
    </row>
    <row r="40" spans="1:11" ht="18.75">
      <c r="A40" s="639">
        <v>36</v>
      </c>
      <c r="B40" s="680" t="s">
        <v>143</v>
      </c>
      <c r="C40" s="677">
        <v>317780.75</v>
      </c>
      <c r="D40" s="678">
        <v>0</v>
      </c>
      <c r="E40" s="678">
        <v>0</v>
      </c>
      <c r="F40" s="678">
        <v>0</v>
      </c>
      <c r="G40" s="679">
        <v>0</v>
      </c>
      <c r="H40" s="679">
        <v>0</v>
      </c>
      <c r="I40" s="640">
        <f t="shared" si="1"/>
        <v>0</v>
      </c>
      <c r="K40">
        <f t="shared" si="2"/>
        <v>0</v>
      </c>
    </row>
    <row r="41" spans="1:11" ht="18.75">
      <c r="A41" s="639">
        <v>37</v>
      </c>
      <c r="B41" s="680" t="s">
        <v>144</v>
      </c>
      <c r="C41" s="677">
        <v>2982145.79</v>
      </c>
      <c r="D41" s="678">
        <v>0</v>
      </c>
      <c r="E41" s="678">
        <v>0</v>
      </c>
      <c r="F41" s="678">
        <v>0</v>
      </c>
      <c r="G41" s="679">
        <v>0</v>
      </c>
      <c r="H41" s="679">
        <v>0</v>
      </c>
      <c r="I41" s="640">
        <f t="shared" si="1"/>
        <v>0</v>
      </c>
      <c r="K41">
        <f t="shared" si="2"/>
        <v>0</v>
      </c>
    </row>
    <row r="42" spans="1:11" ht="18.75">
      <c r="A42" s="639">
        <v>38</v>
      </c>
      <c r="B42" s="680" t="s">
        <v>145</v>
      </c>
      <c r="C42" s="677">
        <v>178798.17</v>
      </c>
      <c r="D42" s="678">
        <v>0</v>
      </c>
      <c r="E42" s="678">
        <v>0</v>
      </c>
      <c r="F42" s="678">
        <v>0</v>
      </c>
      <c r="G42" s="679">
        <v>0</v>
      </c>
      <c r="H42" s="679">
        <v>0</v>
      </c>
      <c r="I42" s="640">
        <f t="shared" si="1"/>
        <v>0</v>
      </c>
      <c r="K42">
        <f t="shared" si="2"/>
        <v>0</v>
      </c>
    </row>
    <row r="43" spans="1:11" ht="18.75">
      <c r="A43" s="639">
        <v>39</v>
      </c>
      <c r="B43" s="681" t="s">
        <v>146</v>
      </c>
      <c r="C43" s="677">
        <v>655234.87</v>
      </c>
      <c r="D43" s="678">
        <v>0</v>
      </c>
      <c r="E43" s="678">
        <v>0</v>
      </c>
      <c r="F43" s="678">
        <v>0</v>
      </c>
      <c r="G43" s="679">
        <v>0</v>
      </c>
      <c r="H43" s="679">
        <v>0</v>
      </c>
      <c r="I43" s="640">
        <f t="shared" si="1"/>
        <v>0</v>
      </c>
      <c r="K43">
        <f t="shared" si="2"/>
        <v>0</v>
      </c>
    </row>
    <row r="44" spans="1:11" ht="18.75">
      <c r="A44" s="639">
        <v>40</v>
      </c>
      <c r="B44" s="680" t="s">
        <v>147</v>
      </c>
      <c r="C44" s="677">
        <v>199119.75</v>
      </c>
      <c r="D44" s="678">
        <v>0</v>
      </c>
      <c r="E44" s="678">
        <v>0</v>
      </c>
      <c r="F44" s="678">
        <v>0</v>
      </c>
      <c r="G44" s="679">
        <v>0</v>
      </c>
      <c r="H44" s="679">
        <v>0</v>
      </c>
      <c r="I44" s="640">
        <f t="shared" si="1"/>
        <v>0</v>
      </c>
      <c r="K44">
        <f t="shared" si="2"/>
        <v>0</v>
      </c>
    </row>
    <row r="45" spans="1:11" ht="18.75">
      <c r="A45" s="639">
        <v>41</v>
      </c>
      <c r="B45" s="680" t="s">
        <v>148</v>
      </c>
      <c r="C45" s="677">
        <v>321175.89</v>
      </c>
      <c r="D45" s="678">
        <v>0</v>
      </c>
      <c r="E45" s="678">
        <v>0</v>
      </c>
      <c r="F45" s="678">
        <v>0</v>
      </c>
      <c r="G45" s="679">
        <v>0</v>
      </c>
      <c r="H45" s="679">
        <v>0</v>
      </c>
      <c r="I45" s="640">
        <f t="shared" si="1"/>
        <v>0</v>
      </c>
      <c r="K45">
        <f t="shared" si="2"/>
        <v>0</v>
      </c>
    </row>
    <row r="46" spans="1:11" ht="18.75">
      <c r="A46" s="639">
        <v>42</v>
      </c>
      <c r="B46" s="676" t="s">
        <v>149</v>
      </c>
      <c r="C46" s="677">
        <v>472479.02</v>
      </c>
      <c r="D46" s="678">
        <v>0</v>
      </c>
      <c r="E46" s="678">
        <v>0</v>
      </c>
      <c r="F46" s="678">
        <v>0</v>
      </c>
      <c r="G46" s="679">
        <v>0</v>
      </c>
      <c r="H46" s="679">
        <v>0</v>
      </c>
      <c r="I46" s="640">
        <f t="shared" si="1"/>
        <v>0</v>
      </c>
      <c r="K46">
        <f t="shared" si="2"/>
        <v>0</v>
      </c>
    </row>
    <row r="47" spans="1:11" ht="18.75">
      <c r="A47" s="639">
        <v>43</v>
      </c>
      <c r="B47" s="680" t="s">
        <v>150</v>
      </c>
      <c r="C47" s="677">
        <v>6424.47</v>
      </c>
      <c r="D47" s="678">
        <v>0</v>
      </c>
      <c r="E47" s="678">
        <v>0</v>
      </c>
      <c r="F47" s="678">
        <v>0</v>
      </c>
      <c r="G47" s="679">
        <v>0</v>
      </c>
      <c r="H47" s="679">
        <v>0</v>
      </c>
      <c r="I47" s="640">
        <f t="shared" si="1"/>
        <v>0</v>
      </c>
      <c r="K47">
        <f t="shared" si="2"/>
        <v>0</v>
      </c>
    </row>
    <row r="48" spans="1:11" ht="18.75">
      <c r="A48" s="639">
        <v>44</v>
      </c>
      <c r="B48" s="682" t="s">
        <v>151</v>
      </c>
      <c r="C48" s="677">
        <v>686498.64</v>
      </c>
      <c r="D48" s="678">
        <v>0</v>
      </c>
      <c r="E48" s="678">
        <v>0</v>
      </c>
      <c r="F48" s="678">
        <v>0</v>
      </c>
      <c r="G48" s="679">
        <v>0</v>
      </c>
      <c r="H48" s="679">
        <v>0</v>
      </c>
      <c r="I48" s="640">
        <f t="shared" si="1"/>
        <v>0</v>
      </c>
      <c r="K48">
        <f t="shared" si="2"/>
        <v>0</v>
      </c>
    </row>
    <row r="49" spans="1:11" ht="18.75">
      <c r="A49" s="639">
        <v>45</v>
      </c>
      <c r="B49" s="680" t="s">
        <v>152</v>
      </c>
      <c r="C49" s="677">
        <v>1058790.17</v>
      </c>
      <c r="D49" s="678">
        <v>0</v>
      </c>
      <c r="E49" s="678">
        <v>0</v>
      </c>
      <c r="F49" s="678">
        <v>0</v>
      </c>
      <c r="G49" s="679">
        <v>0</v>
      </c>
      <c r="H49" s="679">
        <v>0</v>
      </c>
      <c r="I49" s="640">
        <f t="shared" si="1"/>
        <v>0</v>
      </c>
      <c r="K49">
        <f t="shared" si="2"/>
        <v>0</v>
      </c>
    </row>
    <row r="50" spans="1:11" ht="18.75">
      <c r="A50" s="639">
        <v>46</v>
      </c>
      <c r="B50" s="680" t="s">
        <v>153</v>
      </c>
      <c r="C50" s="677">
        <v>3096498.78</v>
      </c>
      <c r="D50" s="678">
        <v>0</v>
      </c>
      <c r="E50" s="678">
        <v>0</v>
      </c>
      <c r="F50" s="678">
        <v>0</v>
      </c>
      <c r="G50" s="679">
        <v>0</v>
      </c>
      <c r="H50" s="679">
        <v>0</v>
      </c>
      <c r="I50" s="640">
        <f t="shared" si="1"/>
        <v>0</v>
      </c>
      <c r="K50">
        <f t="shared" si="2"/>
        <v>0</v>
      </c>
    </row>
    <row r="51" spans="1:11" ht="18.75">
      <c r="A51" s="639">
        <v>47</v>
      </c>
      <c r="B51" s="680" t="s">
        <v>183</v>
      </c>
      <c r="C51" s="677">
        <v>68.05</v>
      </c>
      <c r="D51" s="678">
        <v>0</v>
      </c>
      <c r="E51" s="678">
        <v>0</v>
      </c>
      <c r="F51" s="678">
        <v>0</v>
      </c>
      <c r="G51" s="679">
        <v>0</v>
      </c>
      <c r="H51" s="679">
        <v>0</v>
      </c>
      <c r="I51" s="640">
        <f t="shared" si="1"/>
        <v>0</v>
      </c>
      <c r="K51">
        <f t="shared" si="2"/>
        <v>0</v>
      </c>
    </row>
    <row r="52" spans="1:11" ht="18.75">
      <c r="A52" s="639">
        <v>48</v>
      </c>
      <c r="B52" s="680" t="s">
        <v>184</v>
      </c>
      <c r="C52" s="677">
        <v>122.43</v>
      </c>
      <c r="D52" s="678">
        <v>0</v>
      </c>
      <c r="E52" s="678">
        <v>0</v>
      </c>
      <c r="F52" s="678">
        <v>0</v>
      </c>
      <c r="G52" s="679">
        <v>0</v>
      </c>
      <c r="H52" s="679">
        <v>0</v>
      </c>
      <c r="I52" s="640">
        <f t="shared" si="1"/>
        <v>0</v>
      </c>
      <c r="K52">
        <f t="shared" si="2"/>
        <v>0</v>
      </c>
    </row>
    <row r="53" spans="1:11" ht="18.75">
      <c r="A53" s="639">
        <v>49</v>
      </c>
      <c r="B53" s="680" t="s">
        <v>185</v>
      </c>
      <c r="C53" s="677">
        <v>7925.25</v>
      </c>
      <c r="D53" s="678">
        <v>0</v>
      </c>
      <c r="E53" s="678">
        <v>0</v>
      </c>
      <c r="F53" s="678">
        <v>0</v>
      </c>
      <c r="G53" s="679">
        <v>0</v>
      </c>
      <c r="H53" s="679">
        <v>0</v>
      </c>
      <c r="I53" s="640">
        <f t="shared" si="1"/>
        <v>0</v>
      </c>
      <c r="K53">
        <f t="shared" si="2"/>
        <v>0</v>
      </c>
    </row>
    <row r="54" spans="1:11" ht="18.75">
      <c r="A54" s="639">
        <v>50</v>
      </c>
      <c r="B54" s="680" t="s">
        <v>186</v>
      </c>
      <c r="C54" s="677">
        <v>59678.37</v>
      </c>
      <c r="D54" s="678">
        <v>0</v>
      </c>
      <c r="E54" s="678">
        <v>0</v>
      </c>
      <c r="F54" s="678">
        <v>0</v>
      </c>
      <c r="G54" s="679">
        <v>0</v>
      </c>
      <c r="H54" s="679">
        <v>0</v>
      </c>
      <c r="I54" s="640">
        <f t="shared" si="1"/>
        <v>0</v>
      </c>
      <c r="K54">
        <f t="shared" si="2"/>
        <v>0</v>
      </c>
    </row>
    <row r="55" spans="1:11" ht="18.75">
      <c r="A55" s="639">
        <v>51</v>
      </c>
      <c r="B55" s="680" t="s">
        <v>187</v>
      </c>
      <c r="C55" s="677">
        <v>15130.19</v>
      </c>
      <c r="D55" s="678">
        <v>0</v>
      </c>
      <c r="E55" s="678">
        <v>0</v>
      </c>
      <c r="F55" s="678">
        <v>0</v>
      </c>
      <c r="G55" s="679">
        <v>0</v>
      </c>
      <c r="H55" s="679">
        <v>0</v>
      </c>
      <c r="I55" s="640">
        <f t="shared" si="1"/>
        <v>0</v>
      </c>
      <c r="K55">
        <f t="shared" si="2"/>
        <v>0</v>
      </c>
    </row>
    <row r="56" spans="1:11" ht="18.75">
      <c r="A56" s="639">
        <v>52</v>
      </c>
      <c r="B56" s="680" t="s">
        <v>188</v>
      </c>
      <c r="C56" s="677">
        <v>2391.5</v>
      </c>
      <c r="D56" s="678">
        <v>0</v>
      </c>
      <c r="E56" s="678">
        <v>0</v>
      </c>
      <c r="F56" s="678">
        <v>0</v>
      </c>
      <c r="G56" s="679">
        <v>0</v>
      </c>
      <c r="H56" s="679">
        <v>0</v>
      </c>
      <c r="I56" s="640">
        <f t="shared" si="1"/>
        <v>0</v>
      </c>
      <c r="K56">
        <f t="shared" si="2"/>
        <v>0</v>
      </c>
    </row>
    <row r="57" spans="1:11" ht="18.75">
      <c r="A57" s="639">
        <v>53</v>
      </c>
      <c r="B57" s="680" t="s">
        <v>189</v>
      </c>
      <c r="C57" s="677">
        <v>561</v>
      </c>
      <c r="D57" s="678">
        <v>0</v>
      </c>
      <c r="E57" s="678">
        <v>0</v>
      </c>
      <c r="F57" s="678">
        <v>0</v>
      </c>
      <c r="G57" s="679">
        <v>0</v>
      </c>
      <c r="H57" s="679">
        <v>0</v>
      </c>
      <c r="I57" s="640">
        <f t="shared" si="1"/>
        <v>0</v>
      </c>
      <c r="K57">
        <f t="shared" si="2"/>
        <v>0</v>
      </c>
    </row>
    <row r="58" spans="1:11" ht="18.75">
      <c r="A58" s="639">
        <v>54</v>
      </c>
      <c r="B58" s="682" t="s">
        <v>190</v>
      </c>
      <c r="C58" s="677">
        <v>48675.51</v>
      </c>
      <c r="D58" s="678">
        <v>0</v>
      </c>
      <c r="E58" s="678">
        <v>0</v>
      </c>
      <c r="F58" s="678">
        <v>0</v>
      </c>
      <c r="G58" s="679">
        <v>0</v>
      </c>
      <c r="H58" s="679">
        <v>0</v>
      </c>
      <c r="I58" s="640">
        <f t="shared" si="1"/>
        <v>0</v>
      </c>
      <c r="K58">
        <f t="shared" si="2"/>
        <v>0</v>
      </c>
    </row>
    <row r="59" spans="1:11" ht="18.75">
      <c r="A59" s="639">
        <v>55</v>
      </c>
      <c r="B59" s="680" t="s">
        <v>192</v>
      </c>
      <c r="C59" s="677">
        <v>13640.179999999998</v>
      </c>
      <c r="D59" s="678">
        <v>0</v>
      </c>
      <c r="E59" s="678">
        <v>0</v>
      </c>
      <c r="F59" s="678">
        <v>0</v>
      </c>
      <c r="G59" s="679">
        <v>0</v>
      </c>
      <c r="H59" s="679">
        <v>0</v>
      </c>
      <c r="I59" s="640">
        <f t="shared" si="1"/>
        <v>0</v>
      </c>
      <c r="K59">
        <f t="shared" si="2"/>
        <v>0</v>
      </c>
    </row>
    <row r="60" spans="1:11" ht="18.75">
      <c r="A60" s="639">
        <v>56</v>
      </c>
      <c r="B60" s="680" t="s">
        <v>193</v>
      </c>
      <c r="C60" s="677">
        <v>22</v>
      </c>
      <c r="D60" s="678">
        <v>0</v>
      </c>
      <c r="E60" s="678">
        <v>0</v>
      </c>
      <c r="F60" s="678">
        <v>0</v>
      </c>
      <c r="G60" s="679">
        <v>0</v>
      </c>
      <c r="H60" s="679">
        <v>0</v>
      </c>
      <c r="I60" s="640">
        <f t="shared" si="1"/>
        <v>0</v>
      </c>
      <c r="K60">
        <f t="shared" si="2"/>
        <v>0</v>
      </c>
    </row>
    <row r="61" spans="1:11" ht="18.75">
      <c r="A61" s="639">
        <v>57</v>
      </c>
      <c r="B61" s="680" t="s">
        <v>194</v>
      </c>
      <c r="C61" s="677">
        <v>34991.78</v>
      </c>
      <c r="D61" s="678">
        <v>0</v>
      </c>
      <c r="E61" s="678">
        <v>0</v>
      </c>
      <c r="F61" s="678">
        <v>0</v>
      </c>
      <c r="G61" s="679">
        <v>0</v>
      </c>
      <c r="H61" s="679">
        <v>0</v>
      </c>
      <c r="I61" s="640">
        <f t="shared" si="1"/>
        <v>0</v>
      </c>
      <c r="K61">
        <f t="shared" si="2"/>
        <v>0</v>
      </c>
    </row>
    <row r="62" spans="1:11" ht="18.75">
      <c r="A62" s="639">
        <v>58</v>
      </c>
      <c r="B62" s="680" t="s">
        <v>195</v>
      </c>
      <c r="C62" s="677">
        <v>7265</v>
      </c>
      <c r="D62" s="678">
        <v>0</v>
      </c>
      <c r="E62" s="678">
        <v>0</v>
      </c>
      <c r="F62" s="678">
        <v>0</v>
      </c>
      <c r="G62" s="679">
        <v>0</v>
      </c>
      <c r="H62" s="679">
        <v>0</v>
      </c>
      <c r="I62" s="640">
        <f t="shared" si="1"/>
        <v>0</v>
      </c>
      <c r="K62">
        <f t="shared" si="2"/>
        <v>0</v>
      </c>
    </row>
    <row r="63" spans="1:11" ht="18.75">
      <c r="A63" s="639">
        <v>59</v>
      </c>
      <c r="B63" s="680" t="s">
        <v>196</v>
      </c>
      <c r="C63" s="677">
        <v>788.71</v>
      </c>
      <c r="D63" s="678">
        <v>0</v>
      </c>
      <c r="E63" s="678">
        <v>0</v>
      </c>
      <c r="F63" s="678">
        <v>0</v>
      </c>
      <c r="G63" s="679">
        <v>0</v>
      </c>
      <c r="H63" s="679">
        <v>0</v>
      </c>
      <c r="I63" s="640">
        <f t="shared" si="1"/>
        <v>0</v>
      </c>
      <c r="K63">
        <f t="shared" si="2"/>
        <v>0</v>
      </c>
    </row>
    <row r="64" spans="1:11" ht="18.75">
      <c r="A64" s="639">
        <v>60</v>
      </c>
      <c r="B64" s="680" t="s">
        <v>116</v>
      </c>
      <c r="C64" s="677">
        <v>366088.63</v>
      </c>
      <c r="D64" s="678">
        <v>0</v>
      </c>
      <c r="E64" s="678">
        <v>0</v>
      </c>
      <c r="F64" s="678">
        <v>0</v>
      </c>
      <c r="G64" s="679">
        <v>0</v>
      </c>
      <c r="H64" s="679">
        <v>0</v>
      </c>
      <c r="I64" s="640">
        <f t="shared" si="1"/>
        <v>0</v>
      </c>
      <c r="K64">
        <f t="shared" si="2"/>
        <v>0</v>
      </c>
    </row>
    <row r="65" spans="1:11" ht="18.75">
      <c r="A65" s="639">
        <v>61</v>
      </c>
      <c r="B65" s="680" t="s">
        <v>118</v>
      </c>
      <c r="C65" s="677">
        <v>217996.55</v>
      </c>
      <c r="D65" s="678">
        <v>0</v>
      </c>
      <c r="E65" s="678">
        <v>0</v>
      </c>
      <c r="F65" s="678">
        <v>0</v>
      </c>
      <c r="G65" s="679">
        <v>0</v>
      </c>
      <c r="H65" s="679">
        <v>0</v>
      </c>
      <c r="I65" s="640">
        <f t="shared" si="1"/>
        <v>0</v>
      </c>
      <c r="K65">
        <f t="shared" si="2"/>
        <v>0</v>
      </c>
    </row>
    <row r="66" spans="1:11" ht="18.75">
      <c r="A66" s="639">
        <v>62</v>
      </c>
      <c r="B66" s="681" t="s">
        <v>117</v>
      </c>
      <c r="C66" s="677">
        <v>86452.04</v>
      </c>
      <c r="D66" s="678">
        <v>0</v>
      </c>
      <c r="E66" s="678">
        <v>0</v>
      </c>
      <c r="F66" s="678">
        <v>0</v>
      </c>
      <c r="G66" s="679">
        <v>0</v>
      </c>
      <c r="H66" s="679">
        <v>0</v>
      </c>
      <c r="I66" s="640">
        <f t="shared" si="1"/>
        <v>0</v>
      </c>
      <c r="K66">
        <f t="shared" si="2"/>
        <v>0</v>
      </c>
    </row>
    <row r="67" spans="1:11" ht="18.75">
      <c r="A67" s="639">
        <v>63</v>
      </c>
      <c r="B67" s="680" t="s">
        <v>119</v>
      </c>
      <c r="C67" s="677">
        <v>137437.22</v>
      </c>
      <c r="D67" s="678">
        <v>0</v>
      </c>
      <c r="E67" s="678">
        <v>0</v>
      </c>
      <c r="F67" s="678">
        <v>0</v>
      </c>
      <c r="G67" s="679">
        <v>0</v>
      </c>
      <c r="H67" s="679">
        <v>0</v>
      </c>
      <c r="I67" s="640">
        <f t="shared" si="1"/>
        <v>0</v>
      </c>
      <c r="K67">
        <f t="shared" si="2"/>
        <v>0</v>
      </c>
    </row>
    <row r="68" spans="1:11" ht="18.75">
      <c r="A68" s="639">
        <v>64</v>
      </c>
      <c r="B68" s="680" t="s">
        <v>120</v>
      </c>
      <c r="C68" s="677">
        <v>1736244.99</v>
      </c>
      <c r="D68" s="678">
        <v>0</v>
      </c>
      <c r="E68" s="678">
        <v>0</v>
      </c>
      <c r="F68" s="678">
        <v>0</v>
      </c>
      <c r="G68" s="679">
        <v>0</v>
      </c>
      <c r="H68" s="679">
        <v>0</v>
      </c>
      <c r="I68" s="640">
        <f t="shared" si="1"/>
        <v>0</v>
      </c>
      <c r="K68">
        <f t="shared" si="2"/>
        <v>0</v>
      </c>
    </row>
    <row r="69" spans="1:11" ht="18.75">
      <c r="A69" s="639">
        <v>65</v>
      </c>
      <c r="B69" s="680" t="s">
        <v>121</v>
      </c>
      <c r="C69" s="677">
        <v>97784.57</v>
      </c>
      <c r="D69" s="678">
        <v>0</v>
      </c>
      <c r="E69" s="678">
        <v>0</v>
      </c>
      <c r="F69" s="678">
        <v>0</v>
      </c>
      <c r="G69" s="679">
        <v>0</v>
      </c>
      <c r="H69" s="679">
        <v>0</v>
      </c>
      <c r="I69" s="640">
        <f t="shared" si="1"/>
        <v>0</v>
      </c>
      <c r="K69">
        <f t="shared" si="2"/>
        <v>0</v>
      </c>
    </row>
    <row r="70" spans="1:11" ht="18.75">
      <c r="A70" s="639">
        <v>66</v>
      </c>
      <c r="B70" s="680" t="s">
        <v>122</v>
      </c>
      <c r="C70" s="677">
        <v>342207</v>
      </c>
      <c r="D70" s="678">
        <v>0</v>
      </c>
      <c r="E70" s="678">
        <v>0</v>
      </c>
      <c r="F70" s="678">
        <v>0</v>
      </c>
      <c r="G70" s="679">
        <v>0</v>
      </c>
      <c r="H70" s="679">
        <v>0</v>
      </c>
      <c r="I70" s="640">
        <f t="shared" ref="I70:I80" si="3">+G70-H70</f>
        <v>0</v>
      </c>
      <c r="K70">
        <f t="shared" ref="K70:K79" si="4">IF(G70&gt;0,1,0)</f>
        <v>0</v>
      </c>
    </row>
    <row r="71" spans="1:11" ht="18.75">
      <c r="A71" s="639">
        <v>67</v>
      </c>
      <c r="B71" s="680" t="s">
        <v>123</v>
      </c>
      <c r="C71" s="677">
        <v>566802.38</v>
      </c>
      <c r="D71" s="678">
        <v>0</v>
      </c>
      <c r="E71" s="678">
        <v>0</v>
      </c>
      <c r="F71" s="678">
        <v>0</v>
      </c>
      <c r="G71" s="679">
        <v>0</v>
      </c>
      <c r="H71" s="679">
        <v>0</v>
      </c>
      <c r="I71" s="640">
        <f t="shared" si="3"/>
        <v>0</v>
      </c>
      <c r="K71">
        <f t="shared" si="4"/>
        <v>0</v>
      </c>
    </row>
    <row r="72" spans="1:11" ht="18.75">
      <c r="A72" s="639">
        <v>68</v>
      </c>
      <c r="B72" s="680" t="s">
        <v>124</v>
      </c>
      <c r="C72" s="677">
        <v>871218.78</v>
      </c>
      <c r="D72" s="678">
        <v>0</v>
      </c>
      <c r="E72" s="678">
        <v>0</v>
      </c>
      <c r="F72" s="678">
        <v>0</v>
      </c>
      <c r="G72" s="679">
        <v>0</v>
      </c>
      <c r="H72" s="679">
        <v>0</v>
      </c>
      <c r="I72" s="640">
        <f t="shared" si="3"/>
        <v>0</v>
      </c>
      <c r="K72">
        <f t="shared" si="4"/>
        <v>0</v>
      </c>
    </row>
    <row r="73" spans="1:11" ht="18.75">
      <c r="A73" s="639">
        <v>69</v>
      </c>
      <c r="B73" s="676" t="s">
        <v>125</v>
      </c>
      <c r="C73" s="677">
        <v>384495.65</v>
      </c>
      <c r="D73" s="678">
        <v>0</v>
      </c>
      <c r="E73" s="678">
        <v>0</v>
      </c>
      <c r="F73" s="678">
        <v>0</v>
      </c>
      <c r="G73" s="679">
        <v>0</v>
      </c>
      <c r="H73" s="679">
        <v>0</v>
      </c>
      <c r="I73" s="640">
        <f t="shared" si="3"/>
        <v>0</v>
      </c>
      <c r="K73">
        <f t="shared" si="4"/>
        <v>0</v>
      </c>
    </row>
    <row r="74" spans="1:11" ht="18.75">
      <c r="A74" s="639">
        <v>70</v>
      </c>
      <c r="B74" s="676" t="s">
        <v>126</v>
      </c>
      <c r="C74" s="677">
        <v>41720</v>
      </c>
      <c r="D74" s="678">
        <v>0</v>
      </c>
      <c r="E74" s="678">
        <v>0</v>
      </c>
      <c r="F74" s="678">
        <v>0</v>
      </c>
      <c r="G74" s="679">
        <v>0</v>
      </c>
      <c r="H74" s="679">
        <v>0</v>
      </c>
      <c r="I74" s="640">
        <f t="shared" si="3"/>
        <v>0</v>
      </c>
      <c r="K74">
        <f t="shared" si="4"/>
        <v>0</v>
      </c>
    </row>
    <row r="75" spans="1:11" ht="18.75">
      <c r="A75" s="639">
        <v>71</v>
      </c>
      <c r="B75" s="680" t="s">
        <v>127</v>
      </c>
      <c r="C75" s="677">
        <v>114605.5</v>
      </c>
      <c r="D75" s="678">
        <v>0</v>
      </c>
      <c r="E75" s="678">
        <v>0</v>
      </c>
      <c r="F75" s="678">
        <v>0</v>
      </c>
      <c r="G75" s="679">
        <v>0</v>
      </c>
      <c r="H75" s="679">
        <v>0</v>
      </c>
      <c r="I75" s="640">
        <f t="shared" si="3"/>
        <v>0</v>
      </c>
      <c r="K75">
        <f t="shared" si="4"/>
        <v>0</v>
      </c>
    </row>
    <row r="76" spans="1:11" ht="18.75">
      <c r="A76" s="639">
        <v>72</v>
      </c>
      <c r="B76" s="681" t="s">
        <v>128</v>
      </c>
      <c r="C76" s="677">
        <v>21486.62</v>
      </c>
      <c r="D76" s="678">
        <v>0</v>
      </c>
      <c r="E76" s="678">
        <v>0</v>
      </c>
      <c r="F76" s="678">
        <v>0</v>
      </c>
      <c r="G76" s="679">
        <v>0</v>
      </c>
      <c r="H76" s="679">
        <v>0</v>
      </c>
      <c r="I76" s="640">
        <f t="shared" si="3"/>
        <v>0</v>
      </c>
      <c r="K76">
        <f t="shared" si="4"/>
        <v>0</v>
      </c>
    </row>
    <row r="77" spans="1:11" ht="18.75">
      <c r="A77" s="639">
        <v>73</v>
      </c>
      <c r="B77" s="681" t="s">
        <v>129</v>
      </c>
      <c r="C77" s="677">
        <v>48321</v>
      </c>
      <c r="D77" s="678">
        <v>0</v>
      </c>
      <c r="E77" s="678">
        <v>0</v>
      </c>
      <c r="F77" s="678">
        <v>0</v>
      </c>
      <c r="G77" s="679">
        <v>0</v>
      </c>
      <c r="H77" s="679">
        <v>0</v>
      </c>
      <c r="I77" s="640">
        <f t="shared" si="3"/>
        <v>0</v>
      </c>
      <c r="K77">
        <f t="shared" si="4"/>
        <v>0</v>
      </c>
    </row>
    <row r="78" spans="1:11" ht="18.75">
      <c r="A78" s="639">
        <v>74</v>
      </c>
      <c r="B78" s="681" t="s">
        <v>130</v>
      </c>
      <c r="C78" s="677">
        <v>594292</v>
      </c>
      <c r="D78" s="678">
        <v>0</v>
      </c>
      <c r="E78" s="678">
        <v>0</v>
      </c>
      <c r="F78" s="678">
        <v>0</v>
      </c>
      <c r="G78" s="679">
        <v>0</v>
      </c>
      <c r="H78" s="679">
        <v>0</v>
      </c>
      <c r="I78" s="640">
        <f t="shared" si="3"/>
        <v>0</v>
      </c>
      <c r="K78">
        <f t="shared" si="4"/>
        <v>0</v>
      </c>
    </row>
    <row r="79" spans="1:11" ht="18.75">
      <c r="A79" s="639">
        <v>75</v>
      </c>
      <c r="B79" s="681" t="s">
        <v>132</v>
      </c>
      <c r="C79" s="677">
        <v>333930.40000000002</v>
      </c>
      <c r="D79" s="678">
        <v>0</v>
      </c>
      <c r="E79" s="678">
        <v>0</v>
      </c>
      <c r="F79" s="678">
        <v>0</v>
      </c>
      <c r="G79" s="679">
        <v>0</v>
      </c>
      <c r="H79" s="679">
        <v>0</v>
      </c>
      <c r="I79" s="640">
        <f t="shared" si="3"/>
        <v>0</v>
      </c>
      <c r="K79">
        <f t="shared" si="4"/>
        <v>0</v>
      </c>
    </row>
    <row r="80" spans="1:11" ht="18.75">
      <c r="A80" s="639">
        <v>76</v>
      </c>
      <c r="B80" s="681" t="s">
        <v>131</v>
      </c>
      <c r="C80" s="677">
        <v>105100</v>
      </c>
      <c r="D80" s="678">
        <v>0</v>
      </c>
      <c r="E80" s="678">
        <v>0</v>
      </c>
      <c r="F80" s="678">
        <v>0</v>
      </c>
      <c r="G80" s="679">
        <v>0</v>
      </c>
      <c r="H80" s="679">
        <v>0</v>
      </c>
      <c r="I80" s="640">
        <f t="shared" si="3"/>
        <v>0</v>
      </c>
      <c r="K80">
        <f>IF(G80&gt;0,1,0)</f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92157-384A-4043-96E8-83E101A2F902}">
  <sheetPr codeName="Sheet27">
    <tabColor theme="9" tint="0.59999389629810485"/>
  </sheetPr>
  <dimension ref="A1:K80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1" sqref="H11"/>
    </sheetView>
  </sheetViews>
  <sheetFormatPr defaultRowHeight="15"/>
  <cols>
    <col min="2" max="2" width="14.140625" bestFit="1" customWidth="1"/>
    <col min="3" max="3" width="14.42578125" customWidth="1"/>
    <col min="4" max="4" width="10.42578125" customWidth="1"/>
    <col min="5" max="5" width="10.140625" customWidth="1"/>
    <col min="6" max="6" width="9.7109375" customWidth="1"/>
    <col min="7" max="7" width="12.28515625" customWidth="1"/>
    <col min="8" max="8" width="15.28515625" bestFit="1" customWidth="1"/>
    <col min="9" max="9" width="13" customWidth="1"/>
  </cols>
  <sheetData>
    <row r="1" spans="1:11" ht="18.75">
      <c r="A1" s="850" t="s">
        <v>562</v>
      </c>
      <c r="B1" s="850"/>
      <c r="C1" s="850"/>
      <c r="D1" s="850"/>
      <c r="E1" s="850"/>
      <c r="F1" s="850"/>
      <c r="G1" s="850"/>
      <c r="H1" s="850"/>
      <c r="I1" s="850"/>
      <c r="K1" t="s">
        <v>318</v>
      </c>
    </row>
    <row r="2" spans="1:11" ht="18.75">
      <c r="A2" s="855" t="s">
        <v>227</v>
      </c>
      <c r="B2" s="855" t="s">
        <v>4</v>
      </c>
      <c r="C2" s="857" t="s">
        <v>228</v>
      </c>
      <c r="D2" s="853" t="s">
        <v>229</v>
      </c>
      <c r="E2" s="859"/>
      <c r="F2" s="854"/>
      <c r="G2" s="137" t="s">
        <v>230</v>
      </c>
      <c r="H2" s="137" t="s">
        <v>230</v>
      </c>
      <c r="I2" s="860" t="s">
        <v>231</v>
      </c>
    </row>
    <row r="3" spans="1:11" ht="18.75">
      <c r="A3" s="856"/>
      <c r="B3" s="856"/>
      <c r="C3" s="858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861"/>
    </row>
    <row r="4" spans="1:11" ht="18.75">
      <c r="A4" s="853" t="s">
        <v>40</v>
      </c>
      <c r="B4" s="854"/>
      <c r="C4" s="140">
        <f t="shared" ref="C4:I4" si="0">SUM(C5:C80)</f>
        <v>25262195.960000001</v>
      </c>
      <c r="D4" s="140">
        <f t="shared" si="0"/>
        <v>0</v>
      </c>
      <c r="E4" s="140">
        <f t="shared" si="0"/>
        <v>7</v>
      </c>
      <c r="F4" s="140">
        <f t="shared" si="0"/>
        <v>0</v>
      </c>
      <c r="G4" s="140">
        <f t="shared" si="0"/>
        <v>7</v>
      </c>
      <c r="H4" s="140">
        <f t="shared" si="0"/>
        <v>17</v>
      </c>
      <c r="I4" s="140">
        <f t="shared" si="0"/>
        <v>-10</v>
      </c>
      <c r="K4">
        <f>SUM(K5:K80)</f>
        <v>1</v>
      </c>
    </row>
    <row r="5" spans="1:11" ht="18.75">
      <c r="A5" s="639">
        <v>1</v>
      </c>
      <c r="B5" s="680" t="s">
        <v>141</v>
      </c>
      <c r="C5" s="677">
        <v>1079820</v>
      </c>
      <c r="D5" s="678">
        <v>0</v>
      </c>
      <c r="E5" s="678">
        <v>7</v>
      </c>
      <c r="F5" s="678">
        <v>0</v>
      </c>
      <c r="G5" s="679">
        <v>7</v>
      </c>
      <c r="H5" s="679">
        <v>7</v>
      </c>
      <c r="I5" s="640">
        <f>+G5-H5</f>
        <v>0</v>
      </c>
      <c r="K5">
        <f>IF(G5&gt;0,1,0)</f>
        <v>1</v>
      </c>
    </row>
    <row r="6" spans="1:11" ht="18.75">
      <c r="A6" s="639">
        <v>2</v>
      </c>
      <c r="B6" s="680" t="s">
        <v>194</v>
      </c>
      <c r="C6" s="677">
        <v>34991.78</v>
      </c>
      <c r="D6" s="678">
        <v>0</v>
      </c>
      <c r="E6" s="678">
        <v>0</v>
      </c>
      <c r="F6" s="678">
        <v>0</v>
      </c>
      <c r="G6" s="679">
        <v>0</v>
      </c>
      <c r="H6" s="679">
        <v>10</v>
      </c>
      <c r="I6" s="640">
        <f t="shared" ref="I6:I69" si="1">+G6-H6</f>
        <v>-10</v>
      </c>
      <c r="K6">
        <f t="shared" ref="K6:K69" si="2">IF(G6&gt;0,1,0)</f>
        <v>0</v>
      </c>
    </row>
    <row r="7" spans="1:11" ht="18.75">
      <c r="A7" s="639">
        <v>3</v>
      </c>
      <c r="B7" s="680" t="s">
        <v>155</v>
      </c>
      <c r="C7" s="677">
        <v>60143</v>
      </c>
      <c r="D7" s="678">
        <v>0</v>
      </c>
      <c r="E7" s="678">
        <v>0</v>
      </c>
      <c r="F7" s="678">
        <v>0</v>
      </c>
      <c r="G7" s="679">
        <v>0</v>
      </c>
      <c r="H7" s="679">
        <v>0</v>
      </c>
      <c r="I7" s="640">
        <f t="shared" si="1"/>
        <v>0</v>
      </c>
      <c r="K7">
        <f t="shared" si="2"/>
        <v>0</v>
      </c>
    </row>
    <row r="8" spans="1:11" ht="18.75">
      <c r="A8" s="639">
        <v>4</v>
      </c>
      <c r="B8" s="681" t="s">
        <v>156</v>
      </c>
      <c r="C8" s="677">
        <v>555958.75</v>
      </c>
      <c r="D8" s="678">
        <v>0</v>
      </c>
      <c r="E8" s="678">
        <v>0</v>
      </c>
      <c r="F8" s="678">
        <v>0</v>
      </c>
      <c r="G8" s="679">
        <v>0</v>
      </c>
      <c r="H8" s="679">
        <v>0</v>
      </c>
      <c r="I8" s="640">
        <f t="shared" si="1"/>
        <v>0</v>
      </c>
      <c r="K8">
        <f t="shared" si="2"/>
        <v>0</v>
      </c>
    </row>
    <row r="9" spans="1:11" ht="18.75">
      <c r="A9" s="639">
        <v>5</v>
      </c>
      <c r="B9" s="680" t="s">
        <v>157</v>
      </c>
      <c r="C9" s="677">
        <v>66397.919999999998</v>
      </c>
      <c r="D9" s="678">
        <v>0</v>
      </c>
      <c r="E9" s="678">
        <v>0</v>
      </c>
      <c r="F9" s="678">
        <v>0</v>
      </c>
      <c r="G9" s="679">
        <v>0</v>
      </c>
      <c r="H9" s="679">
        <v>0</v>
      </c>
      <c r="I9" s="640">
        <f t="shared" si="1"/>
        <v>0</v>
      </c>
      <c r="K9">
        <f t="shared" si="2"/>
        <v>0</v>
      </c>
    </row>
    <row r="10" spans="1:11" ht="18.75">
      <c r="A10" s="639">
        <v>6</v>
      </c>
      <c r="B10" s="680" t="s">
        <v>217</v>
      </c>
      <c r="C10" s="677">
        <v>169417.03</v>
      </c>
      <c r="D10" s="678">
        <v>0</v>
      </c>
      <c r="E10" s="678">
        <v>0</v>
      </c>
      <c r="F10" s="678">
        <v>0</v>
      </c>
      <c r="G10" s="679">
        <v>0</v>
      </c>
      <c r="H10" s="679">
        <v>0</v>
      </c>
      <c r="I10" s="640">
        <f t="shared" si="1"/>
        <v>0</v>
      </c>
      <c r="K10">
        <f t="shared" si="2"/>
        <v>0</v>
      </c>
    </row>
    <row r="11" spans="1:11" ht="18.75">
      <c r="A11" s="639">
        <v>7</v>
      </c>
      <c r="B11" s="680" t="s">
        <v>158</v>
      </c>
      <c r="C11" s="677">
        <v>675278.74</v>
      </c>
      <c r="D11" s="678">
        <v>0</v>
      </c>
      <c r="E11" s="678">
        <v>0</v>
      </c>
      <c r="F11" s="678">
        <v>0</v>
      </c>
      <c r="G11" s="679">
        <v>0</v>
      </c>
      <c r="H11" s="679">
        <v>0</v>
      </c>
      <c r="I11" s="640">
        <f t="shared" si="1"/>
        <v>0</v>
      </c>
      <c r="K11">
        <f t="shared" si="2"/>
        <v>0</v>
      </c>
    </row>
    <row r="12" spans="1:11" ht="18.75">
      <c r="A12" s="639">
        <v>8</v>
      </c>
      <c r="B12" s="680" t="s">
        <v>159</v>
      </c>
      <c r="C12" s="677">
        <v>395268</v>
      </c>
      <c r="D12" s="678">
        <v>0</v>
      </c>
      <c r="E12" s="678">
        <v>0</v>
      </c>
      <c r="F12" s="678">
        <v>0</v>
      </c>
      <c r="G12" s="679">
        <v>0</v>
      </c>
      <c r="H12" s="679">
        <v>0</v>
      </c>
      <c r="I12" s="640">
        <f t="shared" si="1"/>
        <v>0</v>
      </c>
      <c r="K12">
        <f t="shared" si="2"/>
        <v>0</v>
      </c>
    </row>
    <row r="13" spans="1:11" ht="18.75">
      <c r="A13" s="639">
        <v>9</v>
      </c>
      <c r="B13" s="680" t="s">
        <v>160</v>
      </c>
      <c r="C13" s="677">
        <v>107492.25</v>
      </c>
      <c r="D13" s="678">
        <v>0</v>
      </c>
      <c r="E13" s="678">
        <v>0</v>
      </c>
      <c r="F13" s="678">
        <v>0</v>
      </c>
      <c r="G13" s="679">
        <v>0</v>
      </c>
      <c r="H13" s="679">
        <v>0</v>
      </c>
      <c r="I13" s="640">
        <f t="shared" si="1"/>
        <v>0</v>
      </c>
      <c r="K13">
        <f t="shared" si="2"/>
        <v>0</v>
      </c>
    </row>
    <row r="14" spans="1:11" ht="18.75">
      <c r="A14" s="639">
        <v>10</v>
      </c>
      <c r="B14" s="680" t="s">
        <v>161</v>
      </c>
      <c r="C14" s="677">
        <v>138175.75</v>
      </c>
      <c r="D14" s="678">
        <v>0</v>
      </c>
      <c r="E14" s="678">
        <v>0</v>
      </c>
      <c r="F14" s="678">
        <v>0</v>
      </c>
      <c r="G14" s="679">
        <v>0</v>
      </c>
      <c r="H14" s="679">
        <v>0</v>
      </c>
      <c r="I14" s="640">
        <f t="shared" si="1"/>
        <v>0</v>
      </c>
      <c r="K14">
        <f t="shared" si="2"/>
        <v>0</v>
      </c>
    </row>
    <row r="15" spans="1:11" ht="18.75">
      <c r="A15" s="639">
        <v>11</v>
      </c>
      <c r="B15" s="680" t="s">
        <v>162</v>
      </c>
      <c r="C15" s="677">
        <v>168336.04</v>
      </c>
      <c r="D15" s="678">
        <v>0</v>
      </c>
      <c r="E15" s="678">
        <v>0</v>
      </c>
      <c r="F15" s="678">
        <v>0</v>
      </c>
      <c r="G15" s="679">
        <v>0</v>
      </c>
      <c r="H15" s="679">
        <v>0</v>
      </c>
      <c r="I15" s="640">
        <f t="shared" si="1"/>
        <v>0</v>
      </c>
      <c r="K15">
        <f t="shared" si="2"/>
        <v>0</v>
      </c>
    </row>
    <row r="16" spans="1:11" ht="18.75">
      <c r="A16" s="639">
        <v>12</v>
      </c>
      <c r="B16" s="680" t="s">
        <v>174</v>
      </c>
      <c r="C16" s="677">
        <v>6021</v>
      </c>
      <c r="D16" s="678">
        <v>0</v>
      </c>
      <c r="E16" s="678">
        <v>0</v>
      </c>
      <c r="F16" s="678">
        <v>0</v>
      </c>
      <c r="G16" s="679">
        <v>0</v>
      </c>
      <c r="H16" s="679">
        <v>0</v>
      </c>
      <c r="I16" s="640">
        <f t="shared" si="1"/>
        <v>0</v>
      </c>
      <c r="K16">
        <f t="shared" si="2"/>
        <v>0</v>
      </c>
    </row>
    <row r="17" spans="1:11" ht="18.75">
      <c r="A17" s="639">
        <v>13</v>
      </c>
      <c r="B17" s="680" t="s">
        <v>175</v>
      </c>
      <c r="C17" s="677">
        <v>182060.75</v>
      </c>
      <c r="D17" s="678">
        <v>0</v>
      </c>
      <c r="E17" s="678">
        <v>0</v>
      </c>
      <c r="F17" s="678">
        <v>0</v>
      </c>
      <c r="G17" s="679">
        <v>0</v>
      </c>
      <c r="H17" s="679">
        <v>0</v>
      </c>
      <c r="I17" s="640">
        <f t="shared" si="1"/>
        <v>0</v>
      </c>
      <c r="K17">
        <f t="shared" si="2"/>
        <v>0</v>
      </c>
    </row>
    <row r="18" spans="1:11" ht="18.75">
      <c r="A18" s="639">
        <v>14</v>
      </c>
      <c r="B18" s="680" t="s">
        <v>176</v>
      </c>
      <c r="C18" s="677">
        <v>6632.5</v>
      </c>
      <c r="D18" s="678">
        <v>0</v>
      </c>
      <c r="E18" s="678">
        <v>0</v>
      </c>
      <c r="F18" s="678">
        <v>0</v>
      </c>
      <c r="G18" s="679">
        <v>0</v>
      </c>
      <c r="H18" s="679">
        <v>0</v>
      </c>
      <c r="I18" s="640">
        <f t="shared" si="1"/>
        <v>0</v>
      </c>
      <c r="K18">
        <f t="shared" si="2"/>
        <v>0</v>
      </c>
    </row>
    <row r="19" spans="1:11" ht="18.75">
      <c r="A19" s="639">
        <v>15</v>
      </c>
      <c r="B19" s="680" t="s">
        <v>177</v>
      </c>
      <c r="C19" s="677">
        <v>20142.080000000002</v>
      </c>
      <c r="D19" s="678">
        <v>0</v>
      </c>
      <c r="E19" s="678">
        <v>0</v>
      </c>
      <c r="F19" s="678">
        <v>0</v>
      </c>
      <c r="G19" s="679">
        <v>0</v>
      </c>
      <c r="H19" s="679">
        <v>0</v>
      </c>
      <c r="I19" s="640">
        <f t="shared" si="1"/>
        <v>0</v>
      </c>
      <c r="K19">
        <f t="shared" si="2"/>
        <v>0</v>
      </c>
    </row>
    <row r="20" spans="1:11" ht="18.75">
      <c r="A20" s="639">
        <v>16</v>
      </c>
      <c r="B20" s="680" t="s">
        <v>178</v>
      </c>
      <c r="C20" s="677">
        <v>41050.800000000003</v>
      </c>
      <c r="D20" s="678">
        <v>0</v>
      </c>
      <c r="E20" s="678">
        <v>0</v>
      </c>
      <c r="F20" s="678">
        <v>0</v>
      </c>
      <c r="G20" s="679">
        <v>0</v>
      </c>
      <c r="H20" s="679">
        <v>0</v>
      </c>
      <c r="I20" s="640">
        <f t="shared" si="1"/>
        <v>0</v>
      </c>
      <c r="K20">
        <f t="shared" si="2"/>
        <v>0</v>
      </c>
    </row>
    <row r="21" spans="1:11" ht="18.75">
      <c r="A21" s="639">
        <v>17</v>
      </c>
      <c r="B21" s="680" t="s">
        <v>179</v>
      </c>
      <c r="C21" s="677">
        <v>74</v>
      </c>
      <c r="D21" s="678">
        <v>0</v>
      </c>
      <c r="E21" s="678">
        <v>0</v>
      </c>
      <c r="F21" s="678">
        <v>0</v>
      </c>
      <c r="G21" s="679">
        <v>0</v>
      </c>
      <c r="H21" s="679">
        <v>0</v>
      </c>
      <c r="I21" s="640">
        <f t="shared" si="1"/>
        <v>0</v>
      </c>
      <c r="K21">
        <f t="shared" si="2"/>
        <v>0</v>
      </c>
    </row>
    <row r="22" spans="1:11" ht="18.75">
      <c r="A22" s="639">
        <v>18</v>
      </c>
      <c r="B22" s="680" t="s">
        <v>180</v>
      </c>
      <c r="C22" s="677">
        <v>122</v>
      </c>
      <c r="D22" s="678">
        <v>0</v>
      </c>
      <c r="E22" s="678">
        <v>0</v>
      </c>
      <c r="F22" s="678">
        <v>0</v>
      </c>
      <c r="G22" s="679">
        <v>0</v>
      </c>
      <c r="H22" s="679">
        <v>0</v>
      </c>
      <c r="I22" s="640">
        <f t="shared" si="1"/>
        <v>0</v>
      </c>
      <c r="K22">
        <f t="shared" si="2"/>
        <v>0</v>
      </c>
    </row>
    <row r="23" spans="1:11" ht="18.75">
      <c r="A23" s="639">
        <v>19</v>
      </c>
      <c r="B23" s="680" t="s">
        <v>181</v>
      </c>
      <c r="C23" s="677">
        <v>673143.44</v>
      </c>
      <c r="D23" s="678">
        <v>0</v>
      </c>
      <c r="E23" s="678">
        <v>0</v>
      </c>
      <c r="F23" s="678">
        <v>0</v>
      </c>
      <c r="G23" s="679">
        <v>0</v>
      </c>
      <c r="H23" s="679">
        <v>0</v>
      </c>
      <c r="I23" s="640">
        <f t="shared" si="1"/>
        <v>0</v>
      </c>
      <c r="K23">
        <f t="shared" si="2"/>
        <v>0</v>
      </c>
    </row>
    <row r="24" spans="1:11" ht="18.75">
      <c r="A24" s="639">
        <v>20</v>
      </c>
      <c r="B24" s="676" t="s">
        <v>164</v>
      </c>
      <c r="C24" s="677">
        <v>2575.1999999999998</v>
      </c>
      <c r="D24" s="678">
        <v>0</v>
      </c>
      <c r="E24" s="678">
        <v>0</v>
      </c>
      <c r="F24" s="678">
        <v>0</v>
      </c>
      <c r="G24" s="679">
        <v>0</v>
      </c>
      <c r="H24" s="679">
        <v>0</v>
      </c>
      <c r="I24" s="640">
        <f t="shared" si="1"/>
        <v>0</v>
      </c>
      <c r="K24">
        <f t="shared" si="2"/>
        <v>0</v>
      </c>
    </row>
    <row r="25" spans="1:11" ht="18.75">
      <c r="A25" s="639">
        <v>21</v>
      </c>
      <c r="B25" s="680" t="s">
        <v>165</v>
      </c>
      <c r="C25" s="677">
        <v>145256.25</v>
      </c>
      <c r="D25" s="678">
        <v>0</v>
      </c>
      <c r="E25" s="678">
        <v>0</v>
      </c>
      <c r="F25" s="678">
        <v>0</v>
      </c>
      <c r="G25" s="679">
        <v>0</v>
      </c>
      <c r="H25" s="679">
        <v>0</v>
      </c>
      <c r="I25" s="640">
        <f t="shared" si="1"/>
        <v>0</v>
      </c>
      <c r="K25">
        <f t="shared" si="2"/>
        <v>0</v>
      </c>
    </row>
    <row r="26" spans="1:11" ht="18.75">
      <c r="A26" s="639">
        <v>22</v>
      </c>
      <c r="B26" s="680" t="s">
        <v>166</v>
      </c>
      <c r="C26" s="677">
        <v>30119.25</v>
      </c>
      <c r="D26" s="678">
        <v>0</v>
      </c>
      <c r="E26" s="678">
        <v>0</v>
      </c>
      <c r="F26" s="678">
        <v>0</v>
      </c>
      <c r="G26" s="679">
        <v>0</v>
      </c>
      <c r="H26" s="679">
        <v>0</v>
      </c>
      <c r="I26" s="640">
        <f t="shared" si="1"/>
        <v>0</v>
      </c>
      <c r="K26">
        <f t="shared" si="2"/>
        <v>0</v>
      </c>
    </row>
    <row r="27" spans="1:11" ht="18.75">
      <c r="A27" s="639">
        <v>23</v>
      </c>
      <c r="B27" s="682" t="s">
        <v>167</v>
      </c>
      <c r="C27" s="677">
        <v>8316.5</v>
      </c>
      <c r="D27" s="678">
        <v>0</v>
      </c>
      <c r="E27" s="678">
        <v>0</v>
      </c>
      <c r="F27" s="678">
        <v>0</v>
      </c>
      <c r="G27" s="679">
        <v>0</v>
      </c>
      <c r="H27" s="679">
        <v>0</v>
      </c>
      <c r="I27" s="640">
        <f t="shared" si="1"/>
        <v>0</v>
      </c>
      <c r="K27">
        <f t="shared" si="2"/>
        <v>0</v>
      </c>
    </row>
    <row r="28" spans="1:11" ht="18.75">
      <c r="A28" s="639">
        <v>24</v>
      </c>
      <c r="B28" s="681" t="s">
        <v>168</v>
      </c>
      <c r="C28" s="677">
        <v>193449</v>
      </c>
      <c r="D28" s="678">
        <v>0</v>
      </c>
      <c r="E28" s="678">
        <v>0</v>
      </c>
      <c r="F28" s="678">
        <v>0</v>
      </c>
      <c r="G28" s="679">
        <v>0</v>
      </c>
      <c r="H28" s="679">
        <v>0</v>
      </c>
      <c r="I28" s="640">
        <f t="shared" si="1"/>
        <v>0</v>
      </c>
      <c r="K28">
        <f t="shared" si="2"/>
        <v>0</v>
      </c>
    </row>
    <row r="29" spans="1:11" ht="18.75">
      <c r="A29" s="639">
        <v>25</v>
      </c>
      <c r="B29" s="680" t="s">
        <v>169</v>
      </c>
      <c r="C29" s="677">
        <v>126984.02</v>
      </c>
      <c r="D29" s="678">
        <v>0</v>
      </c>
      <c r="E29" s="678">
        <v>0</v>
      </c>
      <c r="F29" s="678">
        <v>0</v>
      </c>
      <c r="G29" s="679">
        <v>0</v>
      </c>
      <c r="H29" s="679">
        <v>0</v>
      </c>
      <c r="I29" s="640">
        <f t="shared" si="1"/>
        <v>0</v>
      </c>
      <c r="K29">
        <f t="shared" si="2"/>
        <v>0</v>
      </c>
    </row>
    <row r="30" spans="1:11" ht="18.75">
      <c r="A30" s="639">
        <v>26</v>
      </c>
      <c r="B30" s="680" t="s">
        <v>170</v>
      </c>
      <c r="C30" s="677">
        <v>377.5</v>
      </c>
      <c r="D30" s="678">
        <v>0</v>
      </c>
      <c r="E30" s="678">
        <v>0</v>
      </c>
      <c r="F30" s="678">
        <v>0</v>
      </c>
      <c r="G30" s="679">
        <v>0</v>
      </c>
      <c r="H30" s="679">
        <v>0</v>
      </c>
      <c r="I30" s="640">
        <f t="shared" si="1"/>
        <v>0</v>
      </c>
      <c r="K30">
        <f t="shared" si="2"/>
        <v>0</v>
      </c>
    </row>
    <row r="31" spans="1:11" ht="18.75">
      <c r="A31" s="639">
        <v>27</v>
      </c>
      <c r="B31" s="680" t="s">
        <v>171</v>
      </c>
      <c r="C31" s="677">
        <v>4987</v>
      </c>
      <c r="D31" s="678">
        <v>0</v>
      </c>
      <c r="E31" s="678">
        <v>0</v>
      </c>
      <c r="F31" s="678">
        <v>0</v>
      </c>
      <c r="G31" s="679">
        <v>0</v>
      </c>
      <c r="H31" s="679">
        <v>0</v>
      </c>
      <c r="I31" s="640">
        <f t="shared" si="1"/>
        <v>0</v>
      </c>
      <c r="K31">
        <f t="shared" si="2"/>
        <v>0</v>
      </c>
    </row>
    <row r="32" spans="1:11" ht="18.75">
      <c r="A32" s="639">
        <v>28</v>
      </c>
      <c r="B32" s="680" t="s">
        <v>172</v>
      </c>
      <c r="C32" s="677">
        <v>85260</v>
      </c>
      <c r="D32" s="678">
        <v>0</v>
      </c>
      <c r="E32" s="678">
        <v>0</v>
      </c>
      <c r="F32" s="678">
        <v>0</v>
      </c>
      <c r="G32" s="679">
        <v>0</v>
      </c>
      <c r="H32" s="679">
        <v>0</v>
      </c>
      <c r="I32" s="640">
        <f t="shared" si="1"/>
        <v>0</v>
      </c>
      <c r="K32">
        <f t="shared" si="2"/>
        <v>0</v>
      </c>
    </row>
    <row r="33" spans="1:11" ht="18.75">
      <c r="A33" s="639">
        <v>29</v>
      </c>
      <c r="B33" s="680" t="s">
        <v>134</v>
      </c>
      <c r="C33" s="677">
        <v>1080748.44</v>
      </c>
      <c r="D33" s="678">
        <v>0</v>
      </c>
      <c r="E33" s="678">
        <v>0</v>
      </c>
      <c r="F33" s="678">
        <v>0</v>
      </c>
      <c r="G33" s="679">
        <v>0</v>
      </c>
      <c r="H33" s="679">
        <v>0</v>
      </c>
      <c r="I33" s="640">
        <f t="shared" si="1"/>
        <v>0</v>
      </c>
      <c r="K33">
        <f t="shared" si="2"/>
        <v>0</v>
      </c>
    </row>
    <row r="34" spans="1:11" ht="18.75">
      <c r="A34" s="639">
        <v>30</v>
      </c>
      <c r="B34" s="680" t="s">
        <v>135</v>
      </c>
      <c r="C34" s="677">
        <v>399619.58</v>
      </c>
      <c r="D34" s="678">
        <v>0</v>
      </c>
      <c r="E34" s="678">
        <v>0</v>
      </c>
      <c r="F34" s="678">
        <v>0</v>
      </c>
      <c r="G34" s="679">
        <v>0</v>
      </c>
      <c r="H34" s="679">
        <v>0</v>
      </c>
      <c r="I34" s="640">
        <f t="shared" si="1"/>
        <v>0</v>
      </c>
      <c r="K34">
        <f t="shared" si="2"/>
        <v>0</v>
      </c>
    </row>
    <row r="35" spans="1:11" ht="18.75">
      <c r="A35" s="639">
        <v>31</v>
      </c>
      <c r="B35" s="680" t="s">
        <v>136</v>
      </c>
      <c r="C35" s="677">
        <v>692561.36</v>
      </c>
      <c r="D35" s="678">
        <v>0</v>
      </c>
      <c r="E35" s="678">
        <v>0</v>
      </c>
      <c r="F35" s="678">
        <v>0</v>
      </c>
      <c r="G35" s="679">
        <v>0</v>
      </c>
      <c r="H35" s="679">
        <v>0</v>
      </c>
      <c r="I35" s="640">
        <f t="shared" si="1"/>
        <v>0</v>
      </c>
      <c r="K35">
        <f t="shared" si="2"/>
        <v>0</v>
      </c>
    </row>
    <row r="36" spans="1:11" ht="18.75">
      <c r="A36" s="639">
        <v>32</v>
      </c>
      <c r="B36" s="676" t="s">
        <v>137</v>
      </c>
      <c r="C36" s="677">
        <v>203994.61</v>
      </c>
      <c r="D36" s="678">
        <v>0</v>
      </c>
      <c r="E36" s="678">
        <v>0</v>
      </c>
      <c r="F36" s="678">
        <v>0</v>
      </c>
      <c r="G36" s="679">
        <v>0</v>
      </c>
      <c r="H36" s="679">
        <v>0</v>
      </c>
      <c r="I36" s="640">
        <f t="shared" si="1"/>
        <v>0</v>
      </c>
      <c r="K36">
        <f t="shared" si="2"/>
        <v>0</v>
      </c>
    </row>
    <row r="37" spans="1:11" ht="18.75">
      <c r="A37" s="639">
        <v>33</v>
      </c>
      <c r="B37" s="680" t="s">
        <v>138</v>
      </c>
      <c r="C37" s="677">
        <v>634304.77</v>
      </c>
      <c r="D37" s="678">
        <v>0</v>
      </c>
      <c r="E37" s="678">
        <v>0</v>
      </c>
      <c r="F37" s="678">
        <v>0</v>
      </c>
      <c r="G37" s="679">
        <v>0</v>
      </c>
      <c r="H37" s="679">
        <v>0</v>
      </c>
      <c r="I37" s="640">
        <f t="shared" si="1"/>
        <v>0</v>
      </c>
      <c r="K37">
        <f t="shared" si="2"/>
        <v>0</v>
      </c>
    </row>
    <row r="38" spans="1:11" ht="18.75">
      <c r="A38" s="639">
        <v>34</v>
      </c>
      <c r="B38" s="680" t="s">
        <v>139</v>
      </c>
      <c r="C38" s="677">
        <v>4838</v>
      </c>
      <c r="D38" s="678">
        <v>0</v>
      </c>
      <c r="E38" s="678">
        <v>0</v>
      </c>
      <c r="F38" s="678">
        <v>0</v>
      </c>
      <c r="G38" s="679">
        <v>0</v>
      </c>
      <c r="H38" s="679">
        <v>0</v>
      </c>
      <c r="I38" s="640">
        <f t="shared" si="1"/>
        <v>0</v>
      </c>
      <c r="K38">
        <f t="shared" si="2"/>
        <v>0</v>
      </c>
    </row>
    <row r="39" spans="1:11" ht="18.75">
      <c r="A39" s="639">
        <v>35</v>
      </c>
      <c r="B39" s="680" t="s">
        <v>140</v>
      </c>
      <c r="C39" s="677">
        <v>1070870.83</v>
      </c>
      <c r="D39" s="678">
        <v>0</v>
      </c>
      <c r="E39" s="678">
        <v>0</v>
      </c>
      <c r="F39" s="678">
        <v>0</v>
      </c>
      <c r="G39" s="679">
        <v>0</v>
      </c>
      <c r="H39" s="679">
        <v>0</v>
      </c>
      <c r="I39" s="640">
        <f t="shared" si="1"/>
        <v>0</v>
      </c>
      <c r="K39">
        <f t="shared" si="2"/>
        <v>0</v>
      </c>
    </row>
    <row r="40" spans="1:11" ht="18.75">
      <c r="A40" s="639">
        <v>36</v>
      </c>
      <c r="B40" s="680" t="s">
        <v>142</v>
      </c>
      <c r="C40" s="677">
        <v>10</v>
      </c>
      <c r="D40" s="678">
        <v>0</v>
      </c>
      <c r="E40" s="678">
        <v>0</v>
      </c>
      <c r="F40" s="678">
        <v>0</v>
      </c>
      <c r="G40" s="679">
        <v>0</v>
      </c>
      <c r="H40" s="679">
        <v>0</v>
      </c>
      <c r="I40" s="640">
        <f t="shared" si="1"/>
        <v>0</v>
      </c>
      <c r="K40">
        <f t="shared" si="2"/>
        <v>0</v>
      </c>
    </row>
    <row r="41" spans="1:11" ht="18.75">
      <c r="A41" s="639">
        <v>37</v>
      </c>
      <c r="B41" s="681" t="s">
        <v>143</v>
      </c>
      <c r="C41" s="677">
        <v>317780.75</v>
      </c>
      <c r="D41" s="678">
        <v>0</v>
      </c>
      <c r="E41" s="678">
        <v>0</v>
      </c>
      <c r="F41" s="678">
        <v>0</v>
      </c>
      <c r="G41" s="679">
        <v>0</v>
      </c>
      <c r="H41" s="679">
        <v>0</v>
      </c>
      <c r="I41" s="640">
        <f t="shared" si="1"/>
        <v>0</v>
      </c>
      <c r="K41">
        <f t="shared" si="2"/>
        <v>0</v>
      </c>
    </row>
    <row r="42" spans="1:11" ht="18.75">
      <c r="A42" s="639">
        <v>38</v>
      </c>
      <c r="B42" s="680" t="s">
        <v>144</v>
      </c>
      <c r="C42" s="677">
        <v>2982145.79</v>
      </c>
      <c r="D42" s="678">
        <v>0</v>
      </c>
      <c r="E42" s="678">
        <v>0</v>
      </c>
      <c r="F42" s="678">
        <v>0</v>
      </c>
      <c r="G42" s="679">
        <v>0</v>
      </c>
      <c r="H42" s="679">
        <v>0</v>
      </c>
      <c r="I42" s="640">
        <f t="shared" si="1"/>
        <v>0</v>
      </c>
      <c r="K42">
        <f t="shared" si="2"/>
        <v>0</v>
      </c>
    </row>
    <row r="43" spans="1:11" ht="18.75">
      <c r="A43" s="639">
        <v>39</v>
      </c>
      <c r="B43" s="680" t="s">
        <v>145</v>
      </c>
      <c r="C43" s="677">
        <v>178798.17</v>
      </c>
      <c r="D43" s="678">
        <v>0</v>
      </c>
      <c r="E43" s="678">
        <v>0</v>
      </c>
      <c r="F43" s="678">
        <v>0</v>
      </c>
      <c r="G43" s="679">
        <v>0</v>
      </c>
      <c r="H43" s="679">
        <v>0</v>
      </c>
      <c r="I43" s="640">
        <f t="shared" si="1"/>
        <v>0</v>
      </c>
      <c r="K43">
        <f t="shared" si="2"/>
        <v>0</v>
      </c>
    </row>
    <row r="44" spans="1:11" ht="18.75">
      <c r="A44" s="639">
        <v>40</v>
      </c>
      <c r="B44" s="680" t="s">
        <v>146</v>
      </c>
      <c r="C44" s="677">
        <v>655234.87</v>
      </c>
      <c r="D44" s="678">
        <v>0</v>
      </c>
      <c r="E44" s="678">
        <v>0</v>
      </c>
      <c r="F44" s="678">
        <v>0</v>
      </c>
      <c r="G44" s="679">
        <v>0</v>
      </c>
      <c r="H44" s="679">
        <v>0</v>
      </c>
      <c r="I44" s="640">
        <f t="shared" si="1"/>
        <v>0</v>
      </c>
      <c r="K44">
        <f t="shared" si="2"/>
        <v>0</v>
      </c>
    </row>
    <row r="45" spans="1:11" ht="18.75">
      <c r="A45" s="639">
        <v>41</v>
      </c>
      <c r="B45" s="681" t="s">
        <v>147</v>
      </c>
      <c r="C45" s="677">
        <v>199119.75</v>
      </c>
      <c r="D45" s="678">
        <v>0</v>
      </c>
      <c r="E45" s="678">
        <v>0</v>
      </c>
      <c r="F45" s="678">
        <v>0</v>
      </c>
      <c r="G45" s="679">
        <v>0</v>
      </c>
      <c r="H45" s="679">
        <v>0</v>
      </c>
      <c r="I45" s="640">
        <f t="shared" si="1"/>
        <v>0</v>
      </c>
      <c r="K45">
        <f t="shared" si="2"/>
        <v>0</v>
      </c>
    </row>
    <row r="46" spans="1:11" ht="18.75">
      <c r="A46" s="639">
        <v>42</v>
      </c>
      <c r="B46" s="680" t="s">
        <v>148</v>
      </c>
      <c r="C46" s="677">
        <v>321175.89</v>
      </c>
      <c r="D46" s="678">
        <v>0</v>
      </c>
      <c r="E46" s="678">
        <v>0</v>
      </c>
      <c r="F46" s="678">
        <v>0</v>
      </c>
      <c r="G46" s="679">
        <v>0</v>
      </c>
      <c r="H46" s="679">
        <v>0</v>
      </c>
      <c r="I46" s="640">
        <f t="shared" si="1"/>
        <v>0</v>
      </c>
      <c r="K46">
        <f t="shared" si="2"/>
        <v>0</v>
      </c>
    </row>
    <row r="47" spans="1:11" ht="18.75">
      <c r="A47" s="639">
        <v>43</v>
      </c>
      <c r="B47" s="680" t="s">
        <v>149</v>
      </c>
      <c r="C47" s="677">
        <v>472479.02</v>
      </c>
      <c r="D47" s="678">
        <v>0</v>
      </c>
      <c r="E47" s="678">
        <v>0</v>
      </c>
      <c r="F47" s="678">
        <v>0</v>
      </c>
      <c r="G47" s="679">
        <v>0</v>
      </c>
      <c r="H47" s="679">
        <v>0</v>
      </c>
      <c r="I47" s="640">
        <f t="shared" si="1"/>
        <v>0</v>
      </c>
      <c r="K47">
        <f t="shared" si="2"/>
        <v>0</v>
      </c>
    </row>
    <row r="48" spans="1:11" ht="18.75">
      <c r="A48" s="639">
        <v>44</v>
      </c>
      <c r="B48" s="680" t="s">
        <v>150</v>
      </c>
      <c r="C48" s="677">
        <v>6424.47</v>
      </c>
      <c r="D48" s="678">
        <v>0</v>
      </c>
      <c r="E48" s="678">
        <v>0</v>
      </c>
      <c r="F48" s="678">
        <v>0</v>
      </c>
      <c r="G48" s="679">
        <v>0</v>
      </c>
      <c r="H48" s="679">
        <v>0</v>
      </c>
      <c r="I48" s="640">
        <f t="shared" si="1"/>
        <v>0</v>
      </c>
      <c r="K48">
        <f t="shared" si="2"/>
        <v>0</v>
      </c>
    </row>
    <row r="49" spans="1:11" ht="18.75">
      <c r="A49" s="639">
        <v>45</v>
      </c>
      <c r="B49" s="676" t="s">
        <v>151</v>
      </c>
      <c r="C49" s="677">
        <v>686498.64</v>
      </c>
      <c r="D49" s="678">
        <v>0</v>
      </c>
      <c r="E49" s="678">
        <v>0</v>
      </c>
      <c r="F49" s="678">
        <v>0</v>
      </c>
      <c r="G49" s="679">
        <v>0</v>
      </c>
      <c r="H49" s="679">
        <v>0</v>
      </c>
      <c r="I49" s="640">
        <f t="shared" si="1"/>
        <v>0</v>
      </c>
      <c r="K49">
        <f t="shared" si="2"/>
        <v>0</v>
      </c>
    </row>
    <row r="50" spans="1:11" ht="18.75">
      <c r="A50" s="639">
        <v>46</v>
      </c>
      <c r="B50" s="680" t="s">
        <v>152</v>
      </c>
      <c r="C50" s="677">
        <v>1058790.17</v>
      </c>
      <c r="D50" s="678">
        <v>0</v>
      </c>
      <c r="E50" s="678">
        <v>0</v>
      </c>
      <c r="F50" s="678">
        <v>0</v>
      </c>
      <c r="G50" s="679">
        <v>0</v>
      </c>
      <c r="H50" s="679">
        <v>0</v>
      </c>
      <c r="I50" s="640">
        <f t="shared" si="1"/>
        <v>0</v>
      </c>
      <c r="K50">
        <f t="shared" si="2"/>
        <v>0</v>
      </c>
    </row>
    <row r="51" spans="1:11" ht="18.75">
      <c r="A51" s="639">
        <v>47</v>
      </c>
      <c r="B51" s="680" t="s">
        <v>153</v>
      </c>
      <c r="C51" s="677">
        <v>3096498.78</v>
      </c>
      <c r="D51" s="678">
        <v>0</v>
      </c>
      <c r="E51" s="678">
        <v>0</v>
      </c>
      <c r="F51" s="678">
        <v>0</v>
      </c>
      <c r="G51" s="679">
        <v>0</v>
      </c>
      <c r="H51" s="679">
        <v>0</v>
      </c>
      <c r="I51" s="640">
        <f t="shared" si="1"/>
        <v>0</v>
      </c>
      <c r="K51">
        <f t="shared" si="2"/>
        <v>0</v>
      </c>
    </row>
    <row r="52" spans="1:11" ht="18.75">
      <c r="A52" s="639">
        <v>48</v>
      </c>
      <c r="B52" s="676" t="s">
        <v>183</v>
      </c>
      <c r="C52" s="677">
        <v>68.05</v>
      </c>
      <c r="D52" s="678">
        <v>0</v>
      </c>
      <c r="E52" s="678">
        <v>0</v>
      </c>
      <c r="F52" s="678">
        <v>0</v>
      </c>
      <c r="G52" s="679">
        <v>0</v>
      </c>
      <c r="H52" s="679">
        <v>0</v>
      </c>
      <c r="I52" s="640">
        <f t="shared" si="1"/>
        <v>0</v>
      </c>
      <c r="K52">
        <f t="shared" si="2"/>
        <v>0</v>
      </c>
    </row>
    <row r="53" spans="1:11" ht="18.75">
      <c r="A53" s="639">
        <v>49</v>
      </c>
      <c r="B53" s="680" t="s">
        <v>184</v>
      </c>
      <c r="C53" s="677">
        <v>122.43</v>
      </c>
      <c r="D53" s="678">
        <v>0</v>
      </c>
      <c r="E53" s="678">
        <v>0</v>
      </c>
      <c r="F53" s="678">
        <v>0</v>
      </c>
      <c r="G53" s="679">
        <v>0</v>
      </c>
      <c r="H53" s="679">
        <v>0</v>
      </c>
      <c r="I53" s="640">
        <f t="shared" si="1"/>
        <v>0</v>
      </c>
      <c r="K53">
        <f t="shared" si="2"/>
        <v>0</v>
      </c>
    </row>
    <row r="54" spans="1:11" ht="18.75">
      <c r="A54" s="639">
        <v>50</v>
      </c>
      <c r="B54" s="681" t="s">
        <v>185</v>
      </c>
      <c r="C54" s="677">
        <v>7925.25</v>
      </c>
      <c r="D54" s="678">
        <v>0</v>
      </c>
      <c r="E54" s="678">
        <v>0</v>
      </c>
      <c r="F54" s="678">
        <v>0</v>
      </c>
      <c r="G54" s="679">
        <v>0</v>
      </c>
      <c r="H54" s="679">
        <v>0</v>
      </c>
      <c r="I54" s="640">
        <f t="shared" si="1"/>
        <v>0</v>
      </c>
      <c r="K54">
        <f t="shared" si="2"/>
        <v>0</v>
      </c>
    </row>
    <row r="55" spans="1:11" ht="18.75">
      <c r="A55" s="639">
        <v>51</v>
      </c>
      <c r="B55" s="680" t="s">
        <v>186</v>
      </c>
      <c r="C55" s="677">
        <v>59678.37</v>
      </c>
      <c r="D55" s="678">
        <v>0</v>
      </c>
      <c r="E55" s="678">
        <v>0</v>
      </c>
      <c r="F55" s="678">
        <v>0</v>
      </c>
      <c r="G55" s="679">
        <v>0</v>
      </c>
      <c r="H55" s="679">
        <v>0</v>
      </c>
      <c r="I55" s="640">
        <f t="shared" si="1"/>
        <v>0</v>
      </c>
      <c r="K55">
        <f t="shared" si="2"/>
        <v>0</v>
      </c>
    </row>
    <row r="56" spans="1:11" ht="18.75">
      <c r="A56" s="639">
        <v>52</v>
      </c>
      <c r="B56" s="682" t="s">
        <v>187</v>
      </c>
      <c r="C56" s="677">
        <v>15130.19</v>
      </c>
      <c r="D56" s="678">
        <v>0</v>
      </c>
      <c r="E56" s="678">
        <v>0</v>
      </c>
      <c r="F56" s="678">
        <v>0</v>
      </c>
      <c r="G56" s="679">
        <v>0</v>
      </c>
      <c r="H56" s="679">
        <v>0</v>
      </c>
      <c r="I56" s="640">
        <f t="shared" si="1"/>
        <v>0</v>
      </c>
      <c r="K56">
        <f t="shared" si="2"/>
        <v>0</v>
      </c>
    </row>
    <row r="57" spans="1:11" ht="18.75">
      <c r="A57" s="639">
        <v>53</v>
      </c>
      <c r="B57" s="680" t="s">
        <v>188</v>
      </c>
      <c r="C57" s="677">
        <v>2391.5</v>
      </c>
      <c r="D57" s="678">
        <v>0</v>
      </c>
      <c r="E57" s="678">
        <v>0</v>
      </c>
      <c r="F57" s="678">
        <v>0</v>
      </c>
      <c r="G57" s="679">
        <v>0</v>
      </c>
      <c r="H57" s="679">
        <v>0</v>
      </c>
      <c r="I57" s="640">
        <f t="shared" si="1"/>
        <v>0</v>
      </c>
      <c r="K57">
        <f t="shared" si="2"/>
        <v>0</v>
      </c>
    </row>
    <row r="58" spans="1:11" ht="18.75">
      <c r="A58" s="639">
        <v>54</v>
      </c>
      <c r="B58" s="680" t="s">
        <v>189</v>
      </c>
      <c r="C58" s="677">
        <v>561</v>
      </c>
      <c r="D58" s="678">
        <v>0</v>
      </c>
      <c r="E58" s="678">
        <v>0</v>
      </c>
      <c r="F58" s="678">
        <v>0</v>
      </c>
      <c r="G58" s="679">
        <v>0</v>
      </c>
      <c r="H58" s="679">
        <v>0</v>
      </c>
      <c r="I58" s="640">
        <f t="shared" si="1"/>
        <v>0</v>
      </c>
      <c r="K58">
        <f t="shared" si="2"/>
        <v>0</v>
      </c>
    </row>
    <row r="59" spans="1:11" ht="18.75">
      <c r="A59" s="639">
        <v>55</v>
      </c>
      <c r="B59" s="680" t="s">
        <v>190</v>
      </c>
      <c r="C59" s="677">
        <v>48675.51</v>
      </c>
      <c r="D59" s="678">
        <v>0</v>
      </c>
      <c r="E59" s="678">
        <v>0</v>
      </c>
      <c r="F59" s="678">
        <v>0</v>
      </c>
      <c r="G59" s="679">
        <v>0</v>
      </c>
      <c r="H59" s="679">
        <v>0</v>
      </c>
      <c r="I59" s="640">
        <f t="shared" si="1"/>
        <v>0</v>
      </c>
      <c r="K59">
        <f t="shared" si="2"/>
        <v>0</v>
      </c>
    </row>
    <row r="60" spans="1:11" ht="18.75">
      <c r="A60" s="639">
        <v>56</v>
      </c>
      <c r="B60" s="680" t="s">
        <v>192</v>
      </c>
      <c r="C60" s="677">
        <v>13640.179999999998</v>
      </c>
      <c r="D60" s="678">
        <v>0</v>
      </c>
      <c r="E60" s="678">
        <v>0</v>
      </c>
      <c r="F60" s="678">
        <v>0</v>
      </c>
      <c r="G60" s="679">
        <v>0</v>
      </c>
      <c r="H60" s="679">
        <v>0</v>
      </c>
      <c r="I60" s="640">
        <f t="shared" si="1"/>
        <v>0</v>
      </c>
      <c r="K60">
        <f t="shared" si="2"/>
        <v>0</v>
      </c>
    </row>
    <row r="61" spans="1:11" ht="18.75">
      <c r="A61" s="639">
        <v>57</v>
      </c>
      <c r="B61" s="680" t="s">
        <v>193</v>
      </c>
      <c r="C61" s="677">
        <v>22</v>
      </c>
      <c r="D61" s="678">
        <v>0</v>
      </c>
      <c r="E61" s="678">
        <v>0</v>
      </c>
      <c r="F61" s="678">
        <v>0</v>
      </c>
      <c r="G61" s="679">
        <v>0</v>
      </c>
      <c r="H61" s="679">
        <v>0</v>
      </c>
      <c r="I61" s="640">
        <f t="shared" si="1"/>
        <v>0</v>
      </c>
      <c r="K61">
        <f t="shared" si="2"/>
        <v>0</v>
      </c>
    </row>
    <row r="62" spans="1:11" ht="18.75">
      <c r="A62" s="639">
        <v>58</v>
      </c>
      <c r="B62" s="680" t="s">
        <v>195</v>
      </c>
      <c r="C62" s="677">
        <v>7265</v>
      </c>
      <c r="D62" s="678">
        <v>0</v>
      </c>
      <c r="E62" s="678">
        <v>0</v>
      </c>
      <c r="F62" s="678">
        <v>0</v>
      </c>
      <c r="G62" s="679">
        <v>0</v>
      </c>
      <c r="H62" s="679">
        <v>0</v>
      </c>
      <c r="I62" s="640">
        <f t="shared" si="1"/>
        <v>0</v>
      </c>
      <c r="K62">
        <f t="shared" si="2"/>
        <v>0</v>
      </c>
    </row>
    <row r="63" spans="1:11" ht="18.75">
      <c r="A63" s="639">
        <v>59</v>
      </c>
      <c r="B63" s="680" t="s">
        <v>196</v>
      </c>
      <c r="C63" s="677">
        <v>788.71</v>
      </c>
      <c r="D63" s="678">
        <v>0</v>
      </c>
      <c r="E63" s="678">
        <v>0</v>
      </c>
      <c r="F63" s="678">
        <v>0</v>
      </c>
      <c r="G63" s="679">
        <v>0</v>
      </c>
      <c r="H63" s="679">
        <v>0</v>
      </c>
      <c r="I63" s="640">
        <f t="shared" si="1"/>
        <v>0</v>
      </c>
      <c r="K63">
        <f t="shared" si="2"/>
        <v>0</v>
      </c>
    </row>
    <row r="64" spans="1:11" ht="18.75">
      <c r="A64" s="639">
        <v>60</v>
      </c>
      <c r="B64" s="680" t="s">
        <v>116</v>
      </c>
      <c r="C64" s="677">
        <v>366088.63</v>
      </c>
      <c r="D64" s="678">
        <v>0</v>
      </c>
      <c r="E64" s="678">
        <v>0</v>
      </c>
      <c r="F64" s="678">
        <v>0</v>
      </c>
      <c r="G64" s="679">
        <v>0</v>
      </c>
      <c r="H64" s="679">
        <v>0</v>
      </c>
      <c r="I64" s="640">
        <f t="shared" si="1"/>
        <v>0</v>
      </c>
      <c r="K64">
        <f t="shared" si="2"/>
        <v>0</v>
      </c>
    </row>
    <row r="65" spans="1:11" ht="18.75">
      <c r="A65" s="639">
        <v>61</v>
      </c>
      <c r="B65" s="680" t="s">
        <v>118</v>
      </c>
      <c r="C65" s="677">
        <v>217996.55</v>
      </c>
      <c r="D65" s="678">
        <v>0</v>
      </c>
      <c r="E65" s="678">
        <v>0</v>
      </c>
      <c r="F65" s="678">
        <v>0</v>
      </c>
      <c r="G65" s="679">
        <v>0</v>
      </c>
      <c r="H65" s="679">
        <v>0</v>
      </c>
      <c r="I65" s="640">
        <f t="shared" si="1"/>
        <v>0</v>
      </c>
      <c r="K65">
        <f t="shared" si="2"/>
        <v>0</v>
      </c>
    </row>
    <row r="66" spans="1:11" ht="18.75">
      <c r="A66" s="639">
        <v>62</v>
      </c>
      <c r="B66" s="680" t="s">
        <v>117</v>
      </c>
      <c r="C66" s="677">
        <v>86452.04</v>
      </c>
      <c r="D66" s="678">
        <v>0</v>
      </c>
      <c r="E66" s="678">
        <v>0</v>
      </c>
      <c r="F66" s="678">
        <v>0</v>
      </c>
      <c r="G66" s="679">
        <v>0</v>
      </c>
      <c r="H66" s="679">
        <v>0</v>
      </c>
      <c r="I66" s="640">
        <f t="shared" si="1"/>
        <v>0</v>
      </c>
      <c r="K66">
        <f t="shared" si="2"/>
        <v>0</v>
      </c>
    </row>
    <row r="67" spans="1:11" ht="18.75">
      <c r="A67" s="639">
        <v>63</v>
      </c>
      <c r="B67" s="680" t="s">
        <v>119</v>
      </c>
      <c r="C67" s="677">
        <v>137437.22</v>
      </c>
      <c r="D67" s="678">
        <v>0</v>
      </c>
      <c r="E67" s="678">
        <v>0</v>
      </c>
      <c r="F67" s="678">
        <v>0</v>
      </c>
      <c r="G67" s="679">
        <v>0</v>
      </c>
      <c r="H67" s="679">
        <v>0</v>
      </c>
      <c r="I67" s="640">
        <f t="shared" si="1"/>
        <v>0</v>
      </c>
      <c r="K67">
        <f t="shared" si="2"/>
        <v>0</v>
      </c>
    </row>
    <row r="68" spans="1:11" ht="18.75">
      <c r="A68" s="639">
        <v>64</v>
      </c>
      <c r="B68" s="680" t="s">
        <v>120</v>
      </c>
      <c r="C68" s="677">
        <v>1736244.99</v>
      </c>
      <c r="D68" s="678">
        <v>0</v>
      </c>
      <c r="E68" s="678">
        <v>0</v>
      </c>
      <c r="F68" s="678">
        <v>0</v>
      </c>
      <c r="G68" s="679">
        <v>0</v>
      </c>
      <c r="H68" s="679">
        <v>0</v>
      </c>
      <c r="I68" s="640">
        <f t="shared" si="1"/>
        <v>0</v>
      </c>
      <c r="K68">
        <f t="shared" si="2"/>
        <v>0</v>
      </c>
    </row>
    <row r="69" spans="1:11" ht="18.75">
      <c r="A69" s="639">
        <v>65</v>
      </c>
      <c r="B69" s="681" t="s">
        <v>121</v>
      </c>
      <c r="C69" s="677">
        <v>97784.57</v>
      </c>
      <c r="D69" s="678">
        <v>0</v>
      </c>
      <c r="E69" s="678">
        <v>0</v>
      </c>
      <c r="F69" s="678">
        <v>0</v>
      </c>
      <c r="G69" s="679">
        <v>0</v>
      </c>
      <c r="H69" s="679">
        <v>0</v>
      </c>
      <c r="I69" s="640">
        <f t="shared" si="1"/>
        <v>0</v>
      </c>
      <c r="K69">
        <f t="shared" si="2"/>
        <v>0</v>
      </c>
    </row>
    <row r="70" spans="1:11" ht="18.75">
      <c r="A70" s="639">
        <v>66</v>
      </c>
      <c r="B70" s="680" t="s">
        <v>122</v>
      </c>
      <c r="C70" s="677">
        <v>342207</v>
      </c>
      <c r="D70" s="678">
        <v>0</v>
      </c>
      <c r="E70" s="678">
        <v>0</v>
      </c>
      <c r="F70" s="678">
        <v>0</v>
      </c>
      <c r="G70" s="679">
        <v>0</v>
      </c>
      <c r="H70" s="679">
        <v>0</v>
      </c>
      <c r="I70" s="640">
        <f t="shared" ref="I70:I80" si="3">+G70-H70</f>
        <v>0</v>
      </c>
      <c r="K70">
        <f t="shared" ref="K70:K79" si="4">IF(G70&gt;0,1,0)</f>
        <v>0</v>
      </c>
    </row>
    <row r="71" spans="1:11" ht="18.75">
      <c r="A71" s="639">
        <v>67</v>
      </c>
      <c r="B71" s="680" t="s">
        <v>123</v>
      </c>
      <c r="C71" s="677">
        <v>566802.38</v>
      </c>
      <c r="D71" s="678">
        <v>0</v>
      </c>
      <c r="E71" s="678">
        <v>0</v>
      </c>
      <c r="F71" s="678">
        <v>0</v>
      </c>
      <c r="G71" s="679">
        <v>0</v>
      </c>
      <c r="H71" s="679">
        <v>0</v>
      </c>
      <c r="I71" s="640">
        <f t="shared" si="3"/>
        <v>0</v>
      </c>
      <c r="K71">
        <f t="shared" si="4"/>
        <v>0</v>
      </c>
    </row>
    <row r="72" spans="1:11" ht="18.75">
      <c r="A72" s="639">
        <v>68</v>
      </c>
      <c r="B72" s="681" t="s">
        <v>124</v>
      </c>
      <c r="C72" s="677">
        <v>871218.78</v>
      </c>
      <c r="D72" s="678">
        <v>0</v>
      </c>
      <c r="E72" s="678">
        <v>0</v>
      </c>
      <c r="F72" s="678">
        <v>0</v>
      </c>
      <c r="G72" s="679">
        <v>0</v>
      </c>
      <c r="H72" s="679">
        <v>0</v>
      </c>
      <c r="I72" s="640">
        <f t="shared" si="3"/>
        <v>0</v>
      </c>
      <c r="K72">
        <f t="shared" si="4"/>
        <v>0</v>
      </c>
    </row>
    <row r="73" spans="1:11" ht="18.75">
      <c r="A73" s="639">
        <v>69</v>
      </c>
      <c r="B73" s="680" t="s">
        <v>125</v>
      </c>
      <c r="C73" s="677">
        <v>384495.65</v>
      </c>
      <c r="D73" s="678">
        <v>0</v>
      </c>
      <c r="E73" s="678">
        <v>0</v>
      </c>
      <c r="F73" s="678">
        <v>0</v>
      </c>
      <c r="G73" s="679">
        <v>0</v>
      </c>
      <c r="H73" s="679">
        <v>0</v>
      </c>
      <c r="I73" s="640">
        <f t="shared" si="3"/>
        <v>0</v>
      </c>
      <c r="K73">
        <f t="shared" si="4"/>
        <v>0</v>
      </c>
    </row>
    <row r="74" spans="1:11" ht="18.75">
      <c r="A74" s="639">
        <v>70</v>
      </c>
      <c r="B74" s="681" t="s">
        <v>126</v>
      </c>
      <c r="C74" s="677">
        <v>41720</v>
      </c>
      <c r="D74" s="678">
        <v>0</v>
      </c>
      <c r="E74" s="678">
        <v>0</v>
      </c>
      <c r="F74" s="678">
        <v>0</v>
      </c>
      <c r="G74" s="679">
        <v>0</v>
      </c>
      <c r="H74" s="679">
        <v>0</v>
      </c>
      <c r="I74" s="640">
        <f t="shared" si="3"/>
        <v>0</v>
      </c>
      <c r="K74">
        <f t="shared" si="4"/>
        <v>0</v>
      </c>
    </row>
    <row r="75" spans="1:11" ht="18.75">
      <c r="A75" s="639">
        <v>71</v>
      </c>
      <c r="B75" s="680" t="s">
        <v>127</v>
      </c>
      <c r="C75" s="677">
        <v>114605.5</v>
      </c>
      <c r="D75" s="678">
        <v>0</v>
      </c>
      <c r="E75" s="678">
        <v>0</v>
      </c>
      <c r="F75" s="678">
        <v>0</v>
      </c>
      <c r="G75" s="679">
        <v>0</v>
      </c>
      <c r="H75" s="679">
        <v>0</v>
      </c>
      <c r="I75" s="640">
        <f t="shared" si="3"/>
        <v>0</v>
      </c>
      <c r="K75">
        <f t="shared" si="4"/>
        <v>0</v>
      </c>
    </row>
    <row r="76" spans="1:11" ht="18.75">
      <c r="A76" s="639">
        <v>72</v>
      </c>
      <c r="B76" s="680" t="s">
        <v>128</v>
      </c>
      <c r="C76" s="677">
        <v>21486.62</v>
      </c>
      <c r="D76" s="678">
        <v>0</v>
      </c>
      <c r="E76" s="678">
        <v>0</v>
      </c>
      <c r="F76" s="678">
        <v>0</v>
      </c>
      <c r="G76" s="679">
        <v>0</v>
      </c>
      <c r="H76" s="679">
        <v>0</v>
      </c>
      <c r="I76" s="640">
        <f t="shared" si="3"/>
        <v>0</v>
      </c>
      <c r="K76">
        <f t="shared" si="4"/>
        <v>0</v>
      </c>
    </row>
    <row r="77" spans="1:11" ht="18.75">
      <c r="A77" s="639">
        <v>73</v>
      </c>
      <c r="B77" s="680" t="s">
        <v>129</v>
      </c>
      <c r="C77" s="677">
        <v>48321</v>
      </c>
      <c r="D77" s="678">
        <v>0</v>
      </c>
      <c r="E77" s="678">
        <v>0</v>
      </c>
      <c r="F77" s="678">
        <v>0</v>
      </c>
      <c r="G77" s="679">
        <v>0</v>
      </c>
      <c r="H77" s="679">
        <v>0</v>
      </c>
      <c r="I77" s="640">
        <f t="shared" si="3"/>
        <v>0</v>
      </c>
      <c r="K77">
        <f t="shared" si="4"/>
        <v>0</v>
      </c>
    </row>
    <row r="78" spans="1:11" ht="18.75">
      <c r="A78" s="639">
        <v>74</v>
      </c>
      <c r="B78" s="680" t="s">
        <v>130</v>
      </c>
      <c r="C78" s="677">
        <v>594292</v>
      </c>
      <c r="D78" s="678">
        <v>0</v>
      </c>
      <c r="E78" s="678">
        <v>0</v>
      </c>
      <c r="F78" s="678">
        <v>0</v>
      </c>
      <c r="G78" s="679">
        <v>0</v>
      </c>
      <c r="H78" s="679">
        <v>0</v>
      </c>
      <c r="I78" s="640">
        <f t="shared" si="3"/>
        <v>0</v>
      </c>
      <c r="K78">
        <f t="shared" si="4"/>
        <v>0</v>
      </c>
    </row>
    <row r="79" spans="1:11" ht="18.75">
      <c r="A79" s="639">
        <v>75</v>
      </c>
      <c r="B79" s="680" t="s">
        <v>132</v>
      </c>
      <c r="C79" s="677">
        <v>333930.40000000002</v>
      </c>
      <c r="D79" s="678">
        <v>0</v>
      </c>
      <c r="E79" s="678">
        <v>0</v>
      </c>
      <c r="F79" s="678">
        <v>0</v>
      </c>
      <c r="G79" s="679">
        <v>0</v>
      </c>
      <c r="H79" s="679">
        <v>0</v>
      </c>
      <c r="I79" s="640">
        <f t="shared" si="3"/>
        <v>0</v>
      </c>
      <c r="K79">
        <f t="shared" si="4"/>
        <v>0</v>
      </c>
    </row>
    <row r="80" spans="1:11" ht="18.75">
      <c r="A80" s="639">
        <v>76</v>
      </c>
      <c r="B80" s="680" t="s">
        <v>131</v>
      </c>
      <c r="C80" s="677">
        <v>105100</v>
      </c>
      <c r="D80" s="678">
        <v>0</v>
      </c>
      <c r="E80" s="678">
        <v>0</v>
      </c>
      <c r="F80" s="678">
        <v>0</v>
      </c>
      <c r="G80" s="679">
        <v>0</v>
      </c>
      <c r="H80" s="679">
        <v>0</v>
      </c>
      <c r="I80" s="640">
        <f t="shared" si="3"/>
        <v>0</v>
      </c>
      <c r="K80"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23F01-6857-45A1-90C6-A6B55FBC5507}">
  <sheetPr codeName="Sheet28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1" sqref="I11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18.75">
      <c r="A1" s="850" t="s">
        <v>423</v>
      </c>
      <c r="B1" s="850"/>
      <c r="C1" s="850"/>
      <c r="D1" s="850"/>
      <c r="E1" s="850"/>
      <c r="F1" s="850"/>
      <c r="G1" s="850"/>
      <c r="H1" s="850"/>
      <c r="I1" s="850"/>
      <c r="K1" t="s">
        <v>318</v>
      </c>
    </row>
    <row r="2" spans="1:11" ht="18.75">
      <c r="A2" s="855" t="s">
        <v>227</v>
      </c>
      <c r="B2" s="855" t="s">
        <v>4</v>
      </c>
      <c r="C2" s="857" t="s">
        <v>228</v>
      </c>
      <c r="D2" s="853" t="s">
        <v>229</v>
      </c>
      <c r="E2" s="859"/>
      <c r="F2" s="854"/>
      <c r="G2" s="137" t="s">
        <v>230</v>
      </c>
      <c r="H2" s="137" t="s">
        <v>230</v>
      </c>
      <c r="I2" s="860" t="s">
        <v>231</v>
      </c>
    </row>
    <row r="3" spans="1:11" ht="18.75">
      <c r="A3" s="856"/>
      <c r="B3" s="856"/>
      <c r="C3" s="858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861"/>
    </row>
    <row r="4" spans="1:11" ht="18.75">
      <c r="A4" s="853" t="s">
        <v>40</v>
      </c>
      <c r="B4" s="854"/>
      <c r="C4" s="140">
        <f t="shared" ref="C4:H4" si="0">SUM(C5:C81)</f>
        <v>0</v>
      </c>
      <c r="D4" s="141">
        <f t="shared" si="0"/>
        <v>0</v>
      </c>
      <c r="E4" s="141">
        <f t="shared" si="0"/>
        <v>0</v>
      </c>
      <c r="F4" s="141">
        <f t="shared" si="0"/>
        <v>0</v>
      </c>
      <c r="G4" s="141">
        <f t="shared" si="0"/>
        <v>0</v>
      </c>
      <c r="H4" s="141">
        <f t="shared" si="0"/>
        <v>0</v>
      </c>
      <c r="I4" s="141">
        <f t="shared" ref="I4" si="1">SUM(I5:I81)</f>
        <v>0</v>
      </c>
      <c r="K4">
        <f>SUM(K5:K81)</f>
        <v>0</v>
      </c>
    </row>
    <row r="5" spans="1:11" ht="18.75">
      <c r="A5" s="143">
        <v>1</v>
      </c>
      <c r="B5" s="151" t="s">
        <v>155</v>
      </c>
      <c r="C5" s="145"/>
      <c r="D5" s="146"/>
      <c r="E5" s="146"/>
      <c r="F5" s="146"/>
      <c r="G5" s="147"/>
      <c r="H5" s="148"/>
      <c r="I5" s="149">
        <f>+G5-H5</f>
        <v>0</v>
      </c>
      <c r="K5">
        <f>IF(G5&gt;0,1,0)</f>
        <v>0</v>
      </c>
    </row>
    <row r="6" spans="1:11" ht="18.75">
      <c r="A6" s="143">
        <v>2</v>
      </c>
      <c r="B6" s="151" t="s">
        <v>165</v>
      </c>
      <c r="C6" s="145"/>
      <c r="D6" s="146"/>
      <c r="E6" s="146"/>
      <c r="F6" s="146"/>
      <c r="G6" s="147"/>
      <c r="H6" s="148"/>
      <c r="I6" s="149">
        <f t="shared" ref="I6:I69" si="2">+G6-H6</f>
        <v>0</v>
      </c>
      <c r="K6">
        <f t="shared" ref="K6:K69" si="3">IF(G6&gt;0,1,0)</f>
        <v>0</v>
      </c>
    </row>
    <row r="7" spans="1:11" ht="18.75">
      <c r="A7" s="143">
        <v>3</v>
      </c>
      <c r="B7" s="151" t="s">
        <v>148</v>
      </c>
      <c r="C7" s="145"/>
      <c r="D7" s="166"/>
      <c r="E7" s="146"/>
      <c r="F7" s="154"/>
      <c r="G7" s="148"/>
      <c r="H7" s="148"/>
      <c r="I7" s="149">
        <f t="shared" si="2"/>
        <v>0</v>
      </c>
      <c r="K7">
        <f t="shared" si="3"/>
        <v>0</v>
      </c>
    </row>
    <row r="8" spans="1:11" ht="18.75">
      <c r="A8" s="143">
        <v>4</v>
      </c>
      <c r="B8" s="151" t="s">
        <v>122</v>
      </c>
      <c r="C8" s="145"/>
      <c r="D8" s="146"/>
      <c r="E8" s="146"/>
      <c r="F8" s="146"/>
      <c r="G8" s="147"/>
      <c r="H8" s="148"/>
      <c r="I8" s="149">
        <f t="shared" si="2"/>
        <v>0</v>
      </c>
      <c r="K8">
        <f t="shared" si="3"/>
        <v>0</v>
      </c>
    </row>
    <row r="9" spans="1:11" ht="18.75">
      <c r="A9" s="143">
        <v>5</v>
      </c>
      <c r="B9" s="151" t="s">
        <v>156</v>
      </c>
      <c r="C9" s="145"/>
      <c r="D9" s="146"/>
      <c r="E9" s="146"/>
      <c r="F9" s="146"/>
      <c r="G9" s="148"/>
      <c r="H9" s="147"/>
      <c r="I9" s="149">
        <f t="shared" si="2"/>
        <v>0</v>
      </c>
      <c r="K9">
        <f t="shared" si="3"/>
        <v>0</v>
      </c>
    </row>
    <row r="10" spans="1:11" ht="18.75">
      <c r="A10" s="143">
        <v>6</v>
      </c>
      <c r="B10" s="151" t="s">
        <v>157</v>
      </c>
      <c r="C10" s="145"/>
      <c r="D10" s="146"/>
      <c r="E10" s="146"/>
      <c r="F10" s="146"/>
      <c r="G10" s="147"/>
      <c r="H10" s="148"/>
      <c r="I10" s="149">
        <f t="shared" si="2"/>
        <v>0</v>
      </c>
      <c r="K10">
        <f t="shared" si="3"/>
        <v>0</v>
      </c>
    </row>
    <row r="11" spans="1:11" ht="18.75">
      <c r="A11" s="143">
        <v>7</v>
      </c>
      <c r="B11" s="153" t="s">
        <v>217</v>
      </c>
      <c r="C11" s="145"/>
      <c r="D11" s="146"/>
      <c r="E11" s="146"/>
      <c r="F11" s="146"/>
      <c r="G11" s="148"/>
      <c r="H11" s="147"/>
      <c r="I11" s="149">
        <f t="shared" si="2"/>
        <v>0</v>
      </c>
      <c r="K11">
        <f t="shared" si="3"/>
        <v>0</v>
      </c>
    </row>
    <row r="12" spans="1:11" ht="18.75">
      <c r="A12" s="143">
        <v>8</v>
      </c>
      <c r="B12" s="151" t="s">
        <v>158</v>
      </c>
      <c r="C12" s="145"/>
      <c r="D12" s="146"/>
      <c r="E12" s="146"/>
      <c r="F12" s="146"/>
      <c r="G12" s="147"/>
      <c r="H12" s="148"/>
      <c r="I12" s="149">
        <f t="shared" si="2"/>
        <v>0</v>
      </c>
      <c r="K12">
        <f t="shared" si="3"/>
        <v>0</v>
      </c>
    </row>
    <row r="13" spans="1:11" ht="18.75">
      <c r="A13" s="143">
        <v>9</v>
      </c>
      <c r="B13" s="151" t="s">
        <v>159</v>
      </c>
      <c r="C13" s="145"/>
      <c r="D13" s="146"/>
      <c r="E13" s="146"/>
      <c r="F13" s="146"/>
      <c r="G13" s="147"/>
      <c r="H13" s="148"/>
      <c r="I13" s="149">
        <f t="shared" si="2"/>
        <v>0</v>
      </c>
      <c r="K13">
        <f t="shared" si="3"/>
        <v>0</v>
      </c>
    </row>
    <row r="14" spans="1:11" ht="18.75">
      <c r="A14" s="143">
        <v>10</v>
      </c>
      <c r="B14" s="151" t="s">
        <v>160</v>
      </c>
      <c r="C14" s="145"/>
      <c r="D14" s="146"/>
      <c r="E14" s="146"/>
      <c r="F14" s="146"/>
      <c r="G14" s="148"/>
      <c r="H14" s="147"/>
      <c r="I14" s="149">
        <f t="shared" si="2"/>
        <v>0</v>
      </c>
      <c r="K14">
        <f t="shared" si="3"/>
        <v>0</v>
      </c>
    </row>
    <row r="15" spans="1:11" ht="18.75">
      <c r="A15" s="143">
        <v>11</v>
      </c>
      <c r="B15" s="159" t="s">
        <v>161</v>
      </c>
      <c r="C15" s="145"/>
      <c r="D15" s="146"/>
      <c r="E15" s="146"/>
      <c r="F15" s="146"/>
      <c r="G15" s="147"/>
      <c r="H15" s="148"/>
      <c r="I15" s="149">
        <f t="shared" si="2"/>
        <v>0</v>
      </c>
      <c r="K15">
        <f t="shared" si="3"/>
        <v>0</v>
      </c>
    </row>
    <row r="16" spans="1:11" ht="18.75">
      <c r="A16" s="143">
        <v>12</v>
      </c>
      <c r="B16" s="157" t="s">
        <v>162</v>
      </c>
      <c r="C16" s="145"/>
      <c r="D16" s="146"/>
      <c r="E16" s="146"/>
      <c r="F16" s="146"/>
      <c r="G16" s="147"/>
      <c r="H16" s="148"/>
      <c r="I16" s="149">
        <f t="shared" si="2"/>
        <v>0</v>
      </c>
      <c r="K16">
        <f t="shared" si="3"/>
        <v>0</v>
      </c>
    </row>
    <row r="17" spans="1:11" ht="18.75">
      <c r="A17" s="143">
        <v>13</v>
      </c>
      <c r="B17" s="151" t="s">
        <v>174</v>
      </c>
      <c r="C17" s="145"/>
      <c r="D17" s="146"/>
      <c r="E17" s="146"/>
      <c r="F17" s="146"/>
      <c r="G17" s="147"/>
      <c r="H17" s="148"/>
      <c r="I17" s="149">
        <f t="shared" si="2"/>
        <v>0</v>
      </c>
      <c r="K17">
        <f t="shared" si="3"/>
        <v>0</v>
      </c>
    </row>
    <row r="18" spans="1:11" ht="18.75">
      <c r="A18" s="143">
        <v>14</v>
      </c>
      <c r="B18" s="151" t="s">
        <v>175</v>
      </c>
      <c r="C18" s="145"/>
      <c r="D18" s="158"/>
      <c r="E18" s="158"/>
      <c r="F18" s="146"/>
      <c r="G18" s="148"/>
      <c r="H18" s="147"/>
      <c r="I18" s="149">
        <f t="shared" si="2"/>
        <v>0</v>
      </c>
      <c r="K18">
        <f t="shared" si="3"/>
        <v>0</v>
      </c>
    </row>
    <row r="19" spans="1:11" ht="18.75">
      <c r="A19" s="143">
        <v>15</v>
      </c>
      <c r="B19" s="151" t="s">
        <v>176</v>
      </c>
      <c r="C19" s="145"/>
      <c r="D19" s="146"/>
      <c r="E19" s="146"/>
      <c r="F19" s="146"/>
      <c r="G19" s="147"/>
      <c r="H19" s="148"/>
      <c r="I19" s="149">
        <f t="shared" si="2"/>
        <v>0</v>
      </c>
      <c r="K19">
        <f t="shared" si="3"/>
        <v>0</v>
      </c>
    </row>
    <row r="20" spans="1:11" ht="18.75">
      <c r="A20" s="143">
        <v>16</v>
      </c>
      <c r="B20" s="144" t="s">
        <v>177</v>
      </c>
      <c r="C20" s="145"/>
      <c r="D20" s="146"/>
      <c r="E20" s="146"/>
      <c r="F20" s="146"/>
      <c r="G20" s="147"/>
      <c r="H20" s="148"/>
      <c r="I20" s="149">
        <f t="shared" si="2"/>
        <v>0</v>
      </c>
      <c r="K20">
        <f t="shared" si="3"/>
        <v>0</v>
      </c>
    </row>
    <row r="21" spans="1:11" ht="18.75">
      <c r="A21" s="143">
        <v>17</v>
      </c>
      <c r="B21" s="153" t="s">
        <v>178</v>
      </c>
      <c r="C21" s="145"/>
      <c r="D21" s="146"/>
      <c r="E21" s="146"/>
      <c r="F21" s="146"/>
      <c r="G21" s="148"/>
      <c r="H21" s="148"/>
      <c r="I21" s="149">
        <f t="shared" si="2"/>
        <v>0</v>
      </c>
      <c r="K21">
        <f t="shared" si="3"/>
        <v>0</v>
      </c>
    </row>
    <row r="22" spans="1:11" ht="18.75">
      <c r="A22" s="143">
        <v>18</v>
      </c>
      <c r="B22" s="151" t="s">
        <v>179</v>
      </c>
      <c r="C22" s="145"/>
      <c r="D22" s="146"/>
      <c r="E22" s="146"/>
      <c r="F22" s="146"/>
      <c r="G22" s="148"/>
      <c r="H22" s="148"/>
      <c r="I22" s="149">
        <f t="shared" si="2"/>
        <v>0</v>
      </c>
      <c r="K22">
        <f t="shared" si="3"/>
        <v>0</v>
      </c>
    </row>
    <row r="23" spans="1:11" ht="18.75">
      <c r="A23" s="143">
        <v>19</v>
      </c>
      <c r="B23" s="151" t="s">
        <v>180</v>
      </c>
      <c r="C23" s="145"/>
      <c r="D23" s="146"/>
      <c r="E23" s="146"/>
      <c r="F23" s="146"/>
      <c r="G23" s="148"/>
      <c r="H23" s="148"/>
      <c r="I23" s="149">
        <f t="shared" si="2"/>
        <v>0</v>
      </c>
      <c r="K23">
        <f t="shared" si="3"/>
        <v>0</v>
      </c>
    </row>
    <row r="24" spans="1:11" ht="18.75">
      <c r="A24" s="143">
        <v>20</v>
      </c>
      <c r="B24" s="144" t="s">
        <v>181</v>
      </c>
      <c r="C24" s="145"/>
      <c r="D24" s="146"/>
      <c r="E24" s="146"/>
      <c r="F24" s="146"/>
      <c r="G24" s="148"/>
      <c r="H24" s="147"/>
      <c r="I24" s="149">
        <f t="shared" si="2"/>
        <v>0</v>
      </c>
      <c r="K24">
        <f t="shared" si="3"/>
        <v>0</v>
      </c>
    </row>
    <row r="25" spans="1:11" ht="18.75">
      <c r="A25" s="143">
        <v>21</v>
      </c>
      <c r="B25" s="151" t="s">
        <v>164</v>
      </c>
      <c r="C25" s="145"/>
      <c r="D25" s="146"/>
      <c r="E25" s="146"/>
      <c r="F25" s="146"/>
      <c r="G25" s="148"/>
      <c r="H25" s="147"/>
      <c r="I25" s="149">
        <f t="shared" si="2"/>
        <v>0</v>
      </c>
      <c r="K25">
        <f t="shared" si="3"/>
        <v>0</v>
      </c>
    </row>
    <row r="26" spans="1:11" ht="18.75">
      <c r="A26" s="143">
        <v>22</v>
      </c>
      <c r="B26" s="151" t="s">
        <v>166</v>
      </c>
      <c r="C26" s="145"/>
      <c r="D26" s="146"/>
      <c r="E26" s="146"/>
      <c r="F26" s="146"/>
      <c r="G26" s="148"/>
      <c r="H26" s="147"/>
      <c r="I26" s="149">
        <f t="shared" si="2"/>
        <v>0</v>
      </c>
      <c r="K26">
        <f t="shared" si="3"/>
        <v>0</v>
      </c>
    </row>
    <row r="27" spans="1:11" ht="18.75">
      <c r="A27" s="143">
        <v>23</v>
      </c>
      <c r="B27" s="151" t="s">
        <v>167</v>
      </c>
      <c r="C27" s="145"/>
      <c r="D27" s="146"/>
      <c r="E27" s="146"/>
      <c r="F27" s="146"/>
      <c r="G27" s="148"/>
      <c r="H27" s="147"/>
      <c r="I27" s="149">
        <f t="shared" si="2"/>
        <v>0</v>
      </c>
      <c r="K27">
        <f t="shared" si="3"/>
        <v>0</v>
      </c>
    </row>
    <row r="28" spans="1:11" ht="18.75">
      <c r="A28" s="143">
        <v>24</v>
      </c>
      <c r="B28" s="151" t="s">
        <v>168</v>
      </c>
      <c r="C28" s="145"/>
      <c r="D28" s="146"/>
      <c r="E28" s="146"/>
      <c r="F28" s="146"/>
      <c r="G28" s="148"/>
      <c r="H28" s="148"/>
      <c r="I28" s="149">
        <f t="shared" si="2"/>
        <v>0</v>
      </c>
      <c r="K28">
        <f t="shared" si="3"/>
        <v>0</v>
      </c>
    </row>
    <row r="29" spans="1:11" ht="18.75">
      <c r="A29" s="143">
        <v>25</v>
      </c>
      <c r="B29" s="151" t="s">
        <v>169</v>
      </c>
      <c r="C29" s="145"/>
      <c r="D29" s="146"/>
      <c r="E29" s="146"/>
      <c r="F29" s="146"/>
      <c r="G29" s="148"/>
      <c r="H29" s="148"/>
      <c r="I29" s="149">
        <f t="shared" si="2"/>
        <v>0</v>
      </c>
      <c r="K29">
        <f t="shared" si="3"/>
        <v>0</v>
      </c>
    </row>
    <row r="30" spans="1:11" ht="18.75">
      <c r="A30" s="143">
        <v>26</v>
      </c>
      <c r="B30" s="152" t="s">
        <v>170</v>
      </c>
      <c r="C30" s="145"/>
      <c r="D30" s="146"/>
      <c r="E30" s="146"/>
      <c r="F30" s="146"/>
      <c r="G30" s="148"/>
      <c r="H30" s="148"/>
      <c r="I30" s="149">
        <f t="shared" si="2"/>
        <v>0</v>
      </c>
      <c r="K30">
        <f t="shared" si="3"/>
        <v>0</v>
      </c>
    </row>
    <row r="31" spans="1:11" ht="18.75">
      <c r="A31" s="143">
        <v>27</v>
      </c>
      <c r="B31" s="151" t="s">
        <v>171</v>
      </c>
      <c r="C31" s="145"/>
      <c r="D31" s="146"/>
      <c r="E31" s="146"/>
      <c r="F31" s="146"/>
      <c r="G31" s="148"/>
      <c r="H31" s="147"/>
      <c r="I31" s="149">
        <f t="shared" si="2"/>
        <v>0</v>
      </c>
      <c r="K31">
        <f t="shared" si="3"/>
        <v>0</v>
      </c>
    </row>
    <row r="32" spans="1:11" ht="18.75">
      <c r="A32" s="143">
        <v>28</v>
      </c>
      <c r="B32" s="153" t="s">
        <v>172</v>
      </c>
      <c r="C32" s="145"/>
      <c r="D32" s="146"/>
      <c r="E32" s="146"/>
      <c r="F32" s="146"/>
      <c r="G32" s="148"/>
      <c r="H32" s="148"/>
      <c r="I32" s="149">
        <f t="shared" si="2"/>
        <v>0</v>
      </c>
      <c r="K32">
        <f t="shared" si="3"/>
        <v>0</v>
      </c>
    </row>
    <row r="33" spans="1:11" ht="18.75">
      <c r="A33" s="143">
        <v>29</v>
      </c>
      <c r="B33" s="153" t="s">
        <v>134</v>
      </c>
      <c r="C33" s="145"/>
      <c r="D33" s="146"/>
      <c r="E33" s="146"/>
      <c r="F33" s="146"/>
      <c r="G33" s="148"/>
      <c r="H33" s="148"/>
      <c r="I33" s="149">
        <f t="shared" si="2"/>
        <v>0</v>
      </c>
      <c r="K33">
        <f t="shared" si="3"/>
        <v>0</v>
      </c>
    </row>
    <row r="34" spans="1:11" ht="18.75">
      <c r="A34" s="143">
        <v>30</v>
      </c>
      <c r="B34" s="150" t="s">
        <v>135</v>
      </c>
      <c r="C34" s="145"/>
      <c r="D34" s="146"/>
      <c r="E34" s="146"/>
      <c r="F34" s="146"/>
      <c r="G34" s="148"/>
      <c r="H34" s="148"/>
      <c r="I34" s="149">
        <f t="shared" si="2"/>
        <v>0</v>
      </c>
      <c r="K34">
        <f t="shared" si="3"/>
        <v>0</v>
      </c>
    </row>
    <row r="35" spans="1:11" ht="18.75">
      <c r="A35" s="143">
        <v>31</v>
      </c>
      <c r="B35" s="167" t="s">
        <v>136</v>
      </c>
      <c r="C35" s="145"/>
      <c r="D35" s="166"/>
      <c r="E35" s="146"/>
      <c r="F35" s="154"/>
      <c r="G35" s="148"/>
      <c r="H35" s="148"/>
      <c r="I35" s="149">
        <f t="shared" si="2"/>
        <v>0</v>
      </c>
      <c r="K35">
        <f t="shared" si="3"/>
        <v>0</v>
      </c>
    </row>
    <row r="36" spans="1:11" ht="18.75">
      <c r="A36" s="143">
        <v>32</v>
      </c>
      <c r="B36" s="151" t="s">
        <v>137</v>
      </c>
      <c r="C36" s="145"/>
      <c r="D36" s="166"/>
      <c r="E36" s="146"/>
      <c r="F36" s="154"/>
      <c r="G36" s="148"/>
      <c r="H36" s="148"/>
      <c r="I36" s="149">
        <f t="shared" si="2"/>
        <v>0</v>
      </c>
      <c r="K36">
        <f t="shared" si="3"/>
        <v>0</v>
      </c>
    </row>
    <row r="37" spans="1:11" ht="18.75">
      <c r="A37" s="143">
        <v>33</v>
      </c>
      <c r="B37" s="157" t="s">
        <v>138</v>
      </c>
      <c r="C37" s="145"/>
      <c r="D37" s="168"/>
      <c r="E37" s="146"/>
      <c r="F37" s="154"/>
      <c r="G37" s="148"/>
      <c r="H37" s="148"/>
      <c r="I37" s="149">
        <f t="shared" si="2"/>
        <v>0</v>
      </c>
      <c r="K37">
        <f t="shared" si="3"/>
        <v>0</v>
      </c>
    </row>
    <row r="38" spans="1:11" ht="18.75">
      <c r="A38" s="143">
        <v>34</v>
      </c>
      <c r="B38" s="160" t="s">
        <v>139</v>
      </c>
      <c r="C38" s="145"/>
      <c r="D38" s="166"/>
      <c r="E38" s="146"/>
      <c r="F38" s="154"/>
      <c r="G38" s="148"/>
      <c r="H38" s="148"/>
      <c r="I38" s="149">
        <f t="shared" si="2"/>
        <v>0</v>
      </c>
      <c r="K38">
        <f t="shared" si="3"/>
        <v>0</v>
      </c>
    </row>
    <row r="39" spans="1:11" ht="18.75">
      <c r="A39" s="143">
        <v>35</v>
      </c>
      <c r="B39" s="157" t="s">
        <v>140</v>
      </c>
      <c r="C39" s="145"/>
      <c r="D39" s="166"/>
      <c r="E39" s="146"/>
      <c r="F39" s="154"/>
      <c r="G39" s="148"/>
      <c r="H39" s="148"/>
      <c r="I39" s="149">
        <f t="shared" si="2"/>
        <v>0</v>
      </c>
      <c r="K39">
        <f t="shared" si="3"/>
        <v>0</v>
      </c>
    </row>
    <row r="40" spans="1:11" ht="18.75">
      <c r="A40" s="143">
        <v>36</v>
      </c>
      <c r="B40" s="151" t="s">
        <v>141</v>
      </c>
      <c r="C40" s="145"/>
      <c r="D40" s="168"/>
      <c r="E40" s="146"/>
      <c r="F40" s="154"/>
      <c r="G40" s="148"/>
      <c r="H40" s="148"/>
      <c r="I40" s="149">
        <f t="shared" si="2"/>
        <v>0</v>
      </c>
      <c r="K40">
        <f t="shared" si="3"/>
        <v>0</v>
      </c>
    </row>
    <row r="41" spans="1:11" ht="18.75">
      <c r="A41" s="143">
        <v>37</v>
      </c>
      <c r="B41" s="151" t="s">
        <v>142</v>
      </c>
      <c r="C41" s="145"/>
      <c r="D41" s="146"/>
      <c r="E41" s="146"/>
      <c r="F41" s="146"/>
      <c r="G41" s="148"/>
      <c r="H41" s="148"/>
      <c r="I41" s="149">
        <f t="shared" si="2"/>
        <v>0</v>
      </c>
      <c r="K41">
        <f t="shared" si="3"/>
        <v>0</v>
      </c>
    </row>
    <row r="42" spans="1:11" ht="18.75">
      <c r="A42" s="143">
        <v>38</v>
      </c>
      <c r="B42" s="144" t="s">
        <v>143</v>
      </c>
      <c r="C42" s="145"/>
      <c r="D42" s="146"/>
      <c r="E42" s="146"/>
      <c r="F42" s="146"/>
      <c r="G42" s="147"/>
      <c r="H42" s="148"/>
      <c r="I42" s="149">
        <f t="shared" si="2"/>
        <v>0</v>
      </c>
      <c r="K42">
        <f t="shared" si="3"/>
        <v>0</v>
      </c>
    </row>
    <row r="43" spans="1:11" ht="18.75">
      <c r="A43" s="143">
        <v>39</v>
      </c>
      <c r="B43" s="151" t="s">
        <v>144</v>
      </c>
      <c r="C43" s="145"/>
      <c r="D43" s="146"/>
      <c r="E43" s="146"/>
      <c r="F43" s="146"/>
      <c r="G43" s="147"/>
      <c r="H43" s="148"/>
      <c r="I43" s="149">
        <f t="shared" si="2"/>
        <v>0</v>
      </c>
      <c r="K43">
        <f t="shared" si="3"/>
        <v>0</v>
      </c>
    </row>
    <row r="44" spans="1:11" ht="18.75">
      <c r="A44" s="143">
        <v>40</v>
      </c>
      <c r="B44" s="151" t="s">
        <v>145</v>
      </c>
      <c r="C44" s="145"/>
      <c r="D44" s="146"/>
      <c r="E44" s="154"/>
      <c r="F44" s="146"/>
      <c r="G44" s="148"/>
      <c r="H44" s="155"/>
      <c r="I44" s="149">
        <f t="shared" si="2"/>
        <v>0</v>
      </c>
      <c r="K44">
        <f t="shared" si="3"/>
        <v>0</v>
      </c>
    </row>
    <row r="45" spans="1:11" ht="18.75">
      <c r="A45" s="143">
        <v>41</v>
      </c>
      <c r="B45" s="151" t="s">
        <v>146</v>
      </c>
      <c r="C45" s="145"/>
      <c r="D45" s="146"/>
      <c r="E45" s="146"/>
      <c r="F45" s="146"/>
      <c r="G45" s="147"/>
      <c r="H45" s="148"/>
      <c r="I45" s="149">
        <f t="shared" si="2"/>
        <v>0</v>
      </c>
      <c r="K45">
        <f t="shared" si="3"/>
        <v>0</v>
      </c>
    </row>
    <row r="46" spans="1:11" ht="18.75">
      <c r="A46" s="143">
        <v>42</v>
      </c>
      <c r="B46" s="151" t="s">
        <v>147</v>
      </c>
      <c r="C46" s="145"/>
      <c r="D46" s="146"/>
      <c r="E46" s="146"/>
      <c r="F46" s="146"/>
      <c r="G46" s="147"/>
      <c r="H46" s="148"/>
      <c r="I46" s="149">
        <f t="shared" si="2"/>
        <v>0</v>
      </c>
      <c r="K46">
        <f t="shared" si="3"/>
        <v>0</v>
      </c>
    </row>
    <row r="47" spans="1:11" ht="18.75">
      <c r="A47" s="143">
        <v>43</v>
      </c>
      <c r="B47" s="151" t="s">
        <v>149</v>
      </c>
      <c r="C47" s="145"/>
      <c r="D47" s="146"/>
      <c r="E47" s="146"/>
      <c r="F47" s="146"/>
      <c r="G47" s="147"/>
      <c r="H47" s="148"/>
      <c r="I47" s="149">
        <f t="shared" si="2"/>
        <v>0</v>
      </c>
      <c r="K47">
        <f t="shared" si="3"/>
        <v>0</v>
      </c>
    </row>
    <row r="48" spans="1:11" ht="18.75">
      <c r="A48" s="143">
        <v>44</v>
      </c>
      <c r="B48" s="144" t="s">
        <v>150</v>
      </c>
      <c r="C48" s="145"/>
      <c r="D48" s="146"/>
      <c r="E48" s="146"/>
      <c r="F48" s="146"/>
      <c r="G48" s="147"/>
      <c r="H48" s="148"/>
      <c r="I48" s="149">
        <f t="shared" si="2"/>
        <v>0</v>
      </c>
      <c r="K48">
        <f t="shared" si="3"/>
        <v>0</v>
      </c>
    </row>
    <row r="49" spans="1:11" ht="18.75">
      <c r="A49" s="143">
        <v>45</v>
      </c>
      <c r="B49" s="153" t="s">
        <v>151</v>
      </c>
      <c r="C49" s="145"/>
      <c r="D49" s="146"/>
      <c r="E49" s="146"/>
      <c r="F49" s="146"/>
      <c r="G49" s="147"/>
      <c r="H49" s="148"/>
      <c r="I49" s="149">
        <f t="shared" si="2"/>
        <v>0</v>
      </c>
      <c r="K49">
        <f t="shared" si="3"/>
        <v>0</v>
      </c>
    </row>
    <row r="50" spans="1:11" ht="18.75">
      <c r="A50" s="143">
        <v>46</v>
      </c>
      <c r="B50" s="153" t="s">
        <v>152</v>
      </c>
      <c r="C50" s="145"/>
      <c r="D50" s="146"/>
      <c r="E50" s="146"/>
      <c r="F50" s="146"/>
      <c r="G50" s="147"/>
      <c r="H50" s="148"/>
      <c r="I50" s="149">
        <f t="shared" si="2"/>
        <v>0</v>
      </c>
      <c r="K50">
        <f t="shared" si="3"/>
        <v>0</v>
      </c>
    </row>
    <row r="51" spans="1:11" ht="18.75">
      <c r="A51" s="143">
        <v>47</v>
      </c>
      <c r="B51" s="150" t="s">
        <v>153</v>
      </c>
      <c r="C51" s="145"/>
      <c r="D51" s="146"/>
      <c r="E51" s="146"/>
      <c r="F51" s="146"/>
      <c r="G51" s="147"/>
      <c r="H51" s="148"/>
      <c r="I51" s="149">
        <f t="shared" si="2"/>
        <v>0</v>
      </c>
      <c r="K51">
        <f t="shared" si="3"/>
        <v>0</v>
      </c>
    </row>
    <row r="52" spans="1:11" ht="18.75">
      <c r="A52" s="143">
        <v>48</v>
      </c>
      <c r="B52" s="151" t="s">
        <v>183</v>
      </c>
      <c r="C52" s="145"/>
      <c r="D52" s="146"/>
      <c r="E52" s="146"/>
      <c r="F52" s="146"/>
      <c r="G52" s="147"/>
      <c r="H52" s="148"/>
      <c r="I52" s="149">
        <f t="shared" si="2"/>
        <v>0</v>
      </c>
      <c r="K52">
        <f t="shared" si="3"/>
        <v>0</v>
      </c>
    </row>
    <row r="53" spans="1:11" ht="18.75">
      <c r="A53" s="143">
        <v>49</v>
      </c>
      <c r="B53" s="159" t="s">
        <v>184</v>
      </c>
      <c r="C53" s="145"/>
      <c r="D53" s="146"/>
      <c r="E53" s="146"/>
      <c r="F53" s="146"/>
      <c r="G53" s="147"/>
      <c r="H53" s="148"/>
      <c r="I53" s="149">
        <f t="shared" si="2"/>
        <v>0</v>
      </c>
      <c r="K53">
        <f t="shared" si="3"/>
        <v>0</v>
      </c>
    </row>
    <row r="54" spans="1:11" ht="18.75">
      <c r="A54" s="143">
        <v>50</v>
      </c>
      <c r="B54" s="151" t="s">
        <v>185</v>
      </c>
      <c r="C54" s="145"/>
      <c r="D54" s="146"/>
      <c r="E54" s="146"/>
      <c r="F54" s="146"/>
      <c r="G54" s="147"/>
      <c r="H54" s="148"/>
      <c r="I54" s="149">
        <f t="shared" si="2"/>
        <v>0</v>
      </c>
      <c r="K54">
        <f t="shared" si="3"/>
        <v>0</v>
      </c>
    </row>
    <row r="55" spans="1:11" ht="18.75">
      <c r="A55" s="143">
        <v>51</v>
      </c>
      <c r="B55" s="156" t="s">
        <v>186</v>
      </c>
      <c r="C55" s="145"/>
      <c r="D55" s="146"/>
      <c r="E55" s="146"/>
      <c r="F55" s="146"/>
      <c r="G55" s="147"/>
      <c r="H55" s="148"/>
      <c r="I55" s="149">
        <f t="shared" si="2"/>
        <v>0</v>
      </c>
      <c r="K55">
        <f t="shared" si="3"/>
        <v>0</v>
      </c>
    </row>
    <row r="56" spans="1:11" ht="18.75">
      <c r="A56" s="143">
        <v>52</v>
      </c>
      <c r="B56" s="144" t="s">
        <v>187</v>
      </c>
      <c r="C56" s="145"/>
      <c r="D56" s="146"/>
      <c r="E56" s="146"/>
      <c r="F56" s="146"/>
      <c r="G56" s="147"/>
      <c r="H56" s="148"/>
      <c r="I56" s="149">
        <f t="shared" si="2"/>
        <v>0</v>
      </c>
      <c r="K56">
        <f t="shared" si="3"/>
        <v>0</v>
      </c>
    </row>
    <row r="57" spans="1:11" ht="18.75">
      <c r="A57" s="143">
        <v>53</v>
      </c>
      <c r="B57" s="151" t="s">
        <v>188</v>
      </c>
      <c r="C57" s="145"/>
      <c r="D57" s="146"/>
      <c r="E57" s="146"/>
      <c r="F57" s="146"/>
      <c r="G57" s="147"/>
      <c r="H57" s="148"/>
      <c r="I57" s="149">
        <f t="shared" si="2"/>
        <v>0</v>
      </c>
      <c r="K57">
        <f t="shared" si="3"/>
        <v>0</v>
      </c>
    </row>
    <row r="58" spans="1:11" ht="18.75">
      <c r="A58" s="143">
        <v>54</v>
      </c>
      <c r="B58" s="151" t="s">
        <v>189</v>
      </c>
      <c r="C58" s="145"/>
      <c r="D58" s="146"/>
      <c r="E58" s="146"/>
      <c r="F58" s="146"/>
      <c r="G58" s="147"/>
      <c r="H58" s="148"/>
      <c r="I58" s="149">
        <f t="shared" si="2"/>
        <v>0</v>
      </c>
      <c r="K58">
        <f t="shared" si="3"/>
        <v>0</v>
      </c>
    </row>
    <row r="59" spans="1:11" ht="18.75">
      <c r="A59" s="143">
        <v>55</v>
      </c>
      <c r="B59" s="151" t="s">
        <v>190</v>
      </c>
      <c r="C59" s="145"/>
      <c r="D59" s="154"/>
      <c r="E59" s="154"/>
      <c r="F59" s="154"/>
      <c r="G59" s="148"/>
      <c r="H59" s="148"/>
      <c r="I59" s="149">
        <f t="shared" si="2"/>
        <v>0</v>
      </c>
      <c r="K59">
        <f t="shared" si="3"/>
        <v>0</v>
      </c>
    </row>
    <row r="60" spans="1:11" ht="18.75">
      <c r="A60" s="143">
        <v>56</v>
      </c>
      <c r="B60" s="151" t="s">
        <v>191</v>
      </c>
      <c r="C60" s="145"/>
      <c r="D60" s="146"/>
      <c r="E60" s="146"/>
      <c r="F60" s="146"/>
      <c r="G60" s="148"/>
      <c r="H60" s="148"/>
      <c r="I60" s="149">
        <f t="shared" si="2"/>
        <v>0</v>
      </c>
      <c r="K60">
        <f t="shared" si="3"/>
        <v>0</v>
      </c>
    </row>
    <row r="61" spans="1:11" ht="18.75">
      <c r="A61" s="143">
        <v>57</v>
      </c>
      <c r="B61" s="151" t="s">
        <v>192</v>
      </c>
      <c r="C61" s="145"/>
      <c r="D61" s="146"/>
      <c r="E61" s="146"/>
      <c r="F61" s="146"/>
      <c r="G61" s="147"/>
      <c r="H61" s="148"/>
      <c r="I61" s="149">
        <f t="shared" si="2"/>
        <v>0</v>
      </c>
      <c r="K61">
        <f t="shared" si="3"/>
        <v>0</v>
      </c>
    </row>
    <row r="62" spans="1:11" ht="18.75">
      <c r="A62" s="143">
        <v>58</v>
      </c>
      <c r="B62" s="151" t="s">
        <v>193</v>
      </c>
      <c r="C62" s="145"/>
      <c r="D62" s="146"/>
      <c r="E62" s="146"/>
      <c r="F62" s="146"/>
      <c r="G62" s="147"/>
      <c r="H62" s="148"/>
      <c r="I62" s="149">
        <f t="shared" si="2"/>
        <v>0</v>
      </c>
      <c r="K62">
        <f t="shared" si="3"/>
        <v>0</v>
      </c>
    </row>
    <row r="63" spans="1:11" ht="18.75">
      <c r="A63" s="143">
        <v>59</v>
      </c>
      <c r="B63" s="151" t="s">
        <v>194</v>
      </c>
      <c r="C63" s="145"/>
      <c r="D63" s="146"/>
      <c r="E63" s="146"/>
      <c r="F63" s="146"/>
      <c r="G63" s="147"/>
      <c r="H63" s="148"/>
      <c r="I63" s="149">
        <f t="shared" si="2"/>
        <v>0</v>
      </c>
      <c r="K63">
        <f t="shared" si="3"/>
        <v>0</v>
      </c>
    </row>
    <row r="64" spans="1:11" ht="18.75">
      <c r="A64" s="143">
        <v>60</v>
      </c>
      <c r="B64" s="144" t="s">
        <v>195</v>
      </c>
      <c r="C64" s="145"/>
      <c r="D64" s="146"/>
      <c r="E64" s="146"/>
      <c r="F64" s="146"/>
      <c r="G64" s="147"/>
      <c r="H64" s="148"/>
      <c r="I64" s="149">
        <f t="shared" si="2"/>
        <v>0</v>
      </c>
      <c r="K64">
        <f t="shared" si="3"/>
        <v>0</v>
      </c>
    </row>
    <row r="65" spans="1:11" ht="18.75">
      <c r="A65" s="143">
        <v>61</v>
      </c>
      <c r="B65" s="157" t="s">
        <v>196</v>
      </c>
      <c r="C65" s="145"/>
      <c r="D65" s="146"/>
      <c r="E65" s="146"/>
      <c r="F65" s="146"/>
      <c r="G65" s="147"/>
      <c r="H65" s="148"/>
      <c r="I65" s="149">
        <f t="shared" si="2"/>
        <v>0</v>
      </c>
      <c r="K65">
        <f t="shared" si="3"/>
        <v>0</v>
      </c>
    </row>
    <row r="66" spans="1:11" ht="18.75">
      <c r="A66" s="143">
        <v>62</v>
      </c>
      <c r="B66" s="157" t="s">
        <v>116</v>
      </c>
      <c r="C66" s="145"/>
      <c r="D66" s="146"/>
      <c r="E66" s="146"/>
      <c r="F66" s="146"/>
      <c r="G66" s="148"/>
      <c r="H66" s="148"/>
      <c r="I66" s="149">
        <f t="shared" si="2"/>
        <v>0</v>
      </c>
      <c r="K66">
        <f t="shared" si="3"/>
        <v>0</v>
      </c>
    </row>
    <row r="67" spans="1:11" ht="18.75">
      <c r="A67" s="143">
        <v>63</v>
      </c>
      <c r="B67" s="157" t="s">
        <v>118</v>
      </c>
      <c r="C67" s="145"/>
      <c r="D67" s="146"/>
      <c r="E67" s="146"/>
      <c r="F67" s="146"/>
      <c r="G67" s="147"/>
      <c r="H67" s="148"/>
      <c r="I67" s="149">
        <f t="shared" si="2"/>
        <v>0</v>
      </c>
      <c r="K67">
        <f t="shared" si="3"/>
        <v>0</v>
      </c>
    </row>
    <row r="68" spans="1:11" ht="18.75">
      <c r="A68" s="143">
        <v>64</v>
      </c>
      <c r="B68" s="157" t="s">
        <v>117</v>
      </c>
      <c r="C68" s="145"/>
      <c r="D68" s="146"/>
      <c r="E68" s="146"/>
      <c r="F68" s="146"/>
      <c r="G68" s="148"/>
      <c r="H68" s="147"/>
      <c r="I68" s="149">
        <f t="shared" si="2"/>
        <v>0</v>
      </c>
      <c r="K68">
        <f t="shared" si="3"/>
        <v>0</v>
      </c>
    </row>
    <row r="69" spans="1:11" ht="18.75">
      <c r="A69" s="143">
        <v>65</v>
      </c>
      <c r="B69" s="151" t="s">
        <v>119</v>
      </c>
      <c r="C69" s="145"/>
      <c r="D69" s="146"/>
      <c r="E69" s="146"/>
      <c r="F69" s="146"/>
      <c r="G69" s="148"/>
      <c r="H69" s="148"/>
      <c r="I69" s="149">
        <f t="shared" si="2"/>
        <v>0</v>
      </c>
      <c r="K69">
        <f t="shared" si="3"/>
        <v>0</v>
      </c>
    </row>
    <row r="70" spans="1:11" ht="18.75">
      <c r="A70" s="143">
        <v>66</v>
      </c>
      <c r="B70" s="157" t="s">
        <v>120</v>
      </c>
      <c r="C70" s="145"/>
      <c r="D70" s="146"/>
      <c r="E70" s="146"/>
      <c r="F70" s="146"/>
      <c r="G70" s="148"/>
      <c r="H70" s="148"/>
      <c r="I70" s="149">
        <f t="shared" ref="I70:I81" si="4">+G70-H70</f>
        <v>0</v>
      </c>
      <c r="K70">
        <f t="shared" ref="K70:K81" si="5">IF(G70&gt;0,1,0)</f>
        <v>0</v>
      </c>
    </row>
    <row r="71" spans="1:11" ht="18.75">
      <c r="A71" s="143">
        <v>67</v>
      </c>
      <c r="B71" s="157" t="s">
        <v>121</v>
      </c>
      <c r="C71" s="145"/>
      <c r="D71" s="146"/>
      <c r="E71" s="146"/>
      <c r="F71" s="146"/>
      <c r="G71" s="148"/>
      <c r="H71" s="148"/>
      <c r="I71" s="149">
        <f t="shared" si="4"/>
        <v>0</v>
      </c>
      <c r="K71">
        <f t="shared" si="5"/>
        <v>0</v>
      </c>
    </row>
    <row r="72" spans="1:11" ht="18.75">
      <c r="A72" s="143">
        <v>68</v>
      </c>
      <c r="B72" s="151" t="s">
        <v>123</v>
      </c>
      <c r="C72" s="145"/>
      <c r="D72" s="146"/>
      <c r="E72" s="146"/>
      <c r="F72" s="146"/>
      <c r="G72" s="147"/>
      <c r="H72" s="148"/>
      <c r="I72" s="149">
        <f t="shared" si="4"/>
        <v>0</v>
      </c>
      <c r="K72">
        <f t="shared" si="5"/>
        <v>0</v>
      </c>
    </row>
    <row r="73" spans="1:11" ht="18.75">
      <c r="A73" s="143">
        <v>69</v>
      </c>
      <c r="B73" s="156" t="s">
        <v>124</v>
      </c>
      <c r="C73" s="145"/>
      <c r="D73" s="146"/>
      <c r="E73" s="146"/>
      <c r="F73" s="146"/>
      <c r="G73" s="147"/>
      <c r="H73" s="148"/>
      <c r="I73" s="149">
        <f t="shared" si="4"/>
        <v>0</v>
      </c>
      <c r="K73">
        <f t="shared" si="5"/>
        <v>0</v>
      </c>
    </row>
    <row r="74" spans="1:11" ht="18.75">
      <c r="A74" s="143">
        <v>70</v>
      </c>
      <c r="B74" s="156" t="s">
        <v>125</v>
      </c>
      <c r="C74" s="145"/>
      <c r="D74" s="146"/>
      <c r="E74" s="146"/>
      <c r="F74" s="146"/>
      <c r="G74" s="148"/>
      <c r="H74" s="148"/>
      <c r="I74" s="149">
        <f t="shared" si="4"/>
        <v>0</v>
      </c>
      <c r="K74">
        <f t="shared" si="5"/>
        <v>0</v>
      </c>
    </row>
    <row r="75" spans="1:11" ht="18.75">
      <c r="A75" s="143">
        <v>71</v>
      </c>
      <c r="B75" s="151" t="s">
        <v>126</v>
      </c>
      <c r="C75" s="145"/>
      <c r="D75" s="146"/>
      <c r="E75" s="146"/>
      <c r="F75" s="146"/>
      <c r="G75" s="147"/>
      <c r="H75" s="148"/>
      <c r="I75" s="149">
        <f t="shared" si="4"/>
        <v>0</v>
      </c>
      <c r="K75">
        <f t="shared" si="5"/>
        <v>0</v>
      </c>
    </row>
    <row r="76" spans="1:11" ht="18.75">
      <c r="A76" s="143">
        <v>72</v>
      </c>
      <c r="B76" s="144" t="s">
        <v>127</v>
      </c>
      <c r="C76" s="145"/>
      <c r="D76" s="146"/>
      <c r="E76" s="146"/>
      <c r="F76" s="146"/>
      <c r="G76" s="147"/>
      <c r="H76" s="148"/>
      <c r="I76" s="149">
        <f t="shared" si="4"/>
        <v>0</v>
      </c>
      <c r="K76">
        <f t="shared" si="5"/>
        <v>0</v>
      </c>
    </row>
    <row r="77" spans="1:11" ht="18.75">
      <c r="A77" s="143">
        <v>73</v>
      </c>
      <c r="B77" s="144" t="s">
        <v>128</v>
      </c>
      <c r="C77" s="145"/>
      <c r="D77" s="146"/>
      <c r="E77" s="146"/>
      <c r="F77" s="146"/>
      <c r="G77" s="148"/>
      <c r="H77" s="148"/>
      <c r="I77" s="149">
        <f t="shared" si="4"/>
        <v>0</v>
      </c>
      <c r="K77">
        <f t="shared" si="5"/>
        <v>0</v>
      </c>
    </row>
    <row r="78" spans="1:11" ht="18.75">
      <c r="A78" s="143">
        <v>74</v>
      </c>
      <c r="B78" s="144" t="s">
        <v>129</v>
      </c>
      <c r="C78" s="145"/>
      <c r="D78" s="146"/>
      <c r="E78" s="146"/>
      <c r="F78" s="146"/>
      <c r="G78" s="147"/>
      <c r="H78" s="148"/>
      <c r="I78" s="149">
        <f t="shared" si="4"/>
        <v>0</v>
      </c>
      <c r="K78">
        <f t="shared" si="5"/>
        <v>0</v>
      </c>
    </row>
    <row r="79" spans="1:11" ht="18.75">
      <c r="A79" s="143">
        <v>75</v>
      </c>
      <c r="B79" s="144" t="s">
        <v>130</v>
      </c>
      <c r="C79" s="145"/>
      <c r="D79" s="146"/>
      <c r="E79" s="146"/>
      <c r="F79" s="146"/>
      <c r="G79" s="147"/>
      <c r="H79" s="148"/>
      <c r="I79" s="149">
        <f t="shared" si="4"/>
        <v>0</v>
      </c>
      <c r="K79">
        <f t="shared" si="5"/>
        <v>0</v>
      </c>
    </row>
    <row r="80" spans="1:11" ht="18.75">
      <c r="A80" s="143">
        <v>76</v>
      </c>
      <c r="B80" s="151" t="s">
        <v>132</v>
      </c>
      <c r="C80" s="145"/>
      <c r="D80" s="146"/>
      <c r="E80" s="146"/>
      <c r="F80" s="146"/>
      <c r="G80" s="147"/>
      <c r="H80" s="148"/>
      <c r="I80" s="149">
        <f t="shared" si="4"/>
        <v>0</v>
      </c>
      <c r="K80">
        <f t="shared" si="5"/>
        <v>0</v>
      </c>
    </row>
    <row r="81" spans="1:11" ht="18.75">
      <c r="A81" s="163">
        <v>77</v>
      </c>
      <c r="B81" s="164" t="s">
        <v>131</v>
      </c>
      <c r="C81" s="165"/>
      <c r="D81" s="161"/>
      <c r="E81" s="161"/>
      <c r="F81" s="161"/>
      <c r="G81" s="162"/>
      <c r="H81" s="162"/>
      <c r="I81" s="383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7CDF8-76A8-4CA7-84DB-B81322CE38EE}">
  <sheetPr codeName="Sheet29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1" sqref="H11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18.75">
      <c r="A1" s="850" t="s">
        <v>424</v>
      </c>
      <c r="B1" s="850"/>
      <c r="C1" s="850"/>
      <c r="D1" s="850"/>
      <c r="E1" s="850"/>
      <c r="F1" s="850"/>
      <c r="G1" s="850"/>
      <c r="H1" s="850"/>
      <c r="I1" s="850"/>
      <c r="K1" t="s">
        <v>318</v>
      </c>
    </row>
    <row r="2" spans="1:11" ht="18.75">
      <c r="A2" s="855" t="s">
        <v>227</v>
      </c>
      <c r="B2" s="855" t="s">
        <v>4</v>
      </c>
      <c r="C2" s="857" t="s">
        <v>228</v>
      </c>
      <c r="D2" s="853" t="s">
        <v>229</v>
      </c>
      <c r="E2" s="859"/>
      <c r="F2" s="854"/>
      <c r="G2" s="137" t="s">
        <v>230</v>
      </c>
      <c r="H2" s="137" t="s">
        <v>230</v>
      </c>
      <c r="I2" s="860" t="s">
        <v>231</v>
      </c>
    </row>
    <row r="3" spans="1:11" ht="18.75">
      <c r="A3" s="856"/>
      <c r="B3" s="856"/>
      <c r="C3" s="858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861"/>
    </row>
    <row r="4" spans="1:11" ht="18.75">
      <c r="A4" s="853" t="s">
        <v>40</v>
      </c>
      <c r="B4" s="854"/>
      <c r="C4" s="140">
        <f t="shared" ref="C4:H4" si="0">SUM(C5:C81)</f>
        <v>0</v>
      </c>
      <c r="D4" s="141">
        <f t="shared" si="0"/>
        <v>0</v>
      </c>
      <c r="E4" s="141">
        <f t="shared" si="0"/>
        <v>0</v>
      </c>
      <c r="F4" s="141">
        <f t="shared" si="0"/>
        <v>0</v>
      </c>
      <c r="G4" s="141">
        <f t="shared" si="0"/>
        <v>0</v>
      </c>
      <c r="H4" s="141">
        <f t="shared" si="0"/>
        <v>0</v>
      </c>
      <c r="I4" s="141">
        <f t="shared" ref="I4" si="1">SUM(I5:I81)</f>
        <v>0</v>
      </c>
      <c r="K4">
        <f>SUM(K5:K81)</f>
        <v>0</v>
      </c>
    </row>
    <row r="5" spans="1:11" ht="18.75">
      <c r="A5" s="143">
        <v>1</v>
      </c>
      <c r="B5" s="151" t="s">
        <v>155</v>
      </c>
      <c r="C5" s="145"/>
      <c r="D5" s="146"/>
      <c r="E5" s="146"/>
      <c r="F5" s="146"/>
      <c r="G5" s="147"/>
      <c r="H5" s="148"/>
      <c r="I5" s="149">
        <f>+G5-H5</f>
        <v>0</v>
      </c>
      <c r="K5">
        <f>IF(G5&gt;0,1,0)</f>
        <v>0</v>
      </c>
    </row>
    <row r="6" spans="1:11" ht="18.75">
      <c r="A6" s="143">
        <v>2</v>
      </c>
      <c r="B6" s="151" t="s">
        <v>165</v>
      </c>
      <c r="C6" s="145"/>
      <c r="D6" s="146"/>
      <c r="E6" s="146"/>
      <c r="F6" s="146"/>
      <c r="G6" s="147"/>
      <c r="H6" s="148"/>
      <c r="I6" s="149">
        <f t="shared" ref="I6:I69" si="2">+G6-H6</f>
        <v>0</v>
      </c>
      <c r="K6">
        <f t="shared" ref="K6:K69" si="3">IF(G6&gt;0,1,0)</f>
        <v>0</v>
      </c>
    </row>
    <row r="7" spans="1:11" ht="18.75">
      <c r="A7" s="143">
        <v>3</v>
      </c>
      <c r="B7" s="151" t="s">
        <v>148</v>
      </c>
      <c r="C7" s="145"/>
      <c r="D7" s="166"/>
      <c r="E7" s="146"/>
      <c r="F7" s="154"/>
      <c r="G7" s="148"/>
      <c r="H7" s="148"/>
      <c r="I7" s="149">
        <f t="shared" si="2"/>
        <v>0</v>
      </c>
      <c r="K7">
        <f t="shared" si="3"/>
        <v>0</v>
      </c>
    </row>
    <row r="8" spans="1:11" ht="18.75">
      <c r="A8" s="143">
        <v>4</v>
      </c>
      <c r="B8" s="151" t="s">
        <v>122</v>
      </c>
      <c r="C8" s="145"/>
      <c r="D8" s="146"/>
      <c r="E8" s="146"/>
      <c r="F8" s="146"/>
      <c r="G8" s="147"/>
      <c r="H8" s="148"/>
      <c r="I8" s="149">
        <f t="shared" si="2"/>
        <v>0</v>
      </c>
      <c r="K8">
        <f t="shared" si="3"/>
        <v>0</v>
      </c>
    </row>
    <row r="9" spans="1:11" ht="18.75">
      <c r="A9" s="143">
        <v>5</v>
      </c>
      <c r="B9" s="151" t="s">
        <v>156</v>
      </c>
      <c r="C9" s="145"/>
      <c r="D9" s="146"/>
      <c r="E9" s="146"/>
      <c r="F9" s="146"/>
      <c r="G9" s="148"/>
      <c r="H9" s="147"/>
      <c r="I9" s="149">
        <f t="shared" si="2"/>
        <v>0</v>
      </c>
      <c r="K9">
        <f t="shared" si="3"/>
        <v>0</v>
      </c>
    </row>
    <row r="10" spans="1:11" ht="18.75">
      <c r="A10" s="143">
        <v>6</v>
      </c>
      <c r="B10" s="151" t="s">
        <v>157</v>
      </c>
      <c r="C10" s="145"/>
      <c r="D10" s="146"/>
      <c r="E10" s="146"/>
      <c r="F10" s="146"/>
      <c r="G10" s="147"/>
      <c r="H10" s="148"/>
      <c r="I10" s="149">
        <f t="shared" si="2"/>
        <v>0</v>
      </c>
      <c r="K10">
        <f t="shared" si="3"/>
        <v>0</v>
      </c>
    </row>
    <row r="11" spans="1:11" ht="18.75">
      <c r="A11" s="143">
        <v>7</v>
      </c>
      <c r="B11" s="153" t="s">
        <v>217</v>
      </c>
      <c r="C11" s="145"/>
      <c r="D11" s="146"/>
      <c r="E11" s="146"/>
      <c r="F11" s="146"/>
      <c r="G11" s="148"/>
      <c r="H11" s="147"/>
      <c r="I11" s="149">
        <f t="shared" si="2"/>
        <v>0</v>
      </c>
      <c r="K11">
        <f t="shared" si="3"/>
        <v>0</v>
      </c>
    </row>
    <row r="12" spans="1:11" ht="18.75">
      <c r="A12" s="143">
        <v>8</v>
      </c>
      <c r="B12" s="151" t="s">
        <v>158</v>
      </c>
      <c r="C12" s="145"/>
      <c r="D12" s="146"/>
      <c r="E12" s="146"/>
      <c r="F12" s="146"/>
      <c r="G12" s="147"/>
      <c r="H12" s="148"/>
      <c r="I12" s="149">
        <f t="shared" si="2"/>
        <v>0</v>
      </c>
      <c r="K12">
        <f t="shared" si="3"/>
        <v>0</v>
      </c>
    </row>
    <row r="13" spans="1:11" ht="18.75">
      <c r="A13" s="143">
        <v>9</v>
      </c>
      <c r="B13" s="151" t="s">
        <v>159</v>
      </c>
      <c r="C13" s="145"/>
      <c r="D13" s="146"/>
      <c r="E13" s="146"/>
      <c r="F13" s="146"/>
      <c r="G13" s="147"/>
      <c r="H13" s="148"/>
      <c r="I13" s="149">
        <f t="shared" si="2"/>
        <v>0</v>
      </c>
      <c r="K13">
        <f t="shared" si="3"/>
        <v>0</v>
      </c>
    </row>
    <row r="14" spans="1:11" ht="18.75">
      <c r="A14" s="143">
        <v>10</v>
      </c>
      <c r="B14" s="151" t="s">
        <v>160</v>
      </c>
      <c r="C14" s="145"/>
      <c r="D14" s="146"/>
      <c r="E14" s="146"/>
      <c r="F14" s="146"/>
      <c r="G14" s="148"/>
      <c r="H14" s="147"/>
      <c r="I14" s="149">
        <f t="shared" si="2"/>
        <v>0</v>
      </c>
      <c r="K14">
        <f t="shared" si="3"/>
        <v>0</v>
      </c>
    </row>
    <row r="15" spans="1:11" ht="18.75">
      <c r="A15" s="143">
        <v>11</v>
      </c>
      <c r="B15" s="159" t="s">
        <v>161</v>
      </c>
      <c r="C15" s="145"/>
      <c r="D15" s="146"/>
      <c r="E15" s="146"/>
      <c r="F15" s="146"/>
      <c r="G15" s="147"/>
      <c r="H15" s="148"/>
      <c r="I15" s="149">
        <f t="shared" si="2"/>
        <v>0</v>
      </c>
      <c r="K15">
        <f t="shared" si="3"/>
        <v>0</v>
      </c>
    </row>
    <row r="16" spans="1:11" ht="18.75">
      <c r="A16" s="143">
        <v>12</v>
      </c>
      <c r="B16" s="157" t="s">
        <v>162</v>
      </c>
      <c r="C16" s="145"/>
      <c r="D16" s="146"/>
      <c r="E16" s="146"/>
      <c r="F16" s="146"/>
      <c r="G16" s="147"/>
      <c r="H16" s="148"/>
      <c r="I16" s="149">
        <f t="shared" si="2"/>
        <v>0</v>
      </c>
      <c r="K16">
        <f t="shared" si="3"/>
        <v>0</v>
      </c>
    </row>
    <row r="17" spans="1:11" ht="18.75">
      <c r="A17" s="143">
        <v>13</v>
      </c>
      <c r="B17" s="151" t="s">
        <v>174</v>
      </c>
      <c r="C17" s="145"/>
      <c r="D17" s="146"/>
      <c r="E17" s="146"/>
      <c r="F17" s="146"/>
      <c r="G17" s="147"/>
      <c r="H17" s="148"/>
      <c r="I17" s="149">
        <f t="shared" si="2"/>
        <v>0</v>
      </c>
      <c r="K17">
        <f t="shared" si="3"/>
        <v>0</v>
      </c>
    </row>
    <row r="18" spans="1:11" ht="18.75">
      <c r="A18" s="143">
        <v>14</v>
      </c>
      <c r="B18" s="151" t="s">
        <v>175</v>
      </c>
      <c r="C18" s="145"/>
      <c r="D18" s="158"/>
      <c r="E18" s="158"/>
      <c r="F18" s="146"/>
      <c r="G18" s="148"/>
      <c r="H18" s="147"/>
      <c r="I18" s="149">
        <f t="shared" si="2"/>
        <v>0</v>
      </c>
      <c r="K18">
        <f t="shared" si="3"/>
        <v>0</v>
      </c>
    </row>
    <row r="19" spans="1:11" ht="18.75">
      <c r="A19" s="143">
        <v>15</v>
      </c>
      <c r="B19" s="151" t="s">
        <v>176</v>
      </c>
      <c r="C19" s="145"/>
      <c r="D19" s="146"/>
      <c r="E19" s="146"/>
      <c r="F19" s="146"/>
      <c r="G19" s="147"/>
      <c r="H19" s="148"/>
      <c r="I19" s="149">
        <f t="shared" si="2"/>
        <v>0</v>
      </c>
      <c r="K19">
        <f t="shared" si="3"/>
        <v>0</v>
      </c>
    </row>
    <row r="20" spans="1:11" ht="18.75">
      <c r="A20" s="143">
        <v>16</v>
      </c>
      <c r="B20" s="144" t="s">
        <v>177</v>
      </c>
      <c r="C20" s="145"/>
      <c r="D20" s="146"/>
      <c r="E20" s="146"/>
      <c r="F20" s="146"/>
      <c r="G20" s="147"/>
      <c r="H20" s="148"/>
      <c r="I20" s="149">
        <f t="shared" si="2"/>
        <v>0</v>
      </c>
      <c r="K20">
        <f t="shared" si="3"/>
        <v>0</v>
      </c>
    </row>
    <row r="21" spans="1:11" ht="18.75">
      <c r="A21" s="143">
        <v>17</v>
      </c>
      <c r="B21" s="153" t="s">
        <v>178</v>
      </c>
      <c r="C21" s="145"/>
      <c r="D21" s="146"/>
      <c r="E21" s="146"/>
      <c r="F21" s="146"/>
      <c r="G21" s="148"/>
      <c r="H21" s="148"/>
      <c r="I21" s="149">
        <f t="shared" si="2"/>
        <v>0</v>
      </c>
      <c r="K21">
        <f t="shared" si="3"/>
        <v>0</v>
      </c>
    </row>
    <row r="22" spans="1:11" ht="18.75">
      <c r="A22" s="143">
        <v>18</v>
      </c>
      <c r="B22" s="151" t="s">
        <v>179</v>
      </c>
      <c r="C22" s="145"/>
      <c r="D22" s="146"/>
      <c r="E22" s="146"/>
      <c r="F22" s="146"/>
      <c r="G22" s="148"/>
      <c r="H22" s="148"/>
      <c r="I22" s="149">
        <f t="shared" si="2"/>
        <v>0</v>
      </c>
      <c r="K22">
        <f t="shared" si="3"/>
        <v>0</v>
      </c>
    </row>
    <row r="23" spans="1:11" ht="18.75">
      <c r="A23" s="143">
        <v>19</v>
      </c>
      <c r="B23" s="151" t="s">
        <v>180</v>
      </c>
      <c r="C23" s="145"/>
      <c r="D23" s="146"/>
      <c r="E23" s="146"/>
      <c r="F23" s="146"/>
      <c r="G23" s="148"/>
      <c r="H23" s="148"/>
      <c r="I23" s="149">
        <f t="shared" si="2"/>
        <v>0</v>
      </c>
      <c r="K23">
        <f t="shared" si="3"/>
        <v>0</v>
      </c>
    </row>
    <row r="24" spans="1:11" ht="18.75">
      <c r="A24" s="143">
        <v>20</v>
      </c>
      <c r="B24" s="144" t="s">
        <v>181</v>
      </c>
      <c r="C24" s="145"/>
      <c r="D24" s="146"/>
      <c r="E24" s="146"/>
      <c r="F24" s="146"/>
      <c r="G24" s="148"/>
      <c r="H24" s="147"/>
      <c r="I24" s="149">
        <f t="shared" si="2"/>
        <v>0</v>
      </c>
      <c r="K24">
        <f t="shared" si="3"/>
        <v>0</v>
      </c>
    </row>
    <row r="25" spans="1:11" ht="18.75">
      <c r="A25" s="143">
        <v>21</v>
      </c>
      <c r="B25" s="151" t="s">
        <v>164</v>
      </c>
      <c r="C25" s="145"/>
      <c r="D25" s="146"/>
      <c r="E25" s="146"/>
      <c r="F25" s="146"/>
      <c r="G25" s="148"/>
      <c r="H25" s="147"/>
      <c r="I25" s="149">
        <f t="shared" si="2"/>
        <v>0</v>
      </c>
      <c r="K25">
        <f t="shared" si="3"/>
        <v>0</v>
      </c>
    </row>
    <row r="26" spans="1:11" ht="18.75">
      <c r="A26" s="143">
        <v>22</v>
      </c>
      <c r="B26" s="151" t="s">
        <v>166</v>
      </c>
      <c r="C26" s="145"/>
      <c r="D26" s="146"/>
      <c r="E26" s="146"/>
      <c r="F26" s="146"/>
      <c r="G26" s="148"/>
      <c r="H26" s="147"/>
      <c r="I26" s="149">
        <f t="shared" si="2"/>
        <v>0</v>
      </c>
      <c r="K26">
        <f t="shared" si="3"/>
        <v>0</v>
      </c>
    </row>
    <row r="27" spans="1:11" ht="18.75">
      <c r="A27" s="143">
        <v>23</v>
      </c>
      <c r="B27" s="151" t="s">
        <v>167</v>
      </c>
      <c r="C27" s="145"/>
      <c r="D27" s="146"/>
      <c r="E27" s="146"/>
      <c r="F27" s="146"/>
      <c r="G27" s="148"/>
      <c r="H27" s="147"/>
      <c r="I27" s="149">
        <f t="shared" si="2"/>
        <v>0</v>
      </c>
      <c r="K27">
        <f t="shared" si="3"/>
        <v>0</v>
      </c>
    </row>
    <row r="28" spans="1:11" ht="18.75">
      <c r="A28" s="143">
        <v>24</v>
      </c>
      <c r="B28" s="151" t="s">
        <v>168</v>
      </c>
      <c r="C28" s="145"/>
      <c r="D28" s="146"/>
      <c r="E28" s="146"/>
      <c r="F28" s="146"/>
      <c r="G28" s="148"/>
      <c r="H28" s="148"/>
      <c r="I28" s="149">
        <f t="shared" si="2"/>
        <v>0</v>
      </c>
      <c r="K28">
        <f t="shared" si="3"/>
        <v>0</v>
      </c>
    </row>
    <row r="29" spans="1:11" ht="18.75">
      <c r="A29" s="143">
        <v>25</v>
      </c>
      <c r="B29" s="151" t="s">
        <v>169</v>
      </c>
      <c r="C29" s="145"/>
      <c r="D29" s="146"/>
      <c r="E29" s="146"/>
      <c r="F29" s="146"/>
      <c r="G29" s="148"/>
      <c r="H29" s="148"/>
      <c r="I29" s="149">
        <f t="shared" si="2"/>
        <v>0</v>
      </c>
      <c r="K29">
        <f t="shared" si="3"/>
        <v>0</v>
      </c>
    </row>
    <row r="30" spans="1:11" ht="18.75">
      <c r="A30" s="143">
        <v>26</v>
      </c>
      <c r="B30" s="152" t="s">
        <v>170</v>
      </c>
      <c r="C30" s="145"/>
      <c r="D30" s="146"/>
      <c r="E30" s="146"/>
      <c r="F30" s="146"/>
      <c r="G30" s="148"/>
      <c r="H30" s="148"/>
      <c r="I30" s="149">
        <f t="shared" si="2"/>
        <v>0</v>
      </c>
      <c r="K30">
        <f t="shared" si="3"/>
        <v>0</v>
      </c>
    </row>
    <row r="31" spans="1:11" ht="18.75">
      <c r="A31" s="143">
        <v>27</v>
      </c>
      <c r="B31" s="151" t="s">
        <v>171</v>
      </c>
      <c r="C31" s="145"/>
      <c r="D31" s="146"/>
      <c r="E31" s="146"/>
      <c r="F31" s="146"/>
      <c r="G31" s="148"/>
      <c r="H31" s="147"/>
      <c r="I31" s="149">
        <f t="shared" si="2"/>
        <v>0</v>
      </c>
      <c r="K31">
        <f t="shared" si="3"/>
        <v>0</v>
      </c>
    </row>
    <row r="32" spans="1:11" ht="18.75">
      <c r="A32" s="143">
        <v>28</v>
      </c>
      <c r="B32" s="153" t="s">
        <v>172</v>
      </c>
      <c r="C32" s="145"/>
      <c r="D32" s="146"/>
      <c r="E32" s="146"/>
      <c r="F32" s="146"/>
      <c r="G32" s="148"/>
      <c r="H32" s="148"/>
      <c r="I32" s="149">
        <f t="shared" si="2"/>
        <v>0</v>
      </c>
      <c r="K32">
        <f t="shared" si="3"/>
        <v>0</v>
      </c>
    </row>
    <row r="33" spans="1:11" ht="18.75">
      <c r="A33" s="143">
        <v>29</v>
      </c>
      <c r="B33" s="153" t="s">
        <v>134</v>
      </c>
      <c r="C33" s="145"/>
      <c r="D33" s="146"/>
      <c r="E33" s="146"/>
      <c r="F33" s="146"/>
      <c r="G33" s="148"/>
      <c r="H33" s="148"/>
      <c r="I33" s="149">
        <f t="shared" si="2"/>
        <v>0</v>
      </c>
      <c r="K33">
        <f t="shared" si="3"/>
        <v>0</v>
      </c>
    </row>
    <row r="34" spans="1:11" ht="18.75">
      <c r="A34" s="143">
        <v>30</v>
      </c>
      <c r="B34" s="150" t="s">
        <v>135</v>
      </c>
      <c r="C34" s="145"/>
      <c r="D34" s="146"/>
      <c r="E34" s="146"/>
      <c r="F34" s="146"/>
      <c r="G34" s="148"/>
      <c r="H34" s="148"/>
      <c r="I34" s="149">
        <f t="shared" si="2"/>
        <v>0</v>
      </c>
      <c r="K34">
        <f t="shared" si="3"/>
        <v>0</v>
      </c>
    </row>
    <row r="35" spans="1:11" ht="18.75">
      <c r="A35" s="143">
        <v>31</v>
      </c>
      <c r="B35" s="167" t="s">
        <v>136</v>
      </c>
      <c r="C35" s="145"/>
      <c r="D35" s="166"/>
      <c r="E35" s="146"/>
      <c r="F35" s="154"/>
      <c r="G35" s="148"/>
      <c r="H35" s="148"/>
      <c r="I35" s="149">
        <f t="shared" si="2"/>
        <v>0</v>
      </c>
      <c r="K35">
        <f t="shared" si="3"/>
        <v>0</v>
      </c>
    </row>
    <row r="36" spans="1:11" ht="18.75">
      <c r="A36" s="143">
        <v>32</v>
      </c>
      <c r="B36" s="151" t="s">
        <v>137</v>
      </c>
      <c r="C36" s="145"/>
      <c r="D36" s="166"/>
      <c r="E36" s="146"/>
      <c r="F36" s="154"/>
      <c r="G36" s="148"/>
      <c r="H36" s="148"/>
      <c r="I36" s="149">
        <f t="shared" si="2"/>
        <v>0</v>
      </c>
      <c r="K36">
        <f t="shared" si="3"/>
        <v>0</v>
      </c>
    </row>
    <row r="37" spans="1:11" ht="18.75">
      <c r="A37" s="143">
        <v>33</v>
      </c>
      <c r="B37" s="157" t="s">
        <v>138</v>
      </c>
      <c r="C37" s="145"/>
      <c r="D37" s="168"/>
      <c r="E37" s="146"/>
      <c r="F37" s="154"/>
      <c r="G37" s="148"/>
      <c r="H37" s="148"/>
      <c r="I37" s="149">
        <f t="shared" si="2"/>
        <v>0</v>
      </c>
      <c r="K37">
        <f t="shared" si="3"/>
        <v>0</v>
      </c>
    </row>
    <row r="38" spans="1:11" ht="18.75">
      <c r="A38" s="143">
        <v>34</v>
      </c>
      <c r="B38" s="160" t="s">
        <v>139</v>
      </c>
      <c r="C38" s="145"/>
      <c r="D38" s="166"/>
      <c r="E38" s="146"/>
      <c r="F38" s="154"/>
      <c r="G38" s="148"/>
      <c r="H38" s="148"/>
      <c r="I38" s="149">
        <f t="shared" si="2"/>
        <v>0</v>
      </c>
      <c r="K38">
        <f t="shared" si="3"/>
        <v>0</v>
      </c>
    </row>
    <row r="39" spans="1:11" ht="18.75">
      <c r="A39" s="143">
        <v>35</v>
      </c>
      <c r="B39" s="157" t="s">
        <v>140</v>
      </c>
      <c r="C39" s="145"/>
      <c r="D39" s="166"/>
      <c r="E39" s="146"/>
      <c r="F39" s="154"/>
      <c r="G39" s="148"/>
      <c r="H39" s="148"/>
      <c r="I39" s="149">
        <f t="shared" si="2"/>
        <v>0</v>
      </c>
      <c r="K39">
        <f t="shared" si="3"/>
        <v>0</v>
      </c>
    </row>
    <row r="40" spans="1:11" ht="18.75">
      <c r="A40" s="143">
        <v>36</v>
      </c>
      <c r="B40" s="151" t="s">
        <v>141</v>
      </c>
      <c r="C40" s="145"/>
      <c r="D40" s="168"/>
      <c r="E40" s="146"/>
      <c r="F40" s="154"/>
      <c r="G40" s="148"/>
      <c r="H40" s="148"/>
      <c r="I40" s="149">
        <f t="shared" si="2"/>
        <v>0</v>
      </c>
      <c r="K40">
        <f t="shared" si="3"/>
        <v>0</v>
      </c>
    </row>
    <row r="41" spans="1:11" ht="18.75">
      <c r="A41" s="143">
        <v>37</v>
      </c>
      <c r="B41" s="151" t="s">
        <v>142</v>
      </c>
      <c r="C41" s="145"/>
      <c r="D41" s="146"/>
      <c r="E41" s="146"/>
      <c r="F41" s="146"/>
      <c r="G41" s="148"/>
      <c r="H41" s="148"/>
      <c r="I41" s="149">
        <f t="shared" si="2"/>
        <v>0</v>
      </c>
      <c r="K41">
        <f t="shared" si="3"/>
        <v>0</v>
      </c>
    </row>
    <row r="42" spans="1:11" ht="18.75">
      <c r="A42" s="143">
        <v>38</v>
      </c>
      <c r="B42" s="144" t="s">
        <v>143</v>
      </c>
      <c r="C42" s="145"/>
      <c r="D42" s="146"/>
      <c r="E42" s="146"/>
      <c r="F42" s="146"/>
      <c r="G42" s="147"/>
      <c r="H42" s="148"/>
      <c r="I42" s="149">
        <f t="shared" si="2"/>
        <v>0</v>
      </c>
      <c r="K42">
        <f t="shared" si="3"/>
        <v>0</v>
      </c>
    </row>
    <row r="43" spans="1:11" ht="18.75">
      <c r="A43" s="143">
        <v>39</v>
      </c>
      <c r="B43" s="151" t="s">
        <v>144</v>
      </c>
      <c r="C43" s="145"/>
      <c r="D43" s="146"/>
      <c r="E43" s="146"/>
      <c r="F43" s="146"/>
      <c r="G43" s="147"/>
      <c r="H43" s="148"/>
      <c r="I43" s="149">
        <f t="shared" si="2"/>
        <v>0</v>
      </c>
      <c r="K43">
        <f t="shared" si="3"/>
        <v>0</v>
      </c>
    </row>
    <row r="44" spans="1:11" ht="18.75">
      <c r="A44" s="143">
        <v>40</v>
      </c>
      <c r="B44" s="151" t="s">
        <v>145</v>
      </c>
      <c r="C44" s="145"/>
      <c r="D44" s="146"/>
      <c r="E44" s="154"/>
      <c r="F44" s="146"/>
      <c r="G44" s="148"/>
      <c r="H44" s="155"/>
      <c r="I44" s="149">
        <f t="shared" si="2"/>
        <v>0</v>
      </c>
      <c r="K44">
        <f t="shared" si="3"/>
        <v>0</v>
      </c>
    </row>
    <row r="45" spans="1:11" ht="18.75">
      <c r="A45" s="143">
        <v>41</v>
      </c>
      <c r="B45" s="151" t="s">
        <v>146</v>
      </c>
      <c r="C45" s="145"/>
      <c r="D45" s="146"/>
      <c r="E45" s="146"/>
      <c r="F45" s="146"/>
      <c r="G45" s="147"/>
      <c r="H45" s="148"/>
      <c r="I45" s="149">
        <f t="shared" si="2"/>
        <v>0</v>
      </c>
      <c r="K45">
        <f t="shared" si="3"/>
        <v>0</v>
      </c>
    </row>
    <row r="46" spans="1:11" ht="18.75">
      <c r="A46" s="143">
        <v>42</v>
      </c>
      <c r="B46" s="151" t="s">
        <v>147</v>
      </c>
      <c r="C46" s="145"/>
      <c r="D46" s="146"/>
      <c r="E46" s="146"/>
      <c r="F46" s="146"/>
      <c r="G46" s="147"/>
      <c r="H46" s="148"/>
      <c r="I46" s="149">
        <f t="shared" si="2"/>
        <v>0</v>
      </c>
      <c r="K46">
        <f t="shared" si="3"/>
        <v>0</v>
      </c>
    </row>
    <row r="47" spans="1:11" ht="18.75">
      <c r="A47" s="143">
        <v>43</v>
      </c>
      <c r="B47" s="151" t="s">
        <v>149</v>
      </c>
      <c r="C47" s="145"/>
      <c r="D47" s="146"/>
      <c r="E47" s="146"/>
      <c r="F47" s="146"/>
      <c r="G47" s="147"/>
      <c r="H47" s="148"/>
      <c r="I47" s="149">
        <f t="shared" si="2"/>
        <v>0</v>
      </c>
      <c r="K47">
        <f t="shared" si="3"/>
        <v>0</v>
      </c>
    </row>
    <row r="48" spans="1:11" ht="18.75">
      <c r="A48" s="143">
        <v>44</v>
      </c>
      <c r="B48" s="144" t="s">
        <v>150</v>
      </c>
      <c r="C48" s="145"/>
      <c r="D48" s="146"/>
      <c r="E48" s="146"/>
      <c r="F48" s="146"/>
      <c r="G48" s="147"/>
      <c r="H48" s="148"/>
      <c r="I48" s="149">
        <f t="shared" si="2"/>
        <v>0</v>
      </c>
      <c r="K48">
        <f t="shared" si="3"/>
        <v>0</v>
      </c>
    </row>
    <row r="49" spans="1:11" ht="18.75">
      <c r="A49" s="143">
        <v>45</v>
      </c>
      <c r="B49" s="153" t="s">
        <v>151</v>
      </c>
      <c r="C49" s="145"/>
      <c r="D49" s="146"/>
      <c r="E49" s="146"/>
      <c r="F49" s="146"/>
      <c r="G49" s="147"/>
      <c r="H49" s="148"/>
      <c r="I49" s="149">
        <f t="shared" si="2"/>
        <v>0</v>
      </c>
      <c r="K49">
        <f t="shared" si="3"/>
        <v>0</v>
      </c>
    </row>
    <row r="50" spans="1:11" ht="18.75">
      <c r="A50" s="143">
        <v>46</v>
      </c>
      <c r="B50" s="153" t="s">
        <v>152</v>
      </c>
      <c r="C50" s="145"/>
      <c r="D50" s="146"/>
      <c r="E50" s="146"/>
      <c r="F50" s="146"/>
      <c r="G50" s="147"/>
      <c r="H50" s="148"/>
      <c r="I50" s="149">
        <f t="shared" si="2"/>
        <v>0</v>
      </c>
      <c r="K50">
        <f t="shared" si="3"/>
        <v>0</v>
      </c>
    </row>
    <row r="51" spans="1:11" ht="18.75">
      <c r="A51" s="143">
        <v>47</v>
      </c>
      <c r="B51" s="150" t="s">
        <v>153</v>
      </c>
      <c r="C51" s="145"/>
      <c r="D51" s="146"/>
      <c r="E51" s="146"/>
      <c r="F51" s="146"/>
      <c r="G51" s="147"/>
      <c r="H51" s="148"/>
      <c r="I51" s="149">
        <f t="shared" si="2"/>
        <v>0</v>
      </c>
      <c r="K51">
        <f t="shared" si="3"/>
        <v>0</v>
      </c>
    </row>
    <row r="52" spans="1:11" ht="18.75">
      <c r="A52" s="143">
        <v>48</v>
      </c>
      <c r="B52" s="151" t="s">
        <v>183</v>
      </c>
      <c r="C52" s="145"/>
      <c r="D52" s="146"/>
      <c r="E52" s="146"/>
      <c r="F52" s="146"/>
      <c r="G52" s="147"/>
      <c r="H52" s="148"/>
      <c r="I52" s="149">
        <f t="shared" si="2"/>
        <v>0</v>
      </c>
      <c r="K52">
        <f t="shared" si="3"/>
        <v>0</v>
      </c>
    </row>
    <row r="53" spans="1:11" ht="18.75">
      <c r="A53" s="143">
        <v>49</v>
      </c>
      <c r="B53" s="159" t="s">
        <v>184</v>
      </c>
      <c r="C53" s="145"/>
      <c r="D53" s="146"/>
      <c r="E53" s="146"/>
      <c r="F53" s="146"/>
      <c r="G53" s="147"/>
      <c r="H53" s="148"/>
      <c r="I53" s="149">
        <f t="shared" si="2"/>
        <v>0</v>
      </c>
      <c r="K53">
        <f t="shared" si="3"/>
        <v>0</v>
      </c>
    </row>
    <row r="54" spans="1:11" ht="18.75">
      <c r="A54" s="143">
        <v>50</v>
      </c>
      <c r="B54" s="151" t="s">
        <v>185</v>
      </c>
      <c r="C54" s="145"/>
      <c r="D54" s="146"/>
      <c r="E54" s="146"/>
      <c r="F54" s="146"/>
      <c r="G54" s="147"/>
      <c r="H54" s="148"/>
      <c r="I54" s="149">
        <f t="shared" si="2"/>
        <v>0</v>
      </c>
      <c r="K54">
        <f t="shared" si="3"/>
        <v>0</v>
      </c>
    </row>
    <row r="55" spans="1:11" ht="18.75">
      <c r="A55" s="143">
        <v>51</v>
      </c>
      <c r="B55" s="156" t="s">
        <v>186</v>
      </c>
      <c r="C55" s="145"/>
      <c r="D55" s="146"/>
      <c r="E55" s="146"/>
      <c r="F55" s="146"/>
      <c r="G55" s="147"/>
      <c r="H55" s="148"/>
      <c r="I55" s="149">
        <f t="shared" si="2"/>
        <v>0</v>
      </c>
      <c r="K55">
        <f t="shared" si="3"/>
        <v>0</v>
      </c>
    </row>
    <row r="56" spans="1:11" ht="18.75">
      <c r="A56" s="143">
        <v>52</v>
      </c>
      <c r="B56" s="144" t="s">
        <v>187</v>
      </c>
      <c r="C56" s="145"/>
      <c r="D56" s="146"/>
      <c r="E56" s="146"/>
      <c r="F56" s="146"/>
      <c r="G56" s="147"/>
      <c r="H56" s="148"/>
      <c r="I56" s="149">
        <f t="shared" si="2"/>
        <v>0</v>
      </c>
      <c r="K56">
        <f t="shared" si="3"/>
        <v>0</v>
      </c>
    </row>
    <row r="57" spans="1:11" ht="18.75">
      <c r="A57" s="143">
        <v>53</v>
      </c>
      <c r="B57" s="151" t="s">
        <v>188</v>
      </c>
      <c r="C57" s="145"/>
      <c r="D57" s="146"/>
      <c r="E57" s="146"/>
      <c r="F57" s="146"/>
      <c r="G57" s="147"/>
      <c r="H57" s="148"/>
      <c r="I57" s="149">
        <f t="shared" si="2"/>
        <v>0</v>
      </c>
      <c r="K57">
        <f t="shared" si="3"/>
        <v>0</v>
      </c>
    </row>
    <row r="58" spans="1:11" ht="18.75">
      <c r="A58" s="143">
        <v>54</v>
      </c>
      <c r="B58" s="151" t="s">
        <v>189</v>
      </c>
      <c r="C58" s="145"/>
      <c r="D58" s="146"/>
      <c r="E58" s="146"/>
      <c r="F58" s="146"/>
      <c r="G58" s="147"/>
      <c r="H58" s="148"/>
      <c r="I58" s="149">
        <f t="shared" si="2"/>
        <v>0</v>
      </c>
      <c r="K58">
        <f t="shared" si="3"/>
        <v>0</v>
      </c>
    </row>
    <row r="59" spans="1:11" ht="18.75">
      <c r="A59" s="143">
        <v>55</v>
      </c>
      <c r="B59" s="151" t="s">
        <v>190</v>
      </c>
      <c r="C59" s="145"/>
      <c r="D59" s="154"/>
      <c r="E59" s="154"/>
      <c r="F59" s="154"/>
      <c r="G59" s="148"/>
      <c r="H59" s="148"/>
      <c r="I59" s="149">
        <f t="shared" si="2"/>
        <v>0</v>
      </c>
      <c r="K59">
        <f t="shared" si="3"/>
        <v>0</v>
      </c>
    </row>
    <row r="60" spans="1:11" ht="18.75">
      <c r="A60" s="143">
        <v>56</v>
      </c>
      <c r="B60" s="151" t="s">
        <v>191</v>
      </c>
      <c r="C60" s="145"/>
      <c r="D60" s="146"/>
      <c r="E60" s="146"/>
      <c r="F60" s="146"/>
      <c r="G60" s="148"/>
      <c r="H60" s="148"/>
      <c r="I60" s="149">
        <f t="shared" si="2"/>
        <v>0</v>
      </c>
      <c r="K60">
        <f t="shared" si="3"/>
        <v>0</v>
      </c>
    </row>
    <row r="61" spans="1:11" ht="18.75">
      <c r="A61" s="143">
        <v>57</v>
      </c>
      <c r="B61" s="151" t="s">
        <v>192</v>
      </c>
      <c r="C61" s="145"/>
      <c r="D61" s="146"/>
      <c r="E61" s="146"/>
      <c r="F61" s="146"/>
      <c r="G61" s="147"/>
      <c r="H61" s="148"/>
      <c r="I61" s="149">
        <f t="shared" si="2"/>
        <v>0</v>
      </c>
      <c r="K61">
        <f t="shared" si="3"/>
        <v>0</v>
      </c>
    </row>
    <row r="62" spans="1:11" ht="18.75">
      <c r="A62" s="143">
        <v>58</v>
      </c>
      <c r="B62" s="151" t="s">
        <v>193</v>
      </c>
      <c r="C62" s="145"/>
      <c r="D62" s="146"/>
      <c r="E62" s="146"/>
      <c r="F62" s="146"/>
      <c r="G62" s="147"/>
      <c r="H62" s="148"/>
      <c r="I62" s="149">
        <f t="shared" si="2"/>
        <v>0</v>
      </c>
      <c r="K62">
        <f t="shared" si="3"/>
        <v>0</v>
      </c>
    </row>
    <row r="63" spans="1:11" ht="18.75">
      <c r="A63" s="143">
        <v>59</v>
      </c>
      <c r="B63" s="151" t="s">
        <v>194</v>
      </c>
      <c r="C63" s="145"/>
      <c r="D63" s="146"/>
      <c r="E63" s="146"/>
      <c r="F63" s="146"/>
      <c r="G63" s="147"/>
      <c r="H63" s="148"/>
      <c r="I63" s="149">
        <f t="shared" si="2"/>
        <v>0</v>
      </c>
      <c r="K63">
        <f t="shared" si="3"/>
        <v>0</v>
      </c>
    </row>
    <row r="64" spans="1:11" ht="18.75">
      <c r="A64" s="143">
        <v>60</v>
      </c>
      <c r="B64" s="144" t="s">
        <v>195</v>
      </c>
      <c r="C64" s="145"/>
      <c r="D64" s="146"/>
      <c r="E64" s="146"/>
      <c r="F64" s="146"/>
      <c r="G64" s="147"/>
      <c r="H64" s="148"/>
      <c r="I64" s="149">
        <f t="shared" si="2"/>
        <v>0</v>
      </c>
      <c r="K64">
        <f t="shared" si="3"/>
        <v>0</v>
      </c>
    </row>
    <row r="65" spans="1:11" ht="18.75">
      <c r="A65" s="143">
        <v>61</v>
      </c>
      <c r="B65" s="157" t="s">
        <v>196</v>
      </c>
      <c r="C65" s="145"/>
      <c r="D65" s="146"/>
      <c r="E65" s="146"/>
      <c r="F65" s="146"/>
      <c r="G65" s="147"/>
      <c r="H65" s="148"/>
      <c r="I65" s="149">
        <f t="shared" si="2"/>
        <v>0</v>
      </c>
      <c r="K65">
        <f t="shared" si="3"/>
        <v>0</v>
      </c>
    </row>
    <row r="66" spans="1:11" ht="18.75">
      <c r="A66" s="143">
        <v>62</v>
      </c>
      <c r="B66" s="157" t="s">
        <v>116</v>
      </c>
      <c r="C66" s="145"/>
      <c r="D66" s="146"/>
      <c r="E66" s="146"/>
      <c r="F66" s="146"/>
      <c r="G66" s="148"/>
      <c r="H66" s="148"/>
      <c r="I66" s="149">
        <f t="shared" si="2"/>
        <v>0</v>
      </c>
      <c r="K66">
        <f t="shared" si="3"/>
        <v>0</v>
      </c>
    </row>
    <row r="67" spans="1:11" ht="18.75">
      <c r="A67" s="143">
        <v>63</v>
      </c>
      <c r="B67" s="157" t="s">
        <v>118</v>
      </c>
      <c r="C67" s="145"/>
      <c r="D67" s="146"/>
      <c r="E67" s="146"/>
      <c r="F67" s="146"/>
      <c r="G67" s="147"/>
      <c r="H67" s="148"/>
      <c r="I67" s="149">
        <f t="shared" si="2"/>
        <v>0</v>
      </c>
      <c r="K67">
        <f t="shared" si="3"/>
        <v>0</v>
      </c>
    </row>
    <row r="68" spans="1:11" ht="18.75">
      <c r="A68" s="143">
        <v>64</v>
      </c>
      <c r="B68" s="157" t="s">
        <v>117</v>
      </c>
      <c r="C68" s="145"/>
      <c r="D68" s="146"/>
      <c r="E68" s="146"/>
      <c r="F68" s="146"/>
      <c r="G68" s="148"/>
      <c r="H68" s="147"/>
      <c r="I68" s="149">
        <f t="shared" si="2"/>
        <v>0</v>
      </c>
      <c r="K68">
        <f t="shared" si="3"/>
        <v>0</v>
      </c>
    </row>
    <row r="69" spans="1:11" ht="18.75">
      <c r="A69" s="143">
        <v>65</v>
      </c>
      <c r="B69" s="151" t="s">
        <v>119</v>
      </c>
      <c r="C69" s="145"/>
      <c r="D69" s="146"/>
      <c r="E69" s="146"/>
      <c r="F69" s="146"/>
      <c r="G69" s="148"/>
      <c r="H69" s="148"/>
      <c r="I69" s="149">
        <f t="shared" si="2"/>
        <v>0</v>
      </c>
      <c r="K69">
        <f t="shared" si="3"/>
        <v>0</v>
      </c>
    </row>
    <row r="70" spans="1:11" ht="18.75">
      <c r="A70" s="143">
        <v>66</v>
      </c>
      <c r="B70" s="157" t="s">
        <v>120</v>
      </c>
      <c r="C70" s="145"/>
      <c r="D70" s="146"/>
      <c r="E70" s="146"/>
      <c r="F70" s="146"/>
      <c r="G70" s="148"/>
      <c r="H70" s="148"/>
      <c r="I70" s="149">
        <f t="shared" ref="I70:I81" si="4">+G70-H70</f>
        <v>0</v>
      </c>
      <c r="K70">
        <f t="shared" ref="K70:K81" si="5">IF(G70&gt;0,1,0)</f>
        <v>0</v>
      </c>
    </row>
    <row r="71" spans="1:11" ht="18.75">
      <c r="A71" s="143">
        <v>67</v>
      </c>
      <c r="B71" s="157" t="s">
        <v>121</v>
      </c>
      <c r="C71" s="145"/>
      <c r="D71" s="146"/>
      <c r="E71" s="146"/>
      <c r="F71" s="146"/>
      <c r="G71" s="148"/>
      <c r="H71" s="148"/>
      <c r="I71" s="149">
        <f t="shared" si="4"/>
        <v>0</v>
      </c>
      <c r="K71">
        <f t="shared" si="5"/>
        <v>0</v>
      </c>
    </row>
    <row r="72" spans="1:11" ht="18.75">
      <c r="A72" s="143">
        <v>68</v>
      </c>
      <c r="B72" s="151" t="s">
        <v>123</v>
      </c>
      <c r="C72" s="145"/>
      <c r="D72" s="146"/>
      <c r="E72" s="146"/>
      <c r="F72" s="146"/>
      <c r="G72" s="147"/>
      <c r="H72" s="148"/>
      <c r="I72" s="149">
        <f t="shared" si="4"/>
        <v>0</v>
      </c>
      <c r="K72">
        <f t="shared" si="5"/>
        <v>0</v>
      </c>
    </row>
    <row r="73" spans="1:11" ht="18.75">
      <c r="A73" s="143">
        <v>69</v>
      </c>
      <c r="B73" s="156" t="s">
        <v>124</v>
      </c>
      <c r="C73" s="145"/>
      <c r="D73" s="146"/>
      <c r="E73" s="146"/>
      <c r="F73" s="146"/>
      <c r="G73" s="147"/>
      <c r="H73" s="148"/>
      <c r="I73" s="149">
        <f t="shared" si="4"/>
        <v>0</v>
      </c>
      <c r="K73">
        <f t="shared" si="5"/>
        <v>0</v>
      </c>
    </row>
    <row r="74" spans="1:11" ht="18.75">
      <c r="A74" s="143">
        <v>70</v>
      </c>
      <c r="B74" s="156" t="s">
        <v>125</v>
      </c>
      <c r="C74" s="145"/>
      <c r="D74" s="146"/>
      <c r="E74" s="146"/>
      <c r="F74" s="146"/>
      <c r="G74" s="148"/>
      <c r="H74" s="148"/>
      <c r="I74" s="149">
        <f t="shared" si="4"/>
        <v>0</v>
      </c>
      <c r="K74">
        <f t="shared" si="5"/>
        <v>0</v>
      </c>
    </row>
    <row r="75" spans="1:11" ht="18.75">
      <c r="A75" s="143">
        <v>71</v>
      </c>
      <c r="B75" s="151" t="s">
        <v>126</v>
      </c>
      <c r="C75" s="145"/>
      <c r="D75" s="146"/>
      <c r="E75" s="146"/>
      <c r="F75" s="146"/>
      <c r="G75" s="147"/>
      <c r="H75" s="148"/>
      <c r="I75" s="149">
        <f t="shared" si="4"/>
        <v>0</v>
      </c>
      <c r="K75">
        <f t="shared" si="5"/>
        <v>0</v>
      </c>
    </row>
    <row r="76" spans="1:11" ht="18.75">
      <c r="A76" s="143">
        <v>72</v>
      </c>
      <c r="B76" s="144" t="s">
        <v>127</v>
      </c>
      <c r="C76" s="145"/>
      <c r="D76" s="146"/>
      <c r="E76" s="146"/>
      <c r="F76" s="146"/>
      <c r="G76" s="147"/>
      <c r="H76" s="148"/>
      <c r="I76" s="149">
        <f t="shared" si="4"/>
        <v>0</v>
      </c>
      <c r="K76">
        <f t="shared" si="5"/>
        <v>0</v>
      </c>
    </row>
    <row r="77" spans="1:11" ht="18.75">
      <c r="A77" s="143">
        <v>73</v>
      </c>
      <c r="B77" s="144" t="s">
        <v>128</v>
      </c>
      <c r="C77" s="145"/>
      <c r="D77" s="146"/>
      <c r="E77" s="146"/>
      <c r="F77" s="146"/>
      <c r="G77" s="148"/>
      <c r="H77" s="148"/>
      <c r="I77" s="149">
        <f t="shared" si="4"/>
        <v>0</v>
      </c>
      <c r="K77">
        <f t="shared" si="5"/>
        <v>0</v>
      </c>
    </row>
    <row r="78" spans="1:11" ht="18.75">
      <c r="A78" s="143">
        <v>74</v>
      </c>
      <c r="B78" s="144" t="s">
        <v>129</v>
      </c>
      <c r="C78" s="145"/>
      <c r="D78" s="146"/>
      <c r="E78" s="146"/>
      <c r="F78" s="146"/>
      <c r="G78" s="147"/>
      <c r="H78" s="148"/>
      <c r="I78" s="149">
        <f t="shared" si="4"/>
        <v>0</v>
      </c>
      <c r="K78">
        <f t="shared" si="5"/>
        <v>0</v>
      </c>
    </row>
    <row r="79" spans="1:11" ht="18.75">
      <c r="A79" s="143">
        <v>75</v>
      </c>
      <c r="B79" s="144" t="s">
        <v>130</v>
      </c>
      <c r="C79" s="145"/>
      <c r="D79" s="146"/>
      <c r="E79" s="146"/>
      <c r="F79" s="146"/>
      <c r="G79" s="147"/>
      <c r="H79" s="148"/>
      <c r="I79" s="149">
        <f t="shared" si="4"/>
        <v>0</v>
      </c>
      <c r="K79">
        <f t="shared" si="5"/>
        <v>0</v>
      </c>
    </row>
    <row r="80" spans="1:11" ht="18.75">
      <c r="A80" s="143">
        <v>76</v>
      </c>
      <c r="B80" s="151" t="s">
        <v>132</v>
      </c>
      <c r="C80" s="145"/>
      <c r="D80" s="146"/>
      <c r="E80" s="146"/>
      <c r="F80" s="146"/>
      <c r="G80" s="147"/>
      <c r="H80" s="148"/>
      <c r="I80" s="149">
        <f t="shared" si="4"/>
        <v>0</v>
      </c>
      <c r="K80">
        <f t="shared" si="5"/>
        <v>0</v>
      </c>
    </row>
    <row r="81" spans="1:11" ht="18.75">
      <c r="A81" s="163">
        <v>77</v>
      </c>
      <c r="B81" s="164" t="s">
        <v>131</v>
      </c>
      <c r="C81" s="165"/>
      <c r="D81" s="161"/>
      <c r="E81" s="161"/>
      <c r="F81" s="161"/>
      <c r="G81" s="162"/>
      <c r="H81" s="162"/>
      <c r="I81" s="383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6583B-9B27-4F96-877E-F7C931026DB2}">
  <sheetPr codeName="Sheet31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18.75">
      <c r="A1" s="850" t="s">
        <v>425</v>
      </c>
      <c r="B1" s="850"/>
      <c r="C1" s="850"/>
      <c r="D1" s="850"/>
      <c r="E1" s="850"/>
      <c r="F1" s="850"/>
      <c r="G1" s="850"/>
      <c r="H1" s="850"/>
      <c r="I1" s="850"/>
      <c r="K1" t="s">
        <v>318</v>
      </c>
    </row>
    <row r="2" spans="1:11" ht="18.75">
      <c r="A2" s="855" t="s">
        <v>227</v>
      </c>
      <c r="B2" s="855" t="s">
        <v>4</v>
      </c>
      <c r="C2" s="857" t="s">
        <v>228</v>
      </c>
      <c r="D2" s="853" t="s">
        <v>229</v>
      </c>
      <c r="E2" s="859"/>
      <c r="F2" s="854"/>
      <c r="G2" s="137" t="s">
        <v>230</v>
      </c>
      <c r="H2" s="137" t="s">
        <v>230</v>
      </c>
      <c r="I2" s="860" t="s">
        <v>231</v>
      </c>
    </row>
    <row r="3" spans="1:11" ht="18.75">
      <c r="A3" s="856"/>
      <c r="B3" s="856"/>
      <c r="C3" s="858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861"/>
    </row>
    <row r="4" spans="1:11" ht="18.75">
      <c r="A4" s="853" t="s">
        <v>40</v>
      </c>
      <c r="B4" s="854"/>
      <c r="C4" s="140">
        <f t="shared" ref="C4:H4" si="0">SUM(C5:C81)</f>
        <v>0</v>
      </c>
      <c r="D4" s="141">
        <f t="shared" si="0"/>
        <v>0</v>
      </c>
      <c r="E4" s="141">
        <f t="shared" si="0"/>
        <v>0</v>
      </c>
      <c r="F4" s="141">
        <f t="shared" si="0"/>
        <v>0</v>
      </c>
      <c r="G4" s="141">
        <f t="shared" si="0"/>
        <v>0</v>
      </c>
      <c r="H4" s="141">
        <f t="shared" si="0"/>
        <v>0</v>
      </c>
      <c r="I4" s="141">
        <f t="shared" ref="I4" si="1">SUM(I5:I81)</f>
        <v>0</v>
      </c>
      <c r="K4">
        <f>SUM(K5:K81)</f>
        <v>0</v>
      </c>
    </row>
    <row r="5" spans="1:11" ht="18.75">
      <c r="A5" s="143">
        <v>1</v>
      </c>
      <c r="B5" s="151" t="s">
        <v>155</v>
      </c>
      <c r="C5" s="145"/>
      <c r="D5" s="146"/>
      <c r="E5" s="146"/>
      <c r="F5" s="146"/>
      <c r="G5" s="147"/>
      <c r="H5" s="148"/>
      <c r="I5" s="149">
        <f>+G5-H5</f>
        <v>0</v>
      </c>
      <c r="K5">
        <f>IF(G5&gt;0,1,0)</f>
        <v>0</v>
      </c>
    </row>
    <row r="6" spans="1:11" ht="18.75">
      <c r="A6" s="143">
        <v>2</v>
      </c>
      <c r="B6" s="151" t="s">
        <v>165</v>
      </c>
      <c r="C6" s="145"/>
      <c r="D6" s="146"/>
      <c r="E6" s="146"/>
      <c r="F6" s="146"/>
      <c r="G6" s="147"/>
      <c r="H6" s="148"/>
      <c r="I6" s="149">
        <f t="shared" ref="I6:I69" si="2">+G6-H6</f>
        <v>0</v>
      </c>
      <c r="K6">
        <f t="shared" ref="K6:K69" si="3">IF(G6&gt;0,1,0)</f>
        <v>0</v>
      </c>
    </row>
    <row r="7" spans="1:11" ht="18.75">
      <c r="A7" s="143">
        <v>3</v>
      </c>
      <c r="B7" s="151" t="s">
        <v>148</v>
      </c>
      <c r="C7" s="145"/>
      <c r="D7" s="166"/>
      <c r="E7" s="146"/>
      <c r="F7" s="154"/>
      <c r="G7" s="148"/>
      <c r="H7" s="148"/>
      <c r="I7" s="149">
        <f t="shared" si="2"/>
        <v>0</v>
      </c>
      <c r="K7">
        <f t="shared" si="3"/>
        <v>0</v>
      </c>
    </row>
    <row r="8" spans="1:11" ht="18.75">
      <c r="A8" s="143">
        <v>4</v>
      </c>
      <c r="B8" s="151" t="s">
        <v>122</v>
      </c>
      <c r="C8" s="145"/>
      <c r="D8" s="146"/>
      <c r="E8" s="146"/>
      <c r="F8" s="146"/>
      <c r="G8" s="147"/>
      <c r="H8" s="148"/>
      <c r="I8" s="149">
        <f t="shared" si="2"/>
        <v>0</v>
      </c>
      <c r="K8">
        <f t="shared" si="3"/>
        <v>0</v>
      </c>
    </row>
    <row r="9" spans="1:11" ht="18.75">
      <c r="A9" s="143">
        <v>5</v>
      </c>
      <c r="B9" s="151" t="s">
        <v>156</v>
      </c>
      <c r="C9" s="145"/>
      <c r="D9" s="146"/>
      <c r="E9" s="146"/>
      <c r="F9" s="146"/>
      <c r="G9" s="148"/>
      <c r="H9" s="147"/>
      <c r="I9" s="149">
        <f t="shared" si="2"/>
        <v>0</v>
      </c>
      <c r="K9">
        <f t="shared" si="3"/>
        <v>0</v>
      </c>
    </row>
    <row r="10" spans="1:11" ht="18.75">
      <c r="A10" s="143">
        <v>6</v>
      </c>
      <c r="B10" s="151" t="s">
        <v>157</v>
      </c>
      <c r="C10" s="145"/>
      <c r="D10" s="146"/>
      <c r="E10" s="146"/>
      <c r="F10" s="146"/>
      <c r="G10" s="147"/>
      <c r="H10" s="148"/>
      <c r="I10" s="149">
        <f t="shared" si="2"/>
        <v>0</v>
      </c>
      <c r="K10">
        <f t="shared" si="3"/>
        <v>0</v>
      </c>
    </row>
    <row r="11" spans="1:11" ht="18.75">
      <c r="A11" s="143">
        <v>7</v>
      </c>
      <c r="B11" s="153" t="s">
        <v>217</v>
      </c>
      <c r="C11" s="145"/>
      <c r="D11" s="146"/>
      <c r="E11" s="146"/>
      <c r="F11" s="146"/>
      <c r="G11" s="148"/>
      <c r="H11" s="147"/>
      <c r="I11" s="149">
        <f t="shared" si="2"/>
        <v>0</v>
      </c>
      <c r="K11">
        <f t="shared" si="3"/>
        <v>0</v>
      </c>
    </row>
    <row r="12" spans="1:11" ht="18.75">
      <c r="A12" s="143">
        <v>8</v>
      </c>
      <c r="B12" s="151" t="s">
        <v>158</v>
      </c>
      <c r="C12" s="145"/>
      <c r="D12" s="146"/>
      <c r="E12" s="146"/>
      <c r="F12" s="146"/>
      <c r="G12" s="147"/>
      <c r="H12" s="148"/>
      <c r="I12" s="149">
        <f t="shared" si="2"/>
        <v>0</v>
      </c>
      <c r="K12">
        <f t="shared" si="3"/>
        <v>0</v>
      </c>
    </row>
    <row r="13" spans="1:11" ht="18.75">
      <c r="A13" s="143">
        <v>9</v>
      </c>
      <c r="B13" s="151" t="s">
        <v>159</v>
      </c>
      <c r="C13" s="145"/>
      <c r="D13" s="146"/>
      <c r="E13" s="146"/>
      <c r="F13" s="146"/>
      <c r="G13" s="147"/>
      <c r="H13" s="148"/>
      <c r="I13" s="149">
        <f t="shared" si="2"/>
        <v>0</v>
      </c>
      <c r="K13">
        <f t="shared" si="3"/>
        <v>0</v>
      </c>
    </row>
    <row r="14" spans="1:11" ht="18.75">
      <c r="A14" s="143">
        <v>10</v>
      </c>
      <c r="B14" s="151" t="s">
        <v>160</v>
      </c>
      <c r="C14" s="145"/>
      <c r="D14" s="146"/>
      <c r="E14" s="146"/>
      <c r="F14" s="146"/>
      <c r="G14" s="148"/>
      <c r="H14" s="147"/>
      <c r="I14" s="149">
        <f t="shared" si="2"/>
        <v>0</v>
      </c>
      <c r="K14">
        <f t="shared" si="3"/>
        <v>0</v>
      </c>
    </row>
    <row r="15" spans="1:11" ht="18.75">
      <c r="A15" s="143">
        <v>11</v>
      </c>
      <c r="B15" s="159" t="s">
        <v>161</v>
      </c>
      <c r="C15" s="145"/>
      <c r="D15" s="146"/>
      <c r="E15" s="146"/>
      <c r="F15" s="146"/>
      <c r="G15" s="147"/>
      <c r="H15" s="148"/>
      <c r="I15" s="149">
        <f t="shared" si="2"/>
        <v>0</v>
      </c>
      <c r="K15">
        <f t="shared" si="3"/>
        <v>0</v>
      </c>
    </row>
    <row r="16" spans="1:11" ht="18.75">
      <c r="A16" s="143">
        <v>12</v>
      </c>
      <c r="B16" s="157" t="s">
        <v>162</v>
      </c>
      <c r="C16" s="145"/>
      <c r="D16" s="146"/>
      <c r="E16" s="146"/>
      <c r="F16" s="146"/>
      <c r="G16" s="147"/>
      <c r="H16" s="148"/>
      <c r="I16" s="149">
        <f t="shared" si="2"/>
        <v>0</v>
      </c>
      <c r="K16">
        <f t="shared" si="3"/>
        <v>0</v>
      </c>
    </row>
    <row r="17" spans="1:11" ht="18.75">
      <c r="A17" s="143">
        <v>13</v>
      </c>
      <c r="B17" s="151" t="s">
        <v>174</v>
      </c>
      <c r="C17" s="145"/>
      <c r="D17" s="146"/>
      <c r="E17" s="146"/>
      <c r="F17" s="146"/>
      <c r="G17" s="147"/>
      <c r="H17" s="148"/>
      <c r="I17" s="149">
        <f t="shared" si="2"/>
        <v>0</v>
      </c>
      <c r="K17">
        <f t="shared" si="3"/>
        <v>0</v>
      </c>
    </row>
    <row r="18" spans="1:11" ht="18.75">
      <c r="A18" s="143">
        <v>14</v>
      </c>
      <c r="B18" s="151" t="s">
        <v>175</v>
      </c>
      <c r="C18" s="145"/>
      <c r="D18" s="158"/>
      <c r="E18" s="158"/>
      <c r="F18" s="146"/>
      <c r="G18" s="148"/>
      <c r="H18" s="147"/>
      <c r="I18" s="149">
        <f t="shared" si="2"/>
        <v>0</v>
      </c>
      <c r="K18">
        <f t="shared" si="3"/>
        <v>0</v>
      </c>
    </row>
    <row r="19" spans="1:11" ht="18.75">
      <c r="A19" s="143">
        <v>15</v>
      </c>
      <c r="B19" s="151" t="s">
        <v>176</v>
      </c>
      <c r="C19" s="145"/>
      <c r="D19" s="146"/>
      <c r="E19" s="146"/>
      <c r="F19" s="146"/>
      <c r="G19" s="147"/>
      <c r="H19" s="148"/>
      <c r="I19" s="149">
        <f t="shared" si="2"/>
        <v>0</v>
      </c>
      <c r="K19">
        <f t="shared" si="3"/>
        <v>0</v>
      </c>
    </row>
    <row r="20" spans="1:11" ht="18.75">
      <c r="A20" s="143">
        <v>16</v>
      </c>
      <c r="B20" s="144" t="s">
        <v>177</v>
      </c>
      <c r="C20" s="145"/>
      <c r="D20" s="146"/>
      <c r="E20" s="146"/>
      <c r="F20" s="146"/>
      <c r="G20" s="147"/>
      <c r="H20" s="148"/>
      <c r="I20" s="149">
        <f t="shared" si="2"/>
        <v>0</v>
      </c>
      <c r="K20">
        <f t="shared" si="3"/>
        <v>0</v>
      </c>
    </row>
    <row r="21" spans="1:11" ht="18.75">
      <c r="A21" s="143">
        <v>17</v>
      </c>
      <c r="B21" s="153" t="s">
        <v>178</v>
      </c>
      <c r="C21" s="145"/>
      <c r="D21" s="146"/>
      <c r="E21" s="146"/>
      <c r="F21" s="146"/>
      <c r="G21" s="148"/>
      <c r="H21" s="148"/>
      <c r="I21" s="149">
        <f t="shared" si="2"/>
        <v>0</v>
      </c>
      <c r="K21">
        <f t="shared" si="3"/>
        <v>0</v>
      </c>
    </row>
    <row r="22" spans="1:11" ht="18.75">
      <c r="A22" s="143">
        <v>18</v>
      </c>
      <c r="B22" s="151" t="s">
        <v>179</v>
      </c>
      <c r="C22" s="145"/>
      <c r="D22" s="146"/>
      <c r="E22" s="146"/>
      <c r="F22" s="146"/>
      <c r="G22" s="148"/>
      <c r="H22" s="148"/>
      <c r="I22" s="149">
        <f t="shared" si="2"/>
        <v>0</v>
      </c>
      <c r="K22">
        <f t="shared" si="3"/>
        <v>0</v>
      </c>
    </row>
    <row r="23" spans="1:11" ht="18.75">
      <c r="A23" s="143">
        <v>19</v>
      </c>
      <c r="B23" s="151" t="s">
        <v>180</v>
      </c>
      <c r="C23" s="145"/>
      <c r="D23" s="146"/>
      <c r="E23" s="146"/>
      <c r="F23" s="146"/>
      <c r="G23" s="148"/>
      <c r="H23" s="148"/>
      <c r="I23" s="149">
        <f t="shared" si="2"/>
        <v>0</v>
      </c>
      <c r="K23">
        <f t="shared" si="3"/>
        <v>0</v>
      </c>
    </row>
    <row r="24" spans="1:11" ht="18.75">
      <c r="A24" s="143">
        <v>20</v>
      </c>
      <c r="B24" s="144" t="s">
        <v>181</v>
      </c>
      <c r="C24" s="145"/>
      <c r="D24" s="146"/>
      <c r="E24" s="146"/>
      <c r="F24" s="146"/>
      <c r="G24" s="148"/>
      <c r="H24" s="147"/>
      <c r="I24" s="149">
        <f t="shared" si="2"/>
        <v>0</v>
      </c>
      <c r="K24">
        <f t="shared" si="3"/>
        <v>0</v>
      </c>
    </row>
    <row r="25" spans="1:11" ht="18.75">
      <c r="A25" s="143">
        <v>21</v>
      </c>
      <c r="B25" s="151" t="s">
        <v>164</v>
      </c>
      <c r="C25" s="145"/>
      <c r="D25" s="146"/>
      <c r="E25" s="146"/>
      <c r="F25" s="146"/>
      <c r="G25" s="148"/>
      <c r="H25" s="147"/>
      <c r="I25" s="149">
        <f t="shared" si="2"/>
        <v>0</v>
      </c>
      <c r="K25">
        <f t="shared" si="3"/>
        <v>0</v>
      </c>
    </row>
    <row r="26" spans="1:11" ht="18.75">
      <c r="A26" s="143">
        <v>22</v>
      </c>
      <c r="B26" s="151" t="s">
        <v>166</v>
      </c>
      <c r="C26" s="145"/>
      <c r="D26" s="146"/>
      <c r="E26" s="146"/>
      <c r="F26" s="146"/>
      <c r="G26" s="148"/>
      <c r="H26" s="147"/>
      <c r="I26" s="149">
        <f t="shared" si="2"/>
        <v>0</v>
      </c>
      <c r="K26">
        <f t="shared" si="3"/>
        <v>0</v>
      </c>
    </row>
    <row r="27" spans="1:11" ht="18.75">
      <c r="A27" s="143">
        <v>23</v>
      </c>
      <c r="B27" s="151" t="s">
        <v>167</v>
      </c>
      <c r="C27" s="145"/>
      <c r="D27" s="146"/>
      <c r="E27" s="146"/>
      <c r="F27" s="146"/>
      <c r="G27" s="148"/>
      <c r="H27" s="147"/>
      <c r="I27" s="149">
        <f t="shared" si="2"/>
        <v>0</v>
      </c>
      <c r="K27">
        <f t="shared" si="3"/>
        <v>0</v>
      </c>
    </row>
    <row r="28" spans="1:11" ht="18.75">
      <c r="A28" s="143">
        <v>24</v>
      </c>
      <c r="B28" s="151" t="s">
        <v>168</v>
      </c>
      <c r="C28" s="145"/>
      <c r="D28" s="146"/>
      <c r="E28" s="146"/>
      <c r="F28" s="146"/>
      <c r="G28" s="148"/>
      <c r="H28" s="148"/>
      <c r="I28" s="149">
        <f t="shared" si="2"/>
        <v>0</v>
      </c>
      <c r="K28">
        <f t="shared" si="3"/>
        <v>0</v>
      </c>
    </row>
    <row r="29" spans="1:11" ht="18.75">
      <c r="A29" s="143">
        <v>25</v>
      </c>
      <c r="B29" s="151" t="s">
        <v>169</v>
      </c>
      <c r="C29" s="145"/>
      <c r="D29" s="146"/>
      <c r="E29" s="146"/>
      <c r="F29" s="146"/>
      <c r="G29" s="148"/>
      <c r="H29" s="148"/>
      <c r="I29" s="149">
        <f t="shared" si="2"/>
        <v>0</v>
      </c>
      <c r="K29">
        <f t="shared" si="3"/>
        <v>0</v>
      </c>
    </row>
    <row r="30" spans="1:11" ht="18.75">
      <c r="A30" s="143">
        <v>26</v>
      </c>
      <c r="B30" s="152" t="s">
        <v>170</v>
      </c>
      <c r="C30" s="145"/>
      <c r="D30" s="146"/>
      <c r="E30" s="146"/>
      <c r="F30" s="146"/>
      <c r="G30" s="148"/>
      <c r="H30" s="148"/>
      <c r="I30" s="149">
        <f t="shared" si="2"/>
        <v>0</v>
      </c>
      <c r="K30">
        <f t="shared" si="3"/>
        <v>0</v>
      </c>
    </row>
    <row r="31" spans="1:11" ht="18.75">
      <c r="A31" s="143">
        <v>27</v>
      </c>
      <c r="B31" s="151" t="s">
        <v>171</v>
      </c>
      <c r="C31" s="145"/>
      <c r="D31" s="146"/>
      <c r="E31" s="146"/>
      <c r="F31" s="146"/>
      <c r="G31" s="148"/>
      <c r="H31" s="147"/>
      <c r="I31" s="149">
        <f t="shared" si="2"/>
        <v>0</v>
      </c>
      <c r="K31">
        <f t="shared" si="3"/>
        <v>0</v>
      </c>
    </row>
    <row r="32" spans="1:11" ht="18.75">
      <c r="A32" s="143">
        <v>28</v>
      </c>
      <c r="B32" s="153" t="s">
        <v>172</v>
      </c>
      <c r="C32" s="145"/>
      <c r="D32" s="146"/>
      <c r="E32" s="146"/>
      <c r="F32" s="146"/>
      <c r="G32" s="148"/>
      <c r="H32" s="148"/>
      <c r="I32" s="149">
        <f t="shared" si="2"/>
        <v>0</v>
      </c>
      <c r="K32">
        <f t="shared" si="3"/>
        <v>0</v>
      </c>
    </row>
    <row r="33" spans="1:11" ht="18.75">
      <c r="A33" s="143">
        <v>29</v>
      </c>
      <c r="B33" s="153" t="s">
        <v>134</v>
      </c>
      <c r="C33" s="145"/>
      <c r="D33" s="146"/>
      <c r="E33" s="146"/>
      <c r="F33" s="146"/>
      <c r="G33" s="148"/>
      <c r="H33" s="148"/>
      <c r="I33" s="149">
        <f t="shared" si="2"/>
        <v>0</v>
      </c>
      <c r="K33">
        <f t="shared" si="3"/>
        <v>0</v>
      </c>
    </row>
    <row r="34" spans="1:11" ht="18.75">
      <c r="A34" s="143">
        <v>30</v>
      </c>
      <c r="B34" s="150" t="s">
        <v>135</v>
      </c>
      <c r="C34" s="145"/>
      <c r="D34" s="146"/>
      <c r="E34" s="146"/>
      <c r="F34" s="146"/>
      <c r="G34" s="148"/>
      <c r="H34" s="148"/>
      <c r="I34" s="149">
        <f t="shared" si="2"/>
        <v>0</v>
      </c>
      <c r="K34">
        <f t="shared" si="3"/>
        <v>0</v>
      </c>
    </row>
    <row r="35" spans="1:11" ht="18.75">
      <c r="A35" s="143">
        <v>31</v>
      </c>
      <c r="B35" s="167" t="s">
        <v>136</v>
      </c>
      <c r="C35" s="145"/>
      <c r="D35" s="166"/>
      <c r="E35" s="146"/>
      <c r="F35" s="154"/>
      <c r="G35" s="148"/>
      <c r="H35" s="148"/>
      <c r="I35" s="149">
        <f t="shared" si="2"/>
        <v>0</v>
      </c>
      <c r="K35">
        <f t="shared" si="3"/>
        <v>0</v>
      </c>
    </row>
    <row r="36" spans="1:11" ht="18.75">
      <c r="A36" s="143">
        <v>32</v>
      </c>
      <c r="B36" s="151" t="s">
        <v>137</v>
      </c>
      <c r="C36" s="145"/>
      <c r="D36" s="166"/>
      <c r="E36" s="146"/>
      <c r="F36" s="154"/>
      <c r="G36" s="148"/>
      <c r="H36" s="148"/>
      <c r="I36" s="149">
        <f t="shared" si="2"/>
        <v>0</v>
      </c>
      <c r="K36">
        <f t="shared" si="3"/>
        <v>0</v>
      </c>
    </row>
    <row r="37" spans="1:11" ht="18.75">
      <c r="A37" s="143">
        <v>33</v>
      </c>
      <c r="B37" s="157" t="s">
        <v>138</v>
      </c>
      <c r="C37" s="145"/>
      <c r="D37" s="168"/>
      <c r="E37" s="146"/>
      <c r="F37" s="154"/>
      <c r="G37" s="148"/>
      <c r="H37" s="148"/>
      <c r="I37" s="149">
        <f t="shared" si="2"/>
        <v>0</v>
      </c>
      <c r="K37">
        <f t="shared" si="3"/>
        <v>0</v>
      </c>
    </row>
    <row r="38" spans="1:11" ht="18.75">
      <c r="A38" s="143">
        <v>34</v>
      </c>
      <c r="B38" s="160" t="s">
        <v>139</v>
      </c>
      <c r="C38" s="145"/>
      <c r="D38" s="166"/>
      <c r="E38" s="146"/>
      <c r="F38" s="154"/>
      <c r="G38" s="148"/>
      <c r="H38" s="148"/>
      <c r="I38" s="149">
        <f t="shared" si="2"/>
        <v>0</v>
      </c>
      <c r="K38">
        <f t="shared" si="3"/>
        <v>0</v>
      </c>
    </row>
    <row r="39" spans="1:11" ht="18.75">
      <c r="A39" s="143">
        <v>35</v>
      </c>
      <c r="B39" s="157" t="s">
        <v>140</v>
      </c>
      <c r="C39" s="145"/>
      <c r="D39" s="166"/>
      <c r="E39" s="146"/>
      <c r="F39" s="154"/>
      <c r="G39" s="148"/>
      <c r="H39" s="148"/>
      <c r="I39" s="149">
        <f t="shared" si="2"/>
        <v>0</v>
      </c>
      <c r="K39">
        <f t="shared" si="3"/>
        <v>0</v>
      </c>
    </row>
    <row r="40" spans="1:11" ht="18.75">
      <c r="A40" s="143">
        <v>36</v>
      </c>
      <c r="B40" s="151" t="s">
        <v>141</v>
      </c>
      <c r="C40" s="145"/>
      <c r="D40" s="168"/>
      <c r="E40" s="146"/>
      <c r="F40" s="154"/>
      <c r="G40" s="148"/>
      <c r="H40" s="148"/>
      <c r="I40" s="149">
        <f t="shared" si="2"/>
        <v>0</v>
      </c>
      <c r="K40">
        <f t="shared" si="3"/>
        <v>0</v>
      </c>
    </row>
    <row r="41" spans="1:11" ht="18.75">
      <c r="A41" s="143">
        <v>37</v>
      </c>
      <c r="B41" s="151" t="s">
        <v>142</v>
      </c>
      <c r="C41" s="145"/>
      <c r="D41" s="146"/>
      <c r="E41" s="146"/>
      <c r="F41" s="146"/>
      <c r="G41" s="148"/>
      <c r="H41" s="148"/>
      <c r="I41" s="149">
        <f t="shared" si="2"/>
        <v>0</v>
      </c>
      <c r="K41">
        <f t="shared" si="3"/>
        <v>0</v>
      </c>
    </row>
    <row r="42" spans="1:11" ht="18.75">
      <c r="A42" s="143">
        <v>38</v>
      </c>
      <c r="B42" s="144" t="s">
        <v>143</v>
      </c>
      <c r="C42" s="145"/>
      <c r="D42" s="146"/>
      <c r="E42" s="146"/>
      <c r="F42" s="146"/>
      <c r="G42" s="147"/>
      <c r="H42" s="148"/>
      <c r="I42" s="149">
        <f t="shared" si="2"/>
        <v>0</v>
      </c>
      <c r="K42">
        <f t="shared" si="3"/>
        <v>0</v>
      </c>
    </row>
    <row r="43" spans="1:11" ht="18.75">
      <c r="A43" s="143">
        <v>39</v>
      </c>
      <c r="B43" s="151" t="s">
        <v>144</v>
      </c>
      <c r="C43" s="145"/>
      <c r="D43" s="146"/>
      <c r="E43" s="146"/>
      <c r="F43" s="146"/>
      <c r="G43" s="147"/>
      <c r="H43" s="148"/>
      <c r="I43" s="149">
        <f t="shared" si="2"/>
        <v>0</v>
      </c>
      <c r="K43">
        <f t="shared" si="3"/>
        <v>0</v>
      </c>
    </row>
    <row r="44" spans="1:11" ht="18.75">
      <c r="A44" s="143">
        <v>40</v>
      </c>
      <c r="B44" s="151" t="s">
        <v>145</v>
      </c>
      <c r="C44" s="145"/>
      <c r="D44" s="146"/>
      <c r="E44" s="154"/>
      <c r="F44" s="146"/>
      <c r="G44" s="148"/>
      <c r="H44" s="155"/>
      <c r="I44" s="149">
        <f t="shared" si="2"/>
        <v>0</v>
      </c>
      <c r="K44">
        <f t="shared" si="3"/>
        <v>0</v>
      </c>
    </row>
    <row r="45" spans="1:11" ht="18.75">
      <c r="A45" s="143">
        <v>41</v>
      </c>
      <c r="B45" s="151" t="s">
        <v>146</v>
      </c>
      <c r="C45" s="145"/>
      <c r="D45" s="146"/>
      <c r="E45" s="146"/>
      <c r="F45" s="146"/>
      <c r="G45" s="147"/>
      <c r="H45" s="148"/>
      <c r="I45" s="149">
        <f t="shared" si="2"/>
        <v>0</v>
      </c>
      <c r="K45">
        <f t="shared" si="3"/>
        <v>0</v>
      </c>
    </row>
    <row r="46" spans="1:11" ht="18.75">
      <c r="A46" s="143">
        <v>42</v>
      </c>
      <c r="B46" s="151" t="s">
        <v>147</v>
      </c>
      <c r="C46" s="145"/>
      <c r="D46" s="146"/>
      <c r="E46" s="146"/>
      <c r="F46" s="146"/>
      <c r="G46" s="147"/>
      <c r="H46" s="148"/>
      <c r="I46" s="149">
        <f t="shared" si="2"/>
        <v>0</v>
      </c>
      <c r="K46">
        <f t="shared" si="3"/>
        <v>0</v>
      </c>
    </row>
    <row r="47" spans="1:11" ht="18.75">
      <c r="A47" s="143">
        <v>43</v>
      </c>
      <c r="B47" s="151" t="s">
        <v>149</v>
      </c>
      <c r="C47" s="145"/>
      <c r="D47" s="146"/>
      <c r="E47" s="146"/>
      <c r="F47" s="146"/>
      <c r="G47" s="147"/>
      <c r="H47" s="148"/>
      <c r="I47" s="149">
        <f t="shared" si="2"/>
        <v>0</v>
      </c>
      <c r="K47">
        <f t="shared" si="3"/>
        <v>0</v>
      </c>
    </row>
    <row r="48" spans="1:11" ht="18.75">
      <c r="A48" s="143">
        <v>44</v>
      </c>
      <c r="B48" s="144" t="s">
        <v>150</v>
      </c>
      <c r="C48" s="145"/>
      <c r="D48" s="146"/>
      <c r="E48" s="146"/>
      <c r="F48" s="146"/>
      <c r="G48" s="147"/>
      <c r="H48" s="148"/>
      <c r="I48" s="149">
        <f t="shared" si="2"/>
        <v>0</v>
      </c>
      <c r="K48">
        <f t="shared" si="3"/>
        <v>0</v>
      </c>
    </row>
    <row r="49" spans="1:11" ht="18.75">
      <c r="A49" s="143">
        <v>45</v>
      </c>
      <c r="B49" s="153" t="s">
        <v>151</v>
      </c>
      <c r="C49" s="145"/>
      <c r="D49" s="146"/>
      <c r="E49" s="146"/>
      <c r="F49" s="146"/>
      <c r="G49" s="147"/>
      <c r="H49" s="148"/>
      <c r="I49" s="149">
        <f t="shared" si="2"/>
        <v>0</v>
      </c>
      <c r="K49">
        <f t="shared" si="3"/>
        <v>0</v>
      </c>
    </row>
    <row r="50" spans="1:11" ht="18.75">
      <c r="A50" s="143">
        <v>46</v>
      </c>
      <c r="B50" s="153" t="s">
        <v>152</v>
      </c>
      <c r="C50" s="145"/>
      <c r="D50" s="146"/>
      <c r="E50" s="146"/>
      <c r="F50" s="146"/>
      <c r="G50" s="147"/>
      <c r="H50" s="148"/>
      <c r="I50" s="149">
        <f t="shared" si="2"/>
        <v>0</v>
      </c>
      <c r="K50">
        <f t="shared" si="3"/>
        <v>0</v>
      </c>
    </row>
    <row r="51" spans="1:11" ht="18.75">
      <c r="A51" s="143">
        <v>47</v>
      </c>
      <c r="B51" s="150" t="s">
        <v>153</v>
      </c>
      <c r="C51" s="145"/>
      <c r="D51" s="146"/>
      <c r="E51" s="146"/>
      <c r="F51" s="146"/>
      <c r="G51" s="147"/>
      <c r="H51" s="148"/>
      <c r="I51" s="149">
        <f t="shared" si="2"/>
        <v>0</v>
      </c>
      <c r="K51">
        <f t="shared" si="3"/>
        <v>0</v>
      </c>
    </row>
    <row r="52" spans="1:11" ht="18.75">
      <c r="A52" s="143">
        <v>48</v>
      </c>
      <c r="B52" s="151" t="s">
        <v>183</v>
      </c>
      <c r="C52" s="145"/>
      <c r="D52" s="146"/>
      <c r="E52" s="146"/>
      <c r="F52" s="146"/>
      <c r="G52" s="147"/>
      <c r="H52" s="148"/>
      <c r="I52" s="149">
        <f t="shared" si="2"/>
        <v>0</v>
      </c>
      <c r="K52">
        <f t="shared" si="3"/>
        <v>0</v>
      </c>
    </row>
    <row r="53" spans="1:11" ht="18.75">
      <c r="A53" s="143">
        <v>49</v>
      </c>
      <c r="B53" s="159" t="s">
        <v>184</v>
      </c>
      <c r="C53" s="145"/>
      <c r="D53" s="146"/>
      <c r="E53" s="146"/>
      <c r="F53" s="146"/>
      <c r="G53" s="147"/>
      <c r="H53" s="148"/>
      <c r="I53" s="149">
        <f t="shared" si="2"/>
        <v>0</v>
      </c>
      <c r="K53">
        <f t="shared" si="3"/>
        <v>0</v>
      </c>
    </row>
    <row r="54" spans="1:11" ht="18.75">
      <c r="A54" s="143">
        <v>50</v>
      </c>
      <c r="B54" s="151" t="s">
        <v>185</v>
      </c>
      <c r="C54" s="145"/>
      <c r="D54" s="146"/>
      <c r="E54" s="146"/>
      <c r="F54" s="146"/>
      <c r="G54" s="147"/>
      <c r="H54" s="148"/>
      <c r="I54" s="149">
        <f t="shared" si="2"/>
        <v>0</v>
      </c>
      <c r="K54">
        <f t="shared" si="3"/>
        <v>0</v>
      </c>
    </row>
    <row r="55" spans="1:11" ht="18.75">
      <c r="A55" s="143">
        <v>51</v>
      </c>
      <c r="B55" s="156" t="s">
        <v>186</v>
      </c>
      <c r="C55" s="145"/>
      <c r="D55" s="146"/>
      <c r="E55" s="146"/>
      <c r="F55" s="146"/>
      <c r="G55" s="147"/>
      <c r="H55" s="148"/>
      <c r="I55" s="149">
        <f t="shared" si="2"/>
        <v>0</v>
      </c>
      <c r="K55">
        <f t="shared" si="3"/>
        <v>0</v>
      </c>
    </row>
    <row r="56" spans="1:11" ht="18.75">
      <c r="A56" s="143">
        <v>52</v>
      </c>
      <c r="B56" s="144" t="s">
        <v>187</v>
      </c>
      <c r="C56" s="145"/>
      <c r="D56" s="146"/>
      <c r="E56" s="146"/>
      <c r="F56" s="146"/>
      <c r="G56" s="147"/>
      <c r="H56" s="148"/>
      <c r="I56" s="149">
        <f t="shared" si="2"/>
        <v>0</v>
      </c>
      <c r="K56">
        <f t="shared" si="3"/>
        <v>0</v>
      </c>
    </row>
    <row r="57" spans="1:11" ht="18.75">
      <c r="A57" s="143">
        <v>53</v>
      </c>
      <c r="B57" s="151" t="s">
        <v>188</v>
      </c>
      <c r="C57" s="145"/>
      <c r="D57" s="146"/>
      <c r="E57" s="146"/>
      <c r="F57" s="146"/>
      <c r="G57" s="147"/>
      <c r="H57" s="148"/>
      <c r="I57" s="149">
        <f t="shared" si="2"/>
        <v>0</v>
      </c>
      <c r="K57">
        <f t="shared" si="3"/>
        <v>0</v>
      </c>
    </row>
    <row r="58" spans="1:11" ht="18.75">
      <c r="A58" s="143">
        <v>54</v>
      </c>
      <c r="B58" s="151" t="s">
        <v>189</v>
      </c>
      <c r="C58" s="145"/>
      <c r="D58" s="146"/>
      <c r="E58" s="146"/>
      <c r="F58" s="146"/>
      <c r="G58" s="147"/>
      <c r="H58" s="148"/>
      <c r="I58" s="149">
        <f t="shared" si="2"/>
        <v>0</v>
      </c>
      <c r="K58">
        <f t="shared" si="3"/>
        <v>0</v>
      </c>
    </row>
    <row r="59" spans="1:11" ht="18.75">
      <c r="A59" s="143">
        <v>55</v>
      </c>
      <c r="B59" s="151" t="s">
        <v>190</v>
      </c>
      <c r="C59" s="145"/>
      <c r="D59" s="154"/>
      <c r="E59" s="154"/>
      <c r="F59" s="154"/>
      <c r="G59" s="148"/>
      <c r="H59" s="148"/>
      <c r="I59" s="149">
        <f t="shared" si="2"/>
        <v>0</v>
      </c>
      <c r="K59">
        <f t="shared" si="3"/>
        <v>0</v>
      </c>
    </row>
    <row r="60" spans="1:11" ht="18.75">
      <c r="A60" s="143">
        <v>56</v>
      </c>
      <c r="B60" s="151" t="s">
        <v>191</v>
      </c>
      <c r="C60" s="145"/>
      <c r="D60" s="146"/>
      <c r="E60" s="146"/>
      <c r="F60" s="146"/>
      <c r="G60" s="148"/>
      <c r="H60" s="148"/>
      <c r="I60" s="149">
        <f t="shared" si="2"/>
        <v>0</v>
      </c>
      <c r="K60">
        <f t="shared" si="3"/>
        <v>0</v>
      </c>
    </row>
    <row r="61" spans="1:11" ht="18.75">
      <c r="A61" s="143">
        <v>57</v>
      </c>
      <c r="B61" s="151" t="s">
        <v>192</v>
      </c>
      <c r="C61" s="145"/>
      <c r="D61" s="146"/>
      <c r="E61" s="146"/>
      <c r="F61" s="146"/>
      <c r="G61" s="147"/>
      <c r="H61" s="148"/>
      <c r="I61" s="149">
        <f t="shared" si="2"/>
        <v>0</v>
      </c>
      <c r="K61">
        <f t="shared" si="3"/>
        <v>0</v>
      </c>
    </row>
    <row r="62" spans="1:11" ht="18.75">
      <c r="A62" s="143">
        <v>58</v>
      </c>
      <c r="B62" s="151" t="s">
        <v>193</v>
      </c>
      <c r="C62" s="145"/>
      <c r="D62" s="146"/>
      <c r="E62" s="146"/>
      <c r="F62" s="146"/>
      <c r="G62" s="147"/>
      <c r="H62" s="148"/>
      <c r="I62" s="149">
        <f t="shared" si="2"/>
        <v>0</v>
      </c>
      <c r="K62">
        <f t="shared" si="3"/>
        <v>0</v>
      </c>
    </row>
    <row r="63" spans="1:11" ht="18.75">
      <c r="A63" s="143">
        <v>59</v>
      </c>
      <c r="B63" s="151" t="s">
        <v>194</v>
      </c>
      <c r="C63" s="145"/>
      <c r="D63" s="146"/>
      <c r="E63" s="146"/>
      <c r="F63" s="146"/>
      <c r="G63" s="147"/>
      <c r="H63" s="148"/>
      <c r="I63" s="149">
        <f t="shared" si="2"/>
        <v>0</v>
      </c>
      <c r="K63">
        <f t="shared" si="3"/>
        <v>0</v>
      </c>
    </row>
    <row r="64" spans="1:11" ht="18.75">
      <c r="A64" s="143">
        <v>60</v>
      </c>
      <c r="B64" s="144" t="s">
        <v>195</v>
      </c>
      <c r="C64" s="145"/>
      <c r="D64" s="146"/>
      <c r="E64" s="146"/>
      <c r="F64" s="146"/>
      <c r="G64" s="147"/>
      <c r="H64" s="148"/>
      <c r="I64" s="149">
        <f t="shared" si="2"/>
        <v>0</v>
      </c>
      <c r="K64">
        <f t="shared" si="3"/>
        <v>0</v>
      </c>
    </row>
    <row r="65" spans="1:11" ht="18.75">
      <c r="A65" s="143">
        <v>61</v>
      </c>
      <c r="B65" s="157" t="s">
        <v>196</v>
      </c>
      <c r="C65" s="145"/>
      <c r="D65" s="146"/>
      <c r="E65" s="146"/>
      <c r="F65" s="146"/>
      <c r="G65" s="147"/>
      <c r="H65" s="148"/>
      <c r="I65" s="149">
        <f t="shared" si="2"/>
        <v>0</v>
      </c>
      <c r="K65">
        <f t="shared" si="3"/>
        <v>0</v>
      </c>
    </row>
    <row r="66" spans="1:11" ht="18.75">
      <c r="A66" s="143">
        <v>62</v>
      </c>
      <c r="B66" s="157" t="s">
        <v>116</v>
      </c>
      <c r="C66" s="145"/>
      <c r="D66" s="146"/>
      <c r="E66" s="146"/>
      <c r="F66" s="146"/>
      <c r="G66" s="148"/>
      <c r="H66" s="148"/>
      <c r="I66" s="149">
        <f t="shared" si="2"/>
        <v>0</v>
      </c>
      <c r="K66">
        <f t="shared" si="3"/>
        <v>0</v>
      </c>
    </row>
    <row r="67" spans="1:11" ht="18.75">
      <c r="A67" s="143">
        <v>63</v>
      </c>
      <c r="B67" s="157" t="s">
        <v>118</v>
      </c>
      <c r="C67" s="145"/>
      <c r="D67" s="146"/>
      <c r="E67" s="146"/>
      <c r="F67" s="146"/>
      <c r="G67" s="147"/>
      <c r="H67" s="148"/>
      <c r="I67" s="149">
        <f t="shared" si="2"/>
        <v>0</v>
      </c>
      <c r="K67">
        <f t="shared" si="3"/>
        <v>0</v>
      </c>
    </row>
    <row r="68" spans="1:11" ht="18.75">
      <c r="A68" s="143">
        <v>64</v>
      </c>
      <c r="B68" s="157" t="s">
        <v>117</v>
      </c>
      <c r="C68" s="145"/>
      <c r="D68" s="146"/>
      <c r="E68" s="146"/>
      <c r="F68" s="146"/>
      <c r="G68" s="148"/>
      <c r="H68" s="147"/>
      <c r="I68" s="149">
        <f t="shared" si="2"/>
        <v>0</v>
      </c>
      <c r="K68">
        <f t="shared" si="3"/>
        <v>0</v>
      </c>
    </row>
    <row r="69" spans="1:11" ht="18.75">
      <c r="A69" s="143">
        <v>65</v>
      </c>
      <c r="B69" s="151" t="s">
        <v>119</v>
      </c>
      <c r="C69" s="145"/>
      <c r="D69" s="146"/>
      <c r="E69" s="146"/>
      <c r="F69" s="146"/>
      <c r="G69" s="148"/>
      <c r="H69" s="148"/>
      <c r="I69" s="149">
        <f t="shared" si="2"/>
        <v>0</v>
      </c>
      <c r="K69">
        <f t="shared" si="3"/>
        <v>0</v>
      </c>
    </row>
    <row r="70" spans="1:11" ht="18.75">
      <c r="A70" s="143">
        <v>66</v>
      </c>
      <c r="B70" s="157" t="s">
        <v>120</v>
      </c>
      <c r="C70" s="145"/>
      <c r="D70" s="146"/>
      <c r="E70" s="146"/>
      <c r="F70" s="146"/>
      <c r="G70" s="148"/>
      <c r="H70" s="148"/>
      <c r="I70" s="149">
        <f t="shared" ref="I70:I81" si="4">+G70-H70</f>
        <v>0</v>
      </c>
      <c r="K70">
        <f t="shared" ref="K70:K81" si="5">IF(G70&gt;0,1,0)</f>
        <v>0</v>
      </c>
    </row>
    <row r="71" spans="1:11" ht="18.75">
      <c r="A71" s="143">
        <v>67</v>
      </c>
      <c r="B71" s="157" t="s">
        <v>121</v>
      </c>
      <c r="C71" s="145"/>
      <c r="D71" s="146"/>
      <c r="E71" s="146"/>
      <c r="F71" s="146"/>
      <c r="G71" s="148"/>
      <c r="H71" s="148"/>
      <c r="I71" s="149">
        <f t="shared" si="4"/>
        <v>0</v>
      </c>
      <c r="K71">
        <f t="shared" si="5"/>
        <v>0</v>
      </c>
    </row>
    <row r="72" spans="1:11" ht="18.75">
      <c r="A72" s="143">
        <v>68</v>
      </c>
      <c r="B72" s="151" t="s">
        <v>123</v>
      </c>
      <c r="C72" s="145"/>
      <c r="D72" s="146"/>
      <c r="E72" s="146"/>
      <c r="F72" s="146"/>
      <c r="G72" s="147"/>
      <c r="H72" s="148"/>
      <c r="I72" s="149">
        <f t="shared" si="4"/>
        <v>0</v>
      </c>
      <c r="K72">
        <f t="shared" si="5"/>
        <v>0</v>
      </c>
    </row>
    <row r="73" spans="1:11" ht="18.75">
      <c r="A73" s="143">
        <v>69</v>
      </c>
      <c r="B73" s="156" t="s">
        <v>124</v>
      </c>
      <c r="C73" s="145"/>
      <c r="D73" s="146"/>
      <c r="E73" s="146"/>
      <c r="F73" s="146"/>
      <c r="G73" s="147"/>
      <c r="H73" s="148"/>
      <c r="I73" s="149">
        <f t="shared" si="4"/>
        <v>0</v>
      </c>
      <c r="K73">
        <f t="shared" si="5"/>
        <v>0</v>
      </c>
    </row>
    <row r="74" spans="1:11" ht="18.75">
      <c r="A74" s="143">
        <v>70</v>
      </c>
      <c r="B74" s="156" t="s">
        <v>125</v>
      </c>
      <c r="C74" s="145"/>
      <c r="D74" s="146"/>
      <c r="E74" s="146"/>
      <c r="F74" s="146"/>
      <c r="G74" s="148"/>
      <c r="H74" s="148"/>
      <c r="I74" s="149">
        <f t="shared" si="4"/>
        <v>0</v>
      </c>
      <c r="K74">
        <f t="shared" si="5"/>
        <v>0</v>
      </c>
    </row>
    <row r="75" spans="1:11" ht="18.75">
      <c r="A75" s="143">
        <v>71</v>
      </c>
      <c r="B75" s="151" t="s">
        <v>126</v>
      </c>
      <c r="C75" s="145"/>
      <c r="D75" s="146"/>
      <c r="E75" s="146"/>
      <c r="F75" s="146"/>
      <c r="G75" s="147"/>
      <c r="H75" s="148"/>
      <c r="I75" s="149">
        <f t="shared" si="4"/>
        <v>0</v>
      </c>
      <c r="K75">
        <f t="shared" si="5"/>
        <v>0</v>
      </c>
    </row>
    <row r="76" spans="1:11" ht="18.75">
      <c r="A76" s="143">
        <v>72</v>
      </c>
      <c r="B76" s="144" t="s">
        <v>127</v>
      </c>
      <c r="C76" s="145"/>
      <c r="D76" s="146"/>
      <c r="E76" s="146"/>
      <c r="F76" s="146"/>
      <c r="G76" s="147"/>
      <c r="H76" s="148"/>
      <c r="I76" s="149">
        <f t="shared" si="4"/>
        <v>0</v>
      </c>
      <c r="K76">
        <f t="shared" si="5"/>
        <v>0</v>
      </c>
    </row>
    <row r="77" spans="1:11" ht="18.75">
      <c r="A77" s="143">
        <v>73</v>
      </c>
      <c r="B77" s="144" t="s">
        <v>128</v>
      </c>
      <c r="C77" s="145"/>
      <c r="D77" s="146"/>
      <c r="E77" s="146"/>
      <c r="F77" s="146"/>
      <c r="G77" s="148"/>
      <c r="H77" s="148"/>
      <c r="I77" s="149">
        <f t="shared" si="4"/>
        <v>0</v>
      </c>
      <c r="K77">
        <f t="shared" si="5"/>
        <v>0</v>
      </c>
    </row>
    <row r="78" spans="1:11" ht="18.75">
      <c r="A78" s="143">
        <v>74</v>
      </c>
      <c r="B78" s="144" t="s">
        <v>129</v>
      </c>
      <c r="C78" s="145"/>
      <c r="D78" s="146"/>
      <c r="E78" s="146"/>
      <c r="F78" s="146"/>
      <c r="G78" s="147"/>
      <c r="H78" s="148"/>
      <c r="I78" s="149">
        <f t="shared" si="4"/>
        <v>0</v>
      </c>
      <c r="K78">
        <f t="shared" si="5"/>
        <v>0</v>
      </c>
    </row>
    <row r="79" spans="1:11" ht="18.75">
      <c r="A79" s="143">
        <v>75</v>
      </c>
      <c r="B79" s="144" t="s">
        <v>130</v>
      </c>
      <c r="C79" s="145"/>
      <c r="D79" s="146"/>
      <c r="E79" s="146"/>
      <c r="F79" s="146"/>
      <c r="G79" s="147"/>
      <c r="H79" s="148"/>
      <c r="I79" s="149">
        <f t="shared" si="4"/>
        <v>0</v>
      </c>
      <c r="K79">
        <f t="shared" si="5"/>
        <v>0</v>
      </c>
    </row>
    <row r="80" spans="1:11" ht="18.75">
      <c r="A80" s="143">
        <v>76</v>
      </c>
      <c r="B80" s="151" t="s">
        <v>132</v>
      </c>
      <c r="C80" s="145"/>
      <c r="D80" s="146"/>
      <c r="E80" s="146"/>
      <c r="F80" s="146"/>
      <c r="G80" s="147"/>
      <c r="H80" s="148"/>
      <c r="I80" s="149">
        <f t="shared" si="4"/>
        <v>0</v>
      </c>
      <c r="K80">
        <f t="shared" si="5"/>
        <v>0</v>
      </c>
    </row>
    <row r="81" spans="1:11" ht="18.75">
      <c r="A81" s="163">
        <v>77</v>
      </c>
      <c r="B81" s="164" t="s">
        <v>131</v>
      </c>
      <c r="C81" s="165"/>
      <c r="D81" s="161"/>
      <c r="E81" s="161"/>
      <c r="F81" s="161"/>
      <c r="G81" s="162"/>
      <c r="H81" s="162"/>
      <c r="I81" s="383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AB106-FBE1-4E48-A5FC-9C9266966959}">
  <sheetPr codeName="Sheet32"/>
  <dimension ref="A1:K81"/>
  <sheetViews>
    <sheetView workbookViewId="0">
      <pane xSplit="3" ySplit="4" topLeftCell="D70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18.75">
      <c r="A1" s="850" t="s">
        <v>426</v>
      </c>
      <c r="B1" s="850"/>
      <c r="C1" s="850"/>
      <c r="D1" s="850"/>
      <c r="E1" s="850"/>
      <c r="F1" s="850"/>
      <c r="G1" s="850"/>
      <c r="H1" s="850"/>
      <c r="I1" s="850"/>
      <c r="K1" t="s">
        <v>318</v>
      </c>
    </row>
    <row r="2" spans="1:11" ht="18.75">
      <c r="A2" s="855" t="s">
        <v>227</v>
      </c>
      <c r="B2" s="855" t="s">
        <v>4</v>
      </c>
      <c r="C2" s="857" t="s">
        <v>228</v>
      </c>
      <c r="D2" s="853" t="s">
        <v>229</v>
      </c>
      <c r="E2" s="859"/>
      <c r="F2" s="854"/>
      <c r="G2" s="137" t="s">
        <v>230</v>
      </c>
      <c r="H2" s="137" t="s">
        <v>230</v>
      </c>
      <c r="I2" s="860" t="s">
        <v>231</v>
      </c>
    </row>
    <row r="3" spans="1:11" ht="18.75">
      <c r="A3" s="856"/>
      <c r="B3" s="856"/>
      <c r="C3" s="858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861"/>
    </row>
    <row r="4" spans="1:11" ht="18.75">
      <c r="A4" s="853" t="s">
        <v>40</v>
      </c>
      <c r="B4" s="854"/>
      <c r="C4" s="140">
        <f t="shared" ref="C4:H4" si="0">SUM(C5:C81)</f>
        <v>0</v>
      </c>
      <c r="D4" s="141">
        <f t="shared" si="0"/>
        <v>0</v>
      </c>
      <c r="E4" s="141">
        <f t="shared" si="0"/>
        <v>0</v>
      </c>
      <c r="F4" s="141">
        <f t="shared" si="0"/>
        <v>0</v>
      </c>
      <c r="G4" s="141">
        <f t="shared" si="0"/>
        <v>0</v>
      </c>
      <c r="H4" s="141">
        <f t="shared" si="0"/>
        <v>0</v>
      </c>
      <c r="I4" s="141">
        <f t="shared" ref="I4" si="1">SUM(I5:I81)</f>
        <v>0</v>
      </c>
      <c r="K4">
        <f>SUM(K5:K81)</f>
        <v>0</v>
      </c>
    </row>
    <row r="5" spans="1:11" ht="18.75">
      <c r="A5" s="143">
        <v>1</v>
      </c>
      <c r="B5" s="151" t="s">
        <v>155</v>
      </c>
      <c r="C5" s="145"/>
      <c r="D5" s="146"/>
      <c r="E5" s="146"/>
      <c r="F5" s="146"/>
      <c r="G5" s="147"/>
      <c r="H5" s="148"/>
      <c r="I5" s="149">
        <f>+G5-H5</f>
        <v>0</v>
      </c>
      <c r="K5">
        <f>IF(G5&gt;0,1,0)</f>
        <v>0</v>
      </c>
    </row>
    <row r="6" spans="1:11" ht="18.75">
      <c r="A6" s="143">
        <v>2</v>
      </c>
      <c r="B6" s="151" t="s">
        <v>165</v>
      </c>
      <c r="C6" s="145"/>
      <c r="D6" s="146"/>
      <c r="E6" s="146"/>
      <c r="F6" s="146"/>
      <c r="G6" s="147"/>
      <c r="H6" s="148"/>
      <c r="I6" s="149">
        <f t="shared" ref="I6:I69" si="2">+G6-H6</f>
        <v>0</v>
      </c>
      <c r="K6">
        <f t="shared" ref="K6:K69" si="3">IF(G6&gt;0,1,0)</f>
        <v>0</v>
      </c>
    </row>
    <row r="7" spans="1:11" ht="18.75">
      <c r="A7" s="143">
        <v>3</v>
      </c>
      <c r="B7" s="151" t="s">
        <v>148</v>
      </c>
      <c r="C7" s="145"/>
      <c r="D7" s="166"/>
      <c r="E7" s="146"/>
      <c r="F7" s="154"/>
      <c r="G7" s="148"/>
      <c r="H7" s="148"/>
      <c r="I7" s="149">
        <f t="shared" si="2"/>
        <v>0</v>
      </c>
      <c r="K7">
        <f t="shared" si="3"/>
        <v>0</v>
      </c>
    </row>
    <row r="8" spans="1:11" ht="18.75">
      <c r="A8" s="143">
        <v>4</v>
      </c>
      <c r="B8" s="151" t="s">
        <v>122</v>
      </c>
      <c r="C8" s="145"/>
      <c r="D8" s="146"/>
      <c r="E8" s="146"/>
      <c r="F8" s="146"/>
      <c r="G8" s="147"/>
      <c r="H8" s="148"/>
      <c r="I8" s="149">
        <f t="shared" si="2"/>
        <v>0</v>
      </c>
      <c r="K8">
        <f t="shared" si="3"/>
        <v>0</v>
      </c>
    </row>
    <row r="9" spans="1:11" ht="18.75">
      <c r="A9" s="143">
        <v>5</v>
      </c>
      <c r="B9" s="151" t="s">
        <v>156</v>
      </c>
      <c r="C9" s="145"/>
      <c r="D9" s="146"/>
      <c r="E9" s="146"/>
      <c r="F9" s="146"/>
      <c r="G9" s="148"/>
      <c r="H9" s="147"/>
      <c r="I9" s="149">
        <f t="shared" si="2"/>
        <v>0</v>
      </c>
      <c r="K9">
        <f t="shared" si="3"/>
        <v>0</v>
      </c>
    </row>
    <row r="10" spans="1:11" ht="18.75">
      <c r="A10" s="143">
        <v>6</v>
      </c>
      <c r="B10" s="151" t="s">
        <v>157</v>
      </c>
      <c r="C10" s="145"/>
      <c r="D10" s="146"/>
      <c r="E10" s="146"/>
      <c r="F10" s="146"/>
      <c r="G10" s="147"/>
      <c r="H10" s="148"/>
      <c r="I10" s="149">
        <f t="shared" si="2"/>
        <v>0</v>
      </c>
      <c r="K10">
        <f t="shared" si="3"/>
        <v>0</v>
      </c>
    </row>
    <row r="11" spans="1:11" ht="18.75">
      <c r="A11" s="143">
        <v>7</v>
      </c>
      <c r="B11" s="153" t="s">
        <v>217</v>
      </c>
      <c r="C11" s="145"/>
      <c r="D11" s="146"/>
      <c r="E11" s="146"/>
      <c r="F11" s="146"/>
      <c r="G11" s="148"/>
      <c r="H11" s="147"/>
      <c r="I11" s="149">
        <f t="shared" si="2"/>
        <v>0</v>
      </c>
      <c r="K11">
        <f t="shared" si="3"/>
        <v>0</v>
      </c>
    </row>
    <row r="12" spans="1:11" ht="18.75">
      <c r="A12" s="143">
        <v>8</v>
      </c>
      <c r="B12" s="151" t="s">
        <v>158</v>
      </c>
      <c r="C12" s="145"/>
      <c r="D12" s="146"/>
      <c r="E12" s="146"/>
      <c r="F12" s="146"/>
      <c r="G12" s="147"/>
      <c r="H12" s="148"/>
      <c r="I12" s="149">
        <f t="shared" si="2"/>
        <v>0</v>
      </c>
      <c r="K12">
        <f t="shared" si="3"/>
        <v>0</v>
      </c>
    </row>
    <row r="13" spans="1:11" ht="18.75">
      <c r="A13" s="143">
        <v>9</v>
      </c>
      <c r="B13" s="151" t="s">
        <v>159</v>
      </c>
      <c r="C13" s="145"/>
      <c r="D13" s="146"/>
      <c r="E13" s="146"/>
      <c r="F13" s="146"/>
      <c r="G13" s="147"/>
      <c r="H13" s="148"/>
      <c r="I13" s="149">
        <f t="shared" si="2"/>
        <v>0</v>
      </c>
      <c r="K13">
        <f t="shared" si="3"/>
        <v>0</v>
      </c>
    </row>
    <row r="14" spans="1:11" ht="18.75">
      <c r="A14" s="143">
        <v>10</v>
      </c>
      <c r="B14" s="151" t="s">
        <v>160</v>
      </c>
      <c r="C14" s="145"/>
      <c r="D14" s="146"/>
      <c r="E14" s="146"/>
      <c r="F14" s="146"/>
      <c r="G14" s="148"/>
      <c r="H14" s="147"/>
      <c r="I14" s="149">
        <f t="shared" si="2"/>
        <v>0</v>
      </c>
      <c r="K14">
        <f t="shared" si="3"/>
        <v>0</v>
      </c>
    </row>
    <row r="15" spans="1:11" ht="18.75">
      <c r="A15" s="143">
        <v>11</v>
      </c>
      <c r="B15" s="159" t="s">
        <v>161</v>
      </c>
      <c r="C15" s="145"/>
      <c r="D15" s="146"/>
      <c r="E15" s="146"/>
      <c r="F15" s="146"/>
      <c r="G15" s="147"/>
      <c r="H15" s="148"/>
      <c r="I15" s="149">
        <f t="shared" si="2"/>
        <v>0</v>
      </c>
      <c r="K15">
        <f t="shared" si="3"/>
        <v>0</v>
      </c>
    </row>
    <row r="16" spans="1:11" ht="18.75">
      <c r="A16" s="143">
        <v>12</v>
      </c>
      <c r="B16" s="157" t="s">
        <v>162</v>
      </c>
      <c r="C16" s="145"/>
      <c r="D16" s="146"/>
      <c r="E16" s="146"/>
      <c r="F16" s="146"/>
      <c r="G16" s="147"/>
      <c r="H16" s="148"/>
      <c r="I16" s="149">
        <f t="shared" si="2"/>
        <v>0</v>
      </c>
      <c r="K16">
        <f t="shared" si="3"/>
        <v>0</v>
      </c>
    </row>
    <row r="17" spans="1:11" ht="18.75">
      <c r="A17" s="143">
        <v>13</v>
      </c>
      <c r="B17" s="151" t="s">
        <v>174</v>
      </c>
      <c r="C17" s="145"/>
      <c r="D17" s="146"/>
      <c r="E17" s="146"/>
      <c r="F17" s="146"/>
      <c r="G17" s="147"/>
      <c r="H17" s="148"/>
      <c r="I17" s="149">
        <f t="shared" si="2"/>
        <v>0</v>
      </c>
      <c r="K17">
        <f t="shared" si="3"/>
        <v>0</v>
      </c>
    </row>
    <row r="18" spans="1:11" ht="18.75">
      <c r="A18" s="143">
        <v>14</v>
      </c>
      <c r="B18" s="151" t="s">
        <v>175</v>
      </c>
      <c r="C18" s="145"/>
      <c r="D18" s="158"/>
      <c r="E18" s="158"/>
      <c r="F18" s="146"/>
      <c r="G18" s="148"/>
      <c r="H18" s="147"/>
      <c r="I18" s="149">
        <f t="shared" si="2"/>
        <v>0</v>
      </c>
      <c r="K18">
        <f t="shared" si="3"/>
        <v>0</v>
      </c>
    </row>
    <row r="19" spans="1:11" ht="18.75">
      <c r="A19" s="143">
        <v>15</v>
      </c>
      <c r="B19" s="151" t="s">
        <v>176</v>
      </c>
      <c r="C19" s="145"/>
      <c r="D19" s="146"/>
      <c r="E19" s="146"/>
      <c r="F19" s="146"/>
      <c r="G19" s="147"/>
      <c r="H19" s="148"/>
      <c r="I19" s="149">
        <f t="shared" si="2"/>
        <v>0</v>
      </c>
      <c r="K19">
        <f t="shared" si="3"/>
        <v>0</v>
      </c>
    </row>
    <row r="20" spans="1:11" ht="18.75">
      <c r="A20" s="143">
        <v>16</v>
      </c>
      <c r="B20" s="144" t="s">
        <v>177</v>
      </c>
      <c r="C20" s="145"/>
      <c r="D20" s="146"/>
      <c r="E20" s="146"/>
      <c r="F20" s="146"/>
      <c r="G20" s="147"/>
      <c r="H20" s="148"/>
      <c r="I20" s="149">
        <f t="shared" si="2"/>
        <v>0</v>
      </c>
      <c r="K20">
        <f t="shared" si="3"/>
        <v>0</v>
      </c>
    </row>
    <row r="21" spans="1:11" ht="18.75">
      <c r="A21" s="143">
        <v>17</v>
      </c>
      <c r="B21" s="153" t="s">
        <v>178</v>
      </c>
      <c r="C21" s="145"/>
      <c r="D21" s="146"/>
      <c r="E21" s="146"/>
      <c r="F21" s="146"/>
      <c r="G21" s="148"/>
      <c r="H21" s="148"/>
      <c r="I21" s="149">
        <f t="shared" si="2"/>
        <v>0</v>
      </c>
      <c r="K21">
        <f t="shared" si="3"/>
        <v>0</v>
      </c>
    </row>
    <row r="22" spans="1:11" ht="18.75">
      <c r="A22" s="143">
        <v>18</v>
      </c>
      <c r="B22" s="151" t="s">
        <v>179</v>
      </c>
      <c r="C22" s="145"/>
      <c r="D22" s="146"/>
      <c r="E22" s="146"/>
      <c r="F22" s="146"/>
      <c r="G22" s="148"/>
      <c r="H22" s="148"/>
      <c r="I22" s="149">
        <f t="shared" si="2"/>
        <v>0</v>
      </c>
      <c r="K22">
        <f t="shared" si="3"/>
        <v>0</v>
      </c>
    </row>
    <row r="23" spans="1:11" ht="18.75">
      <c r="A23" s="143">
        <v>19</v>
      </c>
      <c r="B23" s="151" t="s">
        <v>180</v>
      </c>
      <c r="C23" s="145"/>
      <c r="D23" s="146"/>
      <c r="E23" s="146"/>
      <c r="F23" s="146"/>
      <c r="G23" s="148"/>
      <c r="H23" s="148"/>
      <c r="I23" s="149">
        <f t="shared" si="2"/>
        <v>0</v>
      </c>
      <c r="K23">
        <f t="shared" si="3"/>
        <v>0</v>
      </c>
    </row>
    <row r="24" spans="1:11" ht="18.75">
      <c r="A24" s="143">
        <v>20</v>
      </c>
      <c r="B24" s="144" t="s">
        <v>181</v>
      </c>
      <c r="C24" s="145"/>
      <c r="D24" s="146"/>
      <c r="E24" s="146"/>
      <c r="F24" s="146"/>
      <c r="G24" s="148"/>
      <c r="H24" s="147"/>
      <c r="I24" s="149">
        <f t="shared" si="2"/>
        <v>0</v>
      </c>
      <c r="K24">
        <f t="shared" si="3"/>
        <v>0</v>
      </c>
    </row>
    <row r="25" spans="1:11" ht="18.75">
      <c r="A25" s="143">
        <v>21</v>
      </c>
      <c r="B25" s="151" t="s">
        <v>164</v>
      </c>
      <c r="C25" s="145"/>
      <c r="D25" s="146"/>
      <c r="E25" s="146"/>
      <c r="F25" s="146"/>
      <c r="G25" s="148"/>
      <c r="H25" s="147"/>
      <c r="I25" s="149">
        <f t="shared" si="2"/>
        <v>0</v>
      </c>
      <c r="K25">
        <f t="shared" si="3"/>
        <v>0</v>
      </c>
    </row>
    <row r="26" spans="1:11" ht="18.75">
      <c r="A26" s="143">
        <v>22</v>
      </c>
      <c r="B26" s="151" t="s">
        <v>166</v>
      </c>
      <c r="C26" s="145"/>
      <c r="D26" s="146"/>
      <c r="E26" s="146"/>
      <c r="F26" s="146"/>
      <c r="G26" s="148"/>
      <c r="H26" s="147"/>
      <c r="I26" s="149">
        <f t="shared" si="2"/>
        <v>0</v>
      </c>
      <c r="K26">
        <f t="shared" si="3"/>
        <v>0</v>
      </c>
    </row>
    <row r="27" spans="1:11" ht="18.75">
      <c r="A27" s="143">
        <v>23</v>
      </c>
      <c r="B27" s="151" t="s">
        <v>167</v>
      </c>
      <c r="C27" s="145"/>
      <c r="D27" s="146"/>
      <c r="E27" s="146"/>
      <c r="F27" s="146"/>
      <c r="G27" s="148"/>
      <c r="H27" s="147"/>
      <c r="I27" s="149">
        <f t="shared" si="2"/>
        <v>0</v>
      </c>
      <c r="K27">
        <f t="shared" si="3"/>
        <v>0</v>
      </c>
    </row>
    <row r="28" spans="1:11" ht="18.75">
      <c r="A28" s="143">
        <v>24</v>
      </c>
      <c r="B28" s="151" t="s">
        <v>168</v>
      </c>
      <c r="C28" s="145"/>
      <c r="D28" s="146"/>
      <c r="E28" s="146"/>
      <c r="F28" s="146"/>
      <c r="G28" s="148"/>
      <c r="H28" s="148"/>
      <c r="I28" s="149">
        <f t="shared" si="2"/>
        <v>0</v>
      </c>
      <c r="K28">
        <f t="shared" si="3"/>
        <v>0</v>
      </c>
    </row>
    <row r="29" spans="1:11" ht="18.75">
      <c r="A29" s="143">
        <v>25</v>
      </c>
      <c r="B29" s="151" t="s">
        <v>169</v>
      </c>
      <c r="C29" s="145"/>
      <c r="D29" s="146"/>
      <c r="E29" s="146"/>
      <c r="F29" s="146"/>
      <c r="G29" s="148"/>
      <c r="H29" s="148"/>
      <c r="I29" s="149">
        <f t="shared" si="2"/>
        <v>0</v>
      </c>
      <c r="K29">
        <f t="shared" si="3"/>
        <v>0</v>
      </c>
    </row>
    <row r="30" spans="1:11" ht="18.75">
      <c r="A30" s="143">
        <v>26</v>
      </c>
      <c r="B30" s="152" t="s">
        <v>170</v>
      </c>
      <c r="C30" s="145"/>
      <c r="D30" s="146"/>
      <c r="E30" s="146"/>
      <c r="F30" s="146"/>
      <c r="G30" s="148"/>
      <c r="H30" s="148"/>
      <c r="I30" s="149">
        <f t="shared" si="2"/>
        <v>0</v>
      </c>
      <c r="K30">
        <f t="shared" si="3"/>
        <v>0</v>
      </c>
    </row>
    <row r="31" spans="1:11" ht="18.75">
      <c r="A31" s="143">
        <v>27</v>
      </c>
      <c r="B31" s="151" t="s">
        <v>171</v>
      </c>
      <c r="C31" s="145"/>
      <c r="D31" s="146"/>
      <c r="E31" s="146"/>
      <c r="F31" s="146"/>
      <c r="G31" s="148"/>
      <c r="H31" s="147"/>
      <c r="I31" s="149">
        <f t="shared" si="2"/>
        <v>0</v>
      </c>
      <c r="K31">
        <f t="shared" si="3"/>
        <v>0</v>
      </c>
    </row>
    <row r="32" spans="1:11" ht="18.75">
      <c r="A32" s="143">
        <v>28</v>
      </c>
      <c r="B32" s="153" t="s">
        <v>172</v>
      </c>
      <c r="C32" s="145"/>
      <c r="D32" s="146"/>
      <c r="E32" s="146"/>
      <c r="F32" s="146"/>
      <c r="G32" s="148"/>
      <c r="H32" s="148"/>
      <c r="I32" s="149">
        <f t="shared" si="2"/>
        <v>0</v>
      </c>
      <c r="K32">
        <f t="shared" si="3"/>
        <v>0</v>
      </c>
    </row>
    <row r="33" spans="1:11" ht="18.75">
      <c r="A33" s="143">
        <v>29</v>
      </c>
      <c r="B33" s="153" t="s">
        <v>134</v>
      </c>
      <c r="C33" s="145"/>
      <c r="D33" s="146"/>
      <c r="E33" s="146"/>
      <c r="F33" s="146"/>
      <c r="G33" s="148"/>
      <c r="H33" s="148"/>
      <c r="I33" s="149">
        <f t="shared" si="2"/>
        <v>0</v>
      </c>
      <c r="K33">
        <f t="shared" si="3"/>
        <v>0</v>
      </c>
    </row>
    <row r="34" spans="1:11" ht="18.75">
      <c r="A34" s="143">
        <v>30</v>
      </c>
      <c r="B34" s="150" t="s">
        <v>135</v>
      </c>
      <c r="C34" s="145"/>
      <c r="D34" s="146"/>
      <c r="E34" s="146"/>
      <c r="F34" s="146"/>
      <c r="G34" s="148"/>
      <c r="H34" s="148"/>
      <c r="I34" s="149">
        <f t="shared" si="2"/>
        <v>0</v>
      </c>
      <c r="K34">
        <f t="shared" si="3"/>
        <v>0</v>
      </c>
    </row>
    <row r="35" spans="1:11" ht="18.75">
      <c r="A35" s="143">
        <v>31</v>
      </c>
      <c r="B35" s="167" t="s">
        <v>136</v>
      </c>
      <c r="C35" s="145"/>
      <c r="D35" s="166"/>
      <c r="E35" s="146"/>
      <c r="F35" s="154"/>
      <c r="G35" s="148"/>
      <c r="H35" s="148"/>
      <c r="I35" s="149">
        <f t="shared" si="2"/>
        <v>0</v>
      </c>
      <c r="K35">
        <f t="shared" si="3"/>
        <v>0</v>
      </c>
    </row>
    <row r="36" spans="1:11" ht="18.75">
      <c r="A36" s="143">
        <v>32</v>
      </c>
      <c r="B36" s="151" t="s">
        <v>137</v>
      </c>
      <c r="C36" s="145"/>
      <c r="D36" s="166"/>
      <c r="E36" s="146"/>
      <c r="F36" s="154"/>
      <c r="G36" s="148"/>
      <c r="H36" s="148"/>
      <c r="I36" s="149">
        <f t="shared" si="2"/>
        <v>0</v>
      </c>
      <c r="K36">
        <f t="shared" si="3"/>
        <v>0</v>
      </c>
    </row>
    <row r="37" spans="1:11" ht="18.75">
      <c r="A37" s="143">
        <v>33</v>
      </c>
      <c r="B37" s="157" t="s">
        <v>138</v>
      </c>
      <c r="C37" s="145"/>
      <c r="D37" s="168"/>
      <c r="E37" s="146"/>
      <c r="F37" s="154"/>
      <c r="G37" s="148"/>
      <c r="H37" s="148"/>
      <c r="I37" s="149">
        <f t="shared" si="2"/>
        <v>0</v>
      </c>
      <c r="K37">
        <f t="shared" si="3"/>
        <v>0</v>
      </c>
    </row>
    <row r="38" spans="1:11" ht="18.75">
      <c r="A38" s="143">
        <v>34</v>
      </c>
      <c r="B38" s="160" t="s">
        <v>139</v>
      </c>
      <c r="C38" s="145"/>
      <c r="D38" s="166"/>
      <c r="E38" s="146"/>
      <c r="F38" s="154"/>
      <c r="G38" s="148"/>
      <c r="H38" s="148"/>
      <c r="I38" s="149">
        <f t="shared" si="2"/>
        <v>0</v>
      </c>
      <c r="K38">
        <f t="shared" si="3"/>
        <v>0</v>
      </c>
    </row>
    <row r="39" spans="1:11" ht="18.75">
      <c r="A39" s="143">
        <v>35</v>
      </c>
      <c r="B39" s="157" t="s">
        <v>140</v>
      </c>
      <c r="C39" s="145"/>
      <c r="D39" s="166"/>
      <c r="E39" s="146"/>
      <c r="F39" s="154"/>
      <c r="G39" s="148"/>
      <c r="H39" s="148"/>
      <c r="I39" s="149">
        <f t="shared" si="2"/>
        <v>0</v>
      </c>
      <c r="K39">
        <f t="shared" si="3"/>
        <v>0</v>
      </c>
    </row>
    <row r="40" spans="1:11" ht="18.75">
      <c r="A40" s="143">
        <v>36</v>
      </c>
      <c r="B40" s="151" t="s">
        <v>141</v>
      </c>
      <c r="C40" s="145"/>
      <c r="D40" s="168"/>
      <c r="E40" s="146"/>
      <c r="F40" s="154"/>
      <c r="G40" s="148"/>
      <c r="H40" s="148"/>
      <c r="I40" s="149">
        <f t="shared" si="2"/>
        <v>0</v>
      </c>
      <c r="K40">
        <f t="shared" si="3"/>
        <v>0</v>
      </c>
    </row>
    <row r="41" spans="1:11" ht="18.75">
      <c r="A41" s="143">
        <v>37</v>
      </c>
      <c r="B41" s="151" t="s">
        <v>142</v>
      </c>
      <c r="C41" s="145"/>
      <c r="D41" s="146"/>
      <c r="E41" s="146"/>
      <c r="F41" s="146"/>
      <c r="G41" s="148"/>
      <c r="H41" s="148"/>
      <c r="I41" s="149">
        <f t="shared" si="2"/>
        <v>0</v>
      </c>
      <c r="K41">
        <f t="shared" si="3"/>
        <v>0</v>
      </c>
    </row>
    <row r="42" spans="1:11" ht="18.75">
      <c r="A42" s="143">
        <v>38</v>
      </c>
      <c r="B42" s="144" t="s">
        <v>143</v>
      </c>
      <c r="C42" s="145"/>
      <c r="D42" s="146"/>
      <c r="E42" s="146"/>
      <c r="F42" s="146"/>
      <c r="G42" s="147"/>
      <c r="H42" s="148"/>
      <c r="I42" s="149">
        <f t="shared" si="2"/>
        <v>0</v>
      </c>
      <c r="K42">
        <f t="shared" si="3"/>
        <v>0</v>
      </c>
    </row>
    <row r="43" spans="1:11" ht="18.75">
      <c r="A43" s="143">
        <v>39</v>
      </c>
      <c r="B43" s="151" t="s">
        <v>144</v>
      </c>
      <c r="C43" s="145"/>
      <c r="D43" s="146"/>
      <c r="E43" s="146"/>
      <c r="F43" s="146"/>
      <c r="G43" s="147"/>
      <c r="H43" s="148"/>
      <c r="I43" s="149">
        <f t="shared" si="2"/>
        <v>0</v>
      </c>
      <c r="K43">
        <f t="shared" si="3"/>
        <v>0</v>
      </c>
    </row>
    <row r="44" spans="1:11" ht="18.75">
      <c r="A44" s="143">
        <v>40</v>
      </c>
      <c r="B44" s="151" t="s">
        <v>145</v>
      </c>
      <c r="C44" s="145"/>
      <c r="D44" s="146"/>
      <c r="E44" s="154"/>
      <c r="F44" s="146"/>
      <c r="G44" s="148"/>
      <c r="H44" s="155"/>
      <c r="I44" s="149">
        <f t="shared" si="2"/>
        <v>0</v>
      </c>
      <c r="K44">
        <f t="shared" si="3"/>
        <v>0</v>
      </c>
    </row>
    <row r="45" spans="1:11" ht="18.75">
      <c r="A45" s="143">
        <v>41</v>
      </c>
      <c r="B45" s="151" t="s">
        <v>146</v>
      </c>
      <c r="C45" s="145"/>
      <c r="D45" s="146"/>
      <c r="E45" s="146"/>
      <c r="F45" s="146"/>
      <c r="G45" s="147"/>
      <c r="H45" s="148"/>
      <c r="I45" s="149">
        <f t="shared" si="2"/>
        <v>0</v>
      </c>
      <c r="K45">
        <f t="shared" si="3"/>
        <v>0</v>
      </c>
    </row>
    <row r="46" spans="1:11" ht="18.75">
      <c r="A46" s="143">
        <v>42</v>
      </c>
      <c r="B46" s="151" t="s">
        <v>147</v>
      </c>
      <c r="C46" s="145"/>
      <c r="D46" s="146"/>
      <c r="E46" s="146"/>
      <c r="F46" s="146"/>
      <c r="G46" s="147"/>
      <c r="H46" s="148"/>
      <c r="I46" s="149">
        <f t="shared" si="2"/>
        <v>0</v>
      </c>
      <c r="K46">
        <f t="shared" si="3"/>
        <v>0</v>
      </c>
    </row>
    <row r="47" spans="1:11" ht="18.75">
      <c r="A47" s="143">
        <v>43</v>
      </c>
      <c r="B47" s="151" t="s">
        <v>149</v>
      </c>
      <c r="C47" s="145"/>
      <c r="D47" s="146"/>
      <c r="E47" s="146"/>
      <c r="F47" s="146"/>
      <c r="G47" s="147"/>
      <c r="H47" s="148"/>
      <c r="I47" s="149">
        <f t="shared" si="2"/>
        <v>0</v>
      </c>
      <c r="K47">
        <f t="shared" si="3"/>
        <v>0</v>
      </c>
    </row>
    <row r="48" spans="1:11" ht="18.75">
      <c r="A48" s="143">
        <v>44</v>
      </c>
      <c r="B48" s="144" t="s">
        <v>150</v>
      </c>
      <c r="C48" s="145"/>
      <c r="D48" s="146"/>
      <c r="E48" s="146"/>
      <c r="F48" s="146"/>
      <c r="G48" s="147"/>
      <c r="H48" s="148"/>
      <c r="I48" s="149">
        <f t="shared" si="2"/>
        <v>0</v>
      </c>
      <c r="K48">
        <f t="shared" si="3"/>
        <v>0</v>
      </c>
    </row>
    <row r="49" spans="1:11" ht="18.75">
      <c r="A49" s="143">
        <v>45</v>
      </c>
      <c r="B49" s="153" t="s">
        <v>151</v>
      </c>
      <c r="C49" s="145"/>
      <c r="D49" s="146"/>
      <c r="E49" s="146"/>
      <c r="F49" s="146"/>
      <c r="G49" s="147"/>
      <c r="H49" s="148"/>
      <c r="I49" s="149">
        <f t="shared" si="2"/>
        <v>0</v>
      </c>
      <c r="K49">
        <f t="shared" si="3"/>
        <v>0</v>
      </c>
    </row>
    <row r="50" spans="1:11" ht="18.75">
      <c r="A50" s="143">
        <v>46</v>
      </c>
      <c r="B50" s="153" t="s">
        <v>152</v>
      </c>
      <c r="C50" s="145"/>
      <c r="D50" s="146"/>
      <c r="E50" s="146"/>
      <c r="F50" s="146"/>
      <c r="G50" s="147"/>
      <c r="H50" s="148"/>
      <c r="I50" s="149">
        <f t="shared" si="2"/>
        <v>0</v>
      </c>
      <c r="K50">
        <f t="shared" si="3"/>
        <v>0</v>
      </c>
    </row>
    <row r="51" spans="1:11" ht="18.75">
      <c r="A51" s="143">
        <v>47</v>
      </c>
      <c r="B51" s="150" t="s">
        <v>153</v>
      </c>
      <c r="C51" s="145"/>
      <c r="D51" s="146"/>
      <c r="E51" s="146"/>
      <c r="F51" s="146"/>
      <c r="G51" s="147"/>
      <c r="H51" s="148"/>
      <c r="I51" s="149">
        <f t="shared" si="2"/>
        <v>0</v>
      </c>
      <c r="K51">
        <f t="shared" si="3"/>
        <v>0</v>
      </c>
    </row>
    <row r="52" spans="1:11" ht="18.75">
      <c r="A52" s="143">
        <v>48</v>
      </c>
      <c r="B52" s="151" t="s">
        <v>183</v>
      </c>
      <c r="C52" s="145"/>
      <c r="D52" s="146"/>
      <c r="E52" s="146"/>
      <c r="F52" s="146"/>
      <c r="G52" s="147"/>
      <c r="H52" s="148"/>
      <c r="I52" s="149">
        <f t="shared" si="2"/>
        <v>0</v>
      </c>
      <c r="K52">
        <f t="shared" si="3"/>
        <v>0</v>
      </c>
    </row>
    <row r="53" spans="1:11" ht="18.75">
      <c r="A53" s="143">
        <v>49</v>
      </c>
      <c r="B53" s="159" t="s">
        <v>184</v>
      </c>
      <c r="C53" s="145"/>
      <c r="D53" s="146"/>
      <c r="E53" s="146"/>
      <c r="F53" s="146"/>
      <c r="G53" s="147"/>
      <c r="H53" s="148"/>
      <c r="I53" s="149">
        <f t="shared" si="2"/>
        <v>0</v>
      </c>
      <c r="K53">
        <f t="shared" si="3"/>
        <v>0</v>
      </c>
    </row>
    <row r="54" spans="1:11" ht="18.75">
      <c r="A54" s="143">
        <v>50</v>
      </c>
      <c r="B54" s="151" t="s">
        <v>185</v>
      </c>
      <c r="C54" s="145"/>
      <c r="D54" s="146"/>
      <c r="E54" s="146"/>
      <c r="F54" s="146"/>
      <c r="G54" s="147"/>
      <c r="H54" s="148"/>
      <c r="I54" s="149">
        <f t="shared" si="2"/>
        <v>0</v>
      </c>
      <c r="K54">
        <f t="shared" si="3"/>
        <v>0</v>
      </c>
    </row>
    <row r="55" spans="1:11" ht="18.75">
      <c r="A55" s="143">
        <v>51</v>
      </c>
      <c r="B55" s="156" t="s">
        <v>186</v>
      </c>
      <c r="C55" s="145"/>
      <c r="D55" s="146"/>
      <c r="E55" s="146"/>
      <c r="F55" s="146"/>
      <c r="G55" s="147"/>
      <c r="H55" s="148"/>
      <c r="I55" s="149">
        <f t="shared" si="2"/>
        <v>0</v>
      </c>
      <c r="K55">
        <f t="shared" si="3"/>
        <v>0</v>
      </c>
    </row>
    <row r="56" spans="1:11" ht="18.75">
      <c r="A56" s="143">
        <v>52</v>
      </c>
      <c r="B56" s="144" t="s">
        <v>187</v>
      </c>
      <c r="C56" s="145"/>
      <c r="D56" s="146"/>
      <c r="E56" s="146"/>
      <c r="F56" s="146"/>
      <c r="G56" s="147"/>
      <c r="H56" s="148"/>
      <c r="I56" s="149">
        <f t="shared" si="2"/>
        <v>0</v>
      </c>
      <c r="K56">
        <f t="shared" si="3"/>
        <v>0</v>
      </c>
    </row>
    <row r="57" spans="1:11" ht="18.75">
      <c r="A57" s="143">
        <v>53</v>
      </c>
      <c r="B57" s="151" t="s">
        <v>188</v>
      </c>
      <c r="C57" s="145"/>
      <c r="D57" s="146"/>
      <c r="E57" s="146"/>
      <c r="F57" s="146"/>
      <c r="G57" s="147"/>
      <c r="H57" s="148"/>
      <c r="I57" s="149">
        <f t="shared" si="2"/>
        <v>0</v>
      </c>
      <c r="K57">
        <f t="shared" si="3"/>
        <v>0</v>
      </c>
    </row>
    <row r="58" spans="1:11" ht="18.75">
      <c r="A58" s="143">
        <v>54</v>
      </c>
      <c r="B58" s="151" t="s">
        <v>189</v>
      </c>
      <c r="C58" s="145"/>
      <c r="D58" s="146"/>
      <c r="E58" s="146"/>
      <c r="F58" s="146"/>
      <c r="G58" s="147"/>
      <c r="H58" s="148"/>
      <c r="I58" s="149">
        <f t="shared" si="2"/>
        <v>0</v>
      </c>
      <c r="K58">
        <f t="shared" si="3"/>
        <v>0</v>
      </c>
    </row>
    <row r="59" spans="1:11" ht="18.75">
      <c r="A59" s="143">
        <v>55</v>
      </c>
      <c r="B59" s="151" t="s">
        <v>190</v>
      </c>
      <c r="C59" s="145"/>
      <c r="D59" s="154"/>
      <c r="E59" s="154"/>
      <c r="F59" s="154"/>
      <c r="G59" s="148"/>
      <c r="H59" s="148"/>
      <c r="I59" s="149">
        <f t="shared" si="2"/>
        <v>0</v>
      </c>
      <c r="K59">
        <f t="shared" si="3"/>
        <v>0</v>
      </c>
    </row>
    <row r="60" spans="1:11" ht="18.75">
      <c r="A60" s="143">
        <v>56</v>
      </c>
      <c r="B60" s="151" t="s">
        <v>191</v>
      </c>
      <c r="C60" s="145"/>
      <c r="D60" s="146"/>
      <c r="E60" s="146"/>
      <c r="F60" s="146"/>
      <c r="G60" s="148"/>
      <c r="H60" s="148"/>
      <c r="I60" s="149">
        <f t="shared" si="2"/>
        <v>0</v>
      </c>
      <c r="K60">
        <f t="shared" si="3"/>
        <v>0</v>
      </c>
    </row>
    <row r="61" spans="1:11" ht="18.75">
      <c r="A61" s="143">
        <v>57</v>
      </c>
      <c r="B61" s="151" t="s">
        <v>192</v>
      </c>
      <c r="C61" s="145"/>
      <c r="D61" s="146"/>
      <c r="E61" s="146"/>
      <c r="F61" s="146"/>
      <c r="G61" s="147"/>
      <c r="H61" s="148"/>
      <c r="I61" s="149">
        <f t="shared" si="2"/>
        <v>0</v>
      </c>
      <c r="K61">
        <f t="shared" si="3"/>
        <v>0</v>
      </c>
    </row>
    <row r="62" spans="1:11" ht="18.75">
      <c r="A62" s="143">
        <v>58</v>
      </c>
      <c r="B62" s="151" t="s">
        <v>193</v>
      </c>
      <c r="C62" s="145"/>
      <c r="D62" s="146"/>
      <c r="E62" s="146"/>
      <c r="F62" s="146"/>
      <c r="G62" s="147"/>
      <c r="H62" s="148"/>
      <c r="I62" s="149">
        <f t="shared" si="2"/>
        <v>0</v>
      </c>
      <c r="K62">
        <f t="shared" si="3"/>
        <v>0</v>
      </c>
    </row>
    <row r="63" spans="1:11" ht="18.75">
      <c r="A63" s="143">
        <v>59</v>
      </c>
      <c r="B63" s="151" t="s">
        <v>194</v>
      </c>
      <c r="C63" s="145"/>
      <c r="D63" s="146"/>
      <c r="E63" s="146"/>
      <c r="F63" s="146"/>
      <c r="G63" s="147"/>
      <c r="H63" s="148"/>
      <c r="I63" s="149">
        <f t="shared" si="2"/>
        <v>0</v>
      </c>
      <c r="K63">
        <f t="shared" si="3"/>
        <v>0</v>
      </c>
    </row>
    <row r="64" spans="1:11" ht="18.75">
      <c r="A64" s="143">
        <v>60</v>
      </c>
      <c r="B64" s="144" t="s">
        <v>195</v>
      </c>
      <c r="C64" s="145"/>
      <c r="D64" s="146"/>
      <c r="E64" s="146"/>
      <c r="F64" s="146"/>
      <c r="G64" s="147"/>
      <c r="H64" s="148"/>
      <c r="I64" s="149">
        <f t="shared" si="2"/>
        <v>0</v>
      </c>
      <c r="K64">
        <f t="shared" si="3"/>
        <v>0</v>
      </c>
    </row>
    <row r="65" spans="1:11" ht="18.75">
      <c r="A65" s="143">
        <v>61</v>
      </c>
      <c r="B65" s="157" t="s">
        <v>196</v>
      </c>
      <c r="C65" s="145"/>
      <c r="D65" s="146"/>
      <c r="E65" s="146"/>
      <c r="F65" s="146"/>
      <c r="G65" s="147"/>
      <c r="H65" s="148"/>
      <c r="I65" s="149">
        <f t="shared" si="2"/>
        <v>0</v>
      </c>
      <c r="K65">
        <f t="shared" si="3"/>
        <v>0</v>
      </c>
    </row>
    <row r="66" spans="1:11" ht="18.75">
      <c r="A66" s="143">
        <v>62</v>
      </c>
      <c r="B66" s="157" t="s">
        <v>116</v>
      </c>
      <c r="C66" s="145"/>
      <c r="D66" s="146"/>
      <c r="E66" s="146"/>
      <c r="F66" s="146"/>
      <c r="G66" s="148"/>
      <c r="H66" s="148"/>
      <c r="I66" s="149">
        <f t="shared" si="2"/>
        <v>0</v>
      </c>
      <c r="K66">
        <f t="shared" si="3"/>
        <v>0</v>
      </c>
    </row>
    <row r="67" spans="1:11" ht="18.75">
      <c r="A67" s="143">
        <v>63</v>
      </c>
      <c r="B67" s="157" t="s">
        <v>118</v>
      </c>
      <c r="C67" s="145"/>
      <c r="D67" s="146"/>
      <c r="E67" s="146"/>
      <c r="F67" s="146"/>
      <c r="G67" s="147"/>
      <c r="H67" s="148"/>
      <c r="I67" s="149">
        <f t="shared" si="2"/>
        <v>0</v>
      </c>
      <c r="K67">
        <f t="shared" si="3"/>
        <v>0</v>
      </c>
    </row>
    <row r="68" spans="1:11" ht="18.75">
      <c r="A68" s="143">
        <v>64</v>
      </c>
      <c r="B68" s="157" t="s">
        <v>117</v>
      </c>
      <c r="C68" s="145"/>
      <c r="D68" s="146"/>
      <c r="E68" s="146"/>
      <c r="F68" s="146"/>
      <c r="G68" s="148"/>
      <c r="H68" s="147"/>
      <c r="I68" s="149">
        <f t="shared" si="2"/>
        <v>0</v>
      </c>
      <c r="K68">
        <f t="shared" si="3"/>
        <v>0</v>
      </c>
    </row>
    <row r="69" spans="1:11" ht="18.75">
      <c r="A69" s="143">
        <v>65</v>
      </c>
      <c r="B69" s="151" t="s">
        <v>119</v>
      </c>
      <c r="C69" s="145"/>
      <c r="D69" s="146"/>
      <c r="E69" s="146"/>
      <c r="F69" s="146"/>
      <c r="G69" s="148"/>
      <c r="H69" s="148"/>
      <c r="I69" s="149">
        <f t="shared" si="2"/>
        <v>0</v>
      </c>
      <c r="K69">
        <f t="shared" si="3"/>
        <v>0</v>
      </c>
    </row>
    <row r="70" spans="1:11" ht="18.75">
      <c r="A70" s="143">
        <v>66</v>
      </c>
      <c r="B70" s="157" t="s">
        <v>120</v>
      </c>
      <c r="C70" s="145"/>
      <c r="D70" s="146"/>
      <c r="E70" s="146"/>
      <c r="F70" s="146"/>
      <c r="G70" s="148"/>
      <c r="H70" s="148"/>
      <c r="I70" s="149">
        <f t="shared" ref="I70:I81" si="4">+G70-H70</f>
        <v>0</v>
      </c>
      <c r="K70">
        <f t="shared" ref="K70:K81" si="5">IF(G70&gt;0,1,0)</f>
        <v>0</v>
      </c>
    </row>
    <row r="71" spans="1:11" ht="18.75">
      <c r="A71" s="143">
        <v>67</v>
      </c>
      <c r="B71" s="157" t="s">
        <v>121</v>
      </c>
      <c r="C71" s="145"/>
      <c r="D71" s="146"/>
      <c r="E71" s="146"/>
      <c r="F71" s="146"/>
      <c r="G71" s="148"/>
      <c r="H71" s="148"/>
      <c r="I71" s="149">
        <f t="shared" si="4"/>
        <v>0</v>
      </c>
      <c r="K71">
        <f t="shared" si="5"/>
        <v>0</v>
      </c>
    </row>
    <row r="72" spans="1:11" ht="18.75">
      <c r="A72" s="143">
        <v>68</v>
      </c>
      <c r="B72" s="151" t="s">
        <v>123</v>
      </c>
      <c r="C72" s="145"/>
      <c r="D72" s="146"/>
      <c r="E72" s="146"/>
      <c r="F72" s="146"/>
      <c r="G72" s="147"/>
      <c r="H72" s="148"/>
      <c r="I72" s="149">
        <f t="shared" si="4"/>
        <v>0</v>
      </c>
      <c r="K72">
        <f t="shared" si="5"/>
        <v>0</v>
      </c>
    </row>
    <row r="73" spans="1:11" ht="18.75">
      <c r="A73" s="143">
        <v>69</v>
      </c>
      <c r="B73" s="156" t="s">
        <v>124</v>
      </c>
      <c r="C73" s="145"/>
      <c r="D73" s="146"/>
      <c r="E73" s="146"/>
      <c r="F73" s="146"/>
      <c r="G73" s="147"/>
      <c r="H73" s="148"/>
      <c r="I73" s="149">
        <f t="shared" si="4"/>
        <v>0</v>
      </c>
      <c r="K73">
        <f t="shared" si="5"/>
        <v>0</v>
      </c>
    </row>
    <row r="74" spans="1:11" ht="18.75">
      <c r="A74" s="143">
        <v>70</v>
      </c>
      <c r="B74" s="156" t="s">
        <v>125</v>
      </c>
      <c r="C74" s="145"/>
      <c r="D74" s="146"/>
      <c r="E74" s="146"/>
      <c r="F74" s="146"/>
      <c r="G74" s="148"/>
      <c r="H74" s="148"/>
      <c r="I74" s="149">
        <f t="shared" si="4"/>
        <v>0</v>
      </c>
      <c r="K74">
        <f t="shared" si="5"/>
        <v>0</v>
      </c>
    </row>
    <row r="75" spans="1:11" ht="18.75">
      <c r="A75" s="143">
        <v>71</v>
      </c>
      <c r="B75" s="151" t="s">
        <v>126</v>
      </c>
      <c r="C75" s="145"/>
      <c r="D75" s="146"/>
      <c r="E75" s="146"/>
      <c r="F75" s="146"/>
      <c r="G75" s="147"/>
      <c r="H75" s="148"/>
      <c r="I75" s="149">
        <f t="shared" si="4"/>
        <v>0</v>
      </c>
      <c r="K75">
        <f t="shared" si="5"/>
        <v>0</v>
      </c>
    </row>
    <row r="76" spans="1:11" ht="18.75">
      <c r="A76" s="143">
        <v>72</v>
      </c>
      <c r="B76" s="144" t="s">
        <v>127</v>
      </c>
      <c r="C76" s="145"/>
      <c r="D76" s="146"/>
      <c r="E76" s="146"/>
      <c r="F76" s="146"/>
      <c r="G76" s="147"/>
      <c r="H76" s="148"/>
      <c r="I76" s="149">
        <f t="shared" si="4"/>
        <v>0</v>
      </c>
      <c r="K76">
        <f t="shared" si="5"/>
        <v>0</v>
      </c>
    </row>
    <row r="77" spans="1:11" ht="18.75">
      <c r="A77" s="143">
        <v>73</v>
      </c>
      <c r="B77" s="144" t="s">
        <v>128</v>
      </c>
      <c r="C77" s="145"/>
      <c r="D77" s="146"/>
      <c r="E77" s="146"/>
      <c r="F77" s="146"/>
      <c r="G77" s="148"/>
      <c r="H77" s="148"/>
      <c r="I77" s="149">
        <f t="shared" si="4"/>
        <v>0</v>
      </c>
      <c r="K77">
        <f t="shared" si="5"/>
        <v>0</v>
      </c>
    </row>
    <row r="78" spans="1:11" ht="18.75">
      <c r="A78" s="143">
        <v>74</v>
      </c>
      <c r="B78" s="144" t="s">
        <v>129</v>
      </c>
      <c r="C78" s="145"/>
      <c r="D78" s="146"/>
      <c r="E78" s="146"/>
      <c r="F78" s="146"/>
      <c r="G78" s="147"/>
      <c r="H78" s="148"/>
      <c r="I78" s="149">
        <f t="shared" si="4"/>
        <v>0</v>
      </c>
      <c r="K78">
        <f t="shared" si="5"/>
        <v>0</v>
      </c>
    </row>
    <row r="79" spans="1:11" ht="18.75">
      <c r="A79" s="143">
        <v>75</v>
      </c>
      <c r="B79" s="144" t="s">
        <v>130</v>
      </c>
      <c r="C79" s="145"/>
      <c r="D79" s="146"/>
      <c r="E79" s="146"/>
      <c r="F79" s="146"/>
      <c r="G79" s="147"/>
      <c r="H79" s="148"/>
      <c r="I79" s="149">
        <f t="shared" si="4"/>
        <v>0</v>
      </c>
      <c r="K79">
        <f t="shared" si="5"/>
        <v>0</v>
      </c>
    </row>
    <row r="80" spans="1:11" ht="18.75">
      <c r="A80" s="143">
        <v>76</v>
      </c>
      <c r="B80" s="151" t="s">
        <v>132</v>
      </c>
      <c r="C80" s="145"/>
      <c r="D80" s="146"/>
      <c r="E80" s="146"/>
      <c r="F80" s="146"/>
      <c r="G80" s="147"/>
      <c r="H80" s="148"/>
      <c r="I80" s="149">
        <f t="shared" si="4"/>
        <v>0</v>
      </c>
      <c r="K80">
        <f t="shared" si="5"/>
        <v>0</v>
      </c>
    </row>
    <row r="81" spans="1:11" ht="18.75">
      <c r="A81" s="163">
        <v>77</v>
      </c>
      <c r="B81" s="164" t="s">
        <v>131</v>
      </c>
      <c r="C81" s="165"/>
      <c r="D81" s="161"/>
      <c r="E81" s="161"/>
      <c r="F81" s="161"/>
      <c r="G81" s="162"/>
      <c r="H81" s="162"/>
      <c r="I81" s="383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77546-698A-4197-87DE-AD87183A5DA4}">
  <sheetPr codeName="Sheet33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18.75">
      <c r="A1" s="850" t="s">
        <v>427</v>
      </c>
      <c r="B1" s="850"/>
      <c r="C1" s="850"/>
      <c r="D1" s="850"/>
      <c r="E1" s="850"/>
      <c r="F1" s="850"/>
      <c r="G1" s="850"/>
      <c r="H1" s="850"/>
      <c r="I1" s="850"/>
      <c r="K1" t="s">
        <v>318</v>
      </c>
    </row>
    <row r="2" spans="1:11" ht="18.75">
      <c r="A2" s="855" t="s">
        <v>227</v>
      </c>
      <c r="B2" s="855" t="s">
        <v>4</v>
      </c>
      <c r="C2" s="857" t="s">
        <v>228</v>
      </c>
      <c r="D2" s="853" t="s">
        <v>229</v>
      </c>
      <c r="E2" s="859"/>
      <c r="F2" s="854"/>
      <c r="G2" s="137" t="s">
        <v>230</v>
      </c>
      <c r="H2" s="137" t="s">
        <v>230</v>
      </c>
      <c r="I2" s="860" t="s">
        <v>231</v>
      </c>
    </row>
    <row r="3" spans="1:11" ht="18.75">
      <c r="A3" s="856"/>
      <c r="B3" s="856"/>
      <c r="C3" s="858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861"/>
    </row>
    <row r="4" spans="1:11" ht="18.75">
      <c r="A4" s="853" t="s">
        <v>40</v>
      </c>
      <c r="B4" s="854"/>
      <c r="C4" s="140">
        <f t="shared" ref="C4:H4" si="0">SUM(C5:C81)</f>
        <v>0</v>
      </c>
      <c r="D4" s="141">
        <f t="shared" si="0"/>
        <v>0</v>
      </c>
      <c r="E4" s="141">
        <f t="shared" si="0"/>
        <v>0</v>
      </c>
      <c r="F4" s="141">
        <f t="shared" si="0"/>
        <v>0</v>
      </c>
      <c r="G4" s="141">
        <f t="shared" si="0"/>
        <v>0</v>
      </c>
      <c r="H4" s="141">
        <f t="shared" si="0"/>
        <v>0</v>
      </c>
      <c r="I4" s="141">
        <f t="shared" ref="I4" si="1">SUM(I5:I81)</f>
        <v>0</v>
      </c>
      <c r="K4">
        <f>SUM(K5:K81)</f>
        <v>0</v>
      </c>
    </row>
    <row r="5" spans="1:11" ht="18.75">
      <c r="A5" s="143">
        <v>1</v>
      </c>
      <c r="B5" s="151" t="s">
        <v>155</v>
      </c>
      <c r="C5" s="145"/>
      <c r="D5" s="146"/>
      <c r="E5" s="146"/>
      <c r="F5" s="146"/>
      <c r="G5" s="147"/>
      <c r="H5" s="148"/>
      <c r="I5" s="149">
        <f>+G5-H5</f>
        <v>0</v>
      </c>
      <c r="K5">
        <f>IF(G5&gt;0,1,0)</f>
        <v>0</v>
      </c>
    </row>
    <row r="6" spans="1:11" ht="18.75">
      <c r="A6" s="143">
        <v>2</v>
      </c>
      <c r="B6" s="151" t="s">
        <v>165</v>
      </c>
      <c r="C6" s="145"/>
      <c r="D6" s="146"/>
      <c r="E6" s="146"/>
      <c r="F6" s="146"/>
      <c r="G6" s="147"/>
      <c r="H6" s="148"/>
      <c r="I6" s="149">
        <f t="shared" ref="I6:I69" si="2">+G6-H6</f>
        <v>0</v>
      </c>
      <c r="K6">
        <f t="shared" ref="K6:K69" si="3">IF(G6&gt;0,1,0)</f>
        <v>0</v>
      </c>
    </row>
    <row r="7" spans="1:11" ht="18.75">
      <c r="A7" s="143">
        <v>3</v>
      </c>
      <c r="B7" s="151" t="s">
        <v>148</v>
      </c>
      <c r="C7" s="145"/>
      <c r="D7" s="166"/>
      <c r="E7" s="146"/>
      <c r="F7" s="154"/>
      <c r="G7" s="148"/>
      <c r="H7" s="148"/>
      <c r="I7" s="149">
        <f t="shared" si="2"/>
        <v>0</v>
      </c>
      <c r="K7">
        <f t="shared" si="3"/>
        <v>0</v>
      </c>
    </row>
    <row r="8" spans="1:11" ht="18.75">
      <c r="A8" s="143">
        <v>4</v>
      </c>
      <c r="B8" s="151" t="s">
        <v>122</v>
      </c>
      <c r="C8" s="145"/>
      <c r="D8" s="146"/>
      <c r="E8" s="146"/>
      <c r="F8" s="146"/>
      <c r="G8" s="147"/>
      <c r="H8" s="148"/>
      <c r="I8" s="149">
        <f t="shared" si="2"/>
        <v>0</v>
      </c>
      <c r="K8">
        <f t="shared" si="3"/>
        <v>0</v>
      </c>
    </row>
    <row r="9" spans="1:11" ht="18.75">
      <c r="A9" s="143">
        <v>5</v>
      </c>
      <c r="B9" s="151" t="s">
        <v>156</v>
      </c>
      <c r="C9" s="145"/>
      <c r="D9" s="146"/>
      <c r="E9" s="146"/>
      <c r="F9" s="146"/>
      <c r="G9" s="148"/>
      <c r="H9" s="147"/>
      <c r="I9" s="149">
        <f t="shared" si="2"/>
        <v>0</v>
      </c>
      <c r="K9">
        <f t="shared" si="3"/>
        <v>0</v>
      </c>
    </row>
    <row r="10" spans="1:11" ht="18.75">
      <c r="A10" s="143">
        <v>6</v>
      </c>
      <c r="B10" s="151" t="s">
        <v>157</v>
      </c>
      <c r="C10" s="145"/>
      <c r="D10" s="146"/>
      <c r="E10" s="146"/>
      <c r="F10" s="146"/>
      <c r="G10" s="147"/>
      <c r="H10" s="148"/>
      <c r="I10" s="149">
        <f t="shared" si="2"/>
        <v>0</v>
      </c>
      <c r="K10">
        <f t="shared" si="3"/>
        <v>0</v>
      </c>
    </row>
    <row r="11" spans="1:11" ht="18.75">
      <c r="A11" s="143">
        <v>7</v>
      </c>
      <c r="B11" s="153" t="s">
        <v>217</v>
      </c>
      <c r="C11" s="145"/>
      <c r="D11" s="146"/>
      <c r="E11" s="146"/>
      <c r="F11" s="146"/>
      <c r="G11" s="148"/>
      <c r="H11" s="147"/>
      <c r="I11" s="149">
        <f t="shared" si="2"/>
        <v>0</v>
      </c>
      <c r="K11">
        <f t="shared" si="3"/>
        <v>0</v>
      </c>
    </row>
    <row r="12" spans="1:11" ht="18.75">
      <c r="A12" s="143">
        <v>8</v>
      </c>
      <c r="B12" s="151" t="s">
        <v>158</v>
      </c>
      <c r="C12" s="145"/>
      <c r="D12" s="146"/>
      <c r="E12" s="146"/>
      <c r="F12" s="146"/>
      <c r="G12" s="147"/>
      <c r="H12" s="148"/>
      <c r="I12" s="149">
        <f t="shared" si="2"/>
        <v>0</v>
      </c>
      <c r="K12">
        <f t="shared" si="3"/>
        <v>0</v>
      </c>
    </row>
    <row r="13" spans="1:11" ht="18.75">
      <c r="A13" s="143">
        <v>9</v>
      </c>
      <c r="B13" s="151" t="s">
        <v>159</v>
      </c>
      <c r="C13" s="145"/>
      <c r="D13" s="146"/>
      <c r="E13" s="146"/>
      <c r="F13" s="146"/>
      <c r="G13" s="147"/>
      <c r="H13" s="148"/>
      <c r="I13" s="149">
        <f t="shared" si="2"/>
        <v>0</v>
      </c>
      <c r="K13">
        <f t="shared" si="3"/>
        <v>0</v>
      </c>
    </row>
    <row r="14" spans="1:11" ht="18.75">
      <c r="A14" s="143">
        <v>10</v>
      </c>
      <c r="B14" s="151" t="s">
        <v>160</v>
      </c>
      <c r="C14" s="145"/>
      <c r="D14" s="146"/>
      <c r="E14" s="146"/>
      <c r="F14" s="146"/>
      <c r="G14" s="148"/>
      <c r="H14" s="147"/>
      <c r="I14" s="149">
        <f t="shared" si="2"/>
        <v>0</v>
      </c>
      <c r="K14">
        <f t="shared" si="3"/>
        <v>0</v>
      </c>
    </row>
    <row r="15" spans="1:11" ht="18.75">
      <c r="A15" s="143">
        <v>11</v>
      </c>
      <c r="B15" s="159" t="s">
        <v>161</v>
      </c>
      <c r="C15" s="145"/>
      <c r="D15" s="146"/>
      <c r="E15" s="146"/>
      <c r="F15" s="146"/>
      <c r="G15" s="147"/>
      <c r="H15" s="148"/>
      <c r="I15" s="149">
        <f t="shared" si="2"/>
        <v>0</v>
      </c>
      <c r="K15">
        <f t="shared" si="3"/>
        <v>0</v>
      </c>
    </row>
    <row r="16" spans="1:11" ht="18.75">
      <c r="A16" s="143">
        <v>12</v>
      </c>
      <c r="B16" s="157" t="s">
        <v>162</v>
      </c>
      <c r="C16" s="145"/>
      <c r="D16" s="146"/>
      <c r="E16" s="146"/>
      <c r="F16" s="146"/>
      <c r="G16" s="147"/>
      <c r="H16" s="148"/>
      <c r="I16" s="149">
        <f t="shared" si="2"/>
        <v>0</v>
      </c>
      <c r="K16">
        <f t="shared" si="3"/>
        <v>0</v>
      </c>
    </row>
    <row r="17" spans="1:11" ht="18.75">
      <c r="A17" s="143">
        <v>13</v>
      </c>
      <c r="B17" s="151" t="s">
        <v>174</v>
      </c>
      <c r="C17" s="145"/>
      <c r="D17" s="146"/>
      <c r="E17" s="146"/>
      <c r="F17" s="146"/>
      <c r="G17" s="147"/>
      <c r="H17" s="148"/>
      <c r="I17" s="149">
        <f t="shared" si="2"/>
        <v>0</v>
      </c>
      <c r="K17">
        <f t="shared" si="3"/>
        <v>0</v>
      </c>
    </row>
    <row r="18" spans="1:11" ht="18.75">
      <c r="A18" s="143">
        <v>14</v>
      </c>
      <c r="B18" s="151" t="s">
        <v>175</v>
      </c>
      <c r="C18" s="145"/>
      <c r="D18" s="158"/>
      <c r="E18" s="158"/>
      <c r="F18" s="146"/>
      <c r="G18" s="148"/>
      <c r="H18" s="147"/>
      <c r="I18" s="149">
        <f t="shared" si="2"/>
        <v>0</v>
      </c>
      <c r="K18">
        <f t="shared" si="3"/>
        <v>0</v>
      </c>
    </row>
    <row r="19" spans="1:11" ht="18.75">
      <c r="A19" s="143">
        <v>15</v>
      </c>
      <c r="B19" s="151" t="s">
        <v>176</v>
      </c>
      <c r="C19" s="145"/>
      <c r="D19" s="146"/>
      <c r="E19" s="146"/>
      <c r="F19" s="146"/>
      <c r="G19" s="147"/>
      <c r="H19" s="148"/>
      <c r="I19" s="149">
        <f t="shared" si="2"/>
        <v>0</v>
      </c>
      <c r="K19">
        <f t="shared" si="3"/>
        <v>0</v>
      </c>
    </row>
    <row r="20" spans="1:11" ht="18.75">
      <c r="A20" s="143">
        <v>16</v>
      </c>
      <c r="B20" s="144" t="s">
        <v>177</v>
      </c>
      <c r="C20" s="145"/>
      <c r="D20" s="146"/>
      <c r="E20" s="146"/>
      <c r="F20" s="146"/>
      <c r="G20" s="147"/>
      <c r="H20" s="148"/>
      <c r="I20" s="149">
        <f t="shared" si="2"/>
        <v>0</v>
      </c>
      <c r="K20">
        <f t="shared" si="3"/>
        <v>0</v>
      </c>
    </row>
    <row r="21" spans="1:11" ht="18.75">
      <c r="A21" s="143">
        <v>17</v>
      </c>
      <c r="B21" s="153" t="s">
        <v>178</v>
      </c>
      <c r="C21" s="145"/>
      <c r="D21" s="146"/>
      <c r="E21" s="146"/>
      <c r="F21" s="146"/>
      <c r="G21" s="148"/>
      <c r="H21" s="148"/>
      <c r="I21" s="149">
        <f t="shared" si="2"/>
        <v>0</v>
      </c>
      <c r="K21">
        <f t="shared" si="3"/>
        <v>0</v>
      </c>
    </row>
    <row r="22" spans="1:11" ht="18.75">
      <c r="A22" s="143">
        <v>18</v>
      </c>
      <c r="B22" s="151" t="s">
        <v>179</v>
      </c>
      <c r="C22" s="145"/>
      <c r="D22" s="146"/>
      <c r="E22" s="146"/>
      <c r="F22" s="146"/>
      <c r="G22" s="148"/>
      <c r="H22" s="148"/>
      <c r="I22" s="149">
        <f t="shared" si="2"/>
        <v>0</v>
      </c>
      <c r="K22">
        <f t="shared" si="3"/>
        <v>0</v>
      </c>
    </row>
    <row r="23" spans="1:11" ht="18.75">
      <c r="A23" s="143">
        <v>19</v>
      </c>
      <c r="B23" s="151" t="s">
        <v>180</v>
      </c>
      <c r="C23" s="145"/>
      <c r="D23" s="146"/>
      <c r="E23" s="146"/>
      <c r="F23" s="146"/>
      <c r="G23" s="148"/>
      <c r="H23" s="148"/>
      <c r="I23" s="149">
        <f t="shared" si="2"/>
        <v>0</v>
      </c>
      <c r="K23">
        <f t="shared" si="3"/>
        <v>0</v>
      </c>
    </row>
    <row r="24" spans="1:11" ht="18.75">
      <c r="A24" s="143">
        <v>20</v>
      </c>
      <c r="B24" s="144" t="s">
        <v>181</v>
      </c>
      <c r="C24" s="145"/>
      <c r="D24" s="146"/>
      <c r="E24" s="146"/>
      <c r="F24" s="146"/>
      <c r="G24" s="148"/>
      <c r="H24" s="147"/>
      <c r="I24" s="149">
        <f t="shared" si="2"/>
        <v>0</v>
      </c>
      <c r="K24">
        <f t="shared" si="3"/>
        <v>0</v>
      </c>
    </row>
    <row r="25" spans="1:11" ht="18.75">
      <c r="A25" s="143">
        <v>21</v>
      </c>
      <c r="B25" s="151" t="s">
        <v>164</v>
      </c>
      <c r="C25" s="145"/>
      <c r="D25" s="146"/>
      <c r="E25" s="146"/>
      <c r="F25" s="146"/>
      <c r="G25" s="148"/>
      <c r="H25" s="147"/>
      <c r="I25" s="149">
        <f t="shared" si="2"/>
        <v>0</v>
      </c>
      <c r="K25">
        <f t="shared" si="3"/>
        <v>0</v>
      </c>
    </row>
    <row r="26" spans="1:11" ht="18.75">
      <c r="A26" s="143">
        <v>22</v>
      </c>
      <c r="B26" s="151" t="s">
        <v>166</v>
      </c>
      <c r="C26" s="145"/>
      <c r="D26" s="146"/>
      <c r="E26" s="146"/>
      <c r="F26" s="146"/>
      <c r="G26" s="148"/>
      <c r="H26" s="147"/>
      <c r="I26" s="149">
        <f t="shared" si="2"/>
        <v>0</v>
      </c>
      <c r="K26">
        <f t="shared" si="3"/>
        <v>0</v>
      </c>
    </row>
    <row r="27" spans="1:11" ht="18.75">
      <c r="A27" s="143">
        <v>23</v>
      </c>
      <c r="B27" s="151" t="s">
        <v>167</v>
      </c>
      <c r="C27" s="145"/>
      <c r="D27" s="146"/>
      <c r="E27" s="146"/>
      <c r="F27" s="146"/>
      <c r="G27" s="148"/>
      <c r="H27" s="147"/>
      <c r="I27" s="149">
        <f t="shared" si="2"/>
        <v>0</v>
      </c>
      <c r="K27">
        <f t="shared" si="3"/>
        <v>0</v>
      </c>
    </row>
    <row r="28" spans="1:11" ht="18.75">
      <c r="A28" s="143">
        <v>24</v>
      </c>
      <c r="B28" s="151" t="s">
        <v>168</v>
      </c>
      <c r="C28" s="145"/>
      <c r="D28" s="146"/>
      <c r="E28" s="146"/>
      <c r="F28" s="146"/>
      <c r="G28" s="148"/>
      <c r="H28" s="148"/>
      <c r="I28" s="149">
        <f t="shared" si="2"/>
        <v>0</v>
      </c>
      <c r="K28">
        <f t="shared" si="3"/>
        <v>0</v>
      </c>
    </row>
    <row r="29" spans="1:11" ht="18.75">
      <c r="A29" s="143">
        <v>25</v>
      </c>
      <c r="B29" s="151" t="s">
        <v>169</v>
      </c>
      <c r="C29" s="145"/>
      <c r="D29" s="146"/>
      <c r="E29" s="146"/>
      <c r="F29" s="146"/>
      <c r="G29" s="148"/>
      <c r="H29" s="148"/>
      <c r="I29" s="149">
        <f t="shared" si="2"/>
        <v>0</v>
      </c>
      <c r="K29">
        <f t="shared" si="3"/>
        <v>0</v>
      </c>
    </row>
    <row r="30" spans="1:11" ht="18.75">
      <c r="A30" s="143">
        <v>26</v>
      </c>
      <c r="B30" s="152" t="s">
        <v>170</v>
      </c>
      <c r="C30" s="145"/>
      <c r="D30" s="146"/>
      <c r="E30" s="146"/>
      <c r="F30" s="146"/>
      <c r="G30" s="148"/>
      <c r="H30" s="148"/>
      <c r="I30" s="149">
        <f t="shared" si="2"/>
        <v>0</v>
      </c>
      <c r="K30">
        <f t="shared" si="3"/>
        <v>0</v>
      </c>
    </row>
    <row r="31" spans="1:11" ht="18.75">
      <c r="A31" s="143">
        <v>27</v>
      </c>
      <c r="B31" s="151" t="s">
        <v>171</v>
      </c>
      <c r="C31" s="145"/>
      <c r="D31" s="146"/>
      <c r="E31" s="146"/>
      <c r="F31" s="146"/>
      <c r="G31" s="148"/>
      <c r="H31" s="147"/>
      <c r="I31" s="149">
        <f t="shared" si="2"/>
        <v>0</v>
      </c>
      <c r="K31">
        <f t="shared" si="3"/>
        <v>0</v>
      </c>
    </row>
    <row r="32" spans="1:11" ht="18.75">
      <c r="A32" s="143">
        <v>28</v>
      </c>
      <c r="B32" s="153" t="s">
        <v>172</v>
      </c>
      <c r="C32" s="145"/>
      <c r="D32" s="146"/>
      <c r="E32" s="146"/>
      <c r="F32" s="146"/>
      <c r="G32" s="148"/>
      <c r="H32" s="148"/>
      <c r="I32" s="149">
        <f t="shared" si="2"/>
        <v>0</v>
      </c>
      <c r="K32">
        <f t="shared" si="3"/>
        <v>0</v>
      </c>
    </row>
    <row r="33" spans="1:11" ht="18.75">
      <c r="A33" s="143">
        <v>29</v>
      </c>
      <c r="B33" s="153" t="s">
        <v>134</v>
      </c>
      <c r="C33" s="145"/>
      <c r="D33" s="146"/>
      <c r="E33" s="146"/>
      <c r="F33" s="146"/>
      <c r="G33" s="148"/>
      <c r="H33" s="148"/>
      <c r="I33" s="149">
        <f t="shared" si="2"/>
        <v>0</v>
      </c>
      <c r="K33">
        <f t="shared" si="3"/>
        <v>0</v>
      </c>
    </row>
    <row r="34" spans="1:11" ht="18.75">
      <c r="A34" s="143">
        <v>30</v>
      </c>
      <c r="B34" s="150" t="s">
        <v>135</v>
      </c>
      <c r="C34" s="145"/>
      <c r="D34" s="146"/>
      <c r="E34" s="146"/>
      <c r="F34" s="146"/>
      <c r="G34" s="148"/>
      <c r="H34" s="148"/>
      <c r="I34" s="149">
        <f t="shared" si="2"/>
        <v>0</v>
      </c>
      <c r="K34">
        <f t="shared" si="3"/>
        <v>0</v>
      </c>
    </row>
    <row r="35" spans="1:11" ht="18.75">
      <c r="A35" s="143">
        <v>31</v>
      </c>
      <c r="B35" s="167" t="s">
        <v>136</v>
      </c>
      <c r="C35" s="145"/>
      <c r="D35" s="166"/>
      <c r="E35" s="146"/>
      <c r="F35" s="154"/>
      <c r="G35" s="148"/>
      <c r="H35" s="148"/>
      <c r="I35" s="149">
        <f t="shared" si="2"/>
        <v>0</v>
      </c>
      <c r="K35">
        <f t="shared" si="3"/>
        <v>0</v>
      </c>
    </row>
    <row r="36" spans="1:11" ht="18.75">
      <c r="A36" s="143">
        <v>32</v>
      </c>
      <c r="B36" s="151" t="s">
        <v>137</v>
      </c>
      <c r="C36" s="145"/>
      <c r="D36" s="166"/>
      <c r="E36" s="146"/>
      <c r="F36" s="154"/>
      <c r="G36" s="148"/>
      <c r="H36" s="148"/>
      <c r="I36" s="149">
        <f t="shared" si="2"/>
        <v>0</v>
      </c>
      <c r="K36">
        <f t="shared" si="3"/>
        <v>0</v>
      </c>
    </row>
    <row r="37" spans="1:11" ht="18.75">
      <c r="A37" s="143">
        <v>33</v>
      </c>
      <c r="B37" s="157" t="s">
        <v>138</v>
      </c>
      <c r="C37" s="145"/>
      <c r="D37" s="168"/>
      <c r="E37" s="146"/>
      <c r="F37" s="154"/>
      <c r="G37" s="148"/>
      <c r="H37" s="148"/>
      <c r="I37" s="149">
        <f t="shared" si="2"/>
        <v>0</v>
      </c>
      <c r="K37">
        <f t="shared" si="3"/>
        <v>0</v>
      </c>
    </row>
    <row r="38" spans="1:11" ht="18.75">
      <c r="A38" s="143">
        <v>34</v>
      </c>
      <c r="B38" s="160" t="s">
        <v>139</v>
      </c>
      <c r="C38" s="145"/>
      <c r="D38" s="166"/>
      <c r="E38" s="146"/>
      <c r="F38" s="154"/>
      <c r="G38" s="148"/>
      <c r="H38" s="148"/>
      <c r="I38" s="149">
        <f t="shared" si="2"/>
        <v>0</v>
      </c>
      <c r="K38">
        <f t="shared" si="3"/>
        <v>0</v>
      </c>
    </row>
    <row r="39" spans="1:11" ht="18.75">
      <c r="A39" s="143">
        <v>35</v>
      </c>
      <c r="B39" s="157" t="s">
        <v>140</v>
      </c>
      <c r="C39" s="145"/>
      <c r="D39" s="166"/>
      <c r="E39" s="146"/>
      <c r="F39" s="154"/>
      <c r="G39" s="148"/>
      <c r="H39" s="148"/>
      <c r="I39" s="149">
        <f t="shared" si="2"/>
        <v>0</v>
      </c>
      <c r="K39">
        <f t="shared" si="3"/>
        <v>0</v>
      </c>
    </row>
    <row r="40" spans="1:11" ht="18.75">
      <c r="A40" s="143">
        <v>36</v>
      </c>
      <c r="B40" s="151" t="s">
        <v>141</v>
      </c>
      <c r="C40" s="145"/>
      <c r="D40" s="168"/>
      <c r="E40" s="146"/>
      <c r="F40" s="154"/>
      <c r="G40" s="148"/>
      <c r="H40" s="148"/>
      <c r="I40" s="149">
        <f t="shared" si="2"/>
        <v>0</v>
      </c>
      <c r="K40">
        <f t="shared" si="3"/>
        <v>0</v>
      </c>
    </row>
    <row r="41" spans="1:11" ht="18.75">
      <c r="A41" s="143">
        <v>37</v>
      </c>
      <c r="B41" s="151" t="s">
        <v>142</v>
      </c>
      <c r="C41" s="145"/>
      <c r="D41" s="146"/>
      <c r="E41" s="146"/>
      <c r="F41" s="146"/>
      <c r="G41" s="148"/>
      <c r="H41" s="148"/>
      <c r="I41" s="149">
        <f t="shared" si="2"/>
        <v>0</v>
      </c>
      <c r="K41">
        <f t="shared" si="3"/>
        <v>0</v>
      </c>
    </row>
    <row r="42" spans="1:11" ht="18.75">
      <c r="A42" s="143">
        <v>38</v>
      </c>
      <c r="B42" s="144" t="s">
        <v>143</v>
      </c>
      <c r="C42" s="145"/>
      <c r="D42" s="146"/>
      <c r="E42" s="146"/>
      <c r="F42" s="146"/>
      <c r="G42" s="147"/>
      <c r="H42" s="148"/>
      <c r="I42" s="149">
        <f t="shared" si="2"/>
        <v>0</v>
      </c>
      <c r="K42">
        <f t="shared" si="3"/>
        <v>0</v>
      </c>
    </row>
    <row r="43" spans="1:11" ht="18.75">
      <c r="A43" s="143">
        <v>39</v>
      </c>
      <c r="B43" s="151" t="s">
        <v>144</v>
      </c>
      <c r="C43" s="145"/>
      <c r="D43" s="146"/>
      <c r="E43" s="146"/>
      <c r="F43" s="146"/>
      <c r="G43" s="147"/>
      <c r="H43" s="148"/>
      <c r="I43" s="149">
        <f t="shared" si="2"/>
        <v>0</v>
      </c>
      <c r="K43">
        <f t="shared" si="3"/>
        <v>0</v>
      </c>
    </row>
    <row r="44" spans="1:11" ht="18.75">
      <c r="A44" s="143">
        <v>40</v>
      </c>
      <c r="B44" s="151" t="s">
        <v>145</v>
      </c>
      <c r="C44" s="145"/>
      <c r="D44" s="146"/>
      <c r="E44" s="154"/>
      <c r="F44" s="146"/>
      <c r="G44" s="148"/>
      <c r="H44" s="155"/>
      <c r="I44" s="149">
        <f t="shared" si="2"/>
        <v>0</v>
      </c>
      <c r="K44">
        <f t="shared" si="3"/>
        <v>0</v>
      </c>
    </row>
    <row r="45" spans="1:11" ht="18.75">
      <c r="A45" s="143">
        <v>41</v>
      </c>
      <c r="B45" s="151" t="s">
        <v>146</v>
      </c>
      <c r="C45" s="145"/>
      <c r="D45" s="146"/>
      <c r="E45" s="146"/>
      <c r="F45" s="146"/>
      <c r="G45" s="147"/>
      <c r="H45" s="148"/>
      <c r="I45" s="149">
        <f t="shared" si="2"/>
        <v>0</v>
      </c>
      <c r="K45">
        <f t="shared" si="3"/>
        <v>0</v>
      </c>
    </row>
    <row r="46" spans="1:11" ht="18.75">
      <c r="A46" s="143">
        <v>42</v>
      </c>
      <c r="B46" s="151" t="s">
        <v>147</v>
      </c>
      <c r="C46" s="145"/>
      <c r="D46" s="146"/>
      <c r="E46" s="146"/>
      <c r="F46" s="146"/>
      <c r="G46" s="147"/>
      <c r="H46" s="148"/>
      <c r="I46" s="149">
        <f t="shared" si="2"/>
        <v>0</v>
      </c>
      <c r="K46">
        <f t="shared" si="3"/>
        <v>0</v>
      </c>
    </row>
    <row r="47" spans="1:11" ht="18.75">
      <c r="A47" s="143">
        <v>43</v>
      </c>
      <c r="B47" s="151" t="s">
        <v>149</v>
      </c>
      <c r="C47" s="145"/>
      <c r="D47" s="146"/>
      <c r="E47" s="146"/>
      <c r="F47" s="146"/>
      <c r="G47" s="147"/>
      <c r="H47" s="148"/>
      <c r="I47" s="149">
        <f t="shared" si="2"/>
        <v>0</v>
      </c>
      <c r="K47">
        <f t="shared" si="3"/>
        <v>0</v>
      </c>
    </row>
    <row r="48" spans="1:11" ht="18.75">
      <c r="A48" s="143">
        <v>44</v>
      </c>
      <c r="B48" s="144" t="s">
        <v>150</v>
      </c>
      <c r="C48" s="145"/>
      <c r="D48" s="146"/>
      <c r="E48" s="146"/>
      <c r="F48" s="146"/>
      <c r="G48" s="147"/>
      <c r="H48" s="148"/>
      <c r="I48" s="149">
        <f t="shared" si="2"/>
        <v>0</v>
      </c>
      <c r="K48">
        <f t="shared" si="3"/>
        <v>0</v>
      </c>
    </row>
    <row r="49" spans="1:11" ht="18.75">
      <c r="A49" s="143">
        <v>45</v>
      </c>
      <c r="B49" s="153" t="s">
        <v>151</v>
      </c>
      <c r="C49" s="145"/>
      <c r="D49" s="146"/>
      <c r="E49" s="146"/>
      <c r="F49" s="146"/>
      <c r="G49" s="147"/>
      <c r="H49" s="148"/>
      <c r="I49" s="149">
        <f t="shared" si="2"/>
        <v>0</v>
      </c>
      <c r="K49">
        <f t="shared" si="3"/>
        <v>0</v>
      </c>
    </row>
    <row r="50" spans="1:11" ht="18.75">
      <c r="A50" s="143">
        <v>46</v>
      </c>
      <c r="B50" s="153" t="s">
        <v>152</v>
      </c>
      <c r="C50" s="145"/>
      <c r="D50" s="146"/>
      <c r="E50" s="146"/>
      <c r="F50" s="146"/>
      <c r="G50" s="147"/>
      <c r="H50" s="148"/>
      <c r="I50" s="149">
        <f t="shared" si="2"/>
        <v>0</v>
      </c>
      <c r="K50">
        <f t="shared" si="3"/>
        <v>0</v>
      </c>
    </row>
    <row r="51" spans="1:11" ht="18.75">
      <c r="A51" s="143">
        <v>47</v>
      </c>
      <c r="B51" s="150" t="s">
        <v>153</v>
      </c>
      <c r="C51" s="145"/>
      <c r="D51" s="146"/>
      <c r="E51" s="146"/>
      <c r="F51" s="146"/>
      <c r="G51" s="147"/>
      <c r="H51" s="148"/>
      <c r="I51" s="149">
        <f t="shared" si="2"/>
        <v>0</v>
      </c>
      <c r="K51">
        <f t="shared" si="3"/>
        <v>0</v>
      </c>
    </row>
    <row r="52" spans="1:11" ht="18.75">
      <c r="A52" s="143">
        <v>48</v>
      </c>
      <c r="B52" s="151" t="s">
        <v>183</v>
      </c>
      <c r="C52" s="145"/>
      <c r="D52" s="146"/>
      <c r="E52" s="146"/>
      <c r="F52" s="146"/>
      <c r="G52" s="147"/>
      <c r="H52" s="148"/>
      <c r="I52" s="149">
        <f t="shared" si="2"/>
        <v>0</v>
      </c>
      <c r="K52">
        <f t="shared" si="3"/>
        <v>0</v>
      </c>
    </row>
    <row r="53" spans="1:11" ht="18.75">
      <c r="A53" s="143">
        <v>49</v>
      </c>
      <c r="B53" s="159" t="s">
        <v>184</v>
      </c>
      <c r="C53" s="145"/>
      <c r="D53" s="146"/>
      <c r="E53" s="146"/>
      <c r="F53" s="146"/>
      <c r="G53" s="147"/>
      <c r="H53" s="148"/>
      <c r="I53" s="149">
        <f t="shared" si="2"/>
        <v>0</v>
      </c>
      <c r="K53">
        <f t="shared" si="3"/>
        <v>0</v>
      </c>
    </row>
    <row r="54" spans="1:11" ht="18.75">
      <c r="A54" s="143">
        <v>50</v>
      </c>
      <c r="B54" s="151" t="s">
        <v>185</v>
      </c>
      <c r="C54" s="145"/>
      <c r="D54" s="146"/>
      <c r="E54" s="146"/>
      <c r="F54" s="146"/>
      <c r="G54" s="147"/>
      <c r="H54" s="148"/>
      <c r="I54" s="149">
        <f t="shared" si="2"/>
        <v>0</v>
      </c>
      <c r="K54">
        <f t="shared" si="3"/>
        <v>0</v>
      </c>
    </row>
    <row r="55" spans="1:11" ht="18.75">
      <c r="A55" s="143">
        <v>51</v>
      </c>
      <c r="B55" s="156" t="s">
        <v>186</v>
      </c>
      <c r="C55" s="145"/>
      <c r="D55" s="146"/>
      <c r="E55" s="146"/>
      <c r="F55" s="146"/>
      <c r="G55" s="147"/>
      <c r="H55" s="148"/>
      <c r="I55" s="149">
        <f t="shared" si="2"/>
        <v>0</v>
      </c>
      <c r="K55">
        <f t="shared" si="3"/>
        <v>0</v>
      </c>
    </row>
    <row r="56" spans="1:11" ht="18.75">
      <c r="A56" s="143">
        <v>52</v>
      </c>
      <c r="B56" s="144" t="s">
        <v>187</v>
      </c>
      <c r="C56" s="145"/>
      <c r="D56" s="146"/>
      <c r="E56" s="146"/>
      <c r="F56" s="146"/>
      <c r="G56" s="147"/>
      <c r="H56" s="148"/>
      <c r="I56" s="149">
        <f t="shared" si="2"/>
        <v>0</v>
      </c>
      <c r="K56">
        <f t="shared" si="3"/>
        <v>0</v>
      </c>
    </row>
    <row r="57" spans="1:11" ht="18.75">
      <c r="A57" s="143">
        <v>53</v>
      </c>
      <c r="B57" s="151" t="s">
        <v>188</v>
      </c>
      <c r="C57" s="145"/>
      <c r="D57" s="146"/>
      <c r="E57" s="146"/>
      <c r="F57" s="146"/>
      <c r="G57" s="147"/>
      <c r="H57" s="148"/>
      <c r="I57" s="149">
        <f t="shared" si="2"/>
        <v>0</v>
      </c>
      <c r="K57">
        <f t="shared" si="3"/>
        <v>0</v>
      </c>
    </row>
    <row r="58" spans="1:11" ht="18.75">
      <c r="A58" s="143">
        <v>54</v>
      </c>
      <c r="B58" s="151" t="s">
        <v>189</v>
      </c>
      <c r="C58" s="145"/>
      <c r="D58" s="146"/>
      <c r="E58" s="146"/>
      <c r="F58" s="146"/>
      <c r="G58" s="147"/>
      <c r="H58" s="148"/>
      <c r="I58" s="149">
        <f t="shared" si="2"/>
        <v>0</v>
      </c>
      <c r="K58">
        <f t="shared" si="3"/>
        <v>0</v>
      </c>
    </row>
    <row r="59" spans="1:11" ht="18.75">
      <c r="A59" s="143">
        <v>55</v>
      </c>
      <c r="B59" s="151" t="s">
        <v>190</v>
      </c>
      <c r="C59" s="145"/>
      <c r="D59" s="154"/>
      <c r="E59" s="154"/>
      <c r="F59" s="154"/>
      <c r="G59" s="148"/>
      <c r="H59" s="148"/>
      <c r="I59" s="149">
        <f t="shared" si="2"/>
        <v>0</v>
      </c>
      <c r="K59">
        <f t="shared" si="3"/>
        <v>0</v>
      </c>
    </row>
    <row r="60" spans="1:11" ht="18.75">
      <c r="A60" s="143">
        <v>56</v>
      </c>
      <c r="B60" s="151" t="s">
        <v>191</v>
      </c>
      <c r="C60" s="145"/>
      <c r="D60" s="146"/>
      <c r="E60" s="146"/>
      <c r="F60" s="146"/>
      <c r="G60" s="148"/>
      <c r="H60" s="148"/>
      <c r="I60" s="149">
        <f t="shared" si="2"/>
        <v>0</v>
      </c>
      <c r="K60">
        <f t="shared" si="3"/>
        <v>0</v>
      </c>
    </row>
    <row r="61" spans="1:11" ht="18.75">
      <c r="A61" s="143">
        <v>57</v>
      </c>
      <c r="B61" s="151" t="s">
        <v>192</v>
      </c>
      <c r="C61" s="145"/>
      <c r="D61" s="146"/>
      <c r="E61" s="146"/>
      <c r="F61" s="146"/>
      <c r="G61" s="147"/>
      <c r="H61" s="148"/>
      <c r="I61" s="149">
        <f t="shared" si="2"/>
        <v>0</v>
      </c>
      <c r="K61">
        <f t="shared" si="3"/>
        <v>0</v>
      </c>
    </row>
    <row r="62" spans="1:11" ht="18.75">
      <c r="A62" s="143">
        <v>58</v>
      </c>
      <c r="B62" s="151" t="s">
        <v>193</v>
      </c>
      <c r="C62" s="145"/>
      <c r="D62" s="146"/>
      <c r="E62" s="146"/>
      <c r="F62" s="146"/>
      <c r="G62" s="147"/>
      <c r="H62" s="148"/>
      <c r="I62" s="149">
        <f t="shared" si="2"/>
        <v>0</v>
      </c>
      <c r="K62">
        <f t="shared" si="3"/>
        <v>0</v>
      </c>
    </row>
    <row r="63" spans="1:11" ht="18.75">
      <c r="A63" s="143">
        <v>59</v>
      </c>
      <c r="B63" s="151" t="s">
        <v>194</v>
      </c>
      <c r="C63" s="145"/>
      <c r="D63" s="146"/>
      <c r="E63" s="146"/>
      <c r="F63" s="146"/>
      <c r="G63" s="147"/>
      <c r="H63" s="148"/>
      <c r="I63" s="149">
        <f t="shared" si="2"/>
        <v>0</v>
      </c>
      <c r="K63">
        <f t="shared" si="3"/>
        <v>0</v>
      </c>
    </row>
    <row r="64" spans="1:11" ht="18.75">
      <c r="A64" s="143">
        <v>60</v>
      </c>
      <c r="B64" s="144" t="s">
        <v>195</v>
      </c>
      <c r="C64" s="145"/>
      <c r="D64" s="146"/>
      <c r="E64" s="146"/>
      <c r="F64" s="146"/>
      <c r="G64" s="147"/>
      <c r="H64" s="148"/>
      <c r="I64" s="149">
        <f t="shared" si="2"/>
        <v>0</v>
      </c>
      <c r="K64">
        <f t="shared" si="3"/>
        <v>0</v>
      </c>
    </row>
    <row r="65" spans="1:11" ht="18.75">
      <c r="A65" s="143">
        <v>61</v>
      </c>
      <c r="B65" s="157" t="s">
        <v>196</v>
      </c>
      <c r="C65" s="145"/>
      <c r="D65" s="146"/>
      <c r="E65" s="146"/>
      <c r="F65" s="146"/>
      <c r="G65" s="147"/>
      <c r="H65" s="148"/>
      <c r="I65" s="149">
        <f t="shared" si="2"/>
        <v>0</v>
      </c>
      <c r="K65">
        <f t="shared" si="3"/>
        <v>0</v>
      </c>
    </row>
    <row r="66" spans="1:11" ht="18.75">
      <c r="A66" s="143">
        <v>62</v>
      </c>
      <c r="B66" s="157" t="s">
        <v>116</v>
      </c>
      <c r="C66" s="145"/>
      <c r="D66" s="146"/>
      <c r="E66" s="146"/>
      <c r="F66" s="146"/>
      <c r="G66" s="148"/>
      <c r="H66" s="148"/>
      <c r="I66" s="149">
        <f t="shared" si="2"/>
        <v>0</v>
      </c>
      <c r="K66">
        <f t="shared" si="3"/>
        <v>0</v>
      </c>
    </row>
    <row r="67" spans="1:11" ht="18.75">
      <c r="A67" s="143">
        <v>63</v>
      </c>
      <c r="B67" s="157" t="s">
        <v>118</v>
      </c>
      <c r="C67" s="145"/>
      <c r="D67" s="146"/>
      <c r="E67" s="146"/>
      <c r="F67" s="146"/>
      <c r="G67" s="147"/>
      <c r="H67" s="148"/>
      <c r="I67" s="149">
        <f t="shared" si="2"/>
        <v>0</v>
      </c>
      <c r="K67">
        <f t="shared" si="3"/>
        <v>0</v>
      </c>
    </row>
    <row r="68" spans="1:11" ht="18.75">
      <c r="A68" s="143">
        <v>64</v>
      </c>
      <c r="B68" s="157" t="s">
        <v>117</v>
      </c>
      <c r="C68" s="145"/>
      <c r="D68" s="146"/>
      <c r="E68" s="146"/>
      <c r="F68" s="146"/>
      <c r="G68" s="148"/>
      <c r="H68" s="147"/>
      <c r="I68" s="149">
        <f t="shared" si="2"/>
        <v>0</v>
      </c>
      <c r="K68">
        <f t="shared" si="3"/>
        <v>0</v>
      </c>
    </row>
    <row r="69" spans="1:11" ht="18.75">
      <c r="A69" s="143">
        <v>65</v>
      </c>
      <c r="B69" s="151" t="s">
        <v>119</v>
      </c>
      <c r="C69" s="145"/>
      <c r="D69" s="146"/>
      <c r="E69" s="146"/>
      <c r="F69" s="146"/>
      <c r="G69" s="148"/>
      <c r="H69" s="148"/>
      <c r="I69" s="149">
        <f t="shared" si="2"/>
        <v>0</v>
      </c>
      <c r="K69">
        <f t="shared" si="3"/>
        <v>0</v>
      </c>
    </row>
    <row r="70" spans="1:11" ht="18.75">
      <c r="A70" s="143">
        <v>66</v>
      </c>
      <c r="B70" s="157" t="s">
        <v>120</v>
      </c>
      <c r="C70" s="145"/>
      <c r="D70" s="146"/>
      <c r="E70" s="146"/>
      <c r="F70" s="146"/>
      <c r="G70" s="148"/>
      <c r="H70" s="148"/>
      <c r="I70" s="149">
        <f t="shared" ref="I70:I81" si="4">+G70-H70</f>
        <v>0</v>
      </c>
      <c r="K70">
        <f t="shared" ref="K70:K81" si="5">IF(G70&gt;0,1,0)</f>
        <v>0</v>
      </c>
    </row>
    <row r="71" spans="1:11" ht="18.75">
      <c r="A71" s="143">
        <v>67</v>
      </c>
      <c r="B71" s="157" t="s">
        <v>121</v>
      </c>
      <c r="C71" s="145"/>
      <c r="D71" s="146"/>
      <c r="E71" s="146"/>
      <c r="F71" s="146"/>
      <c r="G71" s="148"/>
      <c r="H71" s="148"/>
      <c r="I71" s="149">
        <f t="shared" si="4"/>
        <v>0</v>
      </c>
      <c r="K71">
        <f t="shared" si="5"/>
        <v>0</v>
      </c>
    </row>
    <row r="72" spans="1:11" ht="18.75">
      <c r="A72" s="143">
        <v>68</v>
      </c>
      <c r="B72" s="151" t="s">
        <v>123</v>
      </c>
      <c r="C72" s="145"/>
      <c r="D72" s="146"/>
      <c r="E72" s="146"/>
      <c r="F72" s="146"/>
      <c r="G72" s="147"/>
      <c r="H72" s="148"/>
      <c r="I72" s="149">
        <f t="shared" si="4"/>
        <v>0</v>
      </c>
      <c r="K72">
        <f t="shared" si="5"/>
        <v>0</v>
      </c>
    </row>
    <row r="73" spans="1:11" ht="18.75">
      <c r="A73" s="143">
        <v>69</v>
      </c>
      <c r="B73" s="156" t="s">
        <v>124</v>
      </c>
      <c r="C73" s="145"/>
      <c r="D73" s="146"/>
      <c r="E73" s="146"/>
      <c r="F73" s="146"/>
      <c r="G73" s="147"/>
      <c r="H73" s="148"/>
      <c r="I73" s="149">
        <f t="shared" si="4"/>
        <v>0</v>
      </c>
      <c r="K73">
        <f t="shared" si="5"/>
        <v>0</v>
      </c>
    </row>
    <row r="74" spans="1:11" ht="18.75">
      <c r="A74" s="143">
        <v>70</v>
      </c>
      <c r="B74" s="156" t="s">
        <v>125</v>
      </c>
      <c r="C74" s="145"/>
      <c r="D74" s="146"/>
      <c r="E74" s="146"/>
      <c r="F74" s="146"/>
      <c r="G74" s="148"/>
      <c r="H74" s="148"/>
      <c r="I74" s="149">
        <f t="shared" si="4"/>
        <v>0</v>
      </c>
      <c r="K74">
        <f t="shared" si="5"/>
        <v>0</v>
      </c>
    </row>
    <row r="75" spans="1:11" ht="18.75">
      <c r="A75" s="143">
        <v>71</v>
      </c>
      <c r="B75" s="151" t="s">
        <v>126</v>
      </c>
      <c r="C75" s="145"/>
      <c r="D75" s="146"/>
      <c r="E75" s="146"/>
      <c r="F75" s="146"/>
      <c r="G75" s="147"/>
      <c r="H75" s="148"/>
      <c r="I75" s="149">
        <f t="shared" si="4"/>
        <v>0</v>
      </c>
      <c r="K75">
        <f t="shared" si="5"/>
        <v>0</v>
      </c>
    </row>
    <row r="76" spans="1:11" ht="18.75">
      <c r="A76" s="143">
        <v>72</v>
      </c>
      <c r="B76" s="144" t="s">
        <v>127</v>
      </c>
      <c r="C76" s="145"/>
      <c r="D76" s="146"/>
      <c r="E76" s="146"/>
      <c r="F76" s="146"/>
      <c r="G76" s="147"/>
      <c r="H76" s="148"/>
      <c r="I76" s="149">
        <f t="shared" si="4"/>
        <v>0</v>
      </c>
      <c r="K76">
        <f t="shared" si="5"/>
        <v>0</v>
      </c>
    </row>
    <row r="77" spans="1:11" ht="18.75">
      <c r="A77" s="143">
        <v>73</v>
      </c>
      <c r="B77" s="144" t="s">
        <v>128</v>
      </c>
      <c r="C77" s="145"/>
      <c r="D77" s="146"/>
      <c r="E77" s="146"/>
      <c r="F77" s="146"/>
      <c r="G77" s="148"/>
      <c r="H77" s="148"/>
      <c r="I77" s="149">
        <f t="shared" si="4"/>
        <v>0</v>
      </c>
      <c r="K77">
        <f t="shared" si="5"/>
        <v>0</v>
      </c>
    </row>
    <row r="78" spans="1:11" ht="18.75">
      <c r="A78" s="143">
        <v>74</v>
      </c>
      <c r="B78" s="144" t="s">
        <v>129</v>
      </c>
      <c r="C78" s="145"/>
      <c r="D78" s="146"/>
      <c r="E78" s="146"/>
      <c r="F78" s="146"/>
      <c r="G78" s="147"/>
      <c r="H78" s="148"/>
      <c r="I78" s="149">
        <f t="shared" si="4"/>
        <v>0</v>
      </c>
      <c r="K78">
        <f t="shared" si="5"/>
        <v>0</v>
      </c>
    </row>
    <row r="79" spans="1:11" ht="18.75">
      <c r="A79" s="143">
        <v>75</v>
      </c>
      <c r="B79" s="144" t="s">
        <v>130</v>
      </c>
      <c r="C79" s="145"/>
      <c r="D79" s="146"/>
      <c r="E79" s="146"/>
      <c r="F79" s="146"/>
      <c r="G79" s="147"/>
      <c r="H79" s="148"/>
      <c r="I79" s="149">
        <f t="shared" si="4"/>
        <v>0</v>
      </c>
      <c r="K79">
        <f t="shared" si="5"/>
        <v>0</v>
      </c>
    </row>
    <row r="80" spans="1:11" ht="18.75">
      <c r="A80" s="143">
        <v>76</v>
      </c>
      <c r="B80" s="151" t="s">
        <v>132</v>
      </c>
      <c r="C80" s="145"/>
      <c r="D80" s="146"/>
      <c r="E80" s="146"/>
      <c r="F80" s="146"/>
      <c r="G80" s="147"/>
      <c r="H80" s="148"/>
      <c r="I80" s="149">
        <f t="shared" si="4"/>
        <v>0</v>
      </c>
      <c r="K80">
        <f t="shared" si="5"/>
        <v>0</v>
      </c>
    </row>
    <row r="81" spans="1:11" ht="18.75">
      <c r="A81" s="163">
        <v>77</v>
      </c>
      <c r="B81" s="164" t="s">
        <v>131</v>
      </c>
      <c r="C81" s="165"/>
      <c r="D81" s="161"/>
      <c r="E81" s="161"/>
      <c r="F81" s="161"/>
      <c r="G81" s="162"/>
      <c r="H81" s="162"/>
      <c r="I81" s="383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A5FEA-99CF-4B65-899B-C2B96F2733CD}">
  <sheetPr codeName="Sheet34">
    <tabColor theme="9" tint="0.59999389629810485"/>
  </sheetPr>
  <dimension ref="A1:K77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27" sqref="H27"/>
    </sheetView>
  </sheetViews>
  <sheetFormatPr defaultRowHeight="18.75"/>
  <cols>
    <col min="2" max="2" width="13.5703125" customWidth="1"/>
    <col min="3" max="3" width="14.42578125" customWidth="1"/>
    <col min="4" max="6" width="9" customWidth="1"/>
    <col min="7" max="9" width="13.42578125" customWidth="1"/>
    <col min="11" max="11" width="11" style="423" bestFit="1" customWidth="1"/>
  </cols>
  <sheetData>
    <row r="1" spans="1:11">
      <c r="A1" s="850" t="s">
        <v>443</v>
      </c>
      <c r="B1" s="850"/>
      <c r="C1" s="850"/>
      <c r="D1" s="850"/>
      <c r="E1" s="850"/>
      <c r="F1" s="850"/>
      <c r="G1" s="850"/>
      <c r="H1" s="850"/>
      <c r="I1" s="850"/>
      <c r="J1" s="136"/>
    </row>
    <row r="2" spans="1:11">
      <c r="A2" s="850" t="s">
        <v>227</v>
      </c>
      <c r="B2" s="850" t="s">
        <v>4</v>
      </c>
      <c r="C2" s="852" t="s">
        <v>228</v>
      </c>
      <c r="D2" s="850" t="s">
        <v>229</v>
      </c>
      <c r="E2" s="850"/>
      <c r="F2" s="850"/>
      <c r="G2" s="138" t="s">
        <v>230</v>
      </c>
      <c r="H2" s="138" t="s">
        <v>230</v>
      </c>
      <c r="I2" s="852" t="s">
        <v>231</v>
      </c>
      <c r="J2" s="136"/>
      <c r="K2" s="422" t="s">
        <v>318</v>
      </c>
    </row>
    <row r="3" spans="1:11">
      <c r="A3" s="850"/>
      <c r="B3" s="850"/>
      <c r="C3" s="852"/>
      <c r="D3" s="138" t="s">
        <v>232</v>
      </c>
      <c r="E3" s="138" t="s">
        <v>233</v>
      </c>
      <c r="F3" s="138" t="s">
        <v>234</v>
      </c>
      <c r="G3" s="138" t="s">
        <v>235</v>
      </c>
      <c r="H3" s="138" t="s">
        <v>236</v>
      </c>
      <c r="I3" s="852"/>
      <c r="J3" s="136"/>
    </row>
    <row r="4" spans="1:11">
      <c r="A4" s="850" t="s">
        <v>40</v>
      </c>
      <c r="B4" s="850"/>
      <c r="C4" s="390">
        <f>SUM(C5:C76)</f>
        <v>0</v>
      </c>
      <c r="D4" s="390">
        <f t="shared" ref="D4:I4" si="0">SUM(D5:D76)</f>
        <v>0</v>
      </c>
      <c r="E4" s="390">
        <f t="shared" si="0"/>
        <v>0</v>
      </c>
      <c r="F4" s="390">
        <f t="shared" si="0"/>
        <v>0</v>
      </c>
      <c r="G4" s="390">
        <f t="shared" si="0"/>
        <v>0</v>
      </c>
      <c r="H4" s="390">
        <f t="shared" si="0"/>
        <v>0</v>
      </c>
      <c r="I4" s="390">
        <f t="shared" si="0"/>
        <v>0</v>
      </c>
      <c r="J4" s="142"/>
      <c r="K4" s="424">
        <f>SUM(K5:K76)</f>
        <v>0</v>
      </c>
    </row>
    <row r="5" spans="1:11">
      <c r="A5" s="391">
        <v>1</v>
      </c>
      <c r="B5" s="445"/>
      <c r="C5" s="446"/>
      <c r="D5" s="447"/>
      <c r="E5" s="447"/>
      <c r="F5" s="447"/>
      <c r="G5" s="448"/>
      <c r="H5" s="448"/>
      <c r="I5" s="392">
        <f>+G5-H5</f>
        <v>0</v>
      </c>
      <c r="J5" s="142"/>
      <c r="K5" s="423">
        <f>IF(G5&gt;0,1,0)</f>
        <v>0</v>
      </c>
    </row>
    <row r="6" spans="1:11">
      <c r="A6" s="391">
        <v>2</v>
      </c>
      <c r="B6" s="445"/>
      <c r="C6" s="446"/>
      <c r="D6" s="447"/>
      <c r="E6" s="447"/>
      <c r="F6" s="447"/>
      <c r="G6" s="448"/>
      <c r="H6" s="448"/>
      <c r="I6" s="392">
        <f t="shared" ref="I6:I69" si="1">+G6-H6</f>
        <v>0</v>
      </c>
      <c r="J6" s="142"/>
      <c r="K6" s="423">
        <f t="shared" ref="K6:K69" si="2">IF(G6&gt;0,1,0)</f>
        <v>0</v>
      </c>
    </row>
    <row r="7" spans="1:11">
      <c r="A7" s="391">
        <v>3</v>
      </c>
      <c r="B7" s="449"/>
      <c r="C7" s="446"/>
      <c r="D7" s="447"/>
      <c r="E7" s="447"/>
      <c r="F7" s="447"/>
      <c r="G7" s="448"/>
      <c r="H7" s="448"/>
      <c r="I7" s="392">
        <f t="shared" si="1"/>
        <v>0</v>
      </c>
      <c r="J7" s="142"/>
      <c r="K7" s="423">
        <f t="shared" si="2"/>
        <v>0</v>
      </c>
    </row>
    <row r="8" spans="1:11">
      <c r="A8" s="391">
        <v>4</v>
      </c>
      <c r="B8" s="445"/>
      <c r="C8" s="446"/>
      <c r="D8" s="447"/>
      <c r="E8" s="447"/>
      <c r="F8" s="447"/>
      <c r="G8" s="448"/>
      <c r="H8" s="448"/>
      <c r="I8" s="392">
        <f t="shared" si="1"/>
        <v>0</v>
      </c>
      <c r="J8" s="142"/>
      <c r="K8" s="423">
        <f t="shared" si="2"/>
        <v>0</v>
      </c>
    </row>
    <row r="9" spans="1:11">
      <c r="A9" s="391">
        <v>5</v>
      </c>
      <c r="B9" s="449"/>
      <c r="C9" s="446"/>
      <c r="D9" s="447"/>
      <c r="E9" s="447"/>
      <c r="F9" s="447"/>
      <c r="G9" s="448"/>
      <c r="H9" s="448"/>
      <c r="I9" s="392">
        <f t="shared" si="1"/>
        <v>0</v>
      </c>
      <c r="J9" s="142"/>
      <c r="K9" s="423">
        <f t="shared" si="2"/>
        <v>0</v>
      </c>
    </row>
    <row r="10" spans="1:11">
      <c r="A10" s="391">
        <v>6</v>
      </c>
      <c r="B10" s="445"/>
      <c r="C10" s="446"/>
      <c r="D10" s="447"/>
      <c r="E10" s="447"/>
      <c r="F10" s="447"/>
      <c r="G10" s="448"/>
      <c r="H10" s="448"/>
      <c r="I10" s="392">
        <f t="shared" si="1"/>
        <v>0</v>
      </c>
      <c r="J10" s="142"/>
      <c r="K10" s="423">
        <f t="shared" si="2"/>
        <v>0</v>
      </c>
    </row>
    <row r="11" spans="1:11">
      <c r="A11" s="391">
        <v>7</v>
      </c>
      <c r="B11" s="445"/>
      <c r="C11" s="446"/>
      <c r="D11" s="447"/>
      <c r="E11" s="447"/>
      <c r="F11" s="447"/>
      <c r="G11" s="448"/>
      <c r="H11" s="448"/>
      <c r="I11" s="392">
        <f t="shared" si="1"/>
        <v>0</v>
      </c>
      <c r="J11" s="142"/>
      <c r="K11" s="423">
        <f t="shared" si="2"/>
        <v>0</v>
      </c>
    </row>
    <row r="12" spans="1:11">
      <c r="A12" s="391">
        <v>8</v>
      </c>
      <c r="B12" s="445"/>
      <c r="C12" s="446"/>
      <c r="D12" s="447"/>
      <c r="E12" s="447"/>
      <c r="F12" s="447"/>
      <c r="G12" s="448"/>
      <c r="H12" s="448"/>
      <c r="I12" s="392">
        <f t="shared" si="1"/>
        <v>0</v>
      </c>
      <c r="J12" s="142"/>
      <c r="K12" s="423">
        <f t="shared" si="2"/>
        <v>0</v>
      </c>
    </row>
    <row r="13" spans="1:11">
      <c r="A13" s="391">
        <v>9</v>
      </c>
      <c r="B13" s="450"/>
      <c r="C13" s="446"/>
      <c r="D13" s="447"/>
      <c r="E13" s="447"/>
      <c r="F13" s="447"/>
      <c r="G13" s="448"/>
      <c r="H13" s="448"/>
      <c r="I13" s="392">
        <f t="shared" si="1"/>
        <v>0</v>
      </c>
      <c r="J13" s="142"/>
      <c r="K13" s="423">
        <f t="shared" si="2"/>
        <v>0</v>
      </c>
    </row>
    <row r="14" spans="1:11">
      <c r="A14" s="391">
        <v>10</v>
      </c>
      <c r="B14" s="445"/>
      <c r="C14" s="446"/>
      <c r="D14" s="447"/>
      <c r="E14" s="447"/>
      <c r="F14" s="447"/>
      <c r="G14" s="448"/>
      <c r="H14" s="448"/>
      <c r="I14" s="392">
        <f t="shared" si="1"/>
        <v>0</v>
      </c>
      <c r="J14" s="142"/>
      <c r="K14" s="423">
        <f t="shared" si="2"/>
        <v>0</v>
      </c>
    </row>
    <row r="15" spans="1:11">
      <c r="A15" s="391">
        <v>11</v>
      </c>
      <c r="B15" s="445"/>
      <c r="C15" s="446"/>
      <c r="D15" s="447"/>
      <c r="E15" s="447"/>
      <c r="F15" s="447"/>
      <c r="G15" s="448"/>
      <c r="H15" s="448"/>
      <c r="I15" s="392">
        <f t="shared" si="1"/>
        <v>0</v>
      </c>
      <c r="J15" s="142"/>
      <c r="K15" s="423">
        <f t="shared" si="2"/>
        <v>0</v>
      </c>
    </row>
    <row r="16" spans="1:11">
      <c r="A16" s="391">
        <v>12</v>
      </c>
      <c r="B16" s="445"/>
      <c r="C16" s="446"/>
      <c r="D16" s="447"/>
      <c r="E16" s="447"/>
      <c r="F16" s="447"/>
      <c r="G16" s="448"/>
      <c r="H16" s="448"/>
      <c r="I16" s="392">
        <f t="shared" si="1"/>
        <v>0</v>
      </c>
      <c r="J16" s="142"/>
      <c r="K16" s="423">
        <f t="shared" si="2"/>
        <v>0</v>
      </c>
    </row>
    <row r="17" spans="1:11">
      <c r="A17" s="391">
        <v>13</v>
      </c>
      <c r="B17" s="445"/>
      <c r="C17" s="446"/>
      <c r="D17" s="447"/>
      <c r="E17" s="447"/>
      <c r="F17" s="447"/>
      <c r="G17" s="448"/>
      <c r="H17" s="448"/>
      <c r="I17" s="392">
        <f t="shared" si="1"/>
        <v>0</v>
      </c>
      <c r="J17" s="142"/>
      <c r="K17" s="423">
        <f t="shared" si="2"/>
        <v>0</v>
      </c>
    </row>
    <row r="18" spans="1:11">
      <c r="A18" s="391">
        <v>14</v>
      </c>
      <c r="B18" s="445"/>
      <c r="C18" s="446"/>
      <c r="D18" s="447"/>
      <c r="E18" s="447"/>
      <c r="F18" s="447"/>
      <c r="G18" s="448"/>
      <c r="H18" s="448"/>
      <c r="I18" s="392">
        <f t="shared" si="1"/>
        <v>0</v>
      </c>
      <c r="J18" s="142"/>
      <c r="K18" s="423">
        <f t="shared" si="2"/>
        <v>0</v>
      </c>
    </row>
    <row r="19" spans="1:11">
      <c r="A19" s="391">
        <v>15</v>
      </c>
      <c r="B19" s="445"/>
      <c r="C19" s="446"/>
      <c r="D19" s="447"/>
      <c r="E19" s="447"/>
      <c r="F19" s="447"/>
      <c r="G19" s="448"/>
      <c r="H19" s="448"/>
      <c r="I19" s="392">
        <f t="shared" si="1"/>
        <v>0</v>
      </c>
      <c r="J19" s="142"/>
      <c r="K19" s="423">
        <f t="shared" si="2"/>
        <v>0</v>
      </c>
    </row>
    <row r="20" spans="1:11">
      <c r="A20" s="391">
        <v>16</v>
      </c>
      <c r="B20" s="445"/>
      <c r="C20" s="446"/>
      <c r="D20" s="447"/>
      <c r="E20" s="447"/>
      <c r="F20" s="447"/>
      <c r="G20" s="448"/>
      <c r="H20" s="448"/>
      <c r="I20" s="392">
        <f t="shared" si="1"/>
        <v>0</v>
      </c>
      <c r="J20" s="142"/>
      <c r="K20" s="423">
        <f t="shared" si="2"/>
        <v>0</v>
      </c>
    </row>
    <row r="21" spans="1:11">
      <c r="A21" s="391">
        <v>17</v>
      </c>
      <c r="B21" s="445"/>
      <c r="C21" s="446"/>
      <c r="D21" s="447"/>
      <c r="E21" s="447"/>
      <c r="F21" s="447"/>
      <c r="G21" s="448"/>
      <c r="H21" s="448"/>
      <c r="I21" s="392">
        <f t="shared" si="1"/>
        <v>0</v>
      </c>
      <c r="J21" s="142"/>
      <c r="K21" s="423">
        <f t="shared" si="2"/>
        <v>0</v>
      </c>
    </row>
    <row r="22" spans="1:11">
      <c r="A22" s="391">
        <v>18</v>
      </c>
      <c r="B22" s="449"/>
      <c r="C22" s="446"/>
      <c r="D22" s="447"/>
      <c r="E22" s="447"/>
      <c r="F22" s="447"/>
      <c r="G22" s="448"/>
      <c r="H22" s="448"/>
      <c r="I22" s="392">
        <f t="shared" si="1"/>
        <v>0</v>
      </c>
      <c r="J22" s="142"/>
      <c r="K22" s="423">
        <f t="shared" si="2"/>
        <v>0</v>
      </c>
    </row>
    <row r="23" spans="1:11">
      <c r="A23" s="391">
        <v>19</v>
      </c>
      <c r="B23" s="445"/>
      <c r="C23" s="446"/>
      <c r="D23" s="447"/>
      <c r="E23" s="447"/>
      <c r="F23" s="447"/>
      <c r="G23" s="448"/>
      <c r="H23" s="448"/>
      <c r="I23" s="392">
        <f t="shared" si="1"/>
        <v>0</v>
      </c>
      <c r="J23" s="142"/>
      <c r="K23" s="423">
        <f t="shared" si="2"/>
        <v>0</v>
      </c>
    </row>
    <row r="24" spans="1:11">
      <c r="A24" s="391">
        <v>20</v>
      </c>
      <c r="B24" s="445"/>
      <c r="C24" s="446"/>
      <c r="D24" s="447"/>
      <c r="E24" s="447"/>
      <c r="F24" s="447"/>
      <c r="G24" s="448"/>
      <c r="H24" s="448"/>
      <c r="I24" s="392">
        <f t="shared" si="1"/>
        <v>0</v>
      </c>
      <c r="J24" s="142"/>
      <c r="K24" s="423">
        <f t="shared" si="2"/>
        <v>0</v>
      </c>
    </row>
    <row r="25" spans="1:11">
      <c r="A25" s="391">
        <v>21</v>
      </c>
      <c r="B25" s="445"/>
      <c r="C25" s="446"/>
      <c r="D25" s="447"/>
      <c r="E25" s="447"/>
      <c r="F25" s="447"/>
      <c r="G25" s="448"/>
      <c r="H25" s="448"/>
      <c r="I25" s="392">
        <f t="shared" si="1"/>
        <v>0</v>
      </c>
      <c r="J25" s="142"/>
      <c r="K25" s="423">
        <f t="shared" si="2"/>
        <v>0</v>
      </c>
    </row>
    <row r="26" spans="1:11">
      <c r="A26" s="391">
        <v>22</v>
      </c>
      <c r="B26" s="445"/>
      <c r="C26" s="446"/>
      <c r="D26" s="447"/>
      <c r="E26" s="447"/>
      <c r="F26" s="447"/>
      <c r="G26" s="448"/>
      <c r="H26" s="448"/>
      <c r="I26" s="392">
        <f t="shared" si="1"/>
        <v>0</v>
      </c>
      <c r="J26" s="142"/>
      <c r="K26" s="423">
        <f t="shared" si="2"/>
        <v>0</v>
      </c>
    </row>
    <row r="27" spans="1:11">
      <c r="A27" s="391">
        <v>23</v>
      </c>
      <c r="B27" s="445"/>
      <c r="C27" s="446"/>
      <c r="D27" s="447"/>
      <c r="E27" s="447"/>
      <c r="F27" s="447"/>
      <c r="G27" s="448"/>
      <c r="H27" s="448"/>
      <c r="I27" s="392">
        <f t="shared" si="1"/>
        <v>0</v>
      </c>
      <c r="J27" s="142"/>
      <c r="K27" s="423">
        <f t="shared" si="2"/>
        <v>0</v>
      </c>
    </row>
    <row r="28" spans="1:11">
      <c r="A28" s="391">
        <v>24</v>
      </c>
      <c r="B28" s="451"/>
      <c r="C28" s="446"/>
      <c r="D28" s="447"/>
      <c r="E28" s="447"/>
      <c r="F28" s="447"/>
      <c r="G28" s="448"/>
      <c r="H28" s="448"/>
      <c r="I28" s="392">
        <f t="shared" si="1"/>
        <v>0</v>
      </c>
      <c r="J28" s="142"/>
      <c r="K28" s="423">
        <f t="shared" si="2"/>
        <v>0</v>
      </c>
    </row>
    <row r="29" spans="1:11">
      <c r="A29" s="391">
        <v>25</v>
      </c>
      <c r="B29" s="445"/>
      <c r="C29" s="446"/>
      <c r="D29" s="447"/>
      <c r="E29" s="447"/>
      <c r="F29" s="447"/>
      <c r="G29" s="448"/>
      <c r="H29" s="448"/>
      <c r="I29" s="392">
        <f t="shared" si="1"/>
        <v>0</v>
      </c>
      <c r="J29" s="142"/>
      <c r="K29" s="423">
        <f t="shared" si="2"/>
        <v>0</v>
      </c>
    </row>
    <row r="30" spans="1:11">
      <c r="A30" s="391">
        <v>26</v>
      </c>
      <c r="B30" s="445"/>
      <c r="C30" s="446"/>
      <c r="D30" s="447"/>
      <c r="E30" s="447"/>
      <c r="F30" s="447"/>
      <c r="G30" s="448"/>
      <c r="H30" s="448"/>
      <c r="I30" s="392">
        <f t="shared" si="1"/>
        <v>0</v>
      </c>
      <c r="J30" s="142"/>
      <c r="K30" s="423">
        <f t="shared" si="2"/>
        <v>0</v>
      </c>
    </row>
    <row r="31" spans="1:11">
      <c r="A31" s="391">
        <v>27</v>
      </c>
      <c r="B31" s="445"/>
      <c r="C31" s="446"/>
      <c r="D31" s="447"/>
      <c r="E31" s="447"/>
      <c r="F31" s="447"/>
      <c r="G31" s="448"/>
      <c r="H31" s="448"/>
      <c r="I31" s="392">
        <f t="shared" si="1"/>
        <v>0</v>
      </c>
      <c r="J31" s="142"/>
      <c r="K31" s="423">
        <f t="shared" si="2"/>
        <v>0</v>
      </c>
    </row>
    <row r="32" spans="1:11">
      <c r="A32" s="391">
        <v>28</v>
      </c>
      <c r="B32" s="445"/>
      <c r="C32" s="446"/>
      <c r="D32" s="447"/>
      <c r="E32" s="447"/>
      <c r="F32" s="447"/>
      <c r="G32" s="448"/>
      <c r="H32" s="448"/>
      <c r="I32" s="392">
        <f t="shared" si="1"/>
        <v>0</v>
      </c>
      <c r="J32" s="142"/>
      <c r="K32" s="423">
        <f t="shared" si="2"/>
        <v>0</v>
      </c>
    </row>
    <row r="33" spans="1:11">
      <c r="A33" s="391">
        <v>29</v>
      </c>
      <c r="B33" s="445"/>
      <c r="C33" s="446"/>
      <c r="D33" s="447"/>
      <c r="E33" s="447"/>
      <c r="F33" s="447"/>
      <c r="G33" s="448"/>
      <c r="H33" s="448"/>
      <c r="I33" s="392">
        <f t="shared" si="1"/>
        <v>0</v>
      </c>
      <c r="J33" s="142"/>
      <c r="K33" s="423">
        <f t="shared" si="2"/>
        <v>0</v>
      </c>
    </row>
    <row r="34" spans="1:11">
      <c r="A34" s="391">
        <v>30</v>
      </c>
      <c r="B34" s="451"/>
      <c r="C34" s="446"/>
      <c r="D34" s="447"/>
      <c r="E34" s="447"/>
      <c r="F34" s="447"/>
      <c r="G34" s="448"/>
      <c r="H34" s="448"/>
      <c r="I34" s="392">
        <f t="shared" si="1"/>
        <v>0</v>
      </c>
      <c r="J34" s="142"/>
      <c r="K34" s="423">
        <f t="shared" si="2"/>
        <v>0</v>
      </c>
    </row>
    <row r="35" spans="1:11">
      <c r="A35" s="391">
        <v>31</v>
      </c>
      <c r="B35" s="445"/>
      <c r="C35" s="446"/>
      <c r="D35" s="447"/>
      <c r="E35" s="447"/>
      <c r="F35" s="447"/>
      <c r="G35" s="448"/>
      <c r="H35" s="448"/>
      <c r="I35" s="392">
        <f t="shared" si="1"/>
        <v>0</v>
      </c>
      <c r="J35" s="142"/>
      <c r="K35" s="423">
        <f t="shared" si="2"/>
        <v>0</v>
      </c>
    </row>
    <row r="36" spans="1:11">
      <c r="A36" s="391">
        <v>32</v>
      </c>
      <c r="B36" s="445"/>
      <c r="C36" s="446"/>
      <c r="D36" s="447"/>
      <c r="E36" s="447"/>
      <c r="F36" s="447"/>
      <c r="G36" s="448"/>
      <c r="H36" s="448"/>
      <c r="I36" s="392">
        <f t="shared" si="1"/>
        <v>0</v>
      </c>
      <c r="J36" s="142"/>
      <c r="K36" s="423">
        <f t="shared" si="2"/>
        <v>0</v>
      </c>
    </row>
    <row r="37" spans="1:11">
      <c r="A37" s="391">
        <v>33</v>
      </c>
      <c r="B37" s="450"/>
      <c r="C37" s="446"/>
      <c r="D37" s="447"/>
      <c r="E37" s="447"/>
      <c r="F37" s="447"/>
      <c r="G37" s="448"/>
      <c r="H37" s="448"/>
      <c r="I37" s="392">
        <f t="shared" si="1"/>
        <v>0</v>
      </c>
      <c r="J37" s="142"/>
      <c r="K37" s="423">
        <f t="shared" si="2"/>
        <v>0</v>
      </c>
    </row>
    <row r="38" spans="1:11">
      <c r="A38" s="391">
        <v>34</v>
      </c>
      <c r="B38" s="445"/>
      <c r="C38" s="446"/>
      <c r="D38" s="447"/>
      <c r="E38" s="447"/>
      <c r="F38" s="447"/>
      <c r="G38" s="448"/>
      <c r="H38" s="448"/>
      <c r="I38" s="392">
        <f t="shared" si="1"/>
        <v>0</v>
      </c>
      <c r="J38" s="142"/>
      <c r="K38" s="423">
        <f t="shared" si="2"/>
        <v>0</v>
      </c>
    </row>
    <row r="39" spans="1:11">
      <c r="A39" s="391">
        <v>35</v>
      </c>
      <c r="B39" s="445"/>
      <c r="C39" s="446"/>
      <c r="D39" s="447"/>
      <c r="E39" s="447"/>
      <c r="F39" s="447"/>
      <c r="G39" s="448"/>
      <c r="H39" s="448"/>
      <c r="I39" s="392">
        <f t="shared" si="1"/>
        <v>0</v>
      </c>
      <c r="J39" s="142"/>
      <c r="K39" s="423">
        <f t="shared" si="2"/>
        <v>0</v>
      </c>
    </row>
    <row r="40" spans="1:11">
      <c r="A40" s="391">
        <v>36</v>
      </c>
      <c r="B40" s="451"/>
      <c r="C40" s="446"/>
      <c r="D40" s="447"/>
      <c r="E40" s="447"/>
      <c r="F40" s="447"/>
      <c r="G40" s="448"/>
      <c r="H40" s="448"/>
      <c r="I40" s="392">
        <f t="shared" si="1"/>
        <v>0</v>
      </c>
      <c r="J40" s="142"/>
      <c r="K40" s="423">
        <f t="shared" si="2"/>
        <v>0</v>
      </c>
    </row>
    <row r="41" spans="1:11">
      <c r="A41" s="391">
        <v>37</v>
      </c>
      <c r="B41" s="445"/>
      <c r="C41" s="446"/>
      <c r="D41" s="447"/>
      <c r="E41" s="447"/>
      <c r="F41" s="447"/>
      <c r="G41" s="448"/>
      <c r="H41" s="448"/>
      <c r="I41" s="392">
        <f t="shared" si="1"/>
        <v>0</v>
      </c>
      <c r="J41" s="142"/>
      <c r="K41" s="423">
        <f t="shared" si="2"/>
        <v>0</v>
      </c>
    </row>
    <row r="42" spans="1:11">
      <c r="A42" s="391">
        <v>38</v>
      </c>
      <c r="B42" s="445"/>
      <c r="C42" s="446"/>
      <c r="D42" s="447"/>
      <c r="E42" s="447"/>
      <c r="F42" s="447"/>
      <c r="G42" s="448"/>
      <c r="H42" s="448"/>
      <c r="I42" s="392">
        <f t="shared" si="1"/>
        <v>0</v>
      </c>
      <c r="J42" s="142"/>
      <c r="K42" s="423">
        <f t="shared" si="2"/>
        <v>0</v>
      </c>
    </row>
    <row r="43" spans="1:11">
      <c r="A43" s="391">
        <v>39</v>
      </c>
      <c r="B43" s="445"/>
      <c r="C43" s="446"/>
      <c r="D43" s="447"/>
      <c r="E43" s="447"/>
      <c r="F43" s="447"/>
      <c r="G43" s="448"/>
      <c r="H43" s="448"/>
      <c r="I43" s="392">
        <f t="shared" si="1"/>
        <v>0</v>
      </c>
      <c r="J43" s="142"/>
      <c r="K43" s="423">
        <f t="shared" si="2"/>
        <v>0</v>
      </c>
    </row>
    <row r="44" spans="1:11">
      <c r="A44" s="391">
        <v>40</v>
      </c>
      <c r="B44" s="451"/>
      <c r="C44" s="446"/>
      <c r="D44" s="447"/>
      <c r="E44" s="447"/>
      <c r="F44" s="447"/>
      <c r="G44" s="448"/>
      <c r="H44" s="448"/>
      <c r="I44" s="392">
        <f t="shared" si="1"/>
        <v>0</v>
      </c>
      <c r="J44" s="142"/>
      <c r="K44" s="423">
        <f t="shared" si="2"/>
        <v>0</v>
      </c>
    </row>
    <row r="45" spans="1:11">
      <c r="A45" s="391">
        <v>41</v>
      </c>
      <c r="B45" s="445"/>
      <c r="C45" s="446"/>
      <c r="D45" s="447"/>
      <c r="E45" s="447"/>
      <c r="F45" s="447"/>
      <c r="G45" s="448"/>
      <c r="H45" s="448"/>
      <c r="I45" s="392">
        <f t="shared" si="1"/>
        <v>0</v>
      </c>
      <c r="J45" s="142"/>
      <c r="K45" s="423">
        <f t="shared" si="2"/>
        <v>0</v>
      </c>
    </row>
    <row r="46" spans="1:11">
      <c r="A46" s="391">
        <v>42</v>
      </c>
      <c r="B46" s="445"/>
      <c r="C46" s="446"/>
      <c r="D46" s="447"/>
      <c r="E46" s="447"/>
      <c r="F46" s="447"/>
      <c r="G46" s="448"/>
      <c r="H46" s="448"/>
      <c r="I46" s="392">
        <f t="shared" si="1"/>
        <v>0</v>
      </c>
      <c r="J46" s="142"/>
      <c r="K46" s="423">
        <f t="shared" si="2"/>
        <v>0</v>
      </c>
    </row>
    <row r="47" spans="1:11">
      <c r="A47" s="391">
        <v>43</v>
      </c>
      <c r="B47" s="445"/>
      <c r="C47" s="446"/>
      <c r="D47" s="447"/>
      <c r="E47" s="447"/>
      <c r="F47" s="447"/>
      <c r="G47" s="448"/>
      <c r="H47" s="448"/>
      <c r="I47" s="392">
        <f t="shared" si="1"/>
        <v>0</v>
      </c>
      <c r="J47" s="142"/>
      <c r="K47" s="423">
        <f t="shared" si="2"/>
        <v>0</v>
      </c>
    </row>
    <row r="48" spans="1:11">
      <c r="A48" s="391">
        <v>44</v>
      </c>
      <c r="B48" s="445"/>
      <c r="C48" s="446"/>
      <c r="D48" s="447"/>
      <c r="E48" s="447"/>
      <c r="F48" s="447"/>
      <c r="G48" s="448"/>
      <c r="H48" s="448"/>
      <c r="I48" s="392">
        <f t="shared" si="1"/>
        <v>0</v>
      </c>
      <c r="J48" s="142"/>
      <c r="K48" s="423">
        <f t="shared" si="2"/>
        <v>0</v>
      </c>
    </row>
    <row r="49" spans="1:11">
      <c r="A49" s="391">
        <v>45</v>
      </c>
      <c r="B49" s="445"/>
      <c r="C49" s="446"/>
      <c r="D49" s="447"/>
      <c r="E49" s="447"/>
      <c r="F49" s="447"/>
      <c r="G49" s="448"/>
      <c r="H49" s="448"/>
      <c r="I49" s="392">
        <f t="shared" si="1"/>
        <v>0</v>
      </c>
      <c r="J49" s="142"/>
      <c r="K49" s="423">
        <f t="shared" si="2"/>
        <v>0</v>
      </c>
    </row>
    <row r="50" spans="1:11">
      <c r="A50" s="391">
        <v>46</v>
      </c>
      <c r="B50" s="445"/>
      <c r="C50" s="446"/>
      <c r="D50" s="447"/>
      <c r="E50" s="447"/>
      <c r="F50" s="447"/>
      <c r="G50" s="448"/>
      <c r="H50" s="448"/>
      <c r="I50" s="392">
        <f t="shared" si="1"/>
        <v>0</v>
      </c>
      <c r="J50" s="142"/>
      <c r="K50" s="423">
        <f t="shared" si="2"/>
        <v>0</v>
      </c>
    </row>
    <row r="51" spans="1:11">
      <c r="A51" s="391">
        <v>47</v>
      </c>
      <c r="B51" s="445"/>
      <c r="C51" s="446"/>
      <c r="D51" s="447"/>
      <c r="E51" s="447"/>
      <c r="F51" s="447"/>
      <c r="G51" s="448"/>
      <c r="H51" s="448"/>
      <c r="I51" s="392">
        <f t="shared" si="1"/>
        <v>0</v>
      </c>
      <c r="J51" s="142"/>
      <c r="K51" s="423">
        <f t="shared" si="2"/>
        <v>0</v>
      </c>
    </row>
    <row r="52" spans="1:11">
      <c r="A52" s="391">
        <v>48</v>
      </c>
      <c r="B52" s="445"/>
      <c r="C52" s="446"/>
      <c r="D52" s="447"/>
      <c r="E52" s="447"/>
      <c r="F52" s="447"/>
      <c r="G52" s="448"/>
      <c r="H52" s="448"/>
      <c r="I52" s="392">
        <f t="shared" si="1"/>
        <v>0</v>
      </c>
      <c r="J52" s="142"/>
      <c r="K52" s="423">
        <f t="shared" si="2"/>
        <v>0</v>
      </c>
    </row>
    <row r="53" spans="1:11">
      <c r="A53" s="391">
        <v>49</v>
      </c>
      <c r="B53" s="451"/>
      <c r="C53" s="446"/>
      <c r="D53" s="447"/>
      <c r="E53" s="447"/>
      <c r="F53" s="447"/>
      <c r="G53" s="448"/>
      <c r="H53" s="448"/>
      <c r="I53" s="392">
        <f t="shared" si="1"/>
        <v>0</v>
      </c>
      <c r="J53" s="142"/>
      <c r="K53" s="423">
        <f t="shared" si="2"/>
        <v>0</v>
      </c>
    </row>
    <row r="54" spans="1:11">
      <c r="A54" s="391">
        <v>50</v>
      </c>
      <c r="B54" s="445"/>
      <c r="C54" s="446"/>
      <c r="D54" s="447"/>
      <c r="E54" s="447"/>
      <c r="F54" s="447"/>
      <c r="G54" s="448"/>
      <c r="H54" s="448"/>
      <c r="I54" s="392">
        <f t="shared" si="1"/>
        <v>0</v>
      </c>
      <c r="J54" s="142"/>
      <c r="K54" s="423">
        <f t="shared" si="2"/>
        <v>0</v>
      </c>
    </row>
    <row r="55" spans="1:11">
      <c r="A55" s="391">
        <v>51</v>
      </c>
      <c r="B55" s="449"/>
      <c r="C55" s="446"/>
      <c r="D55" s="447"/>
      <c r="E55" s="447"/>
      <c r="F55" s="447"/>
      <c r="G55" s="448"/>
      <c r="H55" s="448"/>
      <c r="I55" s="392">
        <f t="shared" si="1"/>
        <v>0</v>
      </c>
      <c r="J55" s="142"/>
      <c r="K55" s="423">
        <f t="shared" si="2"/>
        <v>0</v>
      </c>
    </row>
    <row r="56" spans="1:11">
      <c r="A56" s="391">
        <v>52</v>
      </c>
      <c r="B56" s="445"/>
      <c r="C56" s="446"/>
      <c r="D56" s="447"/>
      <c r="E56" s="447"/>
      <c r="F56" s="447"/>
      <c r="G56" s="448"/>
      <c r="H56" s="448"/>
      <c r="I56" s="392">
        <f t="shared" si="1"/>
        <v>0</v>
      </c>
      <c r="J56" s="142"/>
      <c r="K56" s="423">
        <f t="shared" si="2"/>
        <v>0</v>
      </c>
    </row>
    <row r="57" spans="1:11">
      <c r="A57" s="391">
        <v>53</v>
      </c>
      <c r="B57" s="445"/>
      <c r="C57" s="446"/>
      <c r="D57" s="447"/>
      <c r="E57" s="447"/>
      <c r="F57" s="447"/>
      <c r="G57" s="448"/>
      <c r="H57" s="448"/>
      <c r="I57" s="392">
        <f t="shared" si="1"/>
        <v>0</v>
      </c>
      <c r="J57" s="142"/>
      <c r="K57" s="423">
        <f t="shared" si="2"/>
        <v>0</v>
      </c>
    </row>
    <row r="58" spans="1:11">
      <c r="A58" s="391">
        <v>54</v>
      </c>
      <c r="B58" s="445"/>
      <c r="C58" s="446"/>
      <c r="D58" s="447"/>
      <c r="E58" s="447"/>
      <c r="F58" s="447"/>
      <c r="G58" s="448"/>
      <c r="H58" s="448"/>
      <c r="I58" s="392">
        <f t="shared" si="1"/>
        <v>0</v>
      </c>
      <c r="J58" s="142"/>
      <c r="K58" s="423">
        <f t="shared" si="2"/>
        <v>0</v>
      </c>
    </row>
    <row r="59" spans="1:11">
      <c r="A59" s="391">
        <v>55</v>
      </c>
      <c r="B59" s="445"/>
      <c r="C59" s="446"/>
      <c r="D59" s="447"/>
      <c r="E59" s="447"/>
      <c r="F59" s="447"/>
      <c r="G59" s="448"/>
      <c r="H59" s="448"/>
      <c r="I59" s="392">
        <f t="shared" si="1"/>
        <v>0</v>
      </c>
      <c r="J59" s="142"/>
      <c r="K59" s="423">
        <f t="shared" si="2"/>
        <v>0</v>
      </c>
    </row>
    <row r="60" spans="1:11">
      <c r="A60" s="391">
        <v>56</v>
      </c>
      <c r="B60" s="445"/>
      <c r="C60" s="446"/>
      <c r="D60" s="447"/>
      <c r="E60" s="447"/>
      <c r="F60" s="447"/>
      <c r="G60" s="448"/>
      <c r="H60" s="448"/>
      <c r="I60" s="392">
        <f t="shared" si="1"/>
        <v>0</v>
      </c>
      <c r="J60" s="142"/>
      <c r="K60" s="423">
        <f t="shared" si="2"/>
        <v>0</v>
      </c>
    </row>
    <row r="61" spans="1:11">
      <c r="A61" s="391">
        <v>57</v>
      </c>
      <c r="B61" s="445"/>
      <c r="C61" s="446"/>
      <c r="D61" s="447"/>
      <c r="E61" s="447"/>
      <c r="F61" s="447"/>
      <c r="G61" s="448"/>
      <c r="H61" s="448"/>
      <c r="I61" s="392">
        <f t="shared" si="1"/>
        <v>0</v>
      </c>
      <c r="J61" s="142"/>
      <c r="K61" s="423">
        <f t="shared" si="2"/>
        <v>0</v>
      </c>
    </row>
    <row r="62" spans="1:11">
      <c r="A62" s="391">
        <v>58</v>
      </c>
      <c r="B62" s="451"/>
      <c r="C62" s="446"/>
      <c r="D62" s="447"/>
      <c r="E62" s="447"/>
      <c r="F62" s="447"/>
      <c r="G62" s="448"/>
      <c r="H62" s="448"/>
      <c r="I62" s="392">
        <f t="shared" si="1"/>
        <v>0</v>
      </c>
      <c r="J62" s="142"/>
      <c r="K62" s="423">
        <f t="shared" si="2"/>
        <v>0</v>
      </c>
    </row>
    <row r="63" spans="1:11">
      <c r="A63" s="391">
        <v>59</v>
      </c>
      <c r="B63" s="445"/>
      <c r="C63" s="446"/>
      <c r="D63" s="447"/>
      <c r="E63" s="447"/>
      <c r="F63" s="447"/>
      <c r="G63" s="448"/>
      <c r="H63" s="448"/>
      <c r="I63" s="392">
        <f t="shared" si="1"/>
        <v>0</v>
      </c>
      <c r="J63" s="142"/>
      <c r="K63" s="423">
        <f t="shared" si="2"/>
        <v>0</v>
      </c>
    </row>
    <row r="64" spans="1:11">
      <c r="A64" s="391">
        <v>60</v>
      </c>
      <c r="B64" s="445"/>
      <c r="C64" s="446"/>
      <c r="D64" s="447"/>
      <c r="E64" s="447"/>
      <c r="F64" s="447"/>
      <c r="G64" s="448"/>
      <c r="H64" s="448"/>
      <c r="I64" s="392">
        <f t="shared" si="1"/>
        <v>0</v>
      </c>
      <c r="J64" s="142"/>
      <c r="K64" s="423">
        <f t="shared" si="2"/>
        <v>0</v>
      </c>
    </row>
    <row r="65" spans="1:11">
      <c r="A65" s="391">
        <v>61</v>
      </c>
      <c r="B65" s="445"/>
      <c r="C65" s="446"/>
      <c r="D65" s="447"/>
      <c r="E65" s="447"/>
      <c r="F65" s="447"/>
      <c r="G65" s="448"/>
      <c r="H65" s="448"/>
      <c r="I65" s="392">
        <f t="shared" si="1"/>
        <v>0</v>
      </c>
      <c r="J65" s="142"/>
      <c r="K65" s="423">
        <f t="shared" si="2"/>
        <v>0</v>
      </c>
    </row>
    <row r="66" spans="1:11">
      <c r="A66" s="391">
        <v>62</v>
      </c>
      <c r="B66" s="451"/>
      <c r="C66" s="446"/>
      <c r="D66" s="447"/>
      <c r="E66" s="447"/>
      <c r="F66" s="447"/>
      <c r="G66" s="448"/>
      <c r="H66" s="448"/>
      <c r="I66" s="392">
        <f t="shared" si="1"/>
        <v>0</v>
      </c>
      <c r="J66" s="142"/>
      <c r="K66" s="423">
        <f t="shared" si="2"/>
        <v>0</v>
      </c>
    </row>
    <row r="67" spans="1:11">
      <c r="A67" s="391">
        <v>63</v>
      </c>
      <c r="B67" s="445"/>
      <c r="C67" s="446"/>
      <c r="D67" s="447"/>
      <c r="E67" s="447"/>
      <c r="F67" s="447"/>
      <c r="G67" s="448"/>
      <c r="H67" s="448"/>
      <c r="I67" s="392">
        <f t="shared" si="1"/>
        <v>0</v>
      </c>
      <c r="J67" s="142"/>
      <c r="K67" s="423">
        <f t="shared" si="2"/>
        <v>0</v>
      </c>
    </row>
    <row r="68" spans="1:11">
      <c r="A68" s="391">
        <v>64</v>
      </c>
      <c r="B68" s="445"/>
      <c r="C68" s="446"/>
      <c r="D68" s="447"/>
      <c r="E68" s="447"/>
      <c r="F68" s="447"/>
      <c r="G68" s="448"/>
      <c r="H68" s="448"/>
      <c r="I68" s="392">
        <f t="shared" si="1"/>
        <v>0</v>
      </c>
      <c r="J68" s="142"/>
      <c r="K68" s="423">
        <f t="shared" si="2"/>
        <v>0</v>
      </c>
    </row>
    <row r="69" spans="1:11">
      <c r="A69" s="391">
        <v>65</v>
      </c>
      <c r="B69" s="445"/>
      <c r="C69" s="446"/>
      <c r="D69" s="447"/>
      <c r="E69" s="447"/>
      <c r="F69" s="447"/>
      <c r="G69" s="448"/>
      <c r="H69" s="448"/>
      <c r="I69" s="392">
        <f t="shared" si="1"/>
        <v>0</v>
      </c>
      <c r="J69" s="142"/>
      <c r="K69" s="423">
        <f t="shared" si="2"/>
        <v>0</v>
      </c>
    </row>
    <row r="70" spans="1:11">
      <c r="A70" s="391">
        <v>66</v>
      </c>
      <c r="B70" s="451"/>
      <c r="C70" s="446"/>
      <c r="D70" s="447"/>
      <c r="E70" s="447"/>
      <c r="F70" s="447"/>
      <c r="G70" s="448"/>
      <c r="H70" s="448"/>
      <c r="I70" s="392">
        <f t="shared" ref="I70:I76" si="3">+G70-H70</f>
        <v>0</v>
      </c>
      <c r="J70" s="142"/>
      <c r="K70" s="423">
        <f t="shared" ref="K70:K76" si="4">IF(G70&gt;0,1,0)</f>
        <v>0</v>
      </c>
    </row>
    <row r="71" spans="1:11">
      <c r="A71" s="391">
        <v>67</v>
      </c>
      <c r="B71" s="445"/>
      <c r="C71" s="446"/>
      <c r="D71" s="447"/>
      <c r="E71" s="447"/>
      <c r="F71" s="447"/>
      <c r="G71" s="448"/>
      <c r="H71" s="448"/>
      <c r="I71" s="392">
        <f t="shared" si="3"/>
        <v>0</v>
      </c>
      <c r="J71" s="142"/>
      <c r="K71" s="423">
        <f t="shared" si="4"/>
        <v>0</v>
      </c>
    </row>
    <row r="72" spans="1:11">
      <c r="A72" s="391">
        <v>68</v>
      </c>
      <c r="B72" s="445"/>
      <c r="C72" s="446"/>
      <c r="D72" s="447"/>
      <c r="E72" s="447"/>
      <c r="F72" s="447"/>
      <c r="G72" s="448"/>
      <c r="H72" s="448"/>
      <c r="I72" s="392">
        <f t="shared" si="3"/>
        <v>0</v>
      </c>
      <c r="J72" s="142"/>
      <c r="K72" s="423">
        <f t="shared" si="4"/>
        <v>0</v>
      </c>
    </row>
    <row r="73" spans="1:11">
      <c r="A73" s="391">
        <v>69</v>
      </c>
      <c r="B73" s="445"/>
      <c r="C73" s="446"/>
      <c r="D73" s="447"/>
      <c r="E73" s="447"/>
      <c r="F73" s="447"/>
      <c r="G73" s="448"/>
      <c r="H73" s="448"/>
      <c r="I73" s="392">
        <f t="shared" si="3"/>
        <v>0</v>
      </c>
      <c r="J73" s="142"/>
      <c r="K73" s="423">
        <f t="shared" si="4"/>
        <v>0</v>
      </c>
    </row>
    <row r="74" spans="1:11">
      <c r="A74" s="391">
        <v>70</v>
      </c>
      <c r="B74" s="445"/>
      <c r="C74" s="446"/>
      <c r="D74" s="447"/>
      <c r="E74" s="447"/>
      <c r="F74" s="447"/>
      <c r="G74" s="448"/>
      <c r="H74" s="448"/>
      <c r="I74" s="392">
        <f t="shared" si="3"/>
        <v>0</v>
      </c>
      <c r="J74" s="142"/>
      <c r="K74" s="423">
        <f t="shared" si="4"/>
        <v>0</v>
      </c>
    </row>
    <row r="75" spans="1:11">
      <c r="A75" s="391">
        <v>71</v>
      </c>
      <c r="B75" s="445"/>
      <c r="C75" s="446"/>
      <c r="D75" s="447"/>
      <c r="E75" s="447"/>
      <c r="F75" s="447"/>
      <c r="G75" s="448"/>
      <c r="H75" s="448"/>
      <c r="I75" s="392">
        <f t="shared" si="3"/>
        <v>0</v>
      </c>
      <c r="J75" s="142"/>
      <c r="K75" s="423">
        <f t="shared" si="4"/>
        <v>0</v>
      </c>
    </row>
    <row r="76" spans="1:11">
      <c r="A76" s="391">
        <v>72</v>
      </c>
      <c r="B76" s="445"/>
      <c r="C76" s="446"/>
      <c r="D76" s="447"/>
      <c r="E76" s="447"/>
      <c r="F76" s="447"/>
      <c r="G76" s="448"/>
      <c r="H76" s="448"/>
      <c r="I76" s="392">
        <f t="shared" si="3"/>
        <v>0</v>
      </c>
      <c r="J76" s="142"/>
      <c r="K76" s="423">
        <f t="shared" si="4"/>
        <v>0</v>
      </c>
    </row>
    <row r="77" spans="1:11">
      <c r="A77" s="417"/>
      <c r="B77" s="136"/>
      <c r="C77" s="480"/>
      <c r="D77" s="481"/>
      <c r="E77" s="481"/>
      <c r="F77" s="481"/>
      <c r="G77" s="204"/>
      <c r="H77" s="204"/>
      <c r="I77" s="418"/>
      <c r="J77" s="142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5" filterMode="1">
    <tabColor rgb="FFFF0000"/>
  </sheetPr>
  <dimension ref="A1:EB153"/>
  <sheetViews>
    <sheetView zoomScale="80" zoomScaleNormal="80" zoomScaleSheetLayoutView="70" workbookViewId="0">
      <pane xSplit="2" ySplit="6" topLeftCell="C85" activePane="bottomRight" state="frozen"/>
      <selection pane="topRight" activeCell="C1" sqref="C1"/>
      <selection pane="bottomLeft" activeCell="A7" sqref="A7"/>
      <selection pane="bottomRight" activeCell="EA93" sqref="EA93"/>
    </sheetView>
  </sheetViews>
  <sheetFormatPr defaultColWidth="9" defaultRowHeight="21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customWidth="1"/>
    <col min="7" max="7" width="7.85546875" style="78" hidden="1" customWidth="1"/>
    <col min="8" max="8" width="8.42578125" style="78" customWidth="1"/>
    <col min="9" max="9" width="7" style="78" customWidth="1"/>
    <col min="10" max="10" width="7.85546875" style="78" hidden="1" customWidth="1"/>
    <col min="11" max="11" width="10" style="78" customWidth="1"/>
    <col min="12" max="12" width="10.28515625" style="78" hidden="1" customWidth="1"/>
    <col min="13" max="13" width="8.14062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hidden="1" customWidth="1"/>
    <col min="18" max="19" width="8.28515625" style="78" hidden="1" customWidth="1"/>
    <col min="20" max="20" width="8.42578125" style="78" hidden="1" customWidth="1"/>
    <col min="21" max="21" width="8.28515625" style="78" hidden="1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5" width="8.42578125" style="78" customWidth="1"/>
    <col min="66" max="74" width="8.42578125" style="78" hidden="1" customWidth="1"/>
    <col min="75" max="75" width="8.7109375" style="78" customWidth="1"/>
    <col min="76" max="78" width="8.42578125" style="78" hidden="1" customWidth="1"/>
    <col min="79" max="79" width="8.42578125" style="8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hidden="1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5" width="8.42578125" style="78" customWidth="1"/>
    <col min="96" max="96" width="8.42578125" style="78" hidden="1" customWidth="1"/>
    <col min="97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26.25">
      <c r="A1" s="787" t="s">
        <v>0</v>
      </c>
      <c r="B1" s="787"/>
      <c r="C1" s="787"/>
      <c r="D1" s="787"/>
      <c r="E1" s="787"/>
      <c r="F1" s="787"/>
      <c r="G1" s="787"/>
      <c r="H1" s="787"/>
      <c r="I1" s="787"/>
      <c r="J1" s="787"/>
      <c r="K1" s="787"/>
      <c r="L1" s="787"/>
      <c r="M1" s="787"/>
      <c r="N1" s="787"/>
      <c r="O1" s="787"/>
      <c r="P1" s="787"/>
      <c r="Q1" s="787"/>
      <c r="R1" s="787"/>
      <c r="S1" s="787"/>
      <c r="T1" s="787"/>
      <c r="U1" s="787"/>
      <c r="V1" s="787"/>
      <c r="W1" s="787"/>
      <c r="X1" s="787"/>
      <c r="Y1" s="787"/>
      <c r="Z1" s="787"/>
      <c r="AA1" s="787"/>
      <c r="AB1" s="787"/>
      <c r="AC1" s="787"/>
      <c r="AD1" s="787"/>
      <c r="AE1" s="787"/>
      <c r="AF1" s="787"/>
      <c r="AG1" s="787"/>
      <c r="AH1" s="787"/>
      <c r="AI1" s="787"/>
      <c r="AJ1" s="787"/>
      <c r="AK1" s="787"/>
      <c r="AL1" s="787"/>
      <c r="AM1" s="787"/>
      <c r="AN1" s="787"/>
      <c r="AO1" s="787"/>
      <c r="AP1" s="787"/>
      <c r="AQ1" s="787"/>
      <c r="AR1" s="787"/>
      <c r="AS1" s="787"/>
      <c r="AT1" s="787"/>
      <c r="AU1" s="787"/>
      <c r="AV1" s="787"/>
      <c r="AW1" s="787"/>
      <c r="AX1" s="787"/>
      <c r="AY1" s="787"/>
      <c r="AZ1" s="787"/>
      <c r="BA1" s="787"/>
      <c r="BB1" s="787"/>
      <c r="BC1" s="787"/>
      <c r="BD1" s="787"/>
      <c r="BE1" s="787"/>
      <c r="BF1" s="787"/>
      <c r="BG1" s="787"/>
      <c r="BH1" s="787"/>
      <c r="BI1" s="787"/>
      <c r="BJ1" s="787"/>
      <c r="BK1" s="787"/>
      <c r="BL1" s="787"/>
      <c r="BM1" s="787"/>
      <c r="BN1" s="787"/>
      <c r="BO1" s="787"/>
      <c r="BP1" s="787"/>
      <c r="BQ1" s="787"/>
      <c r="BR1" s="787"/>
      <c r="BS1" s="787"/>
      <c r="BT1" s="787"/>
      <c r="BU1" s="787"/>
      <c r="BV1" s="787"/>
      <c r="BW1" s="787"/>
      <c r="BX1" s="787"/>
      <c r="BY1" s="787"/>
      <c r="BZ1" s="787"/>
      <c r="CA1" s="787"/>
      <c r="CB1" s="787"/>
      <c r="CC1" s="787"/>
      <c r="CD1" s="787"/>
      <c r="CE1" s="787"/>
      <c r="CF1" s="787"/>
      <c r="CG1" s="787"/>
      <c r="CH1" s="787"/>
      <c r="CI1" s="787"/>
      <c r="CJ1" s="787"/>
      <c r="CK1" s="787"/>
      <c r="CL1" s="787"/>
      <c r="CM1" s="787"/>
      <c r="CN1" s="787"/>
      <c r="CO1" s="787"/>
      <c r="CP1" s="787"/>
      <c r="CQ1" s="787"/>
      <c r="CR1" s="787"/>
      <c r="CS1" s="787"/>
      <c r="CT1" s="787"/>
      <c r="CU1" s="787"/>
      <c r="CV1" s="787"/>
      <c r="CW1" s="787"/>
      <c r="CX1" s="787"/>
      <c r="CY1" s="787"/>
      <c r="CZ1" s="787"/>
      <c r="DA1" s="787"/>
      <c r="DB1" s="787"/>
      <c r="DC1" s="787"/>
      <c r="DD1" s="787"/>
      <c r="DE1" s="787"/>
      <c r="DF1" s="787"/>
      <c r="DG1" s="787"/>
      <c r="DH1" s="787"/>
      <c r="DI1" s="787"/>
      <c r="DJ1" s="787"/>
      <c r="DK1" s="787"/>
      <c r="DL1" s="787"/>
      <c r="DM1" s="787"/>
      <c r="DN1" s="787"/>
      <c r="DO1" s="787"/>
      <c r="DP1" s="787"/>
      <c r="DQ1" s="787"/>
      <c r="DR1" s="787"/>
      <c r="DS1" s="787"/>
      <c r="DT1" s="787"/>
      <c r="DU1" s="787"/>
      <c r="DV1" s="787"/>
      <c r="DW1" s="787"/>
      <c r="DX1" s="787"/>
      <c r="DY1" s="787"/>
      <c r="DZ1" s="787"/>
      <c r="EA1" s="787"/>
    </row>
    <row r="2" spans="1:132" ht="26.25">
      <c r="A2" s="787" t="s">
        <v>223</v>
      </c>
      <c r="B2" s="787"/>
      <c r="C2" s="787"/>
      <c r="D2" s="787"/>
      <c r="E2" s="787"/>
      <c r="F2" s="787"/>
      <c r="G2" s="787"/>
      <c r="H2" s="787"/>
      <c r="I2" s="787"/>
      <c r="J2" s="787"/>
      <c r="K2" s="787"/>
      <c r="L2" s="787"/>
      <c r="M2" s="787"/>
      <c r="N2" s="787"/>
      <c r="O2" s="787"/>
      <c r="P2" s="787"/>
      <c r="Q2" s="787"/>
      <c r="R2" s="787"/>
      <c r="S2" s="787"/>
      <c r="T2" s="787"/>
      <c r="U2" s="787"/>
      <c r="V2" s="787"/>
      <c r="W2" s="787"/>
      <c r="X2" s="787"/>
      <c r="Y2" s="787"/>
      <c r="Z2" s="787"/>
      <c r="AA2" s="787"/>
      <c r="AB2" s="787"/>
      <c r="AC2" s="787"/>
      <c r="AD2" s="787"/>
      <c r="AE2" s="787"/>
      <c r="AF2" s="787"/>
      <c r="AG2" s="787"/>
      <c r="AH2" s="787"/>
      <c r="AI2" s="787"/>
      <c r="AJ2" s="787"/>
      <c r="AK2" s="787"/>
      <c r="AL2" s="787"/>
      <c r="AM2" s="787"/>
      <c r="AN2" s="787"/>
      <c r="AO2" s="787"/>
      <c r="AP2" s="787"/>
      <c r="AQ2" s="787"/>
      <c r="AR2" s="787"/>
      <c r="AS2" s="787"/>
      <c r="AT2" s="787"/>
      <c r="AU2" s="787"/>
      <c r="AV2" s="787"/>
      <c r="AW2" s="787"/>
      <c r="AX2" s="787"/>
      <c r="AY2" s="787"/>
      <c r="AZ2" s="787"/>
      <c r="BA2" s="787"/>
      <c r="BB2" s="787"/>
      <c r="BC2" s="787"/>
      <c r="BD2" s="787"/>
      <c r="BE2" s="787"/>
      <c r="BF2" s="787"/>
      <c r="BG2" s="787"/>
      <c r="BH2" s="787"/>
      <c r="BI2" s="787"/>
      <c r="BJ2" s="787"/>
      <c r="BK2" s="787"/>
      <c r="BL2" s="787"/>
      <c r="BM2" s="787"/>
      <c r="BN2" s="787"/>
      <c r="BO2" s="787"/>
      <c r="BP2" s="787"/>
      <c r="BQ2" s="787"/>
      <c r="BR2" s="787"/>
      <c r="BS2" s="787"/>
      <c r="BT2" s="787"/>
      <c r="BU2" s="787"/>
      <c r="BV2" s="787"/>
      <c r="BW2" s="787"/>
      <c r="BX2" s="787"/>
      <c r="BY2" s="787"/>
      <c r="BZ2" s="787"/>
      <c r="CA2" s="787"/>
      <c r="CB2" s="787"/>
      <c r="CC2" s="787"/>
      <c r="CD2" s="787"/>
      <c r="CE2" s="787"/>
      <c r="CF2" s="787"/>
      <c r="CG2" s="787"/>
      <c r="CH2" s="787"/>
      <c r="CI2" s="787"/>
      <c r="CJ2" s="787"/>
      <c r="CK2" s="787"/>
      <c r="CL2" s="787"/>
      <c r="CM2" s="787"/>
      <c r="CN2" s="787"/>
      <c r="CO2" s="787"/>
      <c r="CP2" s="787"/>
      <c r="CQ2" s="787"/>
      <c r="CR2" s="787"/>
      <c r="CS2" s="787"/>
      <c r="CT2" s="787"/>
      <c r="CU2" s="787"/>
      <c r="CV2" s="787"/>
      <c r="CW2" s="787"/>
      <c r="CX2" s="787"/>
      <c r="CY2" s="787"/>
      <c r="CZ2" s="787"/>
      <c r="DA2" s="787"/>
      <c r="DB2" s="787"/>
      <c r="DC2" s="787"/>
      <c r="DD2" s="787"/>
      <c r="DE2" s="787"/>
      <c r="DF2" s="787"/>
      <c r="DG2" s="787"/>
      <c r="DH2" s="787"/>
      <c r="DI2" s="787"/>
      <c r="DJ2" s="787"/>
      <c r="DK2" s="787"/>
      <c r="DL2" s="787"/>
      <c r="DM2" s="787"/>
      <c r="DN2" s="787"/>
      <c r="DO2" s="787"/>
      <c r="DP2" s="787"/>
      <c r="DQ2" s="787"/>
      <c r="DR2" s="787"/>
      <c r="DS2" s="787"/>
      <c r="DT2" s="787"/>
      <c r="DU2" s="787"/>
      <c r="DV2" s="787"/>
      <c r="DW2" s="787"/>
      <c r="DX2" s="787"/>
      <c r="DY2" s="787"/>
      <c r="DZ2" s="787"/>
      <c r="EA2" s="787"/>
    </row>
    <row r="3" spans="1:132" s="788" customFormat="1" ht="21.2" customHeight="1">
      <c r="A3" s="788" t="s">
        <v>2</v>
      </c>
    </row>
    <row r="4" spans="1:132" ht="21.2" customHeight="1">
      <c r="A4" s="779" t="s">
        <v>3</v>
      </c>
      <c r="B4" s="779" t="s">
        <v>4</v>
      </c>
      <c r="C4" s="776" t="s">
        <v>5</v>
      </c>
      <c r="D4" s="777"/>
      <c r="E4" s="777"/>
      <c r="F4" s="777"/>
      <c r="G4" s="777"/>
      <c r="H4" s="777"/>
      <c r="I4" s="777"/>
      <c r="J4" s="777"/>
      <c r="K4" s="777"/>
      <c r="L4" s="777"/>
      <c r="M4" s="777"/>
      <c r="N4" s="777"/>
      <c r="O4" s="777"/>
      <c r="P4" s="777"/>
      <c r="Q4" s="777"/>
      <c r="R4" s="777"/>
      <c r="S4" s="777"/>
      <c r="T4" s="777"/>
      <c r="U4" s="777"/>
      <c r="V4" s="777"/>
      <c r="W4" s="783"/>
      <c r="X4" s="782" t="s">
        <v>6</v>
      </c>
      <c r="Y4" s="789"/>
      <c r="Z4" s="789"/>
      <c r="AA4" s="789"/>
      <c r="AB4" s="789"/>
      <c r="AC4" s="789"/>
      <c r="AD4" s="789"/>
      <c r="AE4" s="790"/>
      <c r="AF4" s="781" t="s">
        <v>7</v>
      </c>
      <c r="AG4" s="781"/>
      <c r="AH4" s="781"/>
      <c r="AI4" s="781"/>
      <c r="AJ4" s="781"/>
      <c r="AK4" s="781"/>
      <c r="AL4" s="781"/>
      <c r="AM4" s="781"/>
      <c r="AN4" s="781"/>
      <c r="AO4" s="781"/>
      <c r="AP4" s="781"/>
      <c r="AQ4" s="780" t="s">
        <v>8</v>
      </c>
      <c r="AR4" s="781"/>
      <c r="AS4" s="781"/>
      <c r="AT4" s="781"/>
      <c r="AU4" s="782"/>
      <c r="AV4" s="776" t="s">
        <v>9</v>
      </c>
      <c r="AW4" s="777"/>
      <c r="AX4" s="777"/>
      <c r="AY4" s="778"/>
      <c r="AZ4" s="779" t="s">
        <v>10</v>
      </c>
      <c r="BA4" s="779"/>
      <c r="BB4" s="779"/>
      <c r="BC4" s="779"/>
      <c r="BD4" s="779"/>
      <c r="BE4" s="779"/>
      <c r="BF4" s="779"/>
      <c r="BG4" s="779"/>
      <c r="BH4" s="779"/>
      <c r="BI4" s="779"/>
      <c r="BJ4" s="779"/>
      <c r="BK4" s="779"/>
      <c r="BL4" s="779"/>
      <c r="BM4" s="776" t="s">
        <v>11</v>
      </c>
      <c r="BN4" s="777"/>
      <c r="BO4" s="777"/>
      <c r="BP4" s="777"/>
      <c r="BQ4" s="777"/>
      <c r="BR4" s="777"/>
      <c r="BS4" s="777"/>
      <c r="BT4" s="777"/>
      <c r="BU4" s="777"/>
      <c r="BV4" s="777"/>
      <c r="BW4" s="777"/>
      <c r="BX4" s="777"/>
      <c r="BY4" s="777"/>
      <c r="BZ4" s="777"/>
      <c r="CA4" s="778"/>
      <c r="CB4" s="776" t="s">
        <v>12</v>
      </c>
      <c r="CC4" s="777"/>
      <c r="CD4" s="777"/>
      <c r="CE4" s="777"/>
      <c r="CF4" s="777"/>
      <c r="CG4" s="777"/>
      <c r="CH4" s="777"/>
      <c r="CI4" s="777"/>
      <c r="CJ4" s="778"/>
      <c r="CK4" s="789" t="s">
        <v>13</v>
      </c>
      <c r="CL4" s="789"/>
      <c r="CM4" s="789"/>
      <c r="CN4" s="780" t="s">
        <v>14</v>
      </c>
      <c r="CO4" s="781"/>
      <c r="CP4" s="781"/>
      <c r="CQ4" s="781"/>
      <c r="CR4" s="781"/>
      <c r="CS4" s="781"/>
      <c r="CT4" s="781"/>
      <c r="CU4" s="781"/>
      <c r="CV4" s="781"/>
      <c r="CW4" s="781"/>
      <c r="CX4" s="781"/>
      <c r="CY4" s="781"/>
      <c r="CZ4" s="781"/>
      <c r="DA4" s="781"/>
      <c r="DB4" s="781"/>
      <c r="DC4" s="782"/>
      <c r="DD4" s="776" t="s">
        <v>15</v>
      </c>
      <c r="DE4" s="777"/>
      <c r="DF4" s="777"/>
      <c r="DG4" s="777"/>
      <c r="DH4" s="777"/>
      <c r="DI4" s="777"/>
      <c r="DJ4" s="777"/>
      <c r="DK4" s="777"/>
      <c r="DL4" s="778"/>
      <c r="DM4" s="776" t="s">
        <v>16</v>
      </c>
      <c r="DN4" s="777"/>
      <c r="DO4" s="777"/>
      <c r="DP4" s="777"/>
      <c r="DQ4" s="777"/>
      <c r="DR4" s="777"/>
      <c r="DS4" s="777"/>
      <c r="DT4" s="778"/>
      <c r="DU4" s="776" t="s">
        <v>17</v>
      </c>
      <c r="DV4" s="777"/>
      <c r="DW4" s="777"/>
      <c r="DX4" s="777"/>
      <c r="DY4" s="777"/>
      <c r="DZ4" s="778" t="s">
        <v>17</v>
      </c>
      <c r="EA4" s="785" t="s">
        <v>18</v>
      </c>
      <c r="EB4" s="2">
        <f>+DT10+DL10+DC10+CM10+CJ10+CA10+BL10+AU10+AP10+AE10+W10+DZ10</f>
        <v>1144425.82</v>
      </c>
    </row>
    <row r="5" spans="1:132">
      <c r="A5" s="779"/>
      <c r="B5" s="779"/>
      <c r="C5" s="776" t="s">
        <v>19</v>
      </c>
      <c r="D5" s="777"/>
      <c r="E5" s="777"/>
      <c r="F5" s="777"/>
      <c r="G5" s="777"/>
      <c r="H5" s="777"/>
      <c r="I5" s="777"/>
      <c r="J5" s="777"/>
      <c r="K5" s="777"/>
      <c r="L5" s="777"/>
      <c r="M5" s="777"/>
      <c r="N5" s="777"/>
      <c r="O5" s="777"/>
      <c r="P5" s="777"/>
      <c r="Q5" s="777"/>
      <c r="R5" s="777"/>
      <c r="S5" s="777"/>
      <c r="T5" s="777"/>
      <c r="U5" s="777"/>
      <c r="V5" s="777"/>
      <c r="W5" s="783"/>
      <c r="X5" s="778" t="s">
        <v>19</v>
      </c>
      <c r="Y5" s="779"/>
      <c r="Z5" s="779"/>
      <c r="AA5" s="779"/>
      <c r="AB5" s="779"/>
      <c r="AC5" s="779"/>
      <c r="AD5" s="779"/>
      <c r="AE5" s="784"/>
      <c r="AF5" s="777" t="s">
        <v>19</v>
      </c>
      <c r="AG5" s="777"/>
      <c r="AH5" s="777"/>
      <c r="AI5" s="777"/>
      <c r="AJ5" s="777"/>
      <c r="AK5" s="777"/>
      <c r="AL5" s="777"/>
      <c r="AM5" s="777"/>
      <c r="AN5" s="777"/>
      <c r="AO5" s="777"/>
      <c r="AP5" s="777"/>
      <c r="AQ5" s="776" t="s">
        <v>19</v>
      </c>
      <c r="AR5" s="777"/>
      <c r="AS5" s="777"/>
      <c r="AT5" s="777"/>
      <c r="AU5" s="778"/>
      <c r="AV5" s="776" t="s">
        <v>19</v>
      </c>
      <c r="AW5" s="777"/>
      <c r="AX5" s="777"/>
      <c r="AY5" s="778"/>
      <c r="AZ5" s="779" t="s">
        <v>19</v>
      </c>
      <c r="BA5" s="779"/>
      <c r="BB5" s="779"/>
      <c r="BC5" s="779"/>
      <c r="BD5" s="779"/>
      <c r="BE5" s="779"/>
      <c r="BF5" s="779"/>
      <c r="BG5" s="779"/>
      <c r="BH5" s="779"/>
      <c r="BI5" s="779"/>
      <c r="BJ5" s="779"/>
      <c r="BK5" s="779"/>
      <c r="BL5" s="779"/>
      <c r="BM5" s="776" t="s">
        <v>19</v>
      </c>
      <c r="BN5" s="777"/>
      <c r="BO5" s="777"/>
      <c r="BP5" s="777"/>
      <c r="BQ5" s="777"/>
      <c r="BR5" s="777"/>
      <c r="BS5" s="777"/>
      <c r="BT5" s="777"/>
      <c r="BU5" s="777"/>
      <c r="BV5" s="777"/>
      <c r="BW5" s="777"/>
      <c r="BX5" s="777"/>
      <c r="BY5" s="777"/>
      <c r="BZ5" s="777"/>
      <c r="CA5" s="778"/>
      <c r="CB5" s="776" t="s">
        <v>19</v>
      </c>
      <c r="CC5" s="777"/>
      <c r="CD5" s="777"/>
      <c r="CE5" s="777"/>
      <c r="CF5" s="777"/>
      <c r="CG5" s="777"/>
      <c r="CH5" s="777"/>
      <c r="CI5" s="777"/>
      <c r="CJ5" s="778"/>
      <c r="CK5" s="779" t="s">
        <v>19</v>
      </c>
      <c r="CL5" s="779"/>
      <c r="CM5" s="779"/>
      <c r="CN5" s="780" t="s">
        <v>19</v>
      </c>
      <c r="CO5" s="781"/>
      <c r="CP5" s="781"/>
      <c r="CQ5" s="781"/>
      <c r="CR5" s="781"/>
      <c r="CS5" s="781"/>
      <c r="CT5" s="781"/>
      <c r="CU5" s="781"/>
      <c r="CV5" s="781"/>
      <c r="CW5" s="781"/>
      <c r="CX5" s="781"/>
      <c r="CY5" s="781"/>
      <c r="CZ5" s="781"/>
      <c r="DA5" s="781"/>
      <c r="DB5" s="781"/>
      <c r="DC5" s="782"/>
      <c r="DD5" s="776" t="s">
        <v>19</v>
      </c>
      <c r="DE5" s="777"/>
      <c r="DF5" s="777"/>
      <c r="DG5" s="777"/>
      <c r="DH5" s="777"/>
      <c r="DI5" s="777"/>
      <c r="DJ5" s="777"/>
      <c r="DK5" s="777"/>
      <c r="DL5" s="778"/>
      <c r="DM5" s="776" t="s">
        <v>19</v>
      </c>
      <c r="DN5" s="777"/>
      <c r="DO5" s="777"/>
      <c r="DP5" s="777"/>
      <c r="DQ5" s="777"/>
      <c r="DR5" s="777"/>
      <c r="DS5" s="777"/>
      <c r="DT5" s="778"/>
      <c r="DU5" s="776" t="s">
        <v>19</v>
      </c>
      <c r="DV5" s="777"/>
      <c r="DW5" s="777"/>
      <c r="DX5" s="777"/>
      <c r="DY5" s="777"/>
      <c r="DZ5" s="778"/>
      <c r="EA5" s="786"/>
    </row>
    <row r="6" spans="1:132" ht="96.75" customHeight="1">
      <c r="A6" s="779"/>
      <c r="B6" s="779"/>
      <c r="C6" s="96" t="s">
        <v>20</v>
      </c>
      <c r="D6" s="96" t="s">
        <v>21</v>
      </c>
      <c r="E6" s="96" t="s">
        <v>22</v>
      </c>
      <c r="F6" s="96" t="s">
        <v>23</v>
      </c>
      <c r="G6" s="3" t="s">
        <v>24</v>
      </c>
      <c r="H6" s="3" t="s">
        <v>25</v>
      </c>
      <c r="I6" s="96" t="s">
        <v>42</v>
      </c>
      <c r="J6" s="3" t="s">
        <v>27</v>
      </c>
      <c r="K6" s="96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100" t="s">
        <v>41</v>
      </c>
      <c r="Y6" s="96" t="s">
        <v>42</v>
      </c>
      <c r="Z6" s="96" t="s">
        <v>43</v>
      </c>
      <c r="AA6" s="109" t="s">
        <v>44</v>
      </c>
      <c r="AB6" s="109" t="s">
        <v>45</v>
      </c>
      <c r="AC6" s="3" t="s">
        <v>46</v>
      </c>
      <c r="AD6" s="96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6" t="s">
        <v>43</v>
      </c>
      <c r="AJ6" s="3" t="s">
        <v>50</v>
      </c>
      <c r="AK6" s="3" t="s">
        <v>51</v>
      </c>
      <c r="AL6" s="96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6" t="s">
        <v>56</v>
      </c>
      <c r="AR6" s="96" t="s">
        <v>57</v>
      </c>
      <c r="AS6" s="96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6" t="s">
        <v>62</v>
      </c>
      <c r="BA6" s="96" t="s">
        <v>63</v>
      </c>
      <c r="BB6" s="96" t="s">
        <v>64</v>
      </c>
      <c r="BC6" s="3" t="s">
        <v>65</v>
      </c>
      <c r="BD6" s="3" t="s">
        <v>66</v>
      </c>
      <c r="BE6" s="96" t="s">
        <v>67</v>
      </c>
      <c r="BF6" s="3" t="s">
        <v>68</v>
      </c>
      <c r="BG6" s="3" t="s">
        <v>69</v>
      </c>
      <c r="BH6" s="96" t="s">
        <v>70</v>
      </c>
      <c r="BI6" s="3" t="s">
        <v>54</v>
      </c>
      <c r="BJ6" s="96" t="s">
        <v>71</v>
      </c>
      <c r="BK6" s="3" t="s">
        <v>72</v>
      </c>
      <c r="BL6" s="7" t="s">
        <v>40</v>
      </c>
      <c r="BM6" s="96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6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6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6" t="s">
        <v>89</v>
      </c>
      <c r="CL6" s="96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9" t="s">
        <v>25</v>
      </c>
      <c r="CR6" s="3" t="s">
        <v>78</v>
      </c>
      <c r="CS6" s="109" t="s">
        <v>92</v>
      </c>
      <c r="CT6" s="3" t="s">
        <v>93</v>
      </c>
      <c r="CU6" s="3" t="s">
        <v>94</v>
      </c>
      <c r="CV6" s="96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6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6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6" t="s">
        <v>110</v>
      </c>
      <c r="DV6" s="96" t="s">
        <v>78</v>
      </c>
      <c r="DW6" s="96" t="s">
        <v>104</v>
      </c>
      <c r="DX6" s="3" t="s">
        <v>67</v>
      </c>
      <c r="DY6" s="96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-66</v>
      </c>
      <c r="D7" s="10">
        <f t="shared" ref="D7:BO7" si="0">D8-D9</f>
        <v>2</v>
      </c>
      <c r="E7" s="10">
        <f t="shared" si="0"/>
        <v>213</v>
      </c>
      <c r="F7" s="10">
        <f t="shared" si="0"/>
        <v>-38</v>
      </c>
      <c r="G7" s="10">
        <f t="shared" si="0"/>
        <v>0</v>
      </c>
      <c r="H7" s="10">
        <f t="shared" si="0"/>
        <v>0</v>
      </c>
      <c r="I7" s="10">
        <f t="shared" si="0"/>
        <v>-273</v>
      </c>
      <c r="J7" s="10">
        <f t="shared" si="0"/>
        <v>0</v>
      </c>
      <c r="K7" s="10">
        <f t="shared" si="0"/>
        <v>8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-154</v>
      </c>
      <c r="X7" s="10">
        <f t="shared" si="0"/>
        <v>-1057</v>
      </c>
      <c r="Y7" s="10">
        <f t="shared" si="0"/>
        <v>-3504</v>
      </c>
      <c r="Z7" s="10">
        <f t="shared" si="0"/>
        <v>-233</v>
      </c>
      <c r="AA7" s="10">
        <f t="shared" si="0"/>
        <v>0</v>
      </c>
      <c r="AB7" s="10">
        <f t="shared" si="0"/>
        <v>-44</v>
      </c>
      <c r="AC7" s="10">
        <f t="shared" si="0"/>
        <v>0</v>
      </c>
      <c r="AD7" s="10">
        <f t="shared" si="0"/>
        <v>0</v>
      </c>
      <c r="AE7" s="10">
        <f t="shared" si="0"/>
        <v>-4838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379</v>
      </c>
      <c r="AJ7" s="10">
        <f t="shared" si="0"/>
        <v>0</v>
      </c>
      <c r="AK7" s="10">
        <f t="shared" si="0"/>
        <v>0</v>
      </c>
      <c r="AL7" s="10">
        <f t="shared" si="0"/>
        <v>49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428</v>
      </c>
      <c r="AQ7" s="10">
        <f t="shared" si="0"/>
        <v>30</v>
      </c>
      <c r="AR7" s="13">
        <f t="shared" si="0"/>
        <v>0</v>
      </c>
      <c r="AS7" s="10">
        <f t="shared" si="0"/>
        <v>29</v>
      </c>
      <c r="AT7" s="10">
        <f t="shared" si="0"/>
        <v>0</v>
      </c>
      <c r="AU7" s="10">
        <f t="shared" si="0"/>
        <v>59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-4</v>
      </c>
      <c r="BA7" s="10">
        <f t="shared" si="0"/>
        <v>-108</v>
      </c>
      <c r="BB7" s="10">
        <f t="shared" si="0"/>
        <v>-119</v>
      </c>
      <c r="BC7" s="10">
        <f t="shared" si="0"/>
        <v>0</v>
      </c>
      <c r="BD7" s="10">
        <f t="shared" si="0"/>
        <v>0</v>
      </c>
      <c r="BE7" s="10">
        <f t="shared" si="0"/>
        <v>-20</v>
      </c>
      <c r="BF7" s="10">
        <f t="shared" si="0"/>
        <v>0</v>
      </c>
      <c r="BG7" s="10">
        <f t="shared" si="0"/>
        <v>0</v>
      </c>
      <c r="BH7" s="10">
        <f t="shared" si="0"/>
        <v>-217</v>
      </c>
      <c r="BI7" s="10">
        <f t="shared" si="0"/>
        <v>0</v>
      </c>
      <c r="BJ7" s="10">
        <f t="shared" si="0"/>
        <v>500</v>
      </c>
      <c r="BK7" s="10">
        <f t="shared" si="0"/>
        <v>0</v>
      </c>
      <c r="BL7" s="10">
        <f t="shared" si="0"/>
        <v>32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1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1</v>
      </c>
      <c r="CB7" s="10">
        <f t="shared" si="1"/>
        <v>0</v>
      </c>
      <c r="CC7" s="10">
        <f t="shared" si="1"/>
        <v>5035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5035</v>
      </c>
      <c r="CK7" s="10">
        <f t="shared" si="1"/>
        <v>-1</v>
      </c>
      <c r="CL7" s="10">
        <f t="shared" si="1"/>
        <v>0</v>
      </c>
      <c r="CM7" s="10">
        <f t="shared" si="1"/>
        <v>-1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-33</v>
      </c>
      <c r="CR7" s="10">
        <f t="shared" si="1"/>
        <v>0</v>
      </c>
      <c r="CS7" s="10">
        <f t="shared" si="1"/>
        <v>62</v>
      </c>
      <c r="CT7" s="10">
        <f t="shared" si="1"/>
        <v>0</v>
      </c>
      <c r="CU7" s="10">
        <f t="shared" si="1"/>
        <v>0</v>
      </c>
      <c r="CV7" s="10">
        <f t="shared" si="1"/>
        <v>64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93</v>
      </c>
      <c r="DD7" s="10">
        <f t="shared" si="1"/>
        <v>0</v>
      </c>
      <c r="DE7" s="10">
        <f t="shared" si="1"/>
        <v>0</v>
      </c>
      <c r="DF7" s="10">
        <f t="shared" si="1"/>
        <v>1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1</v>
      </c>
      <c r="DM7" s="10">
        <f t="shared" si="1"/>
        <v>0</v>
      </c>
      <c r="DN7" s="10">
        <f t="shared" si="1"/>
        <v>0</v>
      </c>
      <c r="DO7" s="10">
        <f t="shared" si="1"/>
        <v>206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206</v>
      </c>
      <c r="DU7" s="10">
        <f t="shared" si="1"/>
        <v>-3</v>
      </c>
      <c r="DV7" s="10">
        <f t="shared" si="1"/>
        <v>-2</v>
      </c>
      <c r="DW7" s="10">
        <f t="shared" si="1"/>
        <v>1</v>
      </c>
      <c r="DX7" s="10">
        <f t="shared" si="1"/>
        <v>0</v>
      </c>
      <c r="DY7" s="10">
        <f t="shared" si="1"/>
        <v>0</v>
      </c>
      <c r="DZ7" s="10">
        <f>DZ8-DZ9</f>
        <v>-4</v>
      </c>
      <c r="EA7" s="10">
        <f>EA8-EA9</f>
        <v>858</v>
      </c>
    </row>
    <row r="8" spans="1:132" s="11" customFormat="1" ht="24" customHeight="1">
      <c r="A8" s="9"/>
      <c r="B8" s="12" t="s">
        <v>224</v>
      </c>
      <c r="C8" s="10">
        <v>191</v>
      </c>
      <c r="D8" s="10">
        <v>2</v>
      </c>
      <c r="E8" s="10">
        <v>398</v>
      </c>
      <c r="F8" s="10">
        <v>0</v>
      </c>
      <c r="G8" s="10">
        <v>0</v>
      </c>
      <c r="H8" s="10">
        <v>0</v>
      </c>
      <c r="I8" s="10">
        <v>227</v>
      </c>
      <c r="J8" s="85">
        <v>0</v>
      </c>
      <c r="K8" s="85">
        <v>8</v>
      </c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826</v>
      </c>
      <c r="X8" s="10">
        <v>5775</v>
      </c>
      <c r="Y8" s="10">
        <v>8281</v>
      </c>
      <c r="Z8" s="10">
        <v>5178</v>
      </c>
      <c r="AA8" s="10">
        <v>1269</v>
      </c>
      <c r="AB8" s="10">
        <v>1117</v>
      </c>
      <c r="AC8" s="85"/>
      <c r="AD8" s="10">
        <v>100</v>
      </c>
      <c r="AE8" s="18">
        <f>SUBTOTAL(9,X8:AD8)</f>
        <v>21720</v>
      </c>
      <c r="AF8" s="87"/>
      <c r="AG8" s="85"/>
      <c r="AH8" s="85"/>
      <c r="AI8" s="10">
        <v>984</v>
      </c>
      <c r="AJ8" s="85"/>
      <c r="AK8" s="85"/>
      <c r="AL8" s="10">
        <v>635</v>
      </c>
      <c r="AM8" s="85"/>
      <c r="AN8" s="85"/>
      <c r="AO8" s="85"/>
      <c r="AP8" s="20">
        <f>SUBTOTAL(9,AF8:AO8)</f>
        <v>1619</v>
      </c>
      <c r="AQ8" s="10">
        <v>43</v>
      </c>
      <c r="AR8" s="13">
        <v>1089055</v>
      </c>
      <c r="AS8" s="13">
        <v>18408</v>
      </c>
      <c r="AT8" s="85"/>
      <c r="AU8" s="20">
        <f>SUBTOTAL(9,AQ8:AT8)</f>
        <v>1107506</v>
      </c>
      <c r="AV8" s="85"/>
      <c r="AW8" s="85"/>
      <c r="AX8" s="85"/>
      <c r="AY8" s="85">
        <f>SUBTOTAL(9,AV8:AX8)</f>
        <v>0</v>
      </c>
      <c r="AZ8" s="10">
        <v>87</v>
      </c>
      <c r="BA8" s="10">
        <v>2</v>
      </c>
      <c r="BB8" s="10">
        <v>141</v>
      </c>
      <c r="BC8" s="85"/>
      <c r="BD8" s="85"/>
      <c r="BE8" s="10">
        <v>105</v>
      </c>
      <c r="BF8" s="85"/>
      <c r="BG8" s="85"/>
      <c r="BH8" s="10">
        <v>498</v>
      </c>
      <c r="BI8" s="85"/>
      <c r="BJ8" s="10">
        <v>855</v>
      </c>
      <c r="BK8" s="85"/>
      <c r="BL8" s="18">
        <f>SUBTOTAL(9,AZ8:BK8)</f>
        <v>1688</v>
      </c>
      <c r="BM8" s="10">
        <v>0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1</v>
      </c>
      <c r="BX8" s="85"/>
      <c r="BY8" s="85"/>
      <c r="BZ8" s="85"/>
      <c r="CA8" s="110">
        <f>SUBTOTAL(9,BM8:BZ8)</f>
        <v>1</v>
      </c>
      <c r="CB8" s="85"/>
      <c r="CC8" s="10">
        <v>7862</v>
      </c>
      <c r="CD8" s="85"/>
      <c r="CE8" s="10">
        <v>0</v>
      </c>
      <c r="CF8" s="85"/>
      <c r="CG8" s="85"/>
      <c r="CH8" s="85"/>
      <c r="CI8" s="85"/>
      <c r="CJ8" s="21">
        <f>SUBTOTAL(9,CB8:CI8)</f>
        <v>7862</v>
      </c>
      <c r="CK8" s="10">
        <v>49</v>
      </c>
      <c r="CL8" s="10">
        <v>0</v>
      </c>
      <c r="CM8" s="20">
        <f>CK8+CL8</f>
        <v>49</v>
      </c>
      <c r="CN8" s="85"/>
      <c r="CO8" s="85"/>
      <c r="CP8" s="85"/>
      <c r="CQ8" s="10">
        <v>257</v>
      </c>
      <c r="CR8" s="85">
        <v>0</v>
      </c>
      <c r="CS8" s="10">
        <v>207</v>
      </c>
      <c r="CT8" s="85"/>
      <c r="CU8" s="85"/>
      <c r="CV8" s="10">
        <v>1676</v>
      </c>
      <c r="CW8" s="85"/>
      <c r="CX8" s="85"/>
      <c r="CY8" s="85"/>
      <c r="CZ8" s="85"/>
      <c r="DA8" s="85"/>
      <c r="DB8" s="85"/>
      <c r="DC8" s="21">
        <f>SUBTOTAL(9,CN8:DB8)</f>
        <v>2140</v>
      </c>
      <c r="DD8" s="10">
        <v>0</v>
      </c>
      <c r="DE8" s="85"/>
      <c r="DF8" s="10">
        <v>2</v>
      </c>
      <c r="DG8" s="85"/>
      <c r="DH8" s="85"/>
      <c r="DI8" s="85"/>
      <c r="DJ8" s="85"/>
      <c r="DK8" s="85"/>
      <c r="DL8" s="23">
        <f>SUBTOTAL(9,DD8:DK8)</f>
        <v>2</v>
      </c>
      <c r="DM8" s="85"/>
      <c r="DN8" s="85"/>
      <c r="DO8" s="10">
        <v>323</v>
      </c>
      <c r="DP8" s="85"/>
      <c r="DQ8" s="85"/>
      <c r="DR8" s="85"/>
      <c r="DS8" s="85"/>
      <c r="DT8" s="95">
        <f>SUBTOTAL(9,DM8:DS8)</f>
        <v>323</v>
      </c>
      <c r="DU8" s="10">
        <v>271</v>
      </c>
      <c r="DV8" s="10">
        <v>59</v>
      </c>
      <c r="DW8" s="10">
        <v>321</v>
      </c>
      <c r="DX8" s="85"/>
      <c r="DY8" s="10">
        <v>39</v>
      </c>
      <c r="DZ8" s="21">
        <f>SUBTOTAL(9,DU8:DY8)</f>
        <v>690</v>
      </c>
      <c r="EA8" s="24">
        <f>W8+AE8+AP8+AU8+AY8+BL8+CA8+CJ8+CM8+DC8+DL8+DT8+DZ8</f>
        <v>1144426</v>
      </c>
    </row>
    <row r="9" spans="1:132" s="25" customFormat="1" ht="24" customHeight="1">
      <c r="A9" s="9"/>
      <c r="B9" s="12" t="s">
        <v>222</v>
      </c>
      <c r="C9" s="10">
        <v>257</v>
      </c>
      <c r="D9" s="10">
        <v>0</v>
      </c>
      <c r="E9" s="10">
        <v>185</v>
      </c>
      <c r="F9" s="10">
        <v>38</v>
      </c>
      <c r="G9" s="10">
        <v>0</v>
      </c>
      <c r="H9" s="10">
        <v>0</v>
      </c>
      <c r="I9" s="10">
        <v>500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980</v>
      </c>
      <c r="X9" s="10">
        <v>6832</v>
      </c>
      <c r="Y9" s="10">
        <v>11785</v>
      </c>
      <c r="Z9" s="10">
        <v>5411</v>
      </c>
      <c r="AA9" s="10">
        <v>1269</v>
      </c>
      <c r="AB9" s="10">
        <v>1161</v>
      </c>
      <c r="AC9" s="18">
        <v>0</v>
      </c>
      <c r="AD9" s="10">
        <v>100</v>
      </c>
      <c r="AE9" s="18">
        <f>SUBTOTAL(9,X9:AD9)</f>
        <v>26558</v>
      </c>
      <c r="AF9" s="90">
        <v>0</v>
      </c>
      <c r="AG9" s="85"/>
      <c r="AH9" s="85">
        <v>0</v>
      </c>
      <c r="AI9" s="10">
        <v>605</v>
      </c>
      <c r="AJ9" s="85"/>
      <c r="AK9" s="85"/>
      <c r="AL9" s="10">
        <v>586</v>
      </c>
      <c r="AM9" s="85">
        <v>0</v>
      </c>
      <c r="AN9" s="85">
        <v>0</v>
      </c>
      <c r="AO9" s="85">
        <v>0</v>
      </c>
      <c r="AP9" s="20">
        <f>SUBTOTAL(9,AF9:AO9)</f>
        <v>1191</v>
      </c>
      <c r="AQ9" s="10">
        <v>13</v>
      </c>
      <c r="AR9" s="13">
        <v>1089055</v>
      </c>
      <c r="AS9" s="13">
        <v>18379</v>
      </c>
      <c r="AT9" s="85">
        <v>0</v>
      </c>
      <c r="AU9" s="20">
        <f>SUBTOTAL(9,AQ9:AT9)</f>
        <v>1107447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91</v>
      </c>
      <c r="BA9" s="10">
        <v>110</v>
      </c>
      <c r="BB9" s="10">
        <v>260</v>
      </c>
      <c r="BC9" s="13"/>
      <c r="BD9" s="14"/>
      <c r="BE9" s="10">
        <v>125</v>
      </c>
      <c r="BF9" s="14"/>
      <c r="BG9" s="14"/>
      <c r="BH9" s="10">
        <v>715</v>
      </c>
      <c r="BI9" s="14"/>
      <c r="BJ9" s="10">
        <v>355</v>
      </c>
      <c r="BK9" s="14"/>
      <c r="BL9" s="18">
        <f>SUBTOTAL(9,AZ9:BK9)</f>
        <v>1656</v>
      </c>
      <c r="BM9" s="10">
        <v>0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0</v>
      </c>
      <c r="BX9" s="17"/>
      <c r="BY9" s="17"/>
      <c r="BZ9" s="17"/>
      <c r="CA9" s="110">
        <f>SUBTOTAL(9,BM9:BZ9)</f>
        <v>0</v>
      </c>
      <c r="CB9" s="17"/>
      <c r="CC9" s="10">
        <v>2827</v>
      </c>
      <c r="CD9" s="17"/>
      <c r="CE9" s="10">
        <v>0</v>
      </c>
      <c r="CF9" s="17"/>
      <c r="CG9" s="17"/>
      <c r="CH9" s="17"/>
      <c r="CI9" s="17"/>
      <c r="CJ9" s="21">
        <f>SUBTOTAL(9,CB9:CI9)</f>
        <v>2827</v>
      </c>
      <c r="CK9" s="10">
        <v>50</v>
      </c>
      <c r="CL9" s="10">
        <v>0</v>
      </c>
      <c r="CM9" s="20">
        <f>CK9+CL9</f>
        <v>50</v>
      </c>
      <c r="CN9" s="10"/>
      <c r="CO9" s="10"/>
      <c r="CP9" s="10"/>
      <c r="CQ9" s="10">
        <v>290</v>
      </c>
      <c r="CR9" s="10">
        <v>0</v>
      </c>
      <c r="CS9" s="10">
        <v>145</v>
      </c>
      <c r="CT9" s="17"/>
      <c r="CU9" s="17"/>
      <c r="CV9" s="10">
        <v>1612</v>
      </c>
      <c r="CW9" s="17"/>
      <c r="CX9" s="17"/>
      <c r="CY9" s="17"/>
      <c r="CZ9" s="17"/>
      <c r="DA9" s="17"/>
      <c r="DB9" s="13"/>
      <c r="DC9" s="21">
        <f>SUBTOTAL(9,CN9:DB9)</f>
        <v>2047</v>
      </c>
      <c r="DD9" s="10">
        <v>0</v>
      </c>
      <c r="DE9" s="14"/>
      <c r="DF9" s="10">
        <v>1</v>
      </c>
      <c r="DG9" s="14"/>
      <c r="DH9" s="14"/>
      <c r="DI9" s="14"/>
      <c r="DJ9" s="14"/>
      <c r="DK9" s="13"/>
      <c r="DL9" s="23">
        <f>SUBTOTAL(9,DD9:DK9)</f>
        <v>1</v>
      </c>
      <c r="DM9" s="14"/>
      <c r="DN9" s="14"/>
      <c r="DO9" s="10">
        <v>117</v>
      </c>
      <c r="DP9" s="13"/>
      <c r="DQ9" s="14"/>
      <c r="DR9" s="14"/>
      <c r="DS9" s="13"/>
      <c r="DT9" s="95">
        <f>SUBTOTAL(9,DM9:DS9)</f>
        <v>117</v>
      </c>
      <c r="DU9" s="10">
        <v>274</v>
      </c>
      <c r="DV9" s="10">
        <v>61</v>
      </c>
      <c r="DW9" s="10">
        <v>320</v>
      </c>
      <c r="DX9" s="13"/>
      <c r="DY9" s="10">
        <v>39</v>
      </c>
      <c r="DZ9" s="21">
        <f>SUBTOTAL(9,DU9:DY9)</f>
        <v>694</v>
      </c>
      <c r="EA9" s="24">
        <f>W9+AE9+AP9+AU9+AY9+BL9+CA9+CJ9+CM9+DC9+DL9+DT9+DZ9</f>
        <v>1143568</v>
      </c>
    </row>
    <row r="10" spans="1:132" s="41" customFormat="1" ht="28.5" customHeight="1">
      <c r="A10" s="775" t="s">
        <v>114</v>
      </c>
      <c r="B10" s="775"/>
      <c r="C10" s="30">
        <f t="shared" ref="C10:BN10" si="2">SUM(C11,C29,C50,C60,C70,C79)</f>
        <v>191</v>
      </c>
      <c r="D10" s="30">
        <f t="shared" si="2"/>
        <v>2</v>
      </c>
      <c r="E10" s="30">
        <f t="shared" si="2"/>
        <v>398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226.5</v>
      </c>
      <c r="J10" s="30">
        <f t="shared" si="2"/>
        <v>0</v>
      </c>
      <c r="K10" s="30">
        <f t="shared" si="2"/>
        <v>8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825.5</v>
      </c>
      <c r="X10" s="32">
        <f t="shared" si="2"/>
        <v>5775.2999999999993</v>
      </c>
      <c r="Y10" s="33">
        <f t="shared" si="2"/>
        <v>8280.65</v>
      </c>
      <c r="Z10" s="33">
        <f t="shared" si="2"/>
        <v>5178.37</v>
      </c>
      <c r="AA10" s="30">
        <f t="shared" si="2"/>
        <v>1269.2</v>
      </c>
      <c r="AB10" s="30">
        <f t="shared" si="2"/>
        <v>1117.2</v>
      </c>
      <c r="AC10" s="30">
        <f t="shared" si="2"/>
        <v>0</v>
      </c>
      <c r="AD10" s="30">
        <f t="shared" si="2"/>
        <v>100</v>
      </c>
      <c r="AE10" s="31">
        <f t="shared" si="2"/>
        <v>21720.719999999998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984</v>
      </c>
      <c r="AJ10" s="30">
        <f t="shared" si="2"/>
        <v>0</v>
      </c>
      <c r="AK10" s="30">
        <f t="shared" si="2"/>
        <v>0</v>
      </c>
      <c r="AL10" s="30">
        <f t="shared" si="2"/>
        <v>635.24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1619.24</v>
      </c>
      <c r="AQ10" s="30">
        <f t="shared" si="2"/>
        <v>43.25</v>
      </c>
      <c r="AR10" s="30">
        <f t="shared" si="2"/>
        <v>1089055</v>
      </c>
      <c r="AS10" s="30">
        <f t="shared" si="2"/>
        <v>18408</v>
      </c>
      <c r="AT10" s="30">
        <f t="shared" si="2"/>
        <v>0</v>
      </c>
      <c r="AU10" s="30">
        <f t="shared" si="2"/>
        <v>1107506.25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87.45</v>
      </c>
      <c r="BA10" s="30">
        <f t="shared" si="2"/>
        <v>2</v>
      </c>
      <c r="BB10" s="36">
        <f t="shared" si="2"/>
        <v>141</v>
      </c>
      <c r="BC10" s="30">
        <f t="shared" si="2"/>
        <v>0</v>
      </c>
      <c r="BD10" s="30">
        <f t="shared" si="2"/>
        <v>0</v>
      </c>
      <c r="BE10" s="30">
        <f t="shared" si="2"/>
        <v>105</v>
      </c>
      <c r="BF10" s="30">
        <f t="shared" si="2"/>
        <v>0</v>
      </c>
      <c r="BG10" s="30">
        <f t="shared" si="2"/>
        <v>0</v>
      </c>
      <c r="BH10" s="30">
        <f t="shared" si="2"/>
        <v>498</v>
      </c>
      <c r="BI10" s="30">
        <f t="shared" si="2"/>
        <v>0</v>
      </c>
      <c r="BJ10" s="30">
        <f t="shared" si="2"/>
        <v>855</v>
      </c>
      <c r="BK10" s="30">
        <f t="shared" si="2"/>
        <v>0</v>
      </c>
      <c r="BL10" s="30">
        <f>SUM(BL11,BL29,BL50,BL60,BL70,BL79)</f>
        <v>1688.45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1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</v>
      </c>
      <c r="CB10" s="30">
        <f t="shared" si="3"/>
        <v>0</v>
      </c>
      <c r="CC10" s="30">
        <f t="shared" si="3"/>
        <v>7861.5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7861.5</v>
      </c>
      <c r="CK10" s="30">
        <f t="shared" si="3"/>
        <v>49</v>
      </c>
      <c r="CL10" s="30">
        <f t="shared" si="3"/>
        <v>0</v>
      </c>
      <c r="CM10" s="30">
        <f>SUM(CM11,CM29,CM50,CM60,CM70,CM79)</f>
        <v>49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256.51</v>
      </c>
      <c r="CR10" s="30">
        <f t="shared" si="3"/>
        <v>0</v>
      </c>
      <c r="CS10" s="30">
        <f t="shared" si="3"/>
        <v>206.5</v>
      </c>
      <c r="CT10" s="30">
        <f t="shared" si="3"/>
        <v>0</v>
      </c>
      <c r="CU10" s="30">
        <f t="shared" si="3"/>
        <v>0</v>
      </c>
      <c r="CV10" s="30">
        <f t="shared" si="3"/>
        <v>1676.1499999999999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2139.16</v>
      </c>
      <c r="DD10" s="30">
        <f t="shared" si="3"/>
        <v>0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2</v>
      </c>
      <c r="DM10" s="30">
        <f t="shared" si="3"/>
        <v>0</v>
      </c>
      <c r="DN10" s="30">
        <f t="shared" si="3"/>
        <v>0</v>
      </c>
      <c r="DO10" s="30">
        <f t="shared" si="3"/>
        <v>323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323</v>
      </c>
      <c r="DU10" s="30">
        <f t="shared" si="3"/>
        <v>271</v>
      </c>
      <c r="DV10" s="30">
        <f t="shared" si="3"/>
        <v>59</v>
      </c>
      <c r="DW10" s="30">
        <f t="shared" si="3"/>
        <v>321</v>
      </c>
      <c r="DX10" s="30">
        <f t="shared" si="3"/>
        <v>0</v>
      </c>
      <c r="DY10" s="30">
        <f t="shared" si="3"/>
        <v>39</v>
      </c>
      <c r="DZ10" s="30">
        <f t="shared" si="3"/>
        <v>690</v>
      </c>
      <c r="EA10" s="39">
        <f>SUM(DZ10,DT10,DL10,DC10,CM10,CJ10,CA10,BL10,AU10,AP10,AE10,W10)</f>
        <v>1144425.82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6.5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6.5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498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503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7720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7720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8236.5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7">
        <v>7712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7712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7712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97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7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7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7">
        <v>8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8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20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97">
        <v>6.5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6.5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6.5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7">
        <v>498</v>
      </c>
      <c r="BI22" s="53">
        <v>0</v>
      </c>
      <c r="BJ22" s="53">
        <v>0</v>
      </c>
      <c r="BK22" s="53">
        <v>0</v>
      </c>
      <c r="BL22" s="56">
        <f t="shared" si="16"/>
        <v>498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498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27</v>
      </c>
      <c r="D29" s="43">
        <f t="shared" si="24"/>
        <v>2</v>
      </c>
      <c r="E29" s="43">
        <f t="shared" si="24"/>
        <v>25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54</v>
      </c>
      <c r="X29" s="65">
        <f t="shared" si="24"/>
        <v>6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6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0</v>
      </c>
      <c r="BB29" s="43">
        <f t="shared" si="24"/>
        <v>136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625</v>
      </c>
      <c r="BK29" s="44">
        <f t="shared" si="24"/>
        <v>0</v>
      </c>
      <c r="BL29" s="43">
        <f t="shared" si="24"/>
        <v>761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1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1</v>
      </c>
      <c r="CB29" s="44">
        <f t="shared" si="25"/>
        <v>0</v>
      </c>
      <c r="CC29" s="43">
        <f t="shared" si="25"/>
        <v>112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112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0.05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0.05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934.05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97">
        <v>0.05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0.05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0.05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7">
        <v>136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7">
        <v>549</v>
      </c>
      <c r="BK31" s="53">
        <v>0</v>
      </c>
      <c r="BL31" s="56">
        <f t="shared" si="16"/>
        <v>685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97">
        <v>112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112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797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97">
        <v>27</v>
      </c>
      <c r="D34" s="97">
        <v>2</v>
      </c>
      <c r="E34" s="97">
        <v>25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54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9">
        <v>76</v>
      </c>
      <c r="BK34" s="53">
        <v>0</v>
      </c>
      <c r="BL34" s="56">
        <f t="shared" si="16"/>
        <v>76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97">
        <v>1</v>
      </c>
      <c r="BX34" s="53">
        <v>0</v>
      </c>
      <c r="BY34" s="53">
        <v>0</v>
      </c>
      <c r="BZ34" s="53">
        <v>0</v>
      </c>
      <c r="CA34" s="58">
        <f t="shared" si="17"/>
        <v>1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131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1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0</v>
      </c>
      <c r="E50" s="43">
        <f t="shared" si="30"/>
        <v>1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161</v>
      </c>
      <c r="X50" s="46">
        <f t="shared" si="30"/>
        <v>523</v>
      </c>
      <c r="Y50" s="46">
        <f t="shared" si="30"/>
        <v>22</v>
      </c>
      <c r="Z50" s="46">
        <f t="shared" si="30"/>
        <v>23.5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634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842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101">
        <v>523</v>
      </c>
      <c r="Y51" s="97">
        <v>22</v>
      </c>
      <c r="Z51" s="97">
        <v>23.5</v>
      </c>
      <c r="AA51" s="97">
        <v>65</v>
      </c>
      <c r="AB51" s="97">
        <v>0.5</v>
      </c>
      <c r="AC51" s="53">
        <v>0</v>
      </c>
      <c r="AD51" s="53">
        <v>0</v>
      </c>
      <c r="AE51" s="68">
        <f t="shared" ref="AE51:AE93" si="35">SUM(X51:AD51)</f>
        <v>634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634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97">
        <v>1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1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1</v>
      </c>
    </row>
    <row r="56" spans="1:131">
      <c r="A56" s="51"/>
      <c r="B56" s="61" t="s">
        <v>159</v>
      </c>
      <c r="C56" s="97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7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4</v>
      </c>
      <c r="D60" s="43">
        <f t="shared" ref="D60:W60" si="37">SUM(D61:D69)</f>
        <v>0</v>
      </c>
      <c r="E60" s="43">
        <f t="shared" si="37"/>
        <v>372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376</v>
      </c>
      <c r="X60" s="46">
        <f>SUM(X61:X69)</f>
        <v>926.35</v>
      </c>
      <c r="Y60" s="46">
        <f t="shared" ref="Y60:CJ60" si="38">SUM(Y61:Y69)</f>
        <v>925.75</v>
      </c>
      <c r="Z60" s="46">
        <f t="shared" si="38"/>
        <v>742.75</v>
      </c>
      <c r="AA60" s="46">
        <f t="shared" si="38"/>
        <v>777</v>
      </c>
      <c r="AB60" s="46">
        <f t="shared" si="38"/>
        <v>1082.5</v>
      </c>
      <c r="AC60" s="47">
        <f t="shared" si="38"/>
        <v>0</v>
      </c>
      <c r="AD60" s="46">
        <f t="shared" si="38"/>
        <v>0</v>
      </c>
      <c r="AE60" s="46">
        <f t="shared" si="38"/>
        <v>4454.3499999999995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14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4333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82.45</v>
      </c>
      <c r="BA60" s="43">
        <f t="shared" si="38"/>
        <v>2</v>
      </c>
      <c r="BB60" s="43">
        <f t="shared" si="38"/>
        <v>5</v>
      </c>
      <c r="BC60" s="43">
        <f t="shared" si="38"/>
        <v>0</v>
      </c>
      <c r="BD60" s="44">
        <f t="shared" si="38"/>
        <v>0</v>
      </c>
      <c r="BE60" s="43">
        <f t="shared" si="38"/>
        <v>105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194.45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19.5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19.5</v>
      </c>
      <c r="CK60" s="44">
        <f>SUM(CK61:CK69)</f>
        <v>49</v>
      </c>
      <c r="CL60" s="44">
        <f t="shared" ref="CL60:CM60" si="39">SUM(CL61:CL69)</f>
        <v>0</v>
      </c>
      <c r="CM60" s="44">
        <f t="shared" si="39"/>
        <v>49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190</v>
      </c>
      <c r="CR60" s="43">
        <f t="shared" si="40"/>
        <v>0</v>
      </c>
      <c r="CS60" s="44">
        <f t="shared" si="40"/>
        <v>11</v>
      </c>
      <c r="CT60" s="44">
        <f t="shared" si="40"/>
        <v>0</v>
      </c>
      <c r="CU60" s="44">
        <f t="shared" si="40"/>
        <v>0</v>
      </c>
      <c r="CV60" s="43">
        <f t="shared" si="40"/>
        <v>1468.85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1669.85</v>
      </c>
      <c r="DD60" s="67">
        <f t="shared" si="40"/>
        <v>0</v>
      </c>
      <c r="DE60" s="67">
        <f t="shared" si="40"/>
        <v>0</v>
      </c>
      <c r="DF60" s="43">
        <f t="shared" si="40"/>
        <v>2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2</v>
      </c>
      <c r="DM60" s="44">
        <f t="shared" si="40"/>
        <v>0</v>
      </c>
      <c r="DN60" s="44">
        <f t="shared" si="40"/>
        <v>0</v>
      </c>
      <c r="DO60" s="43">
        <f t="shared" si="40"/>
        <v>112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112</v>
      </c>
      <c r="DU60" s="43">
        <f t="shared" si="40"/>
        <v>271</v>
      </c>
      <c r="DV60" s="43">
        <f t="shared" si="40"/>
        <v>35</v>
      </c>
      <c r="DW60" s="43">
        <f t="shared" si="40"/>
        <v>321</v>
      </c>
      <c r="DX60" s="44">
        <f t="shared" si="40"/>
        <v>0</v>
      </c>
      <c r="DY60" s="43">
        <f t="shared" si="40"/>
        <v>39</v>
      </c>
      <c r="DZ60" s="43">
        <f t="shared" si="40"/>
        <v>666</v>
      </c>
      <c r="EA60" s="49">
        <f t="shared" si="9"/>
        <v>11876.15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1">
        <v>17.600000000000001</v>
      </c>
      <c r="Y61" s="97">
        <v>5.9</v>
      </c>
      <c r="Z61" s="97">
        <v>42.5</v>
      </c>
      <c r="AA61" s="97">
        <v>3.4</v>
      </c>
      <c r="AB61" s="97">
        <v>67.5</v>
      </c>
      <c r="AC61" s="53">
        <v>0</v>
      </c>
      <c r="AD61" s="53">
        <v>0</v>
      </c>
      <c r="AE61" s="68">
        <f t="shared" si="35"/>
        <v>136.9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97">
        <v>14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1012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7">
        <v>0.75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0.75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7">
        <v>19.5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19.5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7">
        <v>94</v>
      </c>
      <c r="CR61" s="53">
        <v>0</v>
      </c>
      <c r="CS61" s="97">
        <v>11</v>
      </c>
      <c r="CT61" s="53">
        <v>0</v>
      </c>
      <c r="CU61" s="53">
        <v>0</v>
      </c>
      <c r="CV61" s="97">
        <v>830.85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935.85</v>
      </c>
      <c r="DD61" s="53">
        <v>0</v>
      </c>
      <c r="DE61" s="53">
        <v>0</v>
      </c>
      <c r="DF61" s="97">
        <v>2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2</v>
      </c>
      <c r="DM61" s="53">
        <v>0</v>
      </c>
      <c r="DN61" s="53">
        <v>0</v>
      </c>
      <c r="DO61" s="97">
        <v>112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112</v>
      </c>
      <c r="DU61" s="97">
        <v>271</v>
      </c>
      <c r="DV61" s="97">
        <v>35</v>
      </c>
      <c r="DW61" s="97">
        <v>321</v>
      </c>
      <c r="DX61" s="53">
        <v>0</v>
      </c>
      <c r="DY61" s="97">
        <v>39</v>
      </c>
      <c r="DZ61" s="56">
        <f t="shared" si="22"/>
        <v>666</v>
      </c>
      <c r="EA61" s="60">
        <f t="shared" si="9"/>
        <v>2885</v>
      </c>
    </row>
    <row r="62" spans="1:131" s="62" customFormat="1">
      <c r="A62" s="51"/>
      <c r="B62" s="61" t="s">
        <v>165</v>
      </c>
      <c r="C62" s="53">
        <v>0</v>
      </c>
      <c r="D62" s="53">
        <v>0</v>
      </c>
      <c r="E62" s="97">
        <v>372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372</v>
      </c>
      <c r="X62" s="101">
        <v>211</v>
      </c>
      <c r="Y62" s="97">
        <v>104</v>
      </c>
      <c r="Z62" s="97">
        <v>282</v>
      </c>
      <c r="AA62" s="97">
        <v>230</v>
      </c>
      <c r="AB62" s="97">
        <v>1011</v>
      </c>
      <c r="AC62" s="53">
        <v>0</v>
      </c>
      <c r="AD62" s="53">
        <v>0</v>
      </c>
      <c r="AE62" s="68">
        <f t="shared" si="35"/>
        <v>1838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2210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1">
        <v>474.25</v>
      </c>
      <c r="Y63" s="97">
        <v>461.85</v>
      </c>
      <c r="Z63" s="97">
        <v>101.4</v>
      </c>
      <c r="AA63" s="97">
        <v>68.05</v>
      </c>
      <c r="AB63" s="97">
        <v>2</v>
      </c>
      <c r="AC63" s="53">
        <v>0</v>
      </c>
      <c r="AD63" s="53">
        <v>0</v>
      </c>
      <c r="AE63" s="68">
        <f t="shared" si="35"/>
        <v>1107.55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7">
        <v>81.7</v>
      </c>
      <c r="BA63" s="97">
        <v>2</v>
      </c>
      <c r="BB63" s="97">
        <v>5</v>
      </c>
      <c r="BC63" s="53">
        <v>0</v>
      </c>
      <c r="BD63" s="53">
        <v>0</v>
      </c>
      <c r="BE63" s="97">
        <v>105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193.7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9">
        <v>0</v>
      </c>
      <c r="CM63" s="57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1301.25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1">
        <v>69</v>
      </c>
      <c r="Y64" s="97">
        <v>229</v>
      </c>
      <c r="Z64" s="97">
        <v>214.5</v>
      </c>
      <c r="AA64" s="97">
        <v>470.5</v>
      </c>
      <c r="AB64" s="97">
        <v>2</v>
      </c>
      <c r="AC64" s="53">
        <v>0</v>
      </c>
      <c r="AD64" s="53">
        <v>0</v>
      </c>
      <c r="AE64" s="68">
        <f>SUM(X64:AD64)</f>
        <v>985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7">
        <v>49</v>
      </c>
      <c r="CL64" s="59">
        <v>0</v>
      </c>
      <c r="CM64" s="57">
        <f>SUM(CK64:CL64)</f>
        <v>49</v>
      </c>
      <c r="CN64" s="53">
        <v>0</v>
      </c>
      <c r="CO64" s="53">
        <v>0</v>
      </c>
      <c r="CP64" s="53">
        <v>0</v>
      </c>
      <c r="CQ64" s="97">
        <v>96</v>
      </c>
      <c r="CR64" s="53">
        <v>0</v>
      </c>
      <c r="CS64" s="53">
        <v>0</v>
      </c>
      <c r="CT64" s="53">
        <v>0</v>
      </c>
      <c r="CU64" s="53">
        <v>0</v>
      </c>
      <c r="CV64" s="97">
        <v>638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734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5089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97">
        <v>4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4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4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0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1">
        <v>154.5</v>
      </c>
      <c r="Y68" s="97">
        <v>125</v>
      </c>
      <c r="Z68" s="97">
        <v>102.35</v>
      </c>
      <c r="AA68" s="97">
        <v>5.05</v>
      </c>
      <c r="AB68" s="53">
        <v>0</v>
      </c>
      <c r="AC68" s="53">
        <v>0</v>
      </c>
      <c r="AD68" s="53">
        <v>0</v>
      </c>
      <c r="AE68" s="68">
        <f t="shared" si="35"/>
        <v>386.90000000000003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386.90000000000003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220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220</v>
      </c>
      <c r="X70" s="46">
        <f>SUM(X71:X78)</f>
        <v>2962.55</v>
      </c>
      <c r="Y70" s="46">
        <f t="shared" ref="Y70:CJ70" si="44">SUM(Y71:Y78)</f>
        <v>5079.8999999999996</v>
      </c>
      <c r="Z70" s="46">
        <f t="shared" si="44"/>
        <v>2107.4499999999998</v>
      </c>
      <c r="AA70" s="46">
        <f t="shared" si="44"/>
        <v>59.2</v>
      </c>
      <c r="AB70" s="46">
        <f t="shared" si="44"/>
        <v>28.2</v>
      </c>
      <c r="AC70" s="47">
        <f t="shared" si="44"/>
        <v>0</v>
      </c>
      <c r="AD70" s="46">
        <f t="shared" si="44"/>
        <v>0</v>
      </c>
      <c r="AE70" s="46">
        <f t="shared" si="44"/>
        <v>10237.299999999999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183</v>
      </c>
      <c r="BK70" s="44">
        <f t="shared" si="44"/>
        <v>0</v>
      </c>
      <c r="BL70" s="43">
        <f t="shared" si="44"/>
        <v>183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10664.3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97">
        <v>183</v>
      </c>
      <c r="BK71" s="53">
        <v>0</v>
      </c>
      <c r="BL71" s="56">
        <f t="shared" si="16"/>
        <v>183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183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68">
        <f t="shared" si="35"/>
        <v>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0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1">
        <v>2490</v>
      </c>
      <c r="Y73" s="102">
        <v>4986</v>
      </c>
      <c r="Z73" s="97">
        <v>1800</v>
      </c>
      <c r="AA73" s="97">
        <v>9</v>
      </c>
      <c r="AB73" s="97">
        <v>9</v>
      </c>
      <c r="AC73" s="53">
        <v>0</v>
      </c>
      <c r="AD73" s="53">
        <v>0</v>
      </c>
      <c r="AE73" s="68">
        <f t="shared" si="35"/>
        <v>9294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9294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1">
        <v>34</v>
      </c>
      <c r="Y74" s="97">
        <v>31</v>
      </c>
      <c r="Z74" s="97">
        <v>2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67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67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1">
        <v>5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5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5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1">
        <v>29.55</v>
      </c>
      <c r="Y76" s="97">
        <v>61.9</v>
      </c>
      <c r="Z76" s="97">
        <v>146.44999999999999</v>
      </c>
      <c r="AA76" s="97">
        <v>36.200000000000003</v>
      </c>
      <c r="AB76" s="97">
        <v>0.2</v>
      </c>
      <c r="AC76" s="53">
        <v>0</v>
      </c>
      <c r="AD76" s="53">
        <v>0</v>
      </c>
      <c r="AE76" s="68">
        <f t="shared" si="35"/>
        <v>274.29999999999995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274.29999999999995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1">
        <v>404</v>
      </c>
      <c r="Y77" s="97">
        <v>1</v>
      </c>
      <c r="Z77" s="97">
        <v>159</v>
      </c>
      <c r="AA77" s="97">
        <v>14</v>
      </c>
      <c r="AB77" s="97">
        <v>19</v>
      </c>
      <c r="AC77" s="53">
        <v>0</v>
      </c>
      <c r="AD77" s="53">
        <v>0</v>
      </c>
      <c r="AE77" s="68">
        <f t="shared" si="35"/>
        <v>597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7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621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97">
        <v>220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220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220</v>
      </c>
    </row>
    <row r="79" spans="1:131" s="41" customFormat="1">
      <c r="A79" s="42" t="s">
        <v>182</v>
      </c>
      <c r="B79" s="42"/>
      <c r="C79" s="43">
        <f>SUM(C80:C93)</f>
        <v>0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0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8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8</v>
      </c>
      <c r="X79" s="46">
        <f>SUM(X80:X93)</f>
        <v>1357.4</v>
      </c>
      <c r="Y79" s="46">
        <f t="shared" ref="Y79:AO79" si="58">SUM(Y80:Y93)</f>
        <v>2253</v>
      </c>
      <c r="Z79" s="46">
        <f t="shared" si="58"/>
        <v>2304.67</v>
      </c>
      <c r="AA79" s="46">
        <f t="shared" si="58"/>
        <v>366</v>
      </c>
      <c r="AB79" s="46">
        <f t="shared" si="58"/>
        <v>6</v>
      </c>
      <c r="AC79" s="47">
        <f t="shared" si="58"/>
        <v>0</v>
      </c>
      <c r="AD79" s="46">
        <f t="shared" si="58"/>
        <v>100</v>
      </c>
      <c r="AE79" s="46">
        <f t="shared" si="58"/>
        <v>6387.07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984</v>
      </c>
      <c r="AJ79" s="47">
        <f t="shared" si="58"/>
        <v>0</v>
      </c>
      <c r="AK79" s="47">
        <f t="shared" si="58"/>
        <v>0</v>
      </c>
      <c r="AL79" s="46">
        <f t="shared" si="58"/>
        <v>635.24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1619.24</v>
      </c>
      <c r="AQ79" s="43">
        <f t="shared" ref="AQ79:CI79" si="59">SUM(AQ80:AQ93)</f>
        <v>29.25</v>
      </c>
      <c r="AR79" s="43">
        <f t="shared" si="59"/>
        <v>1084736</v>
      </c>
      <c r="AS79" s="44">
        <f t="shared" si="59"/>
        <v>18403</v>
      </c>
      <c r="AT79" s="44">
        <f t="shared" si="59"/>
        <v>0</v>
      </c>
      <c r="AU79" s="43">
        <f t="shared" si="59"/>
        <v>1103168.25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10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10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66.510000000000005</v>
      </c>
      <c r="CR79" s="43">
        <f t="shared" si="61"/>
        <v>0</v>
      </c>
      <c r="CS79" s="44">
        <f t="shared" si="61"/>
        <v>195.5</v>
      </c>
      <c r="CT79" s="44">
        <f t="shared" si="61"/>
        <v>0</v>
      </c>
      <c r="CU79" s="44">
        <f t="shared" si="61"/>
        <v>0</v>
      </c>
      <c r="CV79" s="43">
        <f t="shared" si="61"/>
        <v>207.25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469.26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211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211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1111872.82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7">
        <v>2</v>
      </c>
      <c r="Z80" s="97">
        <v>4.0199999999999996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6.02</v>
      </c>
      <c r="AF80" s="55">
        <v>0</v>
      </c>
      <c r="AG80" s="53">
        <v>0</v>
      </c>
      <c r="AH80" s="53">
        <v>0</v>
      </c>
      <c r="AI80" s="97">
        <v>5.5</v>
      </c>
      <c r="AJ80" s="53">
        <v>0</v>
      </c>
      <c r="AK80" s="53">
        <v>0</v>
      </c>
      <c r="AL80" s="97">
        <v>126.24</v>
      </c>
      <c r="AM80" s="53">
        <v>0</v>
      </c>
      <c r="AN80" s="53">
        <v>0</v>
      </c>
      <c r="AO80" s="53">
        <v>0</v>
      </c>
      <c r="AP80" s="56">
        <f t="shared" si="49"/>
        <v>131.74</v>
      </c>
      <c r="AQ80" s="97">
        <v>13</v>
      </c>
      <c r="AR80" s="53">
        <v>0</v>
      </c>
      <c r="AS80" s="97">
        <v>22</v>
      </c>
      <c r="AT80" s="53">
        <v>0</v>
      </c>
      <c r="AU80" s="56">
        <f t="shared" ref="AU80:AU93" si="62">SUBTOTAL(9,AQ80:AT80)</f>
        <v>35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7">
        <v>1.5</v>
      </c>
      <c r="CR80" s="53">
        <v>0</v>
      </c>
      <c r="CS80" s="97">
        <v>2.5</v>
      </c>
      <c r="CT80" s="53">
        <v>0</v>
      </c>
      <c r="CU80" s="53">
        <v>0</v>
      </c>
      <c r="CV80" s="97">
        <v>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184.76000000000002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7">
        <v>399.25</v>
      </c>
      <c r="Z81" s="97">
        <v>489.75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889</v>
      </c>
      <c r="AF81" s="55">
        <v>0</v>
      </c>
      <c r="AG81" s="53">
        <v>0</v>
      </c>
      <c r="AH81" s="53">
        <v>0</v>
      </c>
      <c r="AI81" s="97">
        <v>441.5</v>
      </c>
      <c r="AJ81" s="53">
        <v>0</v>
      </c>
      <c r="AK81" s="53">
        <v>0</v>
      </c>
      <c r="AL81" s="97">
        <v>211</v>
      </c>
      <c r="AM81" s="53">
        <v>0</v>
      </c>
      <c r="AN81" s="53">
        <v>0</v>
      </c>
      <c r="AO81" s="53">
        <v>0</v>
      </c>
      <c r="AP81" s="56">
        <f t="shared" si="49"/>
        <v>652.5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7">
        <v>60</v>
      </c>
      <c r="CR81" s="53">
        <v>0</v>
      </c>
      <c r="CS81" s="97">
        <v>70</v>
      </c>
      <c r="CT81" s="53">
        <v>0</v>
      </c>
      <c r="CU81" s="53">
        <v>0</v>
      </c>
      <c r="CV81" s="97">
        <v>139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269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97">
        <v>206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206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2016.5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196373</v>
      </c>
      <c r="AS82" s="53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1">
        <v>22</v>
      </c>
      <c r="Y83" s="97">
        <v>9</v>
      </c>
      <c r="Z83" s="97">
        <v>2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33</v>
      </c>
      <c r="AF83" s="55">
        <v>0</v>
      </c>
      <c r="AG83" s="53">
        <v>0</v>
      </c>
      <c r="AH83" s="53">
        <v>0</v>
      </c>
      <c r="AI83" s="97">
        <v>27</v>
      </c>
      <c r="AJ83" s="53">
        <v>0</v>
      </c>
      <c r="AK83" s="53">
        <v>0</v>
      </c>
      <c r="AL83" s="97">
        <v>35</v>
      </c>
      <c r="AM83" s="53">
        <v>0</v>
      </c>
      <c r="AN83" s="53">
        <v>0</v>
      </c>
      <c r="AO83" s="53">
        <v>0</v>
      </c>
      <c r="AP83" s="56">
        <f t="shared" si="49"/>
        <v>62</v>
      </c>
      <c r="AQ83" s="97">
        <v>12</v>
      </c>
      <c r="AR83" s="53">
        <v>1558</v>
      </c>
      <c r="AS83" s="97">
        <v>41</v>
      </c>
      <c r="AT83" s="53">
        <v>0</v>
      </c>
      <c r="AU83" s="56">
        <f t="shared" si="62"/>
        <v>1611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97">
        <v>19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19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1725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1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753698</v>
      </c>
      <c r="AS84" s="53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21277</v>
      </c>
      <c r="AS85" s="97">
        <v>13000</v>
      </c>
      <c r="AT85" s="53">
        <v>0</v>
      </c>
      <c r="AU85" s="58">
        <f t="shared" si="62"/>
        <v>34277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34277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1">
        <v>14</v>
      </c>
      <c r="Y86" s="97">
        <v>47</v>
      </c>
      <c r="Z86" s="97">
        <v>5</v>
      </c>
      <c r="AA86" s="97">
        <v>4</v>
      </c>
      <c r="AB86" s="53">
        <v>0</v>
      </c>
      <c r="AC86" s="53">
        <v>0</v>
      </c>
      <c r="AD86" s="53">
        <v>0</v>
      </c>
      <c r="AE86" s="68">
        <f t="shared" si="35"/>
        <v>70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7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6540</v>
      </c>
    </row>
    <row r="87" spans="1:131">
      <c r="A87" s="51"/>
      <c r="B87" s="52" t="s">
        <v>190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0</v>
      </c>
      <c r="Y87" s="97">
        <v>12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12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53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4887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1">
        <v>93.4</v>
      </c>
      <c r="Y88" s="97">
        <v>149.75</v>
      </c>
      <c r="Z88" s="97">
        <v>11.4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254.55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7">
        <v>3</v>
      </c>
      <c r="AR88" s="53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257.55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1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1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7">
        <v>101</v>
      </c>
      <c r="CT89" s="53">
        <v>0</v>
      </c>
      <c r="CU89" s="53">
        <v>0</v>
      </c>
      <c r="CV89" s="97">
        <v>27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128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37244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53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7">
        <v>5.01</v>
      </c>
      <c r="CR90" s="53">
        <v>0</v>
      </c>
      <c r="CS90" s="53">
        <v>0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5.01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654.01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97">
        <v>8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8</v>
      </c>
      <c r="X91" s="101">
        <v>39</v>
      </c>
      <c r="Y91" s="97">
        <v>103.5</v>
      </c>
      <c r="Z91" s="97">
        <v>4.5</v>
      </c>
      <c r="AA91" s="53">
        <v>0</v>
      </c>
      <c r="AB91" s="97">
        <v>6</v>
      </c>
      <c r="AC91" s="53">
        <v>0</v>
      </c>
      <c r="AD91" s="53">
        <v>0</v>
      </c>
      <c r="AE91" s="68">
        <f t="shared" si="35"/>
        <v>153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7">
        <v>1.25</v>
      </c>
      <c r="AR91" s="53">
        <v>4366</v>
      </c>
      <c r="AS91" s="53">
        <v>0</v>
      </c>
      <c r="AT91" s="53">
        <v>0</v>
      </c>
      <c r="AU91" s="56">
        <f t="shared" si="62"/>
        <v>4367.25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7">
        <v>1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1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7">
        <v>2</v>
      </c>
      <c r="CT91" s="53">
        <v>0</v>
      </c>
      <c r="CU91" s="53">
        <v>0</v>
      </c>
      <c r="CV91" s="97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2.25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4531.5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1">
        <v>40</v>
      </c>
      <c r="Y92" s="97">
        <v>155.5</v>
      </c>
      <c r="Z92" s="97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450.5</v>
      </c>
      <c r="AF92" s="55">
        <v>0</v>
      </c>
      <c r="AG92" s="53">
        <v>0</v>
      </c>
      <c r="AH92" s="53">
        <v>0</v>
      </c>
      <c r="AI92" s="97">
        <v>455</v>
      </c>
      <c r="AJ92" s="53">
        <v>0</v>
      </c>
      <c r="AK92" s="53">
        <v>0</v>
      </c>
      <c r="AL92" s="97">
        <v>260</v>
      </c>
      <c r="AM92" s="53">
        <v>0</v>
      </c>
      <c r="AN92" s="53">
        <v>0</v>
      </c>
      <c r="AO92" s="53">
        <v>0</v>
      </c>
      <c r="AP92" s="56">
        <f t="shared" si="49"/>
        <v>715</v>
      </c>
      <c r="AQ92" s="53">
        <v>0</v>
      </c>
      <c r="AR92" s="53">
        <v>57760</v>
      </c>
      <c r="AS92" s="53">
        <v>0</v>
      </c>
      <c r="AT92" s="53">
        <v>0</v>
      </c>
      <c r="AU92" s="56">
        <f t="shared" si="62"/>
        <v>57760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7">
        <v>9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9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58934.5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1">
        <v>1059</v>
      </c>
      <c r="Y93" s="97">
        <v>1374</v>
      </c>
      <c r="Z93" s="97">
        <v>1533</v>
      </c>
      <c r="AA93" s="97">
        <v>362</v>
      </c>
      <c r="AB93" s="53">
        <v>0</v>
      </c>
      <c r="AC93" s="53">
        <v>0</v>
      </c>
      <c r="AD93" s="97">
        <v>100</v>
      </c>
      <c r="AE93" s="68">
        <f t="shared" si="35"/>
        <v>4428</v>
      </c>
      <c r="AF93" s="55">
        <v>0</v>
      </c>
      <c r="AG93" s="53">
        <v>0</v>
      </c>
      <c r="AH93" s="53">
        <v>0</v>
      </c>
      <c r="AI93" s="97">
        <v>55</v>
      </c>
      <c r="AJ93" s="53">
        <v>0</v>
      </c>
      <c r="AK93" s="53">
        <v>0</v>
      </c>
      <c r="AL93" s="97">
        <v>3</v>
      </c>
      <c r="AM93" s="53">
        <v>0</v>
      </c>
      <c r="AN93" s="53">
        <v>0</v>
      </c>
      <c r="AO93" s="53">
        <v>0</v>
      </c>
      <c r="AP93" s="56">
        <f t="shared" si="49"/>
        <v>58</v>
      </c>
      <c r="AQ93" s="53">
        <v>0</v>
      </c>
      <c r="AR93" s="53">
        <v>600</v>
      </c>
      <c r="AS93" s="97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7">
        <v>20</v>
      </c>
      <c r="CT93" s="53">
        <v>0</v>
      </c>
      <c r="CU93" s="53">
        <v>0</v>
      </c>
      <c r="CV93" s="97">
        <v>14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34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10460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5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5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5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E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E96D8-2B4E-4E56-9B4F-0220A42D84DB}">
  <sheetPr codeName="Sheet37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8" sqref="D8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18.75">
      <c r="A1" s="850" t="s">
        <v>428</v>
      </c>
      <c r="B1" s="850"/>
      <c r="C1" s="850"/>
      <c r="D1" s="850"/>
      <c r="E1" s="850"/>
      <c r="F1" s="850"/>
      <c r="G1" s="850"/>
      <c r="H1" s="850"/>
      <c r="I1" s="850"/>
      <c r="K1" t="s">
        <v>318</v>
      </c>
    </row>
    <row r="2" spans="1:11" ht="18.75">
      <c r="A2" s="855" t="s">
        <v>227</v>
      </c>
      <c r="B2" s="855" t="s">
        <v>4</v>
      </c>
      <c r="C2" s="857" t="s">
        <v>228</v>
      </c>
      <c r="D2" s="853" t="s">
        <v>229</v>
      </c>
      <c r="E2" s="859"/>
      <c r="F2" s="854"/>
      <c r="G2" s="137" t="s">
        <v>230</v>
      </c>
      <c r="H2" s="137" t="s">
        <v>230</v>
      </c>
      <c r="I2" s="860" t="s">
        <v>231</v>
      </c>
    </row>
    <row r="3" spans="1:11" ht="18.75">
      <c r="A3" s="856"/>
      <c r="B3" s="856"/>
      <c r="C3" s="858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861"/>
    </row>
    <row r="4" spans="1:11" ht="18.75">
      <c r="A4" s="853" t="s">
        <v>40</v>
      </c>
      <c r="B4" s="854"/>
      <c r="C4" s="140">
        <f t="shared" ref="C4:H4" si="0">SUM(C5:C81)</f>
        <v>0</v>
      </c>
      <c r="D4" s="141">
        <f t="shared" si="0"/>
        <v>0</v>
      </c>
      <c r="E4" s="141">
        <f t="shared" si="0"/>
        <v>0</v>
      </c>
      <c r="F4" s="141">
        <f t="shared" si="0"/>
        <v>0</v>
      </c>
      <c r="G4" s="141">
        <f t="shared" si="0"/>
        <v>0</v>
      </c>
      <c r="H4" s="141">
        <f t="shared" si="0"/>
        <v>0</v>
      </c>
      <c r="I4" s="141">
        <f t="shared" ref="I4" si="1">SUM(I5:I81)</f>
        <v>0</v>
      </c>
      <c r="K4">
        <f>SUM(K5:K81)</f>
        <v>0</v>
      </c>
    </row>
    <row r="5" spans="1:11" ht="18.75">
      <c r="A5" s="143">
        <v>1</v>
      </c>
      <c r="B5" s="151" t="s">
        <v>155</v>
      </c>
      <c r="C5" s="145"/>
      <c r="D5" s="146"/>
      <c r="E5" s="146"/>
      <c r="F5" s="146"/>
      <c r="G5" s="147"/>
      <c r="H5" s="148"/>
      <c r="I5" s="149">
        <f>+G5-H5</f>
        <v>0</v>
      </c>
      <c r="K5">
        <f>IF(G5&gt;0,1,0)</f>
        <v>0</v>
      </c>
    </row>
    <row r="6" spans="1:11" ht="18.75">
      <c r="A6" s="143">
        <v>2</v>
      </c>
      <c r="B6" s="151" t="s">
        <v>165</v>
      </c>
      <c r="C6" s="145"/>
      <c r="D6" s="146"/>
      <c r="E6" s="146"/>
      <c r="F6" s="146"/>
      <c r="G6" s="147"/>
      <c r="H6" s="148"/>
      <c r="I6" s="149">
        <f t="shared" ref="I6:I69" si="2">+G6-H6</f>
        <v>0</v>
      </c>
      <c r="K6">
        <f t="shared" ref="K6:K69" si="3">IF(G6&gt;0,1,0)</f>
        <v>0</v>
      </c>
    </row>
    <row r="7" spans="1:11" ht="18.75">
      <c r="A7" s="143">
        <v>3</v>
      </c>
      <c r="B7" s="151" t="s">
        <v>148</v>
      </c>
      <c r="C7" s="145"/>
      <c r="D7" s="166"/>
      <c r="E7" s="146"/>
      <c r="F7" s="154"/>
      <c r="G7" s="148"/>
      <c r="H7" s="148"/>
      <c r="I7" s="149">
        <f t="shared" si="2"/>
        <v>0</v>
      </c>
      <c r="K7">
        <f t="shared" si="3"/>
        <v>0</v>
      </c>
    </row>
    <row r="8" spans="1:11" ht="18.75">
      <c r="A8" s="143">
        <v>4</v>
      </c>
      <c r="B8" s="151" t="s">
        <v>122</v>
      </c>
      <c r="C8" s="145"/>
      <c r="D8" s="146"/>
      <c r="E8" s="146"/>
      <c r="F8" s="146"/>
      <c r="G8" s="147"/>
      <c r="H8" s="148"/>
      <c r="I8" s="149">
        <f t="shared" si="2"/>
        <v>0</v>
      </c>
      <c r="K8">
        <f t="shared" si="3"/>
        <v>0</v>
      </c>
    </row>
    <row r="9" spans="1:11" ht="18.75">
      <c r="A9" s="143">
        <v>5</v>
      </c>
      <c r="B9" s="151" t="s">
        <v>156</v>
      </c>
      <c r="C9" s="145"/>
      <c r="D9" s="146"/>
      <c r="E9" s="146"/>
      <c r="F9" s="146"/>
      <c r="G9" s="148"/>
      <c r="H9" s="147"/>
      <c r="I9" s="149">
        <f t="shared" si="2"/>
        <v>0</v>
      </c>
      <c r="K9">
        <f t="shared" si="3"/>
        <v>0</v>
      </c>
    </row>
    <row r="10" spans="1:11" ht="18.75">
      <c r="A10" s="143">
        <v>6</v>
      </c>
      <c r="B10" s="151" t="s">
        <v>157</v>
      </c>
      <c r="C10" s="145"/>
      <c r="D10" s="146"/>
      <c r="E10" s="146"/>
      <c r="F10" s="146"/>
      <c r="G10" s="147"/>
      <c r="H10" s="148"/>
      <c r="I10" s="149">
        <f t="shared" si="2"/>
        <v>0</v>
      </c>
      <c r="K10">
        <f t="shared" si="3"/>
        <v>0</v>
      </c>
    </row>
    <row r="11" spans="1:11" ht="18.75">
      <c r="A11" s="143">
        <v>7</v>
      </c>
      <c r="B11" s="153" t="s">
        <v>217</v>
      </c>
      <c r="C11" s="145"/>
      <c r="D11" s="146"/>
      <c r="E11" s="146"/>
      <c r="F11" s="146"/>
      <c r="G11" s="148"/>
      <c r="H11" s="147"/>
      <c r="I11" s="149">
        <f t="shared" si="2"/>
        <v>0</v>
      </c>
      <c r="K11">
        <f t="shared" si="3"/>
        <v>0</v>
      </c>
    </row>
    <row r="12" spans="1:11" ht="18.75">
      <c r="A12" s="143">
        <v>8</v>
      </c>
      <c r="B12" s="151" t="s">
        <v>158</v>
      </c>
      <c r="C12" s="145"/>
      <c r="D12" s="146"/>
      <c r="E12" s="146"/>
      <c r="F12" s="146"/>
      <c r="G12" s="147"/>
      <c r="H12" s="148"/>
      <c r="I12" s="149">
        <f t="shared" si="2"/>
        <v>0</v>
      </c>
      <c r="K12">
        <f t="shared" si="3"/>
        <v>0</v>
      </c>
    </row>
    <row r="13" spans="1:11" ht="18.75">
      <c r="A13" s="143">
        <v>9</v>
      </c>
      <c r="B13" s="151" t="s">
        <v>159</v>
      </c>
      <c r="C13" s="145"/>
      <c r="D13" s="146"/>
      <c r="E13" s="146"/>
      <c r="F13" s="146"/>
      <c r="G13" s="147"/>
      <c r="H13" s="148"/>
      <c r="I13" s="149">
        <f t="shared" si="2"/>
        <v>0</v>
      </c>
      <c r="K13">
        <f t="shared" si="3"/>
        <v>0</v>
      </c>
    </row>
    <row r="14" spans="1:11" ht="18.75">
      <c r="A14" s="143">
        <v>10</v>
      </c>
      <c r="B14" s="151" t="s">
        <v>160</v>
      </c>
      <c r="C14" s="145"/>
      <c r="D14" s="146"/>
      <c r="E14" s="146"/>
      <c r="F14" s="146"/>
      <c r="G14" s="148"/>
      <c r="H14" s="147"/>
      <c r="I14" s="149">
        <f t="shared" si="2"/>
        <v>0</v>
      </c>
      <c r="K14">
        <f t="shared" si="3"/>
        <v>0</v>
      </c>
    </row>
    <row r="15" spans="1:11" ht="18.75">
      <c r="A15" s="143">
        <v>11</v>
      </c>
      <c r="B15" s="159" t="s">
        <v>161</v>
      </c>
      <c r="C15" s="145"/>
      <c r="D15" s="146"/>
      <c r="E15" s="146"/>
      <c r="F15" s="146"/>
      <c r="G15" s="147"/>
      <c r="H15" s="148"/>
      <c r="I15" s="149">
        <f t="shared" si="2"/>
        <v>0</v>
      </c>
      <c r="K15">
        <f t="shared" si="3"/>
        <v>0</v>
      </c>
    </row>
    <row r="16" spans="1:11" ht="18.75">
      <c r="A16" s="143">
        <v>12</v>
      </c>
      <c r="B16" s="157" t="s">
        <v>162</v>
      </c>
      <c r="C16" s="145"/>
      <c r="D16" s="146"/>
      <c r="E16" s="146"/>
      <c r="F16" s="146"/>
      <c r="G16" s="147"/>
      <c r="H16" s="148"/>
      <c r="I16" s="149">
        <f t="shared" si="2"/>
        <v>0</v>
      </c>
      <c r="K16">
        <f t="shared" si="3"/>
        <v>0</v>
      </c>
    </row>
    <row r="17" spans="1:11" ht="18.75">
      <c r="A17" s="143">
        <v>13</v>
      </c>
      <c r="B17" s="151" t="s">
        <v>174</v>
      </c>
      <c r="C17" s="145"/>
      <c r="D17" s="146"/>
      <c r="E17" s="146"/>
      <c r="F17" s="146"/>
      <c r="G17" s="147"/>
      <c r="H17" s="148"/>
      <c r="I17" s="149">
        <f t="shared" si="2"/>
        <v>0</v>
      </c>
      <c r="K17">
        <f t="shared" si="3"/>
        <v>0</v>
      </c>
    </row>
    <row r="18" spans="1:11" ht="18.75">
      <c r="A18" s="143">
        <v>14</v>
      </c>
      <c r="B18" s="151" t="s">
        <v>175</v>
      </c>
      <c r="C18" s="145"/>
      <c r="D18" s="158"/>
      <c r="E18" s="158"/>
      <c r="F18" s="146"/>
      <c r="G18" s="148"/>
      <c r="H18" s="147"/>
      <c r="I18" s="149">
        <f t="shared" si="2"/>
        <v>0</v>
      </c>
      <c r="K18">
        <f t="shared" si="3"/>
        <v>0</v>
      </c>
    </row>
    <row r="19" spans="1:11" ht="18.75">
      <c r="A19" s="143">
        <v>15</v>
      </c>
      <c r="B19" s="151" t="s">
        <v>176</v>
      </c>
      <c r="C19" s="145"/>
      <c r="D19" s="146"/>
      <c r="E19" s="146"/>
      <c r="F19" s="146"/>
      <c r="G19" s="147"/>
      <c r="H19" s="148"/>
      <c r="I19" s="149">
        <f t="shared" si="2"/>
        <v>0</v>
      </c>
      <c r="K19">
        <f t="shared" si="3"/>
        <v>0</v>
      </c>
    </row>
    <row r="20" spans="1:11" ht="18.75">
      <c r="A20" s="143">
        <v>16</v>
      </c>
      <c r="B20" s="144" t="s">
        <v>177</v>
      </c>
      <c r="C20" s="145"/>
      <c r="D20" s="146"/>
      <c r="E20" s="146"/>
      <c r="F20" s="146"/>
      <c r="G20" s="147"/>
      <c r="H20" s="148"/>
      <c r="I20" s="149">
        <f t="shared" si="2"/>
        <v>0</v>
      </c>
      <c r="K20">
        <f t="shared" si="3"/>
        <v>0</v>
      </c>
    </row>
    <row r="21" spans="1:11" ht="18.75">
      <c r="A21" s="143">
        <v>17</v>
      </c>
      <c r="B21" s="153" t="s">
        <v>178</v>
      </c>
      <c r="C21" s="145"/>
      <c r="D21" s="146"/>
      <c r="E21" s="146"/>
      <c r="F21" s="146"/>
      <c r="G21" s="148"/>
      <c r="H21" s="148"/>
      <c r="I21" s="149">
        <f t="shared" si="2"/>
        <v>0</v>
      </c>
      <c r="K21">
        <f t="shared" si="3"/>
        <v>0</v>
      </c>
    </row>
    <row r="22" spans="1:11" ht="18.75">
      <c r="A22" s="143">
        <v>18</v>
      </c>
      <c r="B22" s="151" t="s">
        <v>179</v>
      </c>
      <c r="C22" s="145"/>
      <c r="D22" s="146"/>
      <c r="E22" s="146"/>
      <c r="F22" s="146"/>
      <c r="G22" s="148"/>
      <c r="H22" s="148"/>
      <c r="I22" s="149">
        <f t="shared" si="2"/>
        <v>0</v>
      </c>
      <c r="K22">
        <f t="shared" si="3"/>
        <v>0</v>
      </c>
    </row>
    <row r="23" spans="1:11" ht="18.75">
      <c r="A23" s="143">
        <v>19</v>
      </c>
      <c r="B23" s="151" t="s">
        <v>180</v>
      </c>
      <c r="C23" s="145"/>
      <c r="D23" s="146"/>
      <c r="E23" s="146"/>
      <c r="F23" s="146"/>
      <c r="G23" s="148"/>
      <c r="H23" s="148"/>
      <c r="I23" s="149">
        <f t="shared" si="2"/>
        <v>0</v>
      </c>
      <c r="K23">
        <f t="shared" si="3"/>
        <v>0</v>
      </c>
    </row>
    <row r="24" spans="1:11" ht="18.75">
      <c r="A24" s="143">
        <v>20</v>
      </c>
      <c r="B24" s="144" t="s">
        <v>181</v>
      </c>
      <c r="C24" s="145"/>
      <c r="D24" s="146"/>
      <c r="E24" s="146"/>
      <c r="F24" s="146"/>
      <c r="G24" s="148"/>
      <c r="H24" s="147"/>
      <c r="I24" s="149">
        <f t="shared" si="2"/>
        <v>0</v>
      </c>
      <c r="K24">
        <f t="shared" si="3"/>
        <v>0</v>
      </c>
    </row>
    <row r="25" spans="1:11" ht="18.75">
      <c r="A25" s="143">
        <v>21</v>
      </c>
      <c r="B25" s="151" t="s">
        <v>164</v>
      </c>
      <c r="C25" s="145"/>
      <c r="D25" s="146"/>
      <c r="E25" s="146"/>
      <c r="F25" s="146"/>
      <c r="G25" s="148"/>
      <c r="H25" s="147"/>
      <c r="I25" s="149">
        <f t="shared" si="2"/>
        <v>0</v>
      </c>
      <c r="K25">
        <f t="shared" si="3"/>
        <v>0</v>
      </c>
    </row>
    <row r="26" spans="1:11" ht="18.75">
      <c r="A26" s="143">
        <v>22</v>
      </c>
      <c r="B26" s="151" t="s">
        <v>166</v>
      </c>
      <c r="C26" s="145"/>
      <c r="D26" s="146"/>
      <c r="E26" s="146"/>
      <c r="F26" s="146"/>
      <c r="G26" s="148"/>
      <c r="H26" s="147"/>
      <c r="I26" s="149">
        <f t="shared" si="2"/>
        <v>0</v>
      </c>
      <c r="K26">
        <f t="shared" si="3"/>
        <v>0</v>
      </c>
    </row>
    <row r="27" spans="1:11" ht="18.75">
      <c r="A27" s="143">
        <v>23</v>
      </c>
      <c r="B27" s="151" t="s">
        <v>167</v>
      </c>
      <c r="C27" s="145"/>
      <c r="D27" s="146"/>
      <c r="E27" s="146"/>
      <c r="F27" s="146"/>
      <c r="G27" s="148"/>
      <c r="H27" s="147"/>
      <c r="I27" s="149">
        <f t="shared" si="2"/>
        <v>0</v>
      </c>
      <c r="K27">
        <f t="shared" si="3"/>
        <v>0</v>
      </c>
    </row>
    <row r="28" spans="1:11" ht="18.75">
      <c r="A28" s="143">
        <v>24</v>
      </c>
      <c r="B28" s="151" t="s">
        <v>168</v>
      </c>
      <c r="C28" s="145"/>
      <c r="D28" s="146"/>
      <c r="E28" s="146"/>
      <c r="F28" s="146"/>
      <c r="G28" s="148"/>
      <c r="H28" s="148"/>
      <c r="I28" s="149">
        <f t="shared" si="2"/>
        <v>0</v>
      </c>
      <c r="K28">
        <f t="shared" si="3"/>
        <v>0</v>
      </c>
    </row>
    <row r="29" spans="1:11" ht="18.75">
      <c r="A29" s="143">
        <v>25</v>
      </c>
      <c r="B29" s="151" t="s">
        <v>169</v>
      </c>
      <c r="C29" s="145"/>
      <c r="D29" s="146"/>
      <c r="E29" s="146"/>
      <c r="F29" s="146"/>
      <c r="G29" s="148"/>
      <c r="H29" s="148"/>
      <c r="I29" s="149">
        <f t="shared" si="2"/>
        <v>0</v>
      </c>
      <c r="K29">
        <f t="shared" si="3"/>
        <v>0</v>
      </c>
    </row>
    <row r="30" spans="1:11" ht="18.75">
      <c r="A30" s="143">
        <v>26</v>
      </c>
      <c r="B30" s="152" t="s">
        <v>170</v>
      </c>
      <c r="C30" s="145"/>
      <c r="D30" s="146"/>
      <c r="E30" s="146"/>
      <c r="F30" s="146"/>
      <c r="G30" s="148"/>
      <c r="H30" s="148"/>
      <c r="I30" s="149">
        <f t="shared" si="2"/>
        <v>0</v>
      </c>
      <c r="K30">
        <f t="shared" si="3"/>
        <v>0</v>
      </c>
    </row>
    <row r="31" spans="1:11" ht="18.75">
      <c r="A31" s="143">
        <v>27</v>
      </c>
      <c r="B31" s="151" t="s">
        <v>171</v>
      </c>
      <c r="C31" s="145"/>
      <c r="D31" s="146"/>
      <c r="E31" s="146"/>
      <c r="F31" s="146"/>
      <c r="G31" s="148"/>
      <c r="H31" s="147"/>
      <c r="I31" s="149">
        <f t="shared" si="2"/>
        <v>0</v>
      </c>
      <c r="K31">
        <f t="shared" si="3"/>
        <v>0</v>
      </c>
    </row>
    <row r="32" spans="1:11" ht="18.75">
      <c r="A32" s="143">
        <v>28</v>
      </c>
      <c r="B32" s="153" t="s">
        <v>172</v>
      </c>
      <c r="C32" s="145"/>
      <c r="D32" s="146"/>
      <c r="E32" s="146"/>
      <c r="F32" s="146"/>
      <c r="G32" s="148"/>
      <c r="H32" s="148"/>
      <c r="I32" s="149">
        <f t="shared" si="2"/>
        <v>0</v>
      </c>
      <c r="K32">
        <f t="shared" si="3"/>
        <v>0</v>
      </c>
    </row>
    <row r="33" spans="1:11" ht="18.75">
      <c r="A33" s="143">
        <v>29</v>
      </c>
      <c r="B33" s="153" t="s">
        <v>134</v>
      </c>
      <c r="C33" s="145"/>
      <c r="D33" s="146"/>
      <c r="E33" s="146"/>
      <c r="F33" s="146"/>
      <c r="G33" s="148"/>
      <c r="H33" s="148"/>
      <c r="I33" s="149">
        <f t="shared" si="2"/>
        <v>0</v>
      </c>
      <c r="K33">
        <f t="shared" si="3"/>
        <v>0</v>
      </c>
    </row>
    <row r="34" spans="1:11" ht="18.75">
      <c r="A34" s="143">
        <v>30</v>
      </c>
      <c r="B34" s="150" t="s">
        <v>135</v>
      </c>
      <c r="C34" s="145"/>
      <c r="D34" s="146"/>
      <c r="E34" s="146"/>
      <c r="F34" s="146"/>
      <c r="G34" s="148"/>
      <c r="H34" s="148"/>
      <c r="I34" s="149">
        <f t="shared" si="2"/>
        <v>0</v>
      </c>
      <c r="K34">
        <f t="shared" si="3"/>
        <v>0</v>
      </c>
    </row>
    <row r="35" spans="1:11" ht="18.75">
      <c r="A35" s="143">
        <v>31</v>
      </c>
      <c r="B35" s="167" t="s">
        <v>136</v>
      </c>
      <c r="C35" s="145"/>
      <c r="D35" s="166"/>
      <c r="E35" s="146"/>
      <c r="F35" s="154"/>
      <c r="G35" s="148"/>
      <c r="H35" s="148"/>
      <c r="I35" s="149">
        <f t="shared" si="2"/>
        <v>0</v>
      </c>
      <c r="K35">
        <f t="shared" si="3"/>
        <v>0</v>
      </c>
    </row>
    <row r="36" spans="1:11" ht="18.75">
      <c r="A36" s="143">
        <v>32</v>
      </c>
      <c r="B36" s="151" t="s">
        <v>137</v>
      </c>
      <c r="C36" s="145"/>
      <c r="D36" s="166"/>
      <c r="E36" s="146"/>
      <c r="F36" s="154"/>
      <c r="G36" s="148"/>
      <c r="H36" s="148"/>
      <c r="I36" s="149">
        <f t="shared" si="2"/>
        <v>0</v>
      </c>
      <c r="K36">
        <f t="shared" si="3"/>
        <v>0</v>
      </c>
    </row>
    <row r="37" spans="1:11" ht="18.75">
      <c r="A37" s="143">
        <v>33</v>
      </c>
      <c r="B37" s="157" t="s">
        <v>138</v>
      </c>
      <c r="C37" s="145"/>
      <c r="D37" s="168"/>
      <c r="E37" s="146"/>
      <c r="F37" s="154"/>
      <c r="G37" s="148"/>
      <c r="H37" s="148"/>
      <c r="I37" s="149">
        <f t="shared" si="2"/>
        <v>0</v>
      </c>
      <c r="K37">
        <f t="shared" si="3"/>
        <v>0</v>
      </c>
    </row>
    <row r="38" spans="1:11" ht="18.75">
      <c r="A38" s="143">
        <v>34</v>
      </c>
      <c r="B38" s="160" t="s">
        <v>139</v>
      </c>
      <c r="C38" s="145"/>
      <c r="D38" s="166"/>
      <c r="E38" s="146"/>
      <c r="F38" s="154"/>
      <c r="G38" s="148"/>
      <c r="H38" s="148"/>
      <c r="I38" s="149">
        <f t="shared" si="2"/>
        <v>0</v>
      </c>
      <c r="K38">
        <f t="shared" si="3"/>
        <v>0</v>
      </c>
    </row>
    <row r="39" spans="1:11" ht="18.75">
      <c r="A39" s="143">
        <v>35</v>
      </c>
      <c r="B39" s="157" t="s">
        <v>140</v>
      </c>
      <c r="C39" s="145"/>
      <c r="D39" s="166"/>
      <c r="E39" s="146"/>
      <c r="F39" s="154"/>
      <c r="G39" s="148"/>
      <c r="H39" s="148"/>
      <c r="I39" s="149">
        <f t="shared" si="2"/>
        <v>0</v>
      </c>
      <c r="K39">
        <f t="shared" si="3"/>
        <v>0</v>
      </c>
    </row>
    <row r="40" spans="1:11" ht="18.75">
      <c r="A40" s="143">
        <v>36</v>
      </c>
      <c r="B40" s="151" t="s">
        <v>141</v>
      </c>
      <c r="C40" s="145"/>
      <c r="D40" s="168"/>
      <c r="E40" s="146"/>
      <c r="F40" s="154"/>
      <c r="G40" s="148"/>
      <c r="H40" s="148"/>
      <c r="I40" s="149">
        <f t="shared" si="2"/>
        <v>0</v>
      </c>
      <c r="K40">
        <f t="shared" si="3"/>
        <v>0</v>
      </c>
    </row>
    <row r="41" spans="1:11" ht="18.75">
      <c r="A41" s="143">
        <v>37</v>
      </c>
      <c r="B41" s="151" t="s">
        <v>142</v>
      </c>
      <c r="C41" s="145"/>
      <c r="D41" s="146"/>
      <c r="E41" s="146"/>
      <c r="F41" s="146"/>
      <c r="G41" s="148"/>
      <c r="H41" s="148"/>
      <c r="I41" s="149">
        <f t="shared" si="2"/>
        <v>0</v>
      </c>
      <c r="K41">
        <f t="shared" si="3"/>
        <v>0</v>
      </c>
    </row>
    <row r="42" spans="1:11" ht="18.75">
      <c r="A42" s="143">
        <v>38</v>
      </c>
      <c r="B42" s="144" t="s">
        <v>143</v>
      </c>
      <c r="C42" s="145"/>
      <c r="D42" s="146"/>
      <c r="E42" s="146"/>
      <c r="F42" s="146"/>
      <c r="G42" s="147"/>
      <c r="H42" s="148"/>
      <c r="I42" s="149">
        <f t="shared" si="2"/>
        <v>0</v>
      </c>
      <c r="K42">
        <f t="shared" si="3"/>
        <v>0</v>
      </c>
    </row>
    <row r="43" spans="1:11" ht="18.75">
      <c r="A43" s="143">
        <v>39</v>
      </c>
      <c r="B43" s="151" t="s">
        <v>144</v>
      </c>
      <c r="C43" s="145"/>
      <c r="D43" s="146"/>
      <c r="E43" s="146"/>
      <c r="F43" s="146"/>
      <c r="G43" s="147"/>
      <c r="H43" s="148"/>
      <c r="I43" s="149">
        <f t="shared" si="2"/>
        <v>0</v>
      </c>
      <c r="K43">
        <f t="shared" si="3"/>
        <v>0</v>
      </c>
    </row>
    <row r="44" spans="1:11" ht="18.75">
      <c r="A44" s="143">
        <v>40</v>
      </c>
      <c r="B44" s="151" t="s">
        <v>145</v>
      </c>
      <c r="C44" s="145"/>
      <c r="D44" s="146"/>
      <c r="E44" s="154"/>
      <c r="F44" s="146"/>
      <c r="G44" s="148"/>
      <c r="H44" s="155"/>
      <c r="I44" s="149">
        <f t="shared" si="2"/>
        <v>0</v>
      </c>
      <c r="K44">
        <f t="shared" si="3"/>
        <v>0</v>
      </c>
    </row>
    <row r="45" spans="1:11" ht="18.75">
      <c r="A45" s="143">
        <v>41</v>
      </c>
      <c r="B45" s="151" t="s">
        <v>146</v>
      </c>
      <c r="C45" s="145"/>
      <c r="D45" s="146"/>
      <c r="E45" s="146"/>
      <c r="F45" s="146"/>
      <c r="G45" s="147"/>
      <c r="H45" s="148"/>
      <c r="I45" s="149">
        <f t="shared" si="2"/>
        <v>0</v>
      </c>
      <c r="K45">
        <f t="shared" si="3"/>
        <v>0</v>
      </c>
    </row>
    <row r="46" spans="1:11" ht="18.75">
      <c r="A46" s="143">
        <v>42</v>
      </c>
      <c r="B46" s="151" t="s">
        <v>147</v>
      </c>
      <c r="C46" s="145"/>
      <c r="D46" s="146"/>
      <c r="E46" s="146"/>
      <c r="F46" s="146"/>
      <c r="G46" s="147"/>
      <c r="H46" s="148"/>
      <c r="I46" s="149">
        <f t="shared" si="2"/>
        <v>0</v>
      </c>
      <c r="K46">
        <f t="shared" si="3"/>
        <v>0</v>
      </c>
    </row>
    <row r="47" spans="1:11" ht="18.75">
      <c r="A47" s="143">
        <v>43</v>
      </c>
      <c r="B47" s="151" t="s">
        <v>149</v>
      </c>
      <c r="C47" s="145"/>
      <c r="D47" s="146"/>
      <c r="E47" s="146"/>
      <c r="F47" s="146"/>
      <c r="G47" s="147"/>
      <c r="H47" s="148"/>
      <c r="I47" s="149">
        <f t="shared" si="2"/>
        <v>0</v>
      </c>
      <c r="K47">
        <f t="shared" si="3"/>
        <v>0</v>
      </c>
    </row>
    <row r="48" spans="1:11" ht="18.75">
      <c r="A48" s="143">
        <v>44</v>
      </c>
      <c r="B48" s="144" t="s">
        <v>150</v>
      </c>
      <c r="C48" s="145"/>
      <c r="D48" s="146"/>
      <c r="E48" s="146"/>
      <c r="F48" s="146"/>
      <c r="G48" s="147"/>
      <c r="H48" s="148"/>
      <c r="I48" s="149">
        <f t="shared" si="2"/>
        <v>0</v>
      </c>
      <c r="K48">
        <f t="shared" si="3"/>
        <v>0</v>
      </c>
    </row>
    <row r="49" spans="1:11" ht="18.75">
      <c r="A49" s="143">
        <v>45</v>
      </c>
      <c r="B49" s="153" t="s">
        <v>151</v>
      </c>
      <c r="C49" s="145"/>
      <c r="D49" s="146"/>
      <c r="E49" s="146"/>
      <c r="F49" s="146"/>
      <c r="G49" s="147"/>
      <c r="H49" s="148"/>
      <c r="I49" s="149">
        <f t="shared" si="2"/>
        <v>0</v>
      </c>
      <c r="K49">
        <f t="shared" si="3"/>
        <v>0</v>
      </c>
    </row>
    <row r="50" spans="1:11" ht="18.75">
      <c r="A50" s="143">
        <v>46</v>
      </c>
      <c r="B50" s="153" t="s">
        <v>152</v>
      </c>
      <c r="C50" s="145"/>
      <c r="D50" s="146"/>
      <c r="E50" s="146"/>
      <c r="F50" s="146"/>
      <c r="G50" s="147"/>
      <c r="H50" s="148"/>
      <c r="I50" s="149">
        <f t="shared" si="2"/>
        <v>0</v>
      </c>
      <c r="K50">
        <f t="shared" si="3"/>
        <v>0</v>
      </c>
    </row>
    <row r="51" spans="1:11" ht="18.75">
      <c r="A51" s="143">
        <v>47</v>
      </c>
      <c r="B51" s="150" t="s">
        <v>153</v>
      </c>
      <c r="C51" s="145"/>
      <c r="D51" s="146"/>
      <c r="E51" s="146"/>
      <c r="F51" s="146"/>
      <c r="G51" s="147"/>
      <c r="H51" s="148"/>
      <c r="I51" s="149">
        <f t="shared" si="2"/>
        <v>0</v>
      </c>
      <c r="K51">
        <f t="shared" si="3"/>
        <v>0</v>
      </c>
    </row>
    <row r="52" spans="1:11" ht="18.75">
      <c r="A52" s="143">
        <v>48</v>
      </c>
      <c r="B52" s="151" t="s">
        <v>183</v>
      </c>
      <c r="C52" s="145"/>
      <c r="D52" s="146"/>
      <c r="E52" s="146"/>
      <c r="F52" s="146"/>
      <c r="G52" s="147"/>
      <c r="H52" s="148"/>
      <c r="I52" s="149">
        <f t="shared" si="2"/>
        <v>0</v>
      </c>
      <c r="K52">
        <f t="shared" si="3"/>
        <v>0</v>
      </c>
    </row>
    <row r="53" spans="1:11" ht="18.75">
      <c r="A53" s="143">
        <v>49</v>
      </c>
      <c r="B53" s="159" t="s">
        <v>184</v>
      </c>
      <c r="C53" s="145"/>
      <c r="D53" s="146"/>
      <c r="E53" s="146"/>
      <c r="F53" s="146"/>
      <c r="G53" s="147"/>
      <c r="H53" s="148"/>
      <c r="I53" s="149">
        <f t="shared" si="2"/>
        <v>0</v>
      </c>
      <c r="K53">
        <f t="shared" si="3"/>
        <v>0</v>
      </c>
    </row>
    <row r="54" spans="1:11" ht="18.75">
      <c r="A54" s="143">
        <v>50</v>
      </c>
      <c r="B54" s="151" t="s">
        <v>185</v>
      </c>
      <c r="C54" s="145"/>
      <c r="D54" s="146"/>
      <c r="E54" s="146"/>
      <c r="F54" s="146"/>
      <c r="G54" s="147"/>
      <c r="H54" s="148"/>
      <c r="I54" s="149">
        <f t="shared" si="2"/>
        <v>0</v>
      </c>
      <c r="K54">
        <f t="shared" si="3"/>
        <v>0</v>
      </c>
    </row>
    <row r="55" spans="1:11" ht="18.75">
      <c r="A55" s="143">
        <v>51</v>
      </c>
      <c r="B55" s="156" t="s">
        <v>186</v>
      </c>
      <c r="C55" s="145"/>
      <c r="D55" s="146"/>
      <c r="E55" s="146"/>
      <c r="F55" s="146"/>
      <c r="G55" s="147"/>
      <c r="H55" s="148"/>
      <c r="I55" s="149">
        <f t="shared" si="2"/>
        <v>0</v>
      </c>
      <c r="K55">
        <f t="shared" si="3"/>
        <v>0</v>
      </c>
    </row>
    <row r="56" spans="1:11" ht="18.75">
      <c r="A56" s="143">
        <v>52</v>
      </c>
      <c r="B56" s="144" t="s">
        <v>187</v>
      </c>
      <c r="C56" s="145"/>
      <c r="D56" s="146"/>
      <c r="E56" s="146"/>
      <c r="F56" s="146"/>
      <c r="G56" s="147"/>
      <c r="H56" s="148"/>
      <c r="I56" s="149">
        <f t="shared" si="2"/>
        <v>0</v>
      </c>
      <c r="K56">
        <f t="shared" si="3"/>
        <v>0</v>
      </c>
    </row>
    <row r="57" spans="1:11" ht="18.75">
      <c r="A57" s="143">
        <v>53</v>
      </c>
      <c r="B57" s="151" t="s">
        <v>188</v>
      </c>
      <c r="C57" s="145"/>
      <c r="D57" s="146"/>
      <c r="E57" s="146"/>
      <c r="F57" s="146"/>
      <c r="G57" s="147"/>
      <c r="H57" s="148"/>
      <c r="I57" s="149">
        <f t="shared" si="2"/>
        <v>0</v>
      </c>
      <c r="K57">
        <f t="shared" si="3"/>
        <v>0</v>
      </c>
    </row>
    <row r="58" spans="1:11" ht="18.75">
      <c r="A58" s="143">
        <v>54</v>
      </c>
      <c r="B58" s="151" t="s">
        <v>189</v>
      </c>
      <c r="C58" s="145"/>
      <c r="D58" s="146"/>
      <c r="E58" s="146"/>
      <c r="F58" s="146"/>
      <c r="G58" s="147"/>
      <c r="H58" s="148"/>
      <c r="I58" s="149">
        <f t="shared" si="2"/>
        <v>0</v>
      </c>
      <c r="K58">
        <f t="shared" si="3"/>
        <v>0</v>
      </c>
    </row>
    <row r="59" spans="1:11" ht="18.75">
      <c r="A59" s="143">
        <v>55</v>
      </c>
      <c r="B59" s="151" t="s">
        <v>190</v>
      </c>
      <c r="C59" s="145"/>
      <c r="D59" s="154"/>
      <c r="E59" s="154"/>
      <c r="F59" s="154"/>
      <c r="G59" s="148"/>
      <c r="H59" s="148"/>
      <c r="I59" s="149">
        <f t="shared" si="2"/>
        <v>0</v>
      </c>
      <c r="K59">
        <f t="shared" si="3"/>
        <v>0</v>
      </c>
    </row>
    <row r="60" spans="1:11" ht="18.75">
      <c r="A60" s="143">
        <v>56</v>
      </c>
      <c r="B60" s="151" t="s">
        <v>191</v>
      </c>
      <c r="C60" s="145"/>
      <c r="D60" s="146"/>
      <c r="E60" s="146"/>
      <c r="F60" s="146"/>
      <c r="G60" s="148"/>
      <c r="H60" s="148"/>
      <c r="I60" s="149">
        <f t="shared" si="2"/>
        <v>0</v>
      </c>
      <c r="K60">
        <f t="shared" si="3"/>
        <v>0</v>
      </c>
    </row>
    <row r="61" spans="1:11" ht="18.75">
      <c r="A61" s="143">
        <v>57</v>
      </c>
      <c r="B61" s="151" t="s">
        <v>192</v>
      </c>
      <c r="C61" s="145"/>
      <c r="D61" s="146"/>
      <c r="E61" s="146"/>
      <c r="F61" s="146"/>
      <c r="G61" s="147"/>
      <c r="H61" s="148"/>
      <c r="I61" s="149">
        <f t="shared" si="2"/>
        <v>0</v>
      </c>
      <c r="K61">
        <f t="shared" si="3"/>
        <v>0</v>
      </c>
    </row>
    <row r="62" spans="1:11" ht="18.75">
      <c r="A62" s="143">
        <v>58</v>
      </c>
      <c r="B62" s="151" t="s">
        <v>193</v>
      </c>
      <c r="C62" s="145"/>
      <c r="D62" s="146"/>
      <c r="E62" s="146"/>
      <c r="F62" s="146"/>
      <c r="G62" s="147"/>
      <c r="H62" s="148"/>
      <c r="I62" s="149">
        <f t="shared" si="2"/>
        <v>0</v>
      </c>
      <c r="K62">
        <f t="shared" si="3"/>
        <v>0</v>
      </c>
    </row>
    <row r="63" spans="1:11" ht="18.75">
      <c r="A63" s="143">
        <v>59</v>
      </c>
      <c r="B63" s="151" t="s">
        <v>194</v>
      </c>
      <c r="C63" s="145"/>
      <c r="D63" s="146"/>
      <c r="E63" s="146"/>
      <c r="F63" s="146"/>
      <c r="G63" s="147"/>
      <c r="H63" s="148"/>
      <c r="I63" s="149">
        <f t="shared" si="2"/>
        <v>0</v>
      </c>
      <c r="K63">
        <f t="shared" si="3"/>
        <v>0</v>
      </c>
    </row>
    <row r="64" spans="1:11" ht="18.75">
      <c r="A64" s="143">
        <v>60</v>
      </c>
      <c r="B64" s="144" t="s">
        <v>195</v>
      </c>
      <c r="C64" s="145"/>
      <c r="D64" s="146"/>
      <c r="E64" s="146"/>
      <c r="F64" s="146"/>
      <c r="G64" s="147"/>
      <c r="H64" s="148"/>
      <c r="I64" s="149">
        <f t="shared" si="2"/>
        <v>0</v>
      </c>
      <c r="K64">
        <f t="shared" si="3"/>
        <v>0</v>
      </c>
    </row>
    <row r="65" spans="1:11" ht="18.75">
      <c r="A65" s="143">
        <v>61</v>
      </c>
      <c r="B65" s="157" t="s">
        <v>196</v>
      </c>
      <c r="C65" s="145"/>
      <c r="D65" s="146"/>
      <c r="E65" s="146"/>
      <c r="F65" s="146"/>
      <c r="G65" s="147"/>
      <c r="H65" s="148"/>
      <c r="I65" s="149">
        <f t="shared" si="2"/>
        <v>0</v>
      </c>
      <c r="K65">
        <f t="shared" si="3"/>
        <v>0</v>
      </c>
    </row>
    <row r="66" spans="1:11" ht="18.75">
      <c r="A66" s="143">
        <v>62</v>
      </c>
      <c r="B66" s="157" t="s">
        <v>116</v>
      </c>
      <c r="C66" s="145"/>
      <c r="D66" s="146"/>
      <c r="E66" s="146"/>
      <c r="F66" s="146"/>
      <c r="G66" s="148"/>
      <c r="H66" s="148"/>
      <c r="I66" s="149">
        <f t="shared" si="2"/>
        <v>0</v>
      </c>
      <c r="K66">
        <f t="shared" si="3"/>
        <v>0</v>
      </c>
    </row>
    <row r="67" spans="1:11" ht="18.75">
      <c r="A67" s="143">
        <v>63</v>
      </c>
      <c r="B67" s="157" t="s">
        <v>118</v>
      </c>
      <c r="C67" s="145"/>
      <c r="D67" s="146"/>
      <c r="E67" s="146"/>
      <c r="F67" s="146"/>
      <c r="G67" s="147"/>
      <c r="H67" s="148"/>
      <c r="I67" s="149">
        <f t="shared" si="2"/>
        <v>0</v>
      </c>
      <c r="K67">
        <f t="shared" si="3"/>
        <v>0</v>
      </c>
    </row>
    <row r="68" spans="1:11" ht="18.75">
      <c r="A68" s="143">
        <v>64</v>
      </c>
      <c r="B68" s="157" t="s">
        <v>117</v>
      </c>
      <c r="C68" s="145"/>
      <c r="D68" s="146"/>
      <c r="E68" s="146"/>
      <c r="F68" s="146"/>
      <c r="G68" s="148"/>
      <c r="H68" s="147"/>
      <c r="I68" s="149">
        <f t="shared" si="2"/>
        <v>0</v>
      </c>
      <c r="K68">
        <f t="shared" si="3"/>
        <v>0</v>
      </c>
    </row>
    <row r="69" spans="1:11" ht="18.75">
      <c r="A69" s="143">
        <v>65</v>
      </c>
      <c r="B69" s="151" t="s">
        <v>119</v>
      </c>
      <c r="C69" s="145"/>
      <c r="D69" s="146"/>
      <c r="E69" s="146"/>
      <c r="F69" s="146"/>
      <c r="G69" s="148"/>
      <c r="H69" s="148"/>
      <c r="I69" s="149">
        <f t="shared" si="2"/>
        <v>0</v>
      </c>
      <c r="K69">
        <f t="shared" si="3"/>
        <v>0</v>
      </c>
    </row>
    <row r="70" spans="1:11" ht="18.75">
      <c r="A70" s="143">
        <v>66</v>
      </c>
      <c r="B70" s="157" t="s">
        <v>120</v>
      </c>
      <c r="C70" s="145"/>
      <c r="D70" s="146"/>
      <c r="E70" s="146"/>
      <c r="F70" s="146"/>
      <c r="G70" s="148"/>
      <c r="H70" s="148"/>
      <c r="I70" s="149">
        <f t="shared" ref="I70:I81" si="4">+G70-H70</f>
        <v>0</v>
      </c>
      <c r="K70">
        <f t="shared" ref="K70:K81" si="5">IF(G70&gt;0,1,0)</f>
        <v>0</v>
      </c>
    </row>
    <row r="71" spans="1:11" ht="18.75">
      <c r="A71" s="143">
        <v>67</v>
      </c>
      <c r="B71" s="157" t="s">
        <v>121</v>
      </c>
      <c r="C71" s="145"/>
      <c r="D71" s="146"/>
      <c r="E71" s="146"/>
      <c r="F71" s="146"/>
      <c r="G71" s="148"/>
      <c r="H71" s="148"/>
      <c r="I71" s="149">
        <f t="shared" si="4"/>
        <v>0</v>
      </c>
      <c r="K71">
        <f t="shared" si="5"/>
        <v>0</v>
      </c>
    </row>
    <row r="72" spans="1:11" ht="18.75">
      <c r="A72" s="143">
        <v>68</v>
      </c>
      <c r="B72" s="151" t="s">
        <v>123</v>
      </c>
      <c r="C72" s="145"/>
      <c r="D72" s="146"/>
      <c r="E72" s="146"/>
      <c r="F72" s="146"/>
      <c r="G72" s="147"/>
      <c r="H72" s="148"/>
      <c r="I72" s="149">
        <f t="shared" si="4"/>
        <v>0</v>
      </c>
      <c r="K72">
        <f t="shared" si="5"/>
        <v>0</v>
      </c>
    </row>
    <row r="73" spans="1:11" ht="18.75">
      <c r="A73" s="143">
        <v>69</v>
      </c>
      <c r="B73" s="156" t="s">
        <v>124</v>
      </c>
      <c r="C73" s="145"/>
      <c r="D73" s="146"/>
      <c r="E73" s="146"/>
      <c r="F73" s="146"/>
      <c r="G73" s="147"/>
      <c r="H73" s="148"/>
      <c r="I73" s="149">
        <f t="shared" si="4"/>
        <v>0</v>
      </c>
      <c r="K73">
        <f t="shared" si="5"/>
        <v>0</v>
      </c>
    </row>
    <row r="74" spans="1:11" ht="18.75">
      <c r="A74" s="143">
        <v>70</v>
      </c>
      <c r="B74" s="156" t="s">
        <v>125</v>
      </c>
      <c r="C74" s="145"/>
      <c r="D74" s="146"/>
      <c r="E74" s="146"/>
      <c r="F74" s="146"/>
      <c r="G74" s="148"/>
      <c r="H74" s="148"/>
      <c r="I74" s="149">
        <f t="shared" si="4"/>
        <v>0</v>
      </c>
      <c r="K74">
        <f t="shared" si="5"/>
        <v>0</v>
      </c>
    </row>
    <row r="75" spans="1:11" ht="18.75">
      <c r="A75" s="143">
        <v>71</v>
      </c>
      <c r="B75" s="151" t="s">
        <v>126</v>
      </c>
      <c r="C75" s="145"/>
      <c r="D75" s="146"/>
      <c r="E75" s="146"/>
      <c r="F75" s="146"/>
      <c r="G75" s="147"/>
      <c r="H75" s="148"/>
      <c r="I75" s="149">
        <f t="shared" si="4"/>
        <v>0</v>
      </c>
      <c r="K75">
        <f t="shared" si="5"/>
        <v>0</v>
      </c>
    </row>
    <row r="76" spans="1:11" ht="18.75">
      <c r="A76" s="143">
        <v>72</v>
      </c>
      <c r="B76" s="144" t="s">
        <v>127</v>
      </c>
      <c r="C76" s="145"/>
      <c r="D76" s="146"/>
      <c r="E76" s="146"/>
      <c r="F76" s="146"/>
      <c r="G76" s="147"/>
      <c r="H76" s="148"/>
      <c r="I76" s="149">
        <f t="shared" si="4"/>
        <v>0</v>
      </c>
      <c r="K76">
        <f t="shared" si="5"/>
        <v>0</v>
      </c>
    </row>
    <row r="77" spans="1:11" ht="18.75">
      <c r="A77" s="143">
        <v>73</v>
      </c>
      <c r="B77" s="144" t="s">
        <v>128</v>
      </c>
      <c r="C77" s="145"/>
      <c r="D77" s="146"/>
      <c r="E77" s="146"/>
      <c r="F77" s="146"/>
      <c r="G77" s="148"/>
      <c r="H77" s="148"/>
      <c r="I77" s="149">
        <f t="shared" si="4"/>
        <v>0</v>
      </c>
      <c r="K77">
        <f t="shared" si="5"/>
        <v>0</v>
      </c>
    </row>
    <row r="78" spans="1:11" ht="18.75">
      <c r="A78" s="143">
        <v>74</v>
      </c>
      <c r="B78" s="144" t="s">
        <v>129</v>
      </c>
      <c r="C78" s="145"/>
      <c r="D78" s="146"/>
      <c r="E78" s="146"/>
      <c r="F78" s="146"/>
      <c r="G78" s="147"/>
      <c r="H78" s="148"/>
      <c r="I78" s="149">
        <f t="shared" si="4"/>
        <v>0</v>
      </c>
      <c r="K78">
        <f t="shared" si="5"/>
        <v>0</v>
      </c>
    </row>
    <row r="79" spans="1:11" ht="18.75">
      <c r="A79" s="143">
        <v>75</v>
      </c>
      <c r="B79" s="144" t="s">
        <v>130</v>
      </c>
      <c r="C79" s="145"/>
      <c r="D79" s="146"/>
      <c r="E79" s="146"/>
      <c r="F79" s="146"/>
      <c r="G79" s="147"/>
      <c r="H79" s="148"/>
      <c r="I79" s="149">
        <f t="shared" si="4"/>
        <v>0</v>
      </c>
      <c r="K79">
        <f t="shared" si="5"/>
        <v>0</v>
      </c>
    </row>
    <row r="80" spans="1:11" ht="18.75">
      <c r="A80" s="143">
        <v>76</v>
      </c>
      <c r="B80" s="151" t="s">
        <v>132</v>
      </c>
      <c r="C80" s="145"/>
      <c r="D80" s="146"/>
      <c r="E80" s="146"/>
      <c r="F80" s="146"/>
      <c r="G80" s="147"/>
      <c r="H80" s="148"/>
      <c r="I80" s="149">
        <f t="shared" si="4"/>
        <v>0</v>
      </c>
      <c r="K80">
        <f t="shared" si="5"/>
        <v>0</v>
      </c>
    </row>
    <row r="81" spans="1:11" ht="18.75">
      <c r="A81" s="163">
        <v>77</v>
      </c>
      <c r="B81" s="164" t="s">
        <v>131</v>
      </c>
      <c r="C81" s="165"/>
      <c r="D81" s="161"/>
      <c r="E81" s="161"/>
      <c r="F81" s="161"/>
      <c r="G81" s="162"/>
      <c r="H81" s="162"/>
      <c r="I81" s="383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93CFE-C6A2-464D-9AC1-AA5B1CA32320}">
  <sheetPr codeName="Sheet38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18.75">
      <c r="A1" s="850" t="s">
        <v>429</v>
      </c>
      <c r="B1" s="850"/>
      <c r="C1" s="850"/>
      <c r="D1" s="850"/>
      <c r="E1" s="850"/>
      <c r="F1" s="850"/>
      <c r="G1" s="850"/>
      <c r="H1" s="850"/>
      <c r="I1" s="850"/>
      <c r="K1" t="s">
        <v>318</v>
      </c>
    </row>
    <row r="2" spans="1:11" ht="18.75">
      <c r="A2" s="855" t="s">
        <v>227</v>
      </c>
      <c r="B2" s="855" t="s">
        <v>4</v>
      </c>
      <c r="C2" s="857" t="s">
        <v>228</v>
      </c>
      <c r="D2" s="853" t="s">
        <v>229</v>
      </c>
      <c r="E2" s="859"/>
      <c r="F2" s="854"/>
      <c r="G2" s="137" t="s">
        <v>230</v>
      </c>
      <c r="H2" s="137" t="s">
        <v>230</v>
      </c>
      <c r="I2" s="860" t="s">
        <v>231</v>
      </c>
    </row>
    <row r="3" spans="1:11" ht="18.75">
      <c r="A3" s="856"/>
      <c r="B3" s="856"/>
      <c r="C3" s="858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861"/>
    </row>
    <row r="4" spans="1:11" ht="18.75">
      <c r="A4" s="853" t="s">
        <v>40</v>
      </c>
      <c r="B4" s="854"/>
      <c r="C4" s="140">
        <f t="shared" ref="C4:H4" si="0">SUM(C5:C81)</f>
        <v>0</v>
      </c>
      <c r="D4" s="141">
        <f t="shared" si="0"/>
        <v>0</v>
      </c>
      <c r="E4" s="141">
        <f t="shared" si="0"/>
        <v>0</v>
      </c>
      <c r="F4" s="141">
        <f t="shared" si="0"/>
        <v>0</v>
      </c>
      <c r="G4" s="141">
        <f t="shared" si="0"/>
        <v>0</v>
      </c>
      <c r="H4" s="141">
        <f t="shared" si="0"/>
        <v>0</v>
      </c>
      <c r="I4" s="141">
        <f t="shared" ref="I4" si="1">SUM(I5:I81)</f>
        <v>0</v>
      </c>
      <c r="K4">
        <f>SUM(K5:K81)</f>
        <v>0</v>
      </c>
    </row>
    <row r="5" spans="1:11" ht="18.75">
      <c r="A5" s="143">
        <v>1</v>
      </c>
      <c r="B5" s="151" t="s">
        <v>155</v>
      </c>
      <c r="C5" s="145"/>
      <c r="D5" s="146"/>
      <c r="E5" s="146"/>
      <c r="F5" s="146"/>
      <c r="G5" s="147"/>
      <c r="H5" s="148"/>
      <c r="I5" s="149">
        <f>+G5-H5</f>
        <v>0</v>
      </c>
      <c r="K5">
        <f>IF(G5&gt;0,1,0)</f>
        <v>0</v>
      </c>
    </row>
    <row r="6" spans="1:11" ht="18.75">
      <c r="A6" s="143">
        <v>2</v>
      </c>
      <c r="B6" s="151" t="s">
        <v>165</v>
      </c>
      <c r="C6" s="145"/>
      <c r="D6" s="146"/>
      <c r="E6" s="146"/>
      <c r="F6" s="146"/>
      <c r="G6" s="147"/>
      <c r="H6" s="148"/>
      <c r="I6" s="149">
        <f t="shared" ref="I6:I69" si="2">+G6-H6</f>
        <v>0</v>
      </c>
      <c r="K6">
        <f t="shared" ref="K6:K69" si="3">IF(G6&gt;0,1,0)</f>
        <v>0</v>
      </c>
    </row>
    <row r="7" spans="1:11" ht="18.75">
      <c r="A7" s="143">
        <v>3</v>
      </c>
      <c r="B7" s="151" t="s">
        <v>148</v>
      </c>
      <c r="C7" s="145"/>
      <c r="D7" s="166"/>
      <c r="E7" s="146"/>
      <c r="F7" s="154"/>
      <c r="G7" s="148"/>
      <c r="H7" s="148"/>
      <c r="I7" s="149">
        <f t="shared" si="2"/>
        <v>0</v>
      </c>
      <c r="K7">
        <f t="shared" si="3"/>
        <v>0</v>
      </c>
    </row>
    <row r="8" spans="1:11" ht="18.75">
      <c r="A8" s="143">
        <v>4</v>
      </c>
      <c r="B8" s="151" t="s">
        <v>122</v>
      </c>
      <c r="C8" s="145"/>
      <c r="D8" s="146"/>
      <c r="E8" s="146"/>
      <c r="F8" s="146"/>
      <c r="G8" s="147"/>
      <c r="H8" s="148"/>
      <c r="I8" s="149">
        <f t="shared" si="2"/>
        <v>0</v>
      </c>
      <c r="K8">
        <f t="shared" si="3"/>
        <v>0</v>
      </c>
    </row>
    <row r="9" spans="1:11" ht="18.75">
      <c r="A9" s="143">
        <v>5</v>
      </c>
      <c r="B9" s="151" t="s">
        <v>156</v>
      </c>
      <c r="C9" s="145"/>
      <c r="D9" s="146"/>
      <c r="E9" s="146"/>
      <c r="F9" s="146"/>
      <c r="G9" s="148"/>
      <c r="H9" s="147"/>
      <c r="I9" s="149">
        <f t="shared" si="2"/>
        <v>0</v>
      </c>
      <c r="K9">
        <f t="shared" si="3"/>
        <v>0</v>
      </c>
    </row>
    <row r="10" spans="1:11" ht="18.75">
      <c r="A10" s="143">
        <v>6</v>
      </c>
      <c r="B10" s="151" t="s">
        <v>157</v>
      </c>
      <c r="C10" s="145"/>
      <c r="D10" s="146"/>
      <c r="E10" s="146"/>
      <c r="F10" s="146"/>
      <c r="G10" s="147"/>
      <c r="H10" s="148"/>
      <c r="I10" s="149">
        <f t="shared" si="2"/>
        <v>0</v>
      </c>
      <c r="K10">
        <f t="shared" si="3"/>
        <v>0</v>
      </c>
    </row>
    <row r="11" spans="1:11" ht="18.75">
      <c r="A11" s="143">
        <v>7</v>
      </c>
      <c r="B11" s="153" t="s">
        <v>217</v>
      </c>
      <c r="C11" s="145"/>
      <c r="D11" s="146"/>
      <c r="E11" s="146"/>
      <c r="F11" s="146"/>
      <c r="G11" s="148"/>
      <c r="H11" s="147"/>
      <c r="I11" s="149">
        <f t="shared" si="2"/>
        <v>0</v>
      </c>
      <c r="K11">
        <f t="shared" si="3"/>
        <v>0</v>
      </c>
    </row>
    <row r="12" spans="1:11" ht="18.75">
      <c r="A12" s="143">
        <v>8</v>
      </c>
      <c r="B12" s="151" t="s">
        <v>158</v>
      </c>
      <c r="C12" s="145"/>
      <c r="D12" s="146"/>
      <c r="E12" s="146"/>
      <c r="F12" s="146"/>
      <c r="G12" s="147"/>
      <c r="H12" s="148"/>
      <c r="I12" s="149">
        <f t="shared" si="2"/>
        <v>0</v>
      </c>
      <c r="K12">
        <f t="shared" si="3"/>
        <v>0</v>
      </c>
    </row>
    <row r="13" spans="1:11" ht="18.75">
      <c r="A13" s="143">
        <v>9</v>
      </c>
      <c r="B13" s="151" t="s">
        <v>159</v>
      </c>
      <c r="C13" s="145"/>
      <c r="D13" s="146"/>
      <c r="E13" s="146"/>
      <c r="F13" s="146"/>
      <c r="G13" s="147"/>
      <c r="H13" s="148"/>
      <c r="I13" s="149">
        <f t="shared" si="2"/>
        <v>0</v>
      </c>
      <c r="K13">
        <f t="shared" si="3"/>
        <v>0</v>
      </c>
    </row>
    <row r="14" spans="1:11" ht="18.75">
      <c r="A14" s="143">
        <v>10</v>
      </c>
      <c r="B14" s="151" t="s">
        <v>160</v>
      </c>
      <c r="C14" s="145"/>
      <c r="D14" s="146"/>
      <c r="E14" s="146"/>
      <c r="F14" s="146"/>
      <c r="G14" s="148"/>
      <c r="H14" s="147"/>
      <c r="I14" s="149">
        <f t="shared" si="2"/>
        <v>0</v>
      </c>
      <c r="K14">
        <f t="shared" si="3"/>
        <v>0</v>
      </c>
    </row>
    <row r="15" spans="1:11" ht="18.75">
      <c r="A15" s="143">
        <v>11</v>
      </c>
      <c r="B15" s="159" t="s">
        <v>161</v>
      </c>
      <c r="C15" s="145"/>
      <c r="D15" s="146"/>
      <c r="E15" s="146"/>
      <c r="F15" s="146"/>
      <c r="G15" s="147"/>
      <c r="H15" s="148"/>
      <c r="I15" s="149">
        <f t="shared" si="2"/>
        <v>0</v>
      </c>
      <c r="K15">
        <f t="shared" si="3"/>
        <v>0</v>
      </c>
    </row>
    <row r="16" spans="1:11" ht="18.75">
      <c r="A16" s="143">
        <v>12</v>
      </c>
      <c r="B16" s="157" t="s">
        <v>162</v>
      </c>
      <c r="C16" s="145"/>
      <c r="D16" s="146"/>
      <c r="E16" s="146"/>
      <c r="F16" s="146"/>
      <c r="G16" s="147"/>
      <c r="H16" s="148"/>
      <c r="I16" s="149">
        <f t="shared" si="2"/>
        <v>0</v>
      </c>
      <c r="K16">
        <f t="shared" si="3"/>
        <v>0</v>
      </c>
    </row>
    <row r="17" spans="1:11" ht="18.75">
      <c r="A17" s="143">
        <v>13</v>
      </c>
      <c r="B17" s="151" t="s">
        <v>174</v>
      </c>
      <c r="C17" s="145"/>
      <c r="D17" s="146"/>
      <c r="E17" s="146"/>
      <c r="F17" s="146"/>
      <c r="G17" s="147"/>
      <c r="H17" s="148"/>
      <c r="I17" s="149">
        <f t="shared" si="2"/>
        <v>0</v>
      </c>
      <c r="K17">
        <f t="shared" si="3"/>
        <v>0</v>
      </c>
    </row>
    <row r="18" spans="1:11" ht="18.75">
      <c r="A18" s="143">
        <v>14</v>
      </c>
      <c r="B18" s="151" t="s">
        <v>175</v>
      </c>
      <c r="C18" s="145"/>
      <c r="D18" s="158"/>
      <c r="E18" s="158"/>
      <c r="F18" s="146"/>
      <c r="G18" s="148"/>
      <c r="H18" s="147"/>
      <c r="I18" s="149">
        <f t="shared" si="2"/>
        <v>0</v>
      </c>
      <c r="K18">
        <f t="shared" si="3"/>
        <v>0</v>
      </c>
    </row>
    <row r="19" spans="1:11" ht="18.75">
      <c r="A19" s="143">
        <v>15</v>
      </c>
      <c r="B19" s="151" t="s">
        <v>176</v>
      </c>
      <c r="C19" s="145"/>
      <c r="D19" s="146"/>
      <c r="E19" s="146"/>
      <c r="F19" s="146"/>
      <c r="G19" s="147"/>
      <c r="H19" s="148"/>
      <c r="I19" s="149">
        <f t="shared" si="2"/>
        <v>0</v>
      </c>
      <c r="K19">
        <f t="shared" si="3"/>
        <v>0</v>
      </c>
    </row>
    <row r="20" spans="1:11" ht="18.75">
      <c r="A20" s="143">
        <v>16</v>
      </c>
      <c r="B20" s="144" t="s">
        <v>177</v>
      </c>
      <c r="C20" s="145"/>
      <c r="D20" s="146"/>
      <c r="E20" s="146"/>
      <c r="F20" s="146"/>
      <c r="G20" s="147"/>
      <c r="H20" s="148"/>
      <c r="I20" s="149">
        <f t="shared" si="2"/>
        <v>0</v>
      </c>
      <c r="K20">
        <f t="shared" si="3"/>
        <v>0</v>
      </c>
    </row>
    <row r="21" spans="1:11" ht="18.75">
      <c r="A21" s="143">
        <v>17</v>
      </c>
      <c r="B21" s="153" t="s">
        <v>178</v>
      </c>
      <c r="C21" s="145"/>
      <c r="D21" s="146"/>
      <c r="E21" s="146"/>
      <c r="F21" s="146"/>
      <c r="G21" s="148"/>
      <c r="H21" s="148"/>
      <c r="I21" s="149">
        <f t="shared" si="2"/>
        <v>0</v>
      </c>
      <c r="K21">
        <f t="shared" si="3"/>
        <v>0</v>
      </c>
    </row>
    <row r="22" spans="1:11" ht="18.75">
      <c r="A22" s="143">
        <v>18</v>
      </c>
      <c r="B22" s="151" t="s">
        <v>179</v>
      </c>
      <c r="C22" s="145"/>
      <c r="D22" s="146"/>
      <c r="E22" s="146"/>
      <c r="F22" s="146"/>
      <c r="G22" s="148"/>
      <c r="H22" s="148"/>
      <c r="I22" s="149">
        <f t="shared" si="2"/>
        <v>0</v>
      </c>
      <c r="K22">
        <f t="shared" si="3"/>
        <v>0</v>
      </c>
    </row>
    <row r="23" spans="1:11" ht="18.75">
      <c r="A23" s="143">
        <v>19</v>
      </c>
      <c r="B23" s="151" t="s">
        <v>180</v>
      </c>
      <c r="C23" s="145"/>
      <c r="D23" s="146"/>
      <c r="E23" s="146"/>
      <c r="F23" s="146"/>
      <c r="G23" s="148"/>
      <c r="H23" s="148"/>
      <c r="I23" s="149">
        <f t="shared" si="2"/>
        <v>0</v>
      </c>
      <c r="K23">
        <f t="shared" si="3"/>
        <v>0</v>
      </c>
    </row>
    <row r="24" spans="1:11" ht="18.75">
      <c r="A24" s="143">
        <v>20</v>
      </c>
      <c r="B24" s="144" t="s">
        <v>181</v>
      </c>
      <c r="C24" s="145"/>
      <c r="D24" s="146"/>
      <c r="E24" s="146"/>
      <c r="F24" s="146"/>
      <c r="G24" s="148"/>
      <c r="H24" s="147"/>
      <c r="I24" s="149">
        <f t="shared" si="2"/>
        <v>0</v>
      </c>
      <c r="K24">
        <f t="shared" si="3"/>
        <v>0</v>
      </c>
    </row>
    <row r="25" spans="1:11" ht="18.75">
      <c r="A25" s="143">
        <v>21</v>
      </c>
      <c r="B25" s="151" t="s">
        <v>164</v>
      </c>
      <c r="C25" s="145"/>
      <c r="D25" s="146"/>
      <c r="E25" s="146"/>
      <c r="F25" s="146"/>
      <c r="G25" s="148"/>
      <c r="H25" s="147"/>
      <c r="I25" s="149">
        <f t="shared" si="2"/>
        <v>0</v>
      </c>
      <c r="K25">
        <f t="shared" si="3"/>
        <v>0</v>
      </c>
    </row>
    <row r="26" spans="1:11" ht="18.75">
      <c r="A26" s="143">
        <v>22</v>
      </c>
      <c r="B26" s="151" t="s">
        <v>166</v>
      </c>
      <c r="C26" s="145"/>
      <c r="D26" s="146"/>
      <c r="E26" s="146"/>
      <c r="F26" s="146"/>
      <c r="G26" s="148"/>
      <c r="H26" s="147"/>
      <c r="I26" s="149">
        <f t="shared" si="2"/>
        <v>0</v>
      </c>
      <c r="K26">
        <f t="shared" si="3"/>
        <v>0</v>
      </c>
    </row>
    <row r="27" spans="1:11" ht="18.75">
      <c r="A27" s="143">
        <v>23</v>
      </c>
      <c r="B27" s="151" t="s">
        <v>167</v>
      </c>
      <c r="C27" s="145"/>
      <c r="D27" s="146"/>
      <c r="E27" s="146"/>
      <c r="F27" s="146"/>
      <c r="G27" s="148"/>
      <c r="H27" s="147"/>
      <c r="I27" s="149">
        <f t="shared" si="2"/>
        <v>0</v>
      </c>
      <c r="K27">
        <f t="shared" si="3"/>
        <v>0</v>
      </c>
    </row>
    <row r="28" spans="1:11" ht="18.75">
      <c r="A28" s="143">
        <v>24</v>
      </c>
      <c r="B28" s="151" t="s">
        <v>168</v>
      </c>
      <c r="C28" s="145"/>
      <c r="D28" s="146"/>
      <c r="E28" s="146"/>
      <c r="F28" s="146"/>
      <c r="G28" s="148"/>
      <c r="H28" s="148"/>
      <c r="I28" s="149">
        <f t="shared" si="2"/>
        <v>0</v>
      </c>
      <c r="K28">
        <f t="shared" si="3"/>
        <v>0</v>
      </c>
    </row>
    <row r="29" spans="1:11" ht="18.75">
      <c r="A29" s="143">
        <v>25</v>
      </c>
      <c r="B29" s="151" t="s">
        <v>169</v>
      </c>
      <c r="C29" s="145"/>
      <c r="D29" s="146"/>
      <c r="E29" s="146"/>
      <c r="F29" s="146"/>
      <c r="G29" s="148"/>
      <c r="H29" s="148"/>
      <c r="I29" s="149">
        <f t="shared" si="2"/>
        <v>0</v>
      </c>
      <c r="K29">
        <f t="shared" si="3"/>
        <v>0</v>
      </c>
    </row>
    <row r="30" spans="1:11" ht="18.75">
      <c r="A30" s="143">
        <v>26</v>
      </c>
      <c r="B30" s="152" t="s">
        <v>170</v>
      </c>
      <c r="C30" s="145"/>
      <c r="D30" s="146"/>
      <c r="E30" s="146"/>
      <c r="F30" s="146"/>
      <c r="G30" s="148"/>
      <c r="H30" s="148"/>
      <c r="I30" s="149">
        <f t="shared" si="2"/>
        <v>0</v>
      </c>
      <c r="K30">
        <f t="shared" si="3"/>
        <v>0</v>
      </c>
    </row>
    <row r="31" spans="1:11" ht="18.75">
      <c r="A31" s="143">
        <v>27</v>
      </c>
      <c r="B31" s="151" t="s">
        <v>171</v>
      </c>
      <c r="C31" s="145"/>
      <c r="D31" s="146"/>
      <c r="E31" s="146"/>
      <c r="F31" s="146"/>
      <c r="G31" s="148"/>
      <c r="H31" s="147"/>
      <c r="I31" s="149">
        <f t="shared" si="2"/>
        <v>0</v>
      </c>
      <c r="K31">
        <f t="shared" si="3"/>
        <v>0</v>
      </c>
    </row>
    <row r="32" spans="1:11" ht="18.75">
      <c r="A32" s="143">
        <v>28</v>
      </c>
      <c r="B32" s="153" t="s">
        <v>172</v>
      </c>
      <c r="C32" s="145"/>
      <c r="D32" s="146"/>
      <c r="E32" s="146"/>
      <c r="F32" s="146"/>
      <c r="G32" s="148"/>
      <c r="H32" s="148"/>
      <c r="I32" s="149">
        <f t="shared" si="2"/>
        <v>0</v>
      </c>
      <c r="K32">
        <f t="shared" si="3"/>
        <v>0</v>
      </c>
    </row>
    <row r="33" spans="1:11" ht="18.75">
      <c r="A33" s="143">
        <v>29</v>
      </c>
      <c r="B33" s="153" t="s">
        <v>134</v>
      </c>
      <c r="C33" s="145"/>
      <c r="D33" s="146"/>
      <c r="E33" s="146"/>
      <c r="F33" s="146"/>
      <c r="G33" s="148"/>
      <c r="H33" s="148"/>
      <c r="I33" s="149">
        <f t="shared" si="2"/>
        <v>0</v>
      </c>
      <c r="K33">
        <f t="shared" si="3"/>
        <v>0</v>
      </c>
    </row>
    <row r="34" spans="1:11" ht="18.75">
      <c r="A34" s="143">
        <v>30</v>
      </c>
      <c r="B34" s="150" t="s">
        <v>135</v>
      </c>
      <c r="C34" s="145"/>
      <c r="D34" s="146"/>
      <c r="E34" s="146"/>
      <c r="F34" s="146"/>
      <c r="G34" s="148"/>
      <c r="H34" s="148"/>
      <c r="I34" s="149">
        <f t="shared" si="2"/>
        <v>0</v>
      </c>
      <c r="K34">
        <f t="shared" si="3"/>
        <v>0</v>
      </c>
    </row>
    <row r="35" spans="1:11" ht="18.75">
      <c r="A35" s="143">
        <v>31</v>
      </c>
      <c r="B35" s="167" t="s">
        <v>136</v>
      </c>
      <c r="C35" s="145"/>
      <c r="D35" s="166"/>
      <c r="E35" s="146"/>
      <c r="F35" s="154"/>
      <c r="G35" s="148"/>
      <c r="H35" s="148"/>
      <c r="I35" s="149">
        <f t="shared" si="2"/>
        <v>0</v>
      </c>
      <c r="K35">
        <f t="shared" si="3"/>
        <v>0</v>
      </c>
    </row>
    <row r="36" spans="1:11" ht="18.75">
      <c r="A36" s="143">
        <v>32</v>
      </c>
      <c r="B36" s="151" t="s">
        <v>137</v>
      </c>
      <c r="C36" s="145"/>
      <c r="D36" s="166"/>
      <c r="E36" s="146"/>
      <c r="F36" s="154"/>
      <c r="G36" s="148"/>
      <c r="H36" s="148"/>
      <c r="I36" s="149">
        <f t="shared" si="2"/>
        <v>0</v>
      </c>
      <c r="K36">
        <f t="shared" si="3"/>
        <v>0</v>
      </c>
    </row>
    <row r="37" spans="1:11" ht="18.75">
      <c r="A37" s="143">
        <v>33</v>
      </c>
      <c r="B37" s="157" t="s">
        <v>138</v>
      </c>
      <c r="C37" s="145"/>
      <c r="D37" s="168"/>
      <c r="E37" s="146"/>
      <c r="F37" s="154"/>
      <c r="G37" s="148"/>
      <c r="H37" s="148"/>
      <c r="I37" s="149">
        <f t="shared" si="2"/>
        <v>0</v>
      </c>
      <c r="K37">
        <f t="shared" si="3"/>
        <v>0</v>
      </c>
    </row>
    <row r="38" spans="1:11" ht="18.75">
      <c r="A38" s="143">
        <v>34</v>
      </c>
      <c r="B38" s="160" t="s">
        <v>139</v>
      </c>
      <c r="C38" s="145"/>
      <c r="D38" s="166"/>
      <c r="E38" s="146"/>
      <c r="F38" s="154"/>
      <c r="G38" s="148"/>
      <c r="H38" s="148"/>
      <c r="I38" s="149">
        <f t="shared" si="2"/>
        <v>0</v>
      </c>
      <c r="K38">
        <f t="shared" si="3"/>
        <v>0</v>
      </c>
    </row>
    <row r="39" spans="1:11" ht="18.75">
      <c r="A39" s="143">
        <v>35</v>
      </c>
      <c r="B39" s="157" t="s">
        <v>140</v>
      </c>
      <c r="C39" s="145"/>
      <c r="D39" s="166"/>
      <c r="E39" s="146"/>
      <c r="F39" s="154"/>
      <c r="G39" s="148"/>
      <c r="H39" s="148"/>
      <c r="I39" s="149">
        <f t="shared" si="2"/>
        <v>0</v>
      </c>
      <c r="K39">
        <f t="shared" si="3"/>
        <v>0</v>
      </c>
    </row>
    <row r="40" spans="1:11" ht="18.75">
      <c r="A40" s="143">
        <v>36</v>
      </c>
      <c r="B40" s="151" t="s">
        <v>141</v>
      </c>
      <c r="C40" s="145"/>
      <c r="D40" s="168"/>
      <c r="E40" s="146"/>
      <c r="F40" s="154"/>
      <c r="G40" s="148"/>
      <c r="H40" s="148"/>
      <c r="I40" s="149">
        <f t="shared" si="2"/>
        <v>0</v>
      </c>
      <c r="K40">
        <f t="shared" si="3"/>
        <v>0</v>
      </c>
    </row>
    <row r="41" spans="1:11" ht="18.75">
      <c r="A41" s="143">
        <v>37</v>
      </c>
      <c r="B41" s="151" t="s">
        <v>142</v>
      </c>
      <c r="C41" s="145"/>
      <c r="D41" s="146"/>
      <c r="E41" s="146"/>
      <c r="F41" s="146"/>
      <c r="G41" s="148"/>
      <c r="H41" s="148"/>
      <c r="I41" s="149">
        <f t="shared" si="2"/>
        <v>0</v>
      </c>
      <c r="K41">
        <f t="shared" si="3"/>
        <v>0</v>
      </c>
    </row>
    <row r="42" spans="1:11" ht="18.75">
      <c r="A42" s="143">
        <v>38</v>
      </c>
      <c r="B42" s="144" t="s">
        <v>143</v>
      </c>
      <c r="C42" s="145"/>
      <c r="D42" s="146"/>
      <c r="E42" s="146"/>
      <c r="F42" s="146"/>
      <c r="G42" s="147"/>
      <c r="H42" s="148"/>
      <c r="I42" s="149">
        <f t="shared" si="2"/>
        <v>0</v>
      </c>
      <c r="K42">
        <f t="shared" si="3"/>
        <v>0</v>
      </c>
    </row>
    <row r="43" spans="1:11" ht="18.75">
      <c r="A43" s="143">
        <v>39</v>
      </c>
      <c r="B43" s="151" t="s">
        <v>144</v>
      </c>
      <c r="C43" s="145"/>
      <c r="D43" s="146"/>
      <c r="E43" s="146"/>
      <c r="F43" s="146"/>
      <c r="G43" s="147"/>
      <c r="H43" s="148"/>
      <c r="I43" s="149">
        <f t="shared" si="2"/>
        <v>0</v>
      </c>
      <c r="K43">
        <f t="shared" si="3"/>
        <v>0</v>
      </c>
    </row>
    <row r="44" spans="1:11" ht="18.75">
      <c r="A44" s="143">
        <v>40</v>
      </c>
      <c r="B44" s="151" t="s">
        <v>145</v>
      </c>
      <c r="C44" s="145"/>
      <c r="D44" s="146"/>
      <c r="E44" s="154"/>
      <c r="F44" s="146"/>
      <c r="G44" s="148"/>
      <c r="H44" s="155"/>
      <c r="I44" s="149">
        <f t="shared" si="2"/>
        <v>0</v>
      </c>
      <c r="K44">
        <f t="shared" si="3"/>
        <v>0</v>
      </c>
    </row>
    <row r="45" spans="1:11" ht="18.75">
      <c r="A45" s="143">
        <v>41</v>
      </c>
      <c r="B45" s="151" t="s">
        <v>146</v>
      </c>
      <c r="C45" s="145"/>
      <c r="D45" s="146"/>
      <c r="E45" s="146"/>
      <c r="F45" s="146"/>
      <c r="G45" s="147"/>
      <c r="H45" s="148"/>
      <c r="I45" s="149">
        <f t="shared" si="2"/>
        <v>0</v>
      </c>
      <c r="K45">
        <f t="shared" si="3"/>
        <v>0</v>
      </c>
    </row>
    <row r="46" spans="1:11" ht="18.75">
      <c r="A46" s="143">
        <v>42</v>
      </c>
      <c r="B46" s="151" t="s">
        <v>147</v>
      </c>
      <c r="C46" s="145"/>
      <c r="D46" s="146"/>
      <c r="E46" s="146"/>
      <c r="F46" s="146"/>
      <c r="G46" s="147"/>
      <c r="H46" s="148"/>
      <c r="I46" s="149">
        <f t="shared" si="2"/>
        <v>0</v>
      </c>
      <c r="K46">
        <f t="shared" si="3"/>
        <v>0</v>
      </c>
    </row>
    <row r="47" spans="1:11" ht="18.75">
      <c r="A47" s="143">
        <v>43</v>
      </c>
      <c r="B47" s="151" t="s">
        <v>149</v>
      </c>
      <c r="C47" s="145"/>
      <c r="D47" s="146"/>
      <c r="E47" s="146"/>
      <c r="F47" s="146"/>
      <c r="G47" s="147"/>
      <c r="H47" s="148"/>
      <c r="I47" s="149">
        <f t="shared" si="2"/>
        <v>0</v>
      </c>
      <c r="K47">
        <f t="shared" si="3"/>
        <v>0</v>
      </c>
    </row>
    <row r="48" spans="1:11" ht="18.75">
      <c r="A48" s="143">
        <v>44</v>
      </c>
      <c r="B48" s="144" t="s">
        <v>150</v>
      </c>
      <c r="C48" s="145"/>
      <c r="D48" s="146"/>
      <c r="E48" s="146"/>
      <c r="F48" s="146"/>
      <c r="G48" s="147"/>
      <c r="H48" s="148"/>
      <c r="I48" s="149">
        <f t="shared" si="2"/>
        <v>0</v>
      </c>
      <c r="K48">
        <f t="shared" si="3"/>
        <v>0</v>
      </c>
    </row>
    <row r="49" spans="1:11" ht="18.75">
      <c r="A49" s="143">
        <v>45</v>
      </c>
      <c r="B49" s="153" t="s">
        <v>151</v>
      </c>
      <c r="C49" s="145"/>
      <c r="D49" s="146"/>
      <c r="E49" s="146"/>
      <c r="F49" s="146"/>
      <c r="G49" s="147"/>
      <c r="H49" s="148"/>
      <c r="I49" s="149">
        <f t="shared" si="2"/>
        <v>0</v>
      </c>
      <c r="K49">
        <f t="shared" si="3"/>
        <v>0</v>
      </c>
    </row>
    <row r="50" spans="1:11" ht="18.75">
      <c r="A50" s="143">
        <v>46</v>
      </c>
      <c r="B50" s="153" t="s">
        <v>152</v>
      </c>
      <c r="C50" s="145"/>
      <c r="D50" s="146"/>
      <c r="E50" s="146"/>
      <c r="F50" s="146"/>
      <c r="G50" s="147"/>
      <c r="H50" s="148"/>
      <c r="I50" s="149">
        <f t="shared" si="2"/>
        <v>0</v>
      </c>
      <c r="K50">
        <f t="shared" si="3"/>
        <v>0</v>
      </c>
    </row>
    <row r="51" spans="1:11" ht="18.75">
      <c r="A51" s="143">
        <v>47</v>
      </c>
      <c r="B51" s="150" t="s">
        <v>153</v>
      </c>
      <c r="C51" s="145"/>
      <c r="D51" s="146"/>
      <c r="E51" s="146"/>
      <c r="F51" s="146"/>
      <c r="G51" s="147"/>
      <c r="H51" s="148"/>
      <c r="I51" s="149">
        <f t="shared" si="2"/>
        <v>0</v>
      </c>
      <c r="K51">
        <f t="shared" si="3"/>
        <v>0</v>
      </c>
    </row>
    <row r="52" spans="1:11" ht="18.75">
      <c r="A52" s="143">
        <v>48</v>
      </c>
      <c r="B52" s="151" t="s">
        <v>183</v>
      </c>
      <c r="C52" s="145"/>
      <c r="D52" s="146"/>
      <c r="E52" s="146"/>
      <c r="F52" s="146"/>
      <c r="G52" s="147"/>
      <c r="H52" s="148"/>
      <c r="I52" s="149">
        <f t="shared" si="2"/>
        <v>0</v>
      </c>
      <c r="K52">
        <f t="shared" si="3"/>
        <v>0</v>
      </c>
    </row>
    <row r="53" spans="1:11" ht="18.75">
      <c r="A53" s="143">
        <v>49</v>
      </c>
      <c r="B53" s="159" t="s">
        <v>184</v>
      </c>
      <c r="C53" s="145"/>
      <c r="D53" s="146"/>
      <c r="E53" s="146"/>
      <c r="F53" s="146"/>
      <c r="G53" s="147"/>
      <c r="H53" s="148"/>
      <c r="I53" s="149">
        <f t="shared" si="2"/>
        <v>0</v>
      </c>
      <c r="K53">
        <f t="shared" si="3"/>
        <v>0</v>
      </c>
    </row>
    <row r="54" spans="1:11" ht="18.75">
      <c r="A54" s="143">
        <v>50</v>
      </c>
      <c r="B54" s="151" t="s">
        <v>185</v>
      </c>
      <c r="C54" s="145"/>
      <c r="D54" s="146"/>
      <c r="E54" s="146"/>
      <c r="F54" s="146"/>
      <c r="G54" s="147"/>
      <c r="H54" s="148"/>
      <c r="I54" s="149">
        <f t="shared" si="2"/>
        <v>0</v>
      </c>
      <c r="K54">
        <f t="shared" si="3"/>
        <v>0</v>
      </c>
    </row>
    <row r="55" spans="1:11" ht="18.75">
      <c r="A55" s="143">
        <v>51</v>
      </c>
      <c r="B55" s="156" t="s">
        <v>186</v>
      </c>
      <c r="C55" s="145"/>
      <c r="D55" s="146"/>
      <c r="E55" s="146"/>
      <c r="F55" s="146"/>
      <c r="G55" s="147"/>
      <c r="H55" s="148"/>
      <c r="I55" s="149">
        <f t="shared" si="2"/>
        <v>0</v>
      </c>
      <c r="K55">
        <f t="shared" si="3"/>
        <v>0</v>
      </c>
    </row>
    <row r="56" spans="1:11" ht="18.75">
      <c r="A56" s="143">
        <v>52</v>
      </c>
      <c r="B56" s="144" t="s">
        <v>187</v>
      </c>
      <c r="C56" s="145"/>
      <c r="D56" s="146"/>
      <c r="E56" s="146"/>
      <c r="F56" s="146"/>
      <c r="G56" s="147"/>
      <c r="H56" s="148"/>
      <c r="I56" s="149">
        <f t="shared" si="2"/>
        <v>0</v>
      </c>
      <c r="K56">
        <f t="shared" si="3"/>
        <v>0</v>
      </c>
    </row>
    <row r="57" spans="1:11" ht="18.75">
      <c r="A57" s="143">
        <v>53</v>
      </c>
      <c r="B57" s="151" t="s">
        <v>188</v>
      </c>
      <c r="C57" s="145"/>
      <c r="D57" s="146"/>
      <c r="E57" s="146"/>
      <c r="F57" s="146"/>
      <c r="G57" s="147"/>
      <c r="H57" s="148"/>
      <c r="I57" s="149">
        <f t="shared" si="2"/>
        <v>0</v>
      </c>
      <c r="K57">
        <f t="shared" si="3"/>
        <v>0</v>
      </c>
    </row>
    <row r="58" spans="1:11" ht="18.75">
      <c r="A58" s="143">
        <v>54</v>
      </c>
      <c r="B58" s="151" t="s">
        <v>189</v>
      </c>
      <c r="C58" s="145"/>
      <c r="D58" s="146"/>
      <c r="E58" s="146"/>
      <c r="F58" s="146"/>
      <c r="G58" s="147"/>
      <c r="H58" s="148"/>
      <c r="I58" s="149">
        <f t="shared" si="2"/>
        <v>0</v>
      </c>
      <c r="K58">
        <f t="shared" si="3"/>
        <v>0</v>
      </c>
    </row>
    <row r="59" spans="1:11" ht="18.75">
      <c r="A59" s="143">
        <v>55</v>
      </c>
      <c r="B59" s="151" t="s">
        <v>190</v>
      </c>
      <c r="C59" s="145"/>
      <c r="D59" s="154"/>
      <c r="E59" s="154"/>
      <c r="F59" s="154"/>
      <c r="G59" s="148"/>
      <c r="H59" s="148"/>
      <c r="I59" s="149">
        <f t="shared" si="2"/>
        <v>0</v>
      </c>
      <c r="K59">
        <f t="shared" si="3"/>
        <v>0</v>
      </c>
    </row>
    <row r="60" spans="1:11" ht="18.75">
      <c r="A60" s="143">
        <v>56</v>
      </c>
      <c r="B60" s="151" t="s">
        <v>191</v>
      </c>
      <c r="C60" s="145"/>
      <c r="D60" s="146"/>
      <c r="E60" s="146"/>
      <c r="F60" s="146"/>
      <c r="G60" s="148"/>
      <c r="H60" s="148"/>
      <c r="I60" s="149">
        <f t="shared" si="2"/>
        <v>0</v>
      </c>
      <c r="K60">
        <f t="shared" si="3"/>
        <v>0</v>
      </c>
    </row>
    <row r="61" spans="1:11" ht="18.75">
      <c r="A61" s="143">
        <v>57</v>
      </c>
      <c r="B61" s="151" t="s">
        <v>192</v>
      </c>
      <c r="C61" s="145"/>
      <c r="D61" s="146"/>
      <c r="E61" s="146"/>
      <c r="F61" s="146"/>
      <c r="G61" s="147"/>
      <c r="H61" s="148"/>
      <c r="I61" s="149">
        <f t="shared" si="2"/>
        <v>0</v>
      </c>
      <c r="K61">
        <f t="shared" si="3"/>
        <v>0</v>
      </c>
    </row>
    <row r="62" spans="1:11" ht="18.75">
      <c r="A62" s="143">
        <v>58</v>
      </c>
      <c r="B62" s="151" t="s">
        <v>193</v>
      </c>
      <c r="C62" s="145"/>
      <c r="D62" s="146"/>
      <c r="E62" s="146"/>
      <c r="F62" s="146"/>
      <c r="G62" s="147"/>
      <c r="H62" s="148"/>
      <c r="I62" s="149">
        <f t="shared" si="2"/>
        <v>0</v>
      </c>
      <c r="K62">
        <f t="shared" si="3"/>
        <v>0</v>
      </c>
    </row>
    <row r="63" spans="1:11" ht="18.75">
      <c r="A63" s="143">
        <v>59</v>
      </c>
      <c r="B63" s="151" t="s">
        <v>194</v>
      </c>
      <c r="C63" s="145"/>
      <c r="D63" s="146"/>
      <c r="E63" s="146"/>
      <c r="F63" s="146"/>
      <c r="G63" s="147"/>
      <c r="H63" s="148"/>
      <c r="I63" s="149">
        <f t="shared" si="2"/>
        <v>0</v>
      </c>
      <c r="K63">
        <f t="shared" si="3"/>
        <v>0</v>
      </c>
    </row>
    <row r="64" spans="1:11" ht="18.75">
      <c r="A64" s="143">
        <v>60</v>
      </c>
      <c r="B64" s="144" t="s">
        <v>195</v>
      </c>
      <c r="C64" s="145"/>
      <c r="D64" s="146"/>
      <c r="E64" s="146"/>
      <c r="F64" s="146"/>
      <c r="G64" s="147"/>
      <c r="H64" s="148"/>
      <c r="I64" s="149">
        <f t="shared" si="2"/>
        <v>0</v>
      </c>
      <c r="K64">
        <f t="shared" si="3"/>
        <v>0</v>
      </c>
    </row>
    <row r="65" spans="1:11" ht="18.75">
      <c r="A65" s="143">
        <v>61</v>
      </c>
      <c r="B65" s="157" t="s">
        <v>196</v>
      </c>
      <c r="C65" s="145"/>
      <c r="D65" s="146"/>
      <c r="E65" s="146"/>
      <c r="F65" s="146"/>
      <c r="G65" s="147"/>
      <c r="H65" s="148"/>
      <c r="I65" s="149">
        <f t="shared" si="2"/>
        <v>0</v>
      </c>
      <c r="K65">
        <f t="shared" si="3"/>
        <v>0</v>
      </c>
    </row>
    <row r="66" spans="1:11" ht="18.75">
      <c r="A66" s="143">
        <v>62</v>
      </c>
      <c r="B66" s="157" t="s">
        <v>116</v>
      </c>
      <c r="C66" s="145"/>
      <c r="D66" s="146"/>
      <c r="E66" s="146"/>
      <c r="F66" s="146"/>
      <c r="G66" s="148"/>
      <c r="H66" s="148"/>
      <c r="I66" s="149">
        <f t="shared" si="2"/>
        <v>0</v>
      </c>
      <c r="K66">
        <f t="shared" si="3"/>
        <v>0</v>
      </c>
    </row>
    <row r="67" spans="1:11" ht="18.75">
      <c r="A67" s="143">
        <v>63</v>
      </c>
      <c r="B67" s="157" t="s">
        <v>118</v>
      </c>
      <c r="C67" s="145"/>
      <c r="D67" s="146"/>
      <c r="E67" s="146"/>
      <c r="F67" s="146"/>
      <c r="G67" s="147"/>
      <c r="H67" s="148"/>
      <c r="I67" s="149">
        <f t="shared" si="2"/>
        <v>0</v>
      </c>
      <c r="K67">
        <f t="shared" si="3"/>
        <v>0</v>
      </c>
    </row>
    <row r="68" spans="1:11" ht="18.75">
      <c r="A68" s="143">
        <v>64</v>
      </c>
      <c r="B68" s="157" t="s">
        <v>117</v>
      </c>
      <c r="C68" s="145"/>
      <c r="D68" s="146"/>
      <c r="E68" s="146"/>
      <c r="F68" s="146"/>
      <c r="G68" s="148"/>
      <c r="H68" s="147"/>
      <c r="I68" s="149">
        <f t="shared" si="2"/>
        <v>0</v>
      </c>
      <c r="K68">
        <f t="shared" si="3"/>
        <v>0</v>
      </c>
    </row>
    <row r="69" spans="1:11" ht="18.75">
      <c r="A69" s="143">
        <v>65</v>
      </c>
      <c r="B69" s="151" t="s">
        <v>119</v>
      </c>
      <c r="C69" s="145"/>
      <c r="D69" s="146"/>
      <c r="E69" s="146"/>
      <c r="F69" s="146"/>
      <c r="G69" s="148"/>
      <c r="H69" s="148"/>
      <c r="I69" s="149">
        <f t="shared" si="2"/>
        <v>0</v>
      </c>
      <c r="K69">
        <f t="shared" si="3"/>
        <v>0</v>
      </c>
    </row>
    <row r="70" spans="1:11" ht="18.75">
      <c r="A70" s="143">
        <v>66</v>
      </c>
      <c r="B70" s="157" t="s">
        <v>120</v>
      </c>
      <c r="C70" s="145"/>
      <c r="D70" s="146"/>
      <c r="E70" s="146"/>
      <c r="F70" s="146"/>
      <c r="G70" s="148"/>
      <c r="H70" s="148"/>
      <c r="I70" s="149">
        <f t="shared" ref="I70:I81" si="4">+G70-H70</f>
        <v>0</v>
      </c>
      <c r="K70">
        <f t="shared" ref="K70:K81" si="5">IF(G70&gt;0,1,0)</f>
        <v>0</v>
      </c>
    </row>
    <row r="71" spans="1:11" ht="18.75">
      <c r="A71" s="143">
        <v>67</v>
      </c>
      <c r="B71" s="157" t="s">
        <v>121</v>
      </c>
      <c r="C71" s="145"/>
      <c r="D71" s="146"/>
      <c r="E71" s="146"/>
      <c r="F71" s="146"/>
      <c r="G71" s="148"/>
      <c r="H71" s="148"/>
      <c r="I71" s="149">
        <f t="shared" si="4"/>
        <v>0</v>
      </c>
      <c r="K71">
        <f t="shared" si="5"/>
        <v>0</v>
      </c>
    </row>
    <row r="72" spans="1:11" ht="18.75">
      <c r="A72" s="143">
        <v>68</v>
      </c>
      <c r="B72" s="151" t="s">
        <v>123</v>
      </c>
      <c r="C72" s="145"/>
      <c r="D72" s="146"/>
      <c r="E72" s="146"/>
      <c r="F72" s="146"/>
      <c r="G72" s="147"/>
      <c r="H72" s="148"/>
      <c r="I72" s="149">
        <f t="shared" si="4"/>
        <v>0</v>
      </c>
      <c r="K72">
        <f t="shared" si="5"/>
        <v>0</v>
      </c>
    </row>
    <row r="73" spans="1:11" ht="18.75">
      <c r="A73" s="143">
        <v>69</v>
      </c>
      <c r="B73" s="156" t="s">
        <v>124</v>
      </c>
      <c r="C73" s="145"/>
      <c r="D73" s="146"/>
      <c r="E73" s="146"/>
      <c r="F73" s="146"/>
      <c r="G73" s="147"/>
      <c r="H73" s="148"/>
      <c r="I73" s="149">
        <f t="shared" si="4"/>
        <v>0</v>
      </c>
      <c r="K73">
        <f t="shared" si="5"/>
        <v>0</v>
      </c>
    </row>
    <row r="74" spans="1:11" ht="18.75">
      <c r="A74" s="143">
        <v>70</v>
      </c>
      <c r="B74" s="156" t="s">
        <v>125</v>
      </c>
      <c r="C74" s="145"/>
      <c r="D74" s="146"/>
      <c r="E74" s="146"/>
      <c r="F74" s="146"/>
      <c r="G74" s="148"/>
      <c r="H74" s="148"/>
      <c r="I74" s="149">
        <f t="shared" si="4"/>
        <v>0</v>
      </c>
      <c r="K74">
        <f t="shared" si="5"/>
        <v>0</v>
      </c>
    </row>
    <row r="75" spans="1:11" ht="18.75">
      <c r="A75" s="143">
        <v>71</v>
      </c>
      <c r="B75" s="151" t="s">
        <v>126</v>
      </c>
      <c r="C75" s="145"/>
      <c r="D75" s="146"/>
      <c r="E75" s="146"/>
      <c r="F75" s="146"/>
      <c r="G75" s="147"/>
      <c r="H75" s="148"/>
      <c r="I75" s="149">
        <f t="shared" si="4"/>
        <v>0</v>
      </c>
      <c r="K75">
        <f t="shared" si="5"/>
        <v>0</v>
      </c>
    </row>
    <row r="76" spans="1:11" ht="18.75">
      <c r="A76" s="143">
        <v>72</v>
      </c>
      <c r="B76" s="144" t="s">
        <v>127</v>
      </c>
      <c r="C76" s="145"/>
      <c r="D76" s="146"/>
      <c r="E76" s="146"/>
      <c r="F76" s="146"/>
      <c r="G76" s="147"/>
      <c r="H76" s="148"/>
      <c r="I76" s="149">
        <f t="shared" si="4"/>
        <v>0</v>
      </c>
      <c r="K76">
        <f t="shared" si="5"/>
        <v>0</v>
      </c>
    </row>
    <row r="77" spans="1:11" ht="18.75">
      <c r="A77" s="143">
        <v>73</v>
      </c>
      <c r="B77" s="144" t="s">
        <v>128</v>
      </c>
      <c r="C77" s="145"/>
      <c r="D77" s="146"/>
      <c r="E77" s="146"/>
      <c r="F77" s="146"/>
      <c r="G77" s="148"/>
      <c r="H77" s="148"/>
      <c r="I77" s="149">
        <f t="shared" si="4"/>
        <v>0</v>
      </c>
      <c r="K77">
        <f t="shared" si="5"/>
        <v>0</v>
      </c>
    </row>
    <row r="78" spans="1:11" ht="18.75">
      <c r="A78" s="143">
        <v>74</v>
      </c>
      <c r="B78" s="144" t="s">
        <v>129</v>
      </c>
      <c r="C78" s="145"/>
      <c r="D78" s="146"/>
      <c r="E78" s="146"/>
      <c r="F78" s="146"/>
      <c r="G78" s="147"/>
      <c r="H78" s="148"/>
      <c r="I78" s="149">
        <f t="shared" si="4"/>
        <v>0</v>
      </c>
      <c r="K78">
        <f t="shared" si="5"/>
        <v>0</v>
      </c>
    </row>
    <row r="79" spans="1:11" ht="18.75">
      <c r="A79" s="143">
        <v>75</v>
      </c>
      <c r="B79" s="144" t="s">
        <v>130</v>
      </c>
      <c r="C79" s="145"/>
      <c r="D79" s="146"/>
      <c r="E79" s="146"/>
      <c r="F79" s="146"/>
      <c r="G79" s="147"/>
      <c r="H79" s="148"/>
      <c r="I79" s="149">
        <f t="shared" si="4"/>
        <v>0</v>
      </c>
      <c r="K79">
        <f t="shared" si="5"/>
        <v>0</v>
      </c>
    </row>
    <row r="80" spans="1:11" ht="18.75">
      <c r="A80" s="143">
        <v>76</v>
      </c>
      <c r="B80" s="151" t="s">
        <v>132</v>
      </c>
      <c r="C80" s="145"/>
      <c r="D80" s="146"/>
      <c r="E80" s="146"/>
      <c r="F80" s="146"/>
      <c r="G80" s="147"/>
      <c r="H80" s="148"/>
      <c r="I80" s="149">
        <f t="shared" si="4"/>
        <v>0</v>
      </c>
      <c r="K80">
        <f t="shared" si="5"/>
        <v>0</v>
      </c>
    </row>
    <row r="81" spans="1:11" ht="18.75">
      <c r="A81" s="163">
        <v>77</v>
      </c>
      <c r="B81" s="164" t="s">
        <v>131</v>
      </c>
      <c r="C81" s="165"/>
      <c r="D81" s="161"/>
      <c r="E81" s="161"/>
      <c r="F81" s="161"/>
      <c r="G81" s="162"/>
      <c r="H81" s="162"/>
      <c r="I81" s="383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5D673-6F98-4AE4-856A-7C6AFE18296F}">
  <sheetPr codeName="Sheet94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18.75">
      <c r="A1" s="850" t="s">
        <v>430</v>
      </c>
      <c r="B1" s="850"/>
      <c r="C1" s="850"/>
      <c r="D1" s="850"/>
      <c r="E1" s="850"/>
      <c r="F1" s="850"/>
      <c r="G1" s="850"/>
      <c r="H1" s="850"/>
      <c r="I1" s="850"/>
      <c r="K1" t="s">
        <v>318</v>
      </c>
    </row>
    <row r="2" spans="1:11" ht="18.75">
      <c r="A2" s="855" t="s">
        <v>227</v>
      </c>
      <c r="B2" s="855" t="s">
        <v>4</v>
      </c>
      <c r="C2" s="857" t="s">
        <v>228</v>
      </c>
      <c r="D2" s="853" t="s">
        <v>229</v>
      </c>
      <c r="E2" s="859"/>
      <c r="F2" s="854"/>
      <c r="G2" s="137" t="s">
        <v>230</v>
      </c>
      <c r="H2" s="137" t="s">
        <v>230</v>
      </c>
      <c r="I2" s="860" t="s">
        <v>231</v>
      </c>
    </row>
    <row r="3" spans="1:11" ht="18.75">
      <c r="A3" s="856"/>
      <c r="B3" s="856"/>
      <c r="C3" s="858"/>
      <c r="D3" s="138" t="s">
        <v>232</v>
      </c>
      <c r="E3" s="138" t="s">
        <v>233</v>
      </c>
      <c r="F3" s="138" t="s">
        <v>234</v>
      </c>
      <c r="G3" s="139" t="s">
        <v>235</v>
      </c>
      <c r="H3" s="139" t="s">
        <v>236</v>
      </c>
      <c r="I3" s="861"/>
    </row>
    <row r="4" spans="1:11" ht="18.75">
      <c r="A4" s="853" t="s">
        <v>40</v>
      </c>
      <c r="B4" s="854"/>
      <c r="C4" s="140">
        <f t="shared" ref="C4:H4" si="0">SUM(C5:C81)</f>
        <v>0</v>
      </c>
      <c r="D4" s="141">
        <f t="shared" si="0"/>
        <v>0</v>
      </c>
      <c r="E4" s="141">
        <f t="shared" si="0"/>
        <v>0</v>
      </c>
      <c r="F4" s="141">
        <f t="shared" si="0"/>
        <v>0</v>
      </c>
      <c r="G4" s="141">
        <f t="shared" si="0"/>
        <v>0</v>
      </c>
      <c r="H4" s="141">
        <f t="shared" si="0"/>
        <v>0</v>
      </c>
      <c r="I4" s="141">
        <f t="shared" ref="I4" si="1">SUM(I5:I81)</f>
        <v>0</v>
      </c>
      <c r="K4">
        <f>SUM(K5:K81)</f>
        <v>0</v>
      </c>
    </row>
    <row r="5" spans="1:11" ht="18.75">
      <c r="A5" s="143">
        <v>1</v>
      </c>
      <c r="B5" s="151" t="s">
        <v>155</v>
      </c>
      <c r="C5" s="145"/>
      <c r="D5" s="146"/>
      <c r="E5" s="146"/>
      <c r="F5" s="146"/>
      <c r="G5" s="147"/>
      <c r="H5" s="148"/>
      <c r="I5" s="149">
        <f>+G5-H5</f>
        <v>0</v>
      </c>
      <c r="K5">
        <f>IF(G5&gt;0,1,0)</f>
        <v>0</v>
      </c>
    </row>
    <row r="6" spans="1:11" ht="18.75">
      <c r="A6" s="143">
        <v>2</v>
      </c>
      <c r="B6" s="151" t="s">
        <v>165</v>
      </c>
      <c r="C6" s="145"/>
      <c r="D6" s="146"/>
      <c r="E6" s="146"/>
      <c r="F6" s="146"/>
      <c r="G6" s="147"/>
      <c r="H6" s="148"/>
      <c r="I6" s="149">
        <f t="shared" ref="I6:I69" si="2">+G6-H6</f>
        <v>0</v>
      </c>
      <c r="K6">
        <f t="shared" ref="K6:K69" si="3">IF(G6&gt;0,1,0)</f>
        <v>0</v>
      </c>
    </row>
    <row r="7" spans="1:11" ht="18.75">
      <c r="A7" s="143">
        <v>3</v>
      </c>
      <c r="B7" s="151" t="s">
        <v>148</v>
      </c>
      <c r="C7" s="145"/>
      <c r="D7" s="166"/>
      <c r="E7" s="146"/>
      <c r="F7" s="154"/>
      <c r="G7" s="148"/>
      <c r="H7" s="148"/>
      <c r="I7" s="149">
        <f t="shared" si="2"/>
        <v>0</v>
      </c>
      <c r="K7">
        <f t="shared" si="3"/>
        <v>0</v>
      </c>
    </row>
    <row r="8" spans="1:11" ht="18.75">
      <c r="A8" s="143">
        <v>4</v>
      </c>
      <c r="B8" s="151" t="s">
        <v>122</v>
      </c>
      <c r="C8" s="145"/>
      <c r="D8" s="146"/>
      <c r="E8" s="146"/>
      <c r="F8" s="146"/>
      <c r="G8" s="147"/>
      <c r="H8" s="148"/>
      <c r="I8" s="149">
        <f t="shared" si="2"/>
        <v>0</v>
      </c>
      <c r="K8">
        <f t="shared" si="3"/>
        <v>0</v>
      </c>
    </row>
    <row r="9" spans="1:11" ht="18.75">
      <c r="A9" s="143">
        <v>5</v>
      </c>
      <c r="B9" s="151" t="s">
        <v>156</v>
      </c>
      <c r="C9" s="145"/>
      <c r="D9" s="146"/>
      <c r="E9" s="146"/>
      <c r="F9" s="146"/>
      <c r="G9" s="148"/>
      <c r="H9" s="147"/>
      <c r="I9" s="149">
        <f t="shared" si="2"/>
        <v>0</v>
      </c>
      <c r="K9">
        <f t="shared" si="3"/>
        <v>0</v>
      </c>
    </row>
    <row r="10" spans="1:11" ht="18.75">
      <c r="A10" s="143">
        <v>6</v>
      </c>
      <c r="B10" s="151" t="s">
        <v>157</v>
      </c>
      <c r="C10" s="145"/>
      <c r="D10" s="146"/>
      <c r="E10" s="146"/>
      <c r="F10" s="146"/>
      <c r="G10" s="147"/>
      <c r="H10" s="148"/>
      <c r="I10" s="149">
        <f t="shared" si="2"/>
        <v>0</v>
      </c>
      <c r="K10">
        <f t="shared" si="3"/>
        <v>0</v>
      </c>
    </row>
    <row r="11" spans="1:11" ht="18.75">
      <c r="A11" s="143">
        <v>7</v>
      </c>
      <c r="B11" s="153" t="s">
        <v>217</v>
      </c>
      <c r="C11" s="145"/>
      <c r="D11" s="146"/>
      <c r="E11" s="146"/>
      <c r="F11" s="146"/>
      <c r="G11" s="148"/>
      <c r="H11" s="147"/>
      <c r="I11" s="149">
        <f t="shared" si="2"/>
        <v>0</v>
      </c>
      <c r="K11">
        <f t="shared" si="3"/>
        <v>0</v>
      </c>
    </row>
    <row r="12" spans="1:11" ht="18.75">
      <c r="A12" s="143">
        <v>8</v>
      </c>
      <c r="B12" s="151" t="s">
        <v>158</v>
      </c>
      <c r="C12" s="145"/>
      <c r="D12" s="146"/>
      <c r="E12" s="146"/>
      <c r="F12" s="146"/>
      <c r="G12" s="147"/>
      <c r="H12" s="148"/>
      <c r="I12" s="149">
        <f t="shared" si="2"/>
        <v>0</v>
      </c>
      <c r="K12">
        <f t="shared" si="3"/>
        <v>0</v>
      </c>
    </row>
    <row r="13" spans="1:11" ht="18.75">
      <c r="A13" s="143">
        <v>9</v>
      </c>
      <c r="B13" s="151" t="s">
        <v>159</v>
      </c>
      <c r="C13" s="145"/>
      <c r="D13" s="146"/>
      <c r="E13" s="146"/>
      <c r="F13" s="146"/>
      <c r="G13" s="147"/>
      <c r="H13" s="148"/>
      <c r="I13" s="149">
        <f t="shared" si="2"/>
        <v>0</v>
      </c>
      <c r="K13">
        <f t="shared" si="3"/>
        <v>0</v>
      </c>
    </row>
    <row r="14" spans="1:11" ht="18.75">
      <c r="A14" s="143">
        <v>10</v>
      </c>
      <c r="B14" s="151" t="s">
        <v>160</v>
      </c>
      <c r="C14" s="145"/>
      <c r="D14" s="146"/>
      <c r="E14" s="146"/>
      <c r="F14" s="146"/>
      <c r="G14" s="148"/>
      <c r="H14" s="147"/>
      <c r="I14" s="149">
        <f t="shared" si="2"/>
        <v>0</v>
      </c>
      <c r="K14">
        <f t="shared" si="3"/>
        <v>0</v>
      </c>
    </row>
    <row r="15" spans="1:11" ht="18.75">
      <c r="A15" s="143">
        <v>11</v>
      </c>
      <c r="B15" s="159" t="s">
        <v>161</v>
      </c>
      <c r="C15" s="145"/>
      <c r="D15" s="146"/>
      <c r="E15" s="146"/>
      <c r="F15" s="146"/>
      <c r="G15" s="147"/>
      <c r="H15" s="148"/>
      <c r="I15" s="149">
        <f t="shared" si="2"/>
        <v>0</v>
      </c>
      <c r="K15">
        <f t="shared" si="3"/>
        <v>0</v>
      </c>
    </row>
    <row r="16" spans="1:11" ht="18.75">
      <c r="A16" s="143">
        <v>12</v>
      </c>
      <c r="B16" s="157" t="s">
        <v>162</v>
      </c>
      <c r="C16" s="145"/>
      <c r="D16" s="146"/>
      <c r="E16" s="146"/>
      <c r="F16" s="146"/>
      <c r="G16" s="147"/>
      <c r="H16" s="148"/>
      <c r="I16" s="149">
        <f t="shared" si="2"/>
        <v>0</v>
      </c>
      <c r="K16">
        <f t="shared" si="3"/>
        <v>0</v>
      </c>
    </row>
    <row r="17" spans="1:11" ht="18.75">
      <c r="A17" s="143">
        <v>13</v>
      </c>
      <c r="B17" s="151" t="s">
        <v>174</v>
      </c>
      <c r="C17" s="145"/>
      <c r="D17" s="146"/>
      <c r="E17" s="146"/>
      <c r="F17" s="146"/>
      <c r="G17" s="147"/>
      <c r="H17" s="148"/>
      <c r="I17" s="149">
        <f t="shared" si="2"/>
        <v>0</v>
      </c>
      <c r="K17">
        <f t="shared" si="3"/>
        <v>0</v>
      </c>
    </row>
    <row r="18" spans="1:11" ht="18.75">
      <c r="A18" s="143">
        <v>14</v>
      </c>
      <c r="B18" s="151" t="s">
        <v>175</v>
      </c>
      <c r="C18" s="145"/>
      <c r="D18" s="158"/>
      <c r="E18" s="158"/>
      <c r="F18" s="146"/>
      <c r="G18" s="148"/>
      <c r="H18" s="147"/>
      <c r="I18" s="149">
        <f t="shared" si="2"/>
        <v>0</v>
      </c>
      <c r="K18">
        <f t="shared" si="3"/>
        <v>0</v>
      </c>
    </row>
    <row r="19" spans="1:11" ht="18.75">
      <c r="A19" s="143">
        <v>15</v>
      </c>
      <c r="B19" s="151" t="s">
        <v>176</v>
      </c>
      <c r="C19" s="145"/>
      <c r="D19" s="146"/>
      <c r="E19" s="146"/>
      <c r="F19" s="146"/>
      <c r="G19" s="147"/>
      <c r="H19" s="148"/>
      <c r="I19" s="149">
        <f t="shared" si="2"/>
        <v>0</v>
      </c>
      <c r="K19">
        <f t="shared" si="3"/>
        <v>0</v>
      </c>
    </row>
    <row r="20" spans="1:11" ht="18.75">
      <c r="A20" s="143">
        <v>16</v>
      </c>
      <c r="B20" s="144" t="s">
        <v>177</v>
      </c>
      <c r="C20" s="145"/>
      <c r="D20" s="146"/>
      <c r="E20" s="146"/>
      <c r="F20" s="146"/>
      <c r="G20" s="147"/>
      <c r="H20" s="148"/>
      <c r="I20" s="149">
        <f t="shared" si="2"/>
        <v>0</v>
      </c>
      <c r="K20">
        <f t="shared" si="3"/>
        <v>0</v>
      </c>
    </row>
    <row r="21" spans="1:11" ht="18.75">
      <c r="A21" s="143">
        <v>17</v>
      </c>
      <c r="B21" s="153" t="s">
        <v>178</v>
      </c>
      <c r="C21" s="145"/>
      <c r="D21" s="146"/>
      <c r="E21" s="146"/>
      <c r="F21" s="146"/>
      <c r="G21" s="148"/>
      <c r="H21" s="148"/>
      <c r="I21" s="149">
        <f t="shared" si="2"/>
        <v>0</v>
      </c>
      <c r="K21">
        <f t="shared" si="3"/>
        <v>0</v>
      </c>
    </row>
    <row r="22" spans="1:11" ht="18.75">
      <c r="A22" s="143">
        <v>18</v>
      </c>
      <c r="B22" s="151" t="s">
        <v>179</v>
      </c>
      <c r="C22" s="145"/>
      <c r="D22" s="146"/>
      <c r="E22" s="146"/>
      <c r="F22" s="146"/>
      <c r="G22" s="148"/>
      <c r="H22" s="148"/>
      <c r="I22" s="149">
        <f t="shared" si="2"/>
        <v>0</v>
      </c>
      <c r="K22">
        <f t="shared" si="3"/>
        <v>0</v>
      </c>
    </row>
    <row r="23" spans="1:11" ht="18.75">
      <c r="A23" s="143">
        <v>19</v>
      </c>
      <c r="B23" s="151" t="s">
        <v>180</v>
      </c>
      <c r="C23" s="145"/>
      <c r="D23" s="146"/>
      <c r="E23" s="146"/>
      <c r="F23" s="146"/>
      <c r="G23" s="148"/>
      <c r="H23" s="148"/>
      <c r="I23" s="149">
        <f t="shared" si="2"/>
        <v>0</v>
      </c>
      <c r="K23">
        <f t="shared" si="3"/>
        <v>0</v>
      </c>
    </row>
    <row r="24" spans="1:11" ht="18.75">
      <c r="A24" s="143">
        <v>20</v>
      </c>
      <c r="B24" s="144" t="s">
        <v>181</v>
      </c>
      <c r="C24" s="145"/>
      <c r="D24" s="146"/>
      <c r="E24" s="146"/>
      <c r="F24" s="146"/>
      <c r="G24" s="148"/>
      <c r="H24" s="147"/>
      <c r="I24" s="149">
        <f t="shared" si="2"/>
        <v>0</v>
      </c>
      <c r="K24">
        <f t="shared" si="3"/>
        <v>0</v>
      </c>
    </row>
    <row r="25" spans="1:11" ht="18.75">
      <c r="A25" s="143">
        <v>21</v>
      </c>
      <c r="B25" s="151" t="s">
        <v>164</v>
      </c>
      <c r="C25" s="145"/>
      <c r="D25" s="146"/>
      <c r="E25" s="146"/>
      <c r="F25" s="146"/>
      <c r="G25" s="148"/>
      <c r="H25" s="147"/>
      <c r="I25" s="149">
        <f t="shared" si="2"/>
        <v>0</v>
      </c>
      <c r="K25">
        <f t="shared" si="3"/>
        <v>0</v>
      </c>
    </row>
    <row r="26" spans="1:11" ht="18.75">
      <c r="A26" s="143">
        <v>22</v>
      </c>
      <c r="B26" s="151" t="s">
        <v>166</v>
      </c>
      <c r="C26" s="145"/>
      <c r="D26" s="146"/>
      <c r="E26" s="146"/>
      <c r="F26" s="146"/>
      <c r="G26" s="148"/>
      <c r="H26" s="147"/>
      <c r="I26" s="149">
        <f t="shared" si="2"/>
        <v>0</v>
      </c>
      <c r="K26">
        <f t="shared" si="3"/>
        <v>0</v>
      </c>
    </row>
    <row r="27" spans="1:11" ht="18.75">
      <c r="A27" s="143">
        <v>23</v>
      </c>
      <c r="B27" s="151" t="s">
        <v>167</v>
      </c>
      <c r="C27" s="145"/>
      <c r="D27" s="146"/>
      <c r="E27" s="146"/>
      <c r="F27" s="146"/>
      <c r="G27" s="148"/>
      <c r="H27" s="147"/>
      <c r="I27" s="149">
        <f t="shared" si="2"/>
        <v>0</v>
      </c>
      <c r="K27">
        <f t="shared" si="3"/>
        <v>0</v>
      </c>
    </row>
    <row r="28" spans="1:11" ht="18.75">
      <c r="A28" s="143">
        <v>24</v>
      </c>
      <c r="B28" s="151" t="s">
        <v>168</v>
      </c>
      <c r="C28" s="145"/>
      <c r="D28" s="146"/>
      <c r="E28" s="146"/>
      <c r="F28" s="146"/>
      <c r="G28" s="148"/>
      <c r="H28" s="148"/>
      <c r="I28" s="149">
        <f t="shared" si="2"/>
        <v>0</v>
      </c>
      <c r="K28">
        <f t="shared" si="3"/>
        <v>0</v>
      </c>
    </row>
    <row r="29" spans="1:11" ht="18.75">
      <c r="A29" s="143">
        <v>25</v>
      </c>
      <c r="B29" s="151" t="s">
        <v>169</v>
      </c>
      <c r="C29" s="145"/>
      <c r="D29" s="146"/>
      <c r="E29" s="146"/>
      <c r="F29" s="146"/>
      <c r="G29" s="148"/>
      <c r="H29" s="148"/>
      <c r="I29" s="149">
        <f t="shared" si="2"/>
        <v>0</v>
      </c>
      <c r="K29">
        <f t="shared" si="3"/>
        <v>0</v>
      </c>
    </row>
    <row r="30" spans="1:11" ht="18.75">
      <c r="A30" s="143">
        <v>26</v>
      </c>
      <c r="B30" s="152" t="s">
        <v>170</v>
      </c>
      <c r="C30" s="145"/>
      <c r="D30" s="146"/>
      <c r="E30" s="146"/>
      <c r="F30" s="146"/>
      <c r="G30" s="148"/>
      <c r="H30" s="148"/>
      <c r="I30" s="149">
        <f t="shared" si="2"/>
        <v>0</v>
      </c>
      <c r="K30">
        <f t="shared" si="3"/>
        <v>0</v>
      </c>
    </row>
    <row r="31" spans="1:11" ht="18.75">
      <c r="A31" s="143">
        <v>27</v>
      </c>
      <c r="B31" s="151" t="s">
        <v>171</v>
      </c>
      <c r="C31" s="145"/>
      <c r="D31" s="146"/>
      <c r="E31" s="146"/>
      <c r="F31" s="146"/>
      <c r="G31" s="148"/>
      <c r="H31" s="147"/>
      <c r="I31" s="149">
        <f t="shared" si="2"/>
        <v>0</v>
      </c>
      <c r="K31">
        <f t="shared" si="3"/>
        <v>0</v>
      </c>
    </row>
    <row r="32" spans="1:11" ht="18.75">
      <c r="A32" s="143">
        <v>28</v>
      </c>
      <c r="B32" s="153" t="s">
        <v>172</v>
      </c>
      <c r="C32" s="145"/>
      <c r="D32" s="146"/>
      <c r="E32" s="146"/>
      <c r="F32" s="146"/>
      <c r="G32" s="148"/>
      <c r="H32" s="148"/>
      <c r="I32" s="149">
        <f t="shared" si="2"/>
        <v>0</v>
      </c>
      <c r="K32">
        <f t="shared" si="3"/>
        <v>0</v>
      </c>
    </row>
    <row r="33" spans="1:11" ht="18.75">
      <c r="A33" s="143">
        <v>29</v>
      </c>
      <c r="B33" s="153" t="s">
        <v>134</v>
      </c>
      <c r="C33" s="145"/>
      <c r="D33" s="146"/>
      <c r="E33" s="146"/>
      <c r="F33" s="146"/>
      <c r="G33" s="148"/>
      <c r="H33" s="148"/>
      <c r="I33" s="149">
        <f t="shared" si="2"/>
        <v>0</v>
      </c>
      <c r="K33">
        <f t="shared" si="3"/>
        <v>0</v>
      </c>
    </row>
    <row r="34" spans="1:11" ht="18.75">
      <c r="A34" s="143">
        <v>30</v>
      </c>
      <c r="B34" s="150" t="s">
        <v>135</v>
      </c>
      <c r="C34" s="145"/>
      <c r="D34" s="146"/>
      <c r="E34" s="146"/>
      <c r="F34" s="146"/>
      <c r="G34" s="148"/>
      <c r="H34" s="148"/>
      <c r="I34" s="149">
        <f t="shared" si="2"/>
        <v>0</v>
      </c>
      <c r="K34">
        <f t="shared" si="3"/>
        <v>0</v>
      </c>
    </row>
    <row r="35" spans="1:11" ht="18.75">
      <c r="A35" s="143">
        <v>31</v>
      </c>
      <c r="B35" s="167" t="s">
        <v>136</v>
      </c>
      <c r="C35" s="145"/>
      <c r="D35" s="166"/>
      <c r="E35" s="146"/>
      <c r="F35" s="154"/>
      <c r="G35" s="148"/>
      <c r="H35" s="148"/>
      <c r="I35" s="149">
        <f t="shared" si="2"/>
        <v>0</v>
      </c>
      <c r="K35">
        <f t="shared" si="3"/>
        <v>0</v>
      </c>
    </row>
    <row r="36" spans="1:11" ht="18.75">
      <c r="A36" s="143">
        <v>32</v>
      </c>
      <c r="B36" s="151" t="s">
        <v>137</v>
      </c>
      <c r="C36" s="145"/>
      <c r="D36" s="166"/>
      <c r="E36" s="146"/>
      <c r="F36" s="154"/>
      <c r="G36" s="148"/>
      <c r="H36" s="148"/>
      <c r="I36" s="149">
        <f t="shared" si="2"/>
        <v>0</v>
      </c>
      <c r="K36">
        <f t="shared" si="3"/>
        <v>0</v>
      </c>
    </row>
    <row r="37" spans="1:11" ht="18.75">
      <c r="A37" s="143">
        <v>33</v>
      </c>
      <c r="B37" s="157" t="s">
        <v>138</v>
      </c>
      <c r="C37" s="145"/>
      <c r="D37" s="168"/>
      <c r="E37" s="146"/>
      <c r="F37" s="154"/>
      <c r="G37" s="148"/>
      <c r="H37" s="148"/>
      <c r="I37" s="149">
        <f t="shared" si="2"/>
        <v>0</v>
      </c>
      <c r="K37">
        <f t="shared" si="3"/>
        <v>0</v>
      </c>
    </row>
    <row r="38" spans="1:11" ht="18.75">
      <c r="A38" s="143">
        <v>34</v>
      </c>
      <c r="B38" s="160" t="s">
        <v>139</v>
      </c>
      <c r="C38" s="145"/>
      <c r="D38" s="166"/>
      <c r="E38" s="146"/>
      <c r="F38" s="154"/>
      <c r="G38" s="148"/>
      <c r="H38" s="148"/>
      <c r="I38" s="149">
        <f t="shared" si="2"/>
        <v>0</v>
      </c>
      <c r="K38">
        <f t="shared" si="3"/>
        <v>0</v>
      </c>
    </row>
    <row r="39" spans="1:11" ht="18.75">
      <c r="A39" s="143">
        <v>35</v>
      </c>
      <c r="B39" s="157" t="s">
        <v>140</v>
      </c>
      <c r="C39" s="145"/>
      <c r="D39" s="166"/>
      <c r="E39" s="146"/>
      <c r="F39" s="154"/>
      <c r="G39" s="148"/>
      <c r="H39" s="148"/>
      <c r="I39" s="149">
        <f t="shared" si="2"/>
        <v>0</v>
      </c>
      <c r="K39">
        <f t="shared" si="3"/>
        <v>0</v>
      </c>
    </row>
    <row r="40" spans="1:11" ht="18.75">
      <c r="A40" s="143">
        <v>36</v>
      </c>
      <c r="B40" s="151" t="s">
        <v>141</v>
      </c>
      <c r="C40" s="145"/>
      <c r="D40" s="168"/>
      <c r="E40" s="146"/>
      <c r="F40" s="154"/>
      <c r="G40" s="148"/>
      <c r="H40" s="148"/>
      <c r="I40" s="149">
        <f t="shared" si="2"/>
        <v>0</v>
      </c>
      <c r="K40">
        <f t="shared" si="3"/>
        <v>0</v>
      </c>
    </row>
    <row r="41" spans="1:11" ht="18.75">
      <c r="A41" s="143">
        <v>37</v>
      </c>
      <c r="B41" s="151" t="s">
        <v>142</v>
      </c>
      <c r="C41" s="145"/>
      <c r="D41" s="146"/>
      <c r="E41" s="146"/>
      <c r="F41" s="146"/>
      <c r="G41" s="148"/>
      <c r="H41" s="148"/>
      <c r="I41" s="149">
        <f t="shared" si="2"/>
        <v>0</v>
      </c>
      <c r="K41">
        <f t="shared" si="3"/>
        <v>0</v>
      </c>
    </row>
    <row r="42" spans="1:11" ht="18.75">
      <c r="A42" s="143">
        <v>38</v>
      </c>
      <c r="B42" s="144" t="s">
        <v>143</v>
      </c>
      <c r="C42" s="145"/>
      <c r="D42" s="146"/>
      <c r="E42" s="146"/>
      <c r="F42" s="146"/>
      <c r="G42" s="147"/>
      <c r="H42" s="148"/>
      <c r="I42" s="149">
        <f t="shared" si="2"/>
        <v>0</v>
      </c>
      <c r="K42">
        <f t="shared" si="3"/>
        <v>0</v>
      </c>
    </row>
    <row r="43" spans="1:11" ht="18.75">
      <c r="A43" s="143">
        <v>39</v>
      </c>
      <c r="B43" s="151" t="s">
        <v>144</v>
      </c>
      <c r="C43" s="145"/>
      <c r="D43" s="146"/>
      <c r="E43" s="146"/>
      <c r="F43" s="146"/>
      <c r="G43" s="147"/>
      <c r="H43" s="148"/>
      <c r="I43" s="149">
        <f t="shared" si="2"/>
        <v>0</v>
      </c>
      <c r="K43">
        <f t="shared" si="3"/>
        <v>0</v>
      </c>
    </row>
    <row r="44" spans="1:11" ht="18.75">
      <c r="A44" s="143">
        <v>40</v>
      </c>
      <c r="B44" s="151" t="s">
        <v>145</v>
      </c>
      <c r="C44" s="145"/>
      <c r="D44" s="146"/>
      <c r="E44" s="154"/>
      <c r="F44" s="146"/>
      <c r="G44" s="148"/>
      <c r="H44" s="155"/>
      <c r="I44" s="149">
        <f t="shared" si="2"/>
        <v>0</v>
      </c>
      <c r="K44">
        <f t="shared" si="3"/>
        <v>0</v>
      </c>
    </row>
    <row r="45" spans="1:11" ht="18.75">
      <c r="A45" s="143">
        <v>41</v>
      </c>
      <c r="B45" s="151" t="s">
        <v>146</v>
      </c>
      <c r="C45" s="145"/>
      <c r="D45" s="146"/>
      <c r="E45" s="146"/>
      <c r="F45" s="146"/>
      <c r="G45" s="147"/>
      <c r="H45" s="148"/>
      <c r="I45" s="149">
        <f t="shared" si="2"/>
        <v>0</v>
      </c>
      <c r="K45">
        <f t="shared" si="3"/>
        <v>0</v>
      </c>
    </row>
    <row r="46" spans="1:11" ht="18.75">
      <c r="A46" s="143">
        <v>42</v>
      </c>
      <c r="B46" s="151" t="s">
        <v>147</v>
      </c>
      <c r="C46" s="145"/>
      <c r="D46" s="146"/>
      <c r="E46" s="146"/>
      <c r="F46" s="146"/>
      <c r="G46" s="147"/>
      <c r="H46" s="148"/>
      <c r="I46" s="149">
        <f t="shared" si="2"/>
        <v>0</v>
      </c>
      <c r="K46">
        <f t="shared" si="3"/>
        <v>0</v>
      </c>
    </row>
    <row r="47" spans="1:11" ht="18.75">
      <c r="A47" s="143">
        <v>43</v>
      </c>
      <c r="B47" s="151" t="s">
        <v>149</v>
      </c>
      <c r="C47" s="145"/>
      <c r="D47" s="146"/>
      <c r="E47" s="146"/>
      <c r="F47" s="146"/>
      <c r="G47" s="147"/>
      <c r="H47" s="148"/>
      <c r="I47" s="149">
        <f t="shared" si="2"/>
        <v>0</v>
      </c>
      <c r="K47">
        <f t="shared" si="3"/>
        <v>0</v>
      </c>
    </row>
    <row r="48" spans="1:11" ht="18.75">
      <c r="A48" s="143">
        <v>44</v>
      </c>
      <c r="B48" s="144" t="s">
        <v>150</v>
      </c>
      <c r="C48" s="145"/>
      <c r="D48" s="146"/>
      <c r="E48" s="146"/>
      <c r="F48" s="146"/>
      <c r="G48" s="147"/>
      <c r="H48" s="148"/>
      <c r="I48" s="149">
        <f t="shared" si="2"/>
        <v>0</v>
      </c>
      <c r="K48">
        <f t="shared" si="3"/>
        <v>0</v>
      </c>
    </row>
    <row r="49" spans="1:11" ht="18.75">
      <c r="A49" s="143">
        <v>45</v>
      </c>
      <c r="B49" s="153" t="s">
        <v>151</v>
      </c>
      <c r="C49" s="145"/>
      <c r="D49" s="146"/>
      <c r="E49" s="146"/>
      <c r="F49" s="146"/>
      <c r="G49" s="147"/>
      <c r="H49" s="148"/>
      <c r="I49" s="149">
        <f t="shared" si="2"/>
        <v>0</v>
      </c>
      <c r="K49">
        <f t="shared" si="3"/>
        <v>0</v>
      </c>
    </row>
    <row r="50" spans="1:11" ht="18.75">
      <c r="A50" s="143">
        <v>46</v>
      </c>
      <c r="B50" s="153" t="s">
        <v>152</v>
      </c>
      <c r="C50" s="145"/>
      <c r="D50" s="146"/>
      <c r="E50" s="146"/>
      <c r="F50" s="146"/>
      <c r="G50" s="147"/>
      <c r="H50" s="148"/>
      <c r="I50" s="149">
        <f t="shared" si="2"/>
        <v>0</v>
      </c>
      <c r="K50">
        <f t="shared" si="3"/>
        <v>0</v>
      </c>
    </row>
    <row r="51" spans="1:11" ht="18.75">
      <c r="A51" s="143">
        <v>47</v>
      </c>
      <c r="B51" s="150" t="s">
        <v>153</v>
      </c>
      <c r="C51" s="145"/>
      <c r="D51" s="146"/>
      <c r="E51" s="146"/>
      <c r="F51" s="146"/>
      <c r="G51" s="147"/>
      <c r="H51" s="148"/>
      <c r="I51" s="149">
        <f t="shared" si="2"/>
        <v>0</v>
      </c>
      <c r="K51">
        <f t="shared" si="3"/>
        <v>0</v>
      </c>
    </row>
    <row r="52" spans="1:11" ht="18.75">
      <c r="A52" s="143">
        <v>48</v>
      </c>
      <c r="B52" s="151" t="s">
        <v>183</v>
      </c>
      <c r="C52" s="145"/>
      <c r="D52" s="146"/>
      <c r="E52" s="146"/>
      <c r="F52" s="146"/>
      <c r="G52" s="147"/>
      <c r="H52" s="148"/>
      <c r="I52" s="149">
        <f t="shared" si="2"/>
        <v>0</v>
      </c>
      <c r="K52">
        <f t="shared" si="3"/>
        <v>0</v>
      </c>
    </row>
    <row r="53" spans="1:11" ht="18.75">
      <c r="A53" s="143">
        <v>49</v>
      </c>
      <c r="B53" s="159" t="s">
        <v>184</v>
      </c>
      <c r="C53" s="145"/>
      <c r="D53" s="146"/>
      <c r="E53" s="146"/>
      <c r="F53" s="146"/>
      <c r="G53" s="147"/>
      <c r="H53" s="148"/>
      <c r="I53" s="149">
        <f t="shared" si="2"/>
        <v>0</v>
      </c>
      <c r="K53">
        <f t="shared" si="3"/>
        <v>0</v>
      </c>
    </row>
    <row r="54" spans="1:11" ht="18.75">
      <c r="A54" s="143">
        <v>50</v>
      </c>
      <c r="B54" s="151" t="s">
        <v>185</v>
      </c>
      <c r="C54" s="145"/>
      <c r="D54" s="146"/>
      <c r="E54" s="146"/>
      <c r="F54" s="146"/>
      <c r="G54" s="147"/>
      <c r="H54" s="148"/>
      <c r="I54" s="149">
        <f t="shared" si="2"/>
        <v>0</v>
      </c>
      <c r="K54">
        <f t="shared" si="3"/>
        <v>0</v>
      </c>
    </row>
    <row r="55" spans="1:11" ht="18.75">
      <c r="A55" s="143">
        <v>51</v>
      </c>
      <c r="B55" s="156" t="s">
        <v>186</v>
      </c>
      <c r="C55" s="145"/>
      <c r="D55" s="146"/>
      <c r="E55" s="146"/>
      <c r="F55" s="146"/>
      <c r="G55" s="147"/>
      <c r="H55" s="148"/>
      <c r="I55" s="149">
        <f t="shared" si="2"/>
        <v>0</v>
      </c>
      <c r="K55">
        <f t="shared" si="3"/>
        <v>0</v>
      </c>
    </row>
    <row r="56" spans="1:11" ht="18.75">
      <c r="A56" s="143">
        <v>52</v>
      </c>
      <c r="B56" s="144" t="s">
        <v>187</v>
      </c>
      <c r="C56" s="145"/>
      <c r="D56" s="146"/>
      <c r="E56" s="146"/>
      <c r="F56" s="146"/>
      <c r="G56" s="147"/>
      <c r="H56" s="148"/>
      <c r="I56" s="149">
        <f t="shared" si="2"/>
        <v>0</v>
      </c>
      <c r="K56">
        <f t="shared" si="3"/>
        <v>0</v>
      </c>
    </row>
    <row r="57" spans="1:11" ht="18.75">
      <c r="A57" s="143">
        <v>53</v>
      </c>
      <c r="B57" s="151" t="s">
        <v>188</v>
      </c>
      <c r="C57" s="145"/>
      <c r="D57" s="146"/>
      <c r="E57" s="146"/>
      <c r="F57" s="146"/>
      <c r="G57" s="147"/>
      <c r="H57" s="148"/>
      <c r="I57" s="149">
        <f t="shared" si="2"/>
        <v>0</v>
      </c>
      <c r="K57">
        <f t="shared" si="3"/>
        <v>0</v>
      </c>
    </row>
    <row r="58" spans="1:11" ht="18.75">
      <c r="A58" s="143">
        <v>54</v>
      </c>
      <c r="B58" s="151" t="s">
        <v>189</v>
      </c>
      <c r="C58" s="145"/>
      <c r="D58" s="146"/>
      <c r="E58" s="146"/>
      <c r="F58" s="146"/>
      <c r="G58" s="147"/>
      <c r="H58" s="148"/>
      <c r="I58" s="149">
        <f t="shared" si="2"/>
        <v>0</v>
      </c>
      <c r="K58">
        <f t="shared" si="3"/>
        <v>0</v>
      </c>
    </row>
    <row r="59" spans="1:11" ht="18.75">
      <c r="A59" s="143">
        <v>55</v>
      </c>
      <c r="B59" s="151" t="s">
        <v>190</v>
      </c>
      <c r="C59" s="145"/>
      <c r="D59" s="154"/>
      <c r="E59" s="154"/>
      <c r="F59" s="154"/>
      <c r="G59" s="148"/>
      <c r="H59" s="148"/>
      <c r="I59" s="149">
        <f t="shared" si="2"/>
        <v>0</v>
      </c>
      <c r="K59">
        <f t="shared" si="3"/>
        <v>0</v>
      </c>
    </row>
    <row r="60" spans="1:11" ht="18.75">
      <c r="A60" s="143">
        <v>56</v>
      </c>
      <c r="B60" s="151" t="s">
        <v>191</v>
      </c>
      <c r="C60" s="145"/>
      <c r="D60" s="146"/>
      <c r="E60" s="146"/>
      <c r="F60" s="146"/>
      <c r="G60" s="148"/>
      <c r="H60" s="148"/>
      <c r="I60" s="149">
        <f t="shared" si="2"/>
        <v>0</v>
      </c>
      <c r="K60">
        <f t="shared" si="3"/>
        <v>0</v>
      </c>
    </row>
    <row r="61" spans="1:11" ht="18.75">
      <c r="A61" s="143">
        <v>57</v>
      </c>
      <c r="B61" s="151" t="s">
        <v>192</v>
      </c>
      <c r="C61" s="145"/>
      <c r="D61" s="146"/>
      <c r="E61" s="146"/>
      <c r="F61" s="146"/>
      <c r="G61" s="147"/>
      <c r="H61" s="148"/>
      <c r="I61" s="149">
        <f t="shared" si="2"/>
        <v>0</v>
      </c>
      <c r="K61">
        <f t="shared" si="3"/>
        <v>0</v>
      </c>
    </row>
    <row r="62" spans="1:11" ht="18.75">
      <c r="A62" s="143">
        <v>58</v>
      </c>
      <c r="B62" s="151" t="s">
        <v>193</v>
      </c>
      <c r="C62" s="145"/>
      <c r="D62" s="146"/>
      <c r="E62" s="146"/>
      <c r="F62" s="146"/>
      <c r="G62" s="147"/>
      <c r="H62" s="148"/>
      <c r="I62" s="149">
        <f t="shared" si="2"/>
        <v>0</v>
      </c>
      <c r="K62">
        <f t="shared" si="3"/>
        <v>0</v>
      </c>
    </row>
    <row r="63" spans="1:11" ht="18.75">
      <c r="A63" s="143">
        <v>59</v>
      </c>
      <c r="B63" s="151" t="s">
        <v>194</v>
      </c>
      <c r="C63" s="145"/>
      <c r="D63" s="146"/>
      <c r="E63" s="146"/>
      <c r="F63" s="146"/>
      <c r="G63" s="147"/>
      <c r="H63" s="148"/>
      <c r="I63" s="149">
        <f t="shared" si="2"/>
        <v>0</v>
      </c>
      <c r="K63">
        <f t="shared" si="3"/>
        <v>0</v>
      </c>
    </row>
    <row r="64" spans="1:11" ht="18.75">
      <c r="A64" s="143">
        <v>60</v>
      </c>
      <c r="B64" s="144" t="s">
        <v>195</v>
      </c>
      <c r="C64" s="145"/>
      <c r="D64" s="146"/>
      <c r="E64" s="146"/>
      <c r="F64" s="146"/>
      <c r="G64" s="147"/>
      <c r="H64" s="148"/>
      <c r="I64" s="149">
        <f t="shared" si="2"/>
        <v>0</v>
      </c>
      <c r="K64">
        <f t="shared" si="3"/>
        <v>0</v>
      </c>
    </row>
    <row r="65" spans="1:11" ht="18.75">
      <c r="A65" s="143">
        <v>61</v>
      </c>
      <c r="B65" s="157" t="s">
        <v>196</v>
      </c>
      <c r="C65" s="145"/>
      <c r="D65" s="146"/>
      <c r="E65" s="146"/>
      <c r="F65" s="146"/>
      <c r="G65" s="147"/>
      <c r="H65" s="148"/>
      <c r="I65" s="149">
        <f t="shared" si="2"/>
        <v>0</v>
      </c>
      <c r="K65">
        <f t="shared" si="3"/>
        <v>0</v>
      </c>
    </row>
    <row r="66" spans="1:11" ht="18.75">
      <c r="A66" s="143">
        <v>62</v>
      </c>
      <c r="B66" s="157" t="s">
        <v>116</v>
      </c>
      <c r="C66" s="145"/>
      <c r="D66" s="146"/>
      <c r="E66" s="146"/>
      <c r="F66" s="146"/>
      <c r="G66" s="148"/>
      <c r="H66" s="148"/>
      <c r="I66" s="149">
        <f t="shared" si="2"/>
        <v>0</v>
      </c>
      <c r="K66">
        <f t="shared" si="3"/>
        <v>0</v>
      </c>
    </row>
    <row r="67" spans="1:11" ht="18.75">
      <c r="A67" s="143">
        <v>63</v>
      </c>
      <c r="B67" s="157" t="s">
        <v>118</v>
      </c>
      <c r="C67" s="145"/>
      <c r="D67" s="146"/>
      <c r="E67" s="146"/>
      <c r="F67" s="146"/>
      <c r="G67" s="147"/>
      <c r="H67" s="148"/>
      <c r="I67" s="149">
        <f t="shared" si="2"/>
        <v>0</v>
      </c>
      <c r="K67">
        <f t="shared" si="3"/>
        <v>0</v>
      </c>
    </row>
    <row r="68" spans="1:11" ht="18.75">
      <c r="A68" s="143">
        <v>64</v>
      </c>
      <c r="B68" s="157" t="s">
        <v>117</v>
      </c>
      <c r="C68" s="145"/>
      <c r="D68" s="146"/>
      <c r="E68" s="146"/>
      <c r="F68" s="146"/>
      <c r="G68" s="148"/>
      <c r="H68" s="147"/>
      <c r="I68" s="149">
        <f t="shared" si="2"/>
        <v>0</v>
      </c>
      <c r="K68">
        <f t="shared" si="3"/>
        <v>0</v>
      </c>
    </row>
    <row r="69" spans="1:11" ht="18.75">
      <c r="A69" s="143">
        <v>65</v>
      </c>
      <c r="B69" s="151" t="s">
        <v>119</v>
      </c>
      <c r="C69" s="145"/>
      <c r="D69" s="146"/>
      <c r="E69" s="146"/>
      <c r="F69" s="146"/>
      <c r="G69" s="148"/>
      <c r="H69" s="148"/>
      <c r="I69" s="149">
        <f t="shared" si="2"/>
        <v>0</v>
      </c>
      <c r="K69">
        <f t="shared" si="3"/>
        <v>0</v>
      </c>
    </row>
    <row r="70" spans="1:11" ht="18.75">
      <c r="A70" s="143">
        <v>66</v>
      </c>
      <c r="B70" s="157" t="s">
        <v>120</v>
      </c>
      <c r="C70" s="145"/>
      <c r="D70" s="146"/>
      <c r="E70" s="146"/>
      <c r="F70" s="146"/>
      <c r="G70" s="148"/>
      <c r="H70" s="148"/>
      <c r="I70" s="149">
        <f t="shared" ref="I70:I81" si="4">+G70-H70</f>
        <v>0</v>
      </c>
      <c r="K70">
        <f t="shared" ref="K70:K81" si="5">IF(G70&gt;0,1,0)</f>
        <v>0</v>
      </c>
    </row>
    <row r="71" spans="1:11" ht="18.75">
      <c r="A71" s="143">
        <v>67</v>
      </c>
      <c r="B71" s="157" t="s">
        <v>121</v>
      </c>
      <c r="C71" s="145"/>
      <c r="D71" s="146"/>
      <c r="E71" s="146"/>
      <c r="F71" s="146"/>
      <c r="G71" s="148"/>
      <c r="H71" s="148"/>
      <c r="I71" s="149">
        <f t="shared" si="4"/>
        <v>0</v>
      </c>
      <c r="K71">
        <f t="shared" si="5"/>
        <v>0</v>
      </c>
    </row>
    <row r="72" spans="1:11" ht="18.75">
      <c r="A72" s="143">
        <v>68</v>
      </c>
      <c r="B72" s="151" t="s">
        <v>123</v>
      </c>
      <c r="C72" s="145"/>
      <c r="D72" s="146"/>
      <c r="E72" s="146"/>
      <c r="F72" s="146"/>
      <c r="G72" s="147"/>
      <c r="H72" s="148"/>
      <c r="I72" s="149">
        <f t="shared" si="4"/>
        <v>0</v>
      </c>
      <c r="K72">
        <f t="shared" si="5"/>
        <v>0</v>
      </c>
    </row>
    <row r="73" spans="1:11" ht="18.75">
      <c r="A73" s="143">
        <v>69</v>
      </c>
      <c r="B73" s="156" t="s">
        <v>124</v>
      </c>
      <c r="C73" s="145"/>
      <c r="D73" s="146"/>
      <c r="E73" s="146"/>
      <c r="F73" s="146"/>
      <c r="G73" s="147"/>
      <c r="H73" s="148"/>
      <c r="I73" s="149">
        <f t="shared" si="4"/>
        <v>0</v>
      </c>
      <c r="K73">
        <f t="shared" si="5"/>
        <v>0</v>
      </c>
    </row>
    <row r="74" spans="1:11" ht="18.75">
      <c r="A74" s="143">
        <v>70</v>
      </c>
      <c r="B74" s="156" t="s">
        <v>125</v>
      </c>
      <c r="C74" s="145"/>
      <c r="D74" s="146"/>
      <c r="E74" s="146"/>
      <c r="F74" s="146"/>
      <c r="G74" s="148"/>
      <c r="H74" s="148"/>
      <c r="I74" s="149">
        <f t="shared" si="4"/>
        <v>0</v>
      </c>
      <c r="K74">
        <f t="shared" si="5"/>
        <v>0</v>
      </c>
    </row>
    <row r="75" spans="1:11" ht="18.75">
      <c r="A75" s="143">
        <v>71</v>
      </c>
      <c r="B75" s="151" t="s">
        <v>126</v>
      </c>
      <c r="C75" s="145"/>
      <c r="D75" s="146"/>
      <c r="E75" s="146"/>
      <c r="F75" s="146"/>
      <c r="G75" s="147"/>
      <c r="H75" s="148"/>
      <c r="I75" s="149">
        <f t="shared" si="4"/>
        <v>0</v>
      </c>
      <c r="K75">
        <f t="shared" si="5"/>
        <v>0</v>
      </c>
    </row>
    <row r="76" spans="1:11" ht="18.75">
      <c r="A76" s="143">
        <v>72</v>
      </c>
      <c r="B76" s="144" t="s">
        <v>127</v>
      </c>
      <c r="C76" s="145"/>
      <c r="D76" s="146"/>
      <c r="E76" s="146"/>
      <c r="F76" s="146"/>
      <c r="G76" s="147"/>
      <c r="H76" s="148"/>
      <c r="I76" s="149">
        <f t="shared" si="4"/>
        <v>0</v>
      </c>
      <c r="K76">
        <f t="shared" si="5"/>
        <v>0</v>
      </c>
    </row>
    <row r="77" spans="1:11" ht="18.75">
      <c r="A77" s="143">
        <v>73</v>
      </c>
      <c r="B77" s="144" t="s">
        <v>128</v>
      </c>
      <c r="C77" s="145"/>
      <c r="D77" s="146"/>
      <c r="E77" s="146"/>
      <c r="F77" s="146"/>
      <c r="G77" s="148"/>
      <c r="H77" s="148"/>
      <c r="I77" s="149">
        <f t="shared" si="4"/>
        <v>0</v>
      </c>
      <c r="K77">
        <f t="shared" si="5"/>
        <v>0</v>
      </c>
    </row>
    <row r="78" spans="1:11" ht="18.75">
      <c r="A78" s="143">
        <v>74</v>
      </c>
      <c r="B78" s="144" t="s">
        <v>129</v>
      </c>
      <c r="C78" s="145"/>
      <c r="D78" s="146"/>
      <c r="E78" s="146"/>
      <c r="F78" s="146"/>
      <c r="G78" s="147"/>
      <c r="H78" s="148"/>
      <c r="I78" s="149">
        <f t="shared" si="4"/>
        <v>0</v>
      </c>
      <c r="K78">
        <f t="shared" si="5"/>
        <v>0</v>
      </c>
    </row>
    <row r="79" spans="1:11" ht="18.75">
      <c r="A79" s="143">
        <v>75</v>
      </c>
      <c r="B79" s="144" t="s">
        <v>130</v>
      </c>
      <c r="C79" s="145"/>
      <c r="D79" s="146"/>
      <c r="E79" s="146"/>
      <c r="F79" s="146"/>
      <c r="G79" s="147"/>
      <c r="H79" s="148"/>
      <c r="I79" s="149">
        <f t="shared" si="4"/>
        <v>0</v>
      </c>
      <c r="K79">
        <f t="shared" si="5"/>
        <v>0</v>
      </c>
    </row>
    <row r="80" spans="1:11" ht="18.75">
      <c r="A80" s="143">
        <v>76</v>
      </c>
      <c r="B80" s="151" t="s">
        <v>132</v>
      </c>
      <c r="C80" s="145"/>
      <c r="D80" s="146"/>
      <c r="E80" s="146"/>
      <c r="F80" s="146"/>
      <c r="G80" s="147"/>
      <c r="H80" s="148"/>
      <c r="I80" s="149">
        <f t="shared" si="4"/>
        <v>0</v>
      </c>
      <c r="K80">
        <f t="shared" si="5"/>
        <v>0</v>
      </c>
    </row>
    <row r="81" spans="1:11" ht="18.75">
      <c r="A81" s="163">
        <v>77</v>
      </c>
      <c r="B81" s="164" t="s">
        <v>131</v>
      </c>
      <c r="C81" s="165"/>
      <c r="D81" s="161"/>
      <c r="E81" s="161"/>
      <c r="F81" s="161"/>
      <c r="G81" s="162"/>
      <c r="H81" s="162"/>
      <c r="I81" s="383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80BB3-3B22-4E75-8319-083A635888DA}">
  <sheetPr codeName="Sheet95">
    <tabColor theme="9" tint="0.59999389629810485"/>
  </sheetPr>
  <dimension ref="A1:K79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K13" sqref="K13"/>
    </sheetView>
  </sheetViews>
  <sheetFormatPr defaultColWidth="9" defaultRowHeight="18.75"/>
  <cols>
    <col min="1" max="1" width="9" style="423"/>
    <col min="2" max="2" width="14.140625" style="423" bestFit="1" customWidth="1"/>
    <col min="3" max="3" width="16.85546875" style="423" customWidth="1"/>
    <col min="4" max="6" width="9" style="423"/>
    <col min="7" max="7" width="12.28515625" style="423" customWidth="1"/>
    <col min="8" max="9" width="13" style="423" customWidth="1"/>
    <col min="10" max="16384" width="9" style="423"/>
  </cols>
  <sheetData>
    <row r="1" spans="1:11">
      <c r="A1" s="850" t="s">
        <v>444</v>
      </c>
      <c r="B1" s="850"/>
      <c r="C1" s="850"/>
      <c r="D1" s="850"/>
      <c r="E1" s="850"/>
      <c r="F1" s="850"/>
      <c r="G1" s="850"/>
      <c r="H1" s="850"/>
      <c r="I1" s="850"/>
      <c r="K1" s="424"/>
    </row>
    <row r="2" spans="1:11">
      <c r="A2" s="850" t="s">
        <v>227</v>
      </c>
      <c r="B2" s="850" t="s">
        <v>4</v>
      </c>
      <c r="C2" s="851" t="s">
        <v>228</v>
      </c>
      <c r="D2" s="850" t="s">
        <v>229</v>
      </c>
      <c r="E2" s="850"/>
      <c r="F2" s="850"/>
      <c r="G2" s="138" t="s">
        <v>230</v>
      </c>
      <c r="H2" s="138" t="s">
        <v>230</v>
      </c>
      <c r="I2" s="852" t="s">
        <v>231</v>
      </c>
      <c r="K2" s="422" t="s">
        <v>318</v>
      </c>
    </row>
    <row r="3" spans="1:11">
      <c r="A3" s="850"/>
      <c r="B3" s="850"/>
      <c r="C3" s="851"/>
      <c r="D3" s="138" t="s">
        <v>232</v>
      </c>
      <c r="E3" s="138" t="s">
        <v>233</v>
      </c>
      <c r="F3" s="138" t="s">
        <v>234</v>
      </c>
      <c r="G3" s="138" t="s">
        <v>235</v>
      </c>
      <c r="H3" s="138" t="s">
        <v>236</v>
      </c>
      <c r="I3" s="852"/>
      <c r="K3" s="424"/>
    </row>
    <row r="4" spans="1:11">
      <c r="A4" s="850" t="s">
        <v>40</v>
      </c>
      <c r="B4" s="850"/>
      <c r="C4" s="390">
        <f>SUM(C5:C79)</f>
        <v>0</v>
      </c>
      <c r="D4" s="390">
        <f t="shared" ref="D4:H4" si="0">SUM(D5:D79)</f>
        <v>0</v>
      </c>
      <c r="E4" s="390">
        <f t="shared" si="0"/>
        <v>0</v>
      </c>
      <c r="F4" s="390">
        <f t="shared" si="0"/>
        <v>0</v>
      </c>
      <c r="G4" s="390">
        <f t="shared" si="0"/>
        <v>0</v>
      </c>
      <c r="H4" s="390">
        <f t="shared" si="0"/>
        <v>0</v>
      </c>
      <c r="I4" s="390">
        <f>SUM(I5:I79)</f>
        <v>0</v>
      </c>
      <c r="K4" s="424">
        <f>SUM(K5:K79)</f>
        <v>0</v>
      </c>
    </row>
    <row r="5" spans="1:11">
      <c r="A5" s="391">
        <v>1</v>
      </c>
      <c r="B5" s="151"/>
      <c r="C5" s="145"/>
      <c r="D5" s="146"/>
      <c r="E5" s="146"/>
      <c r="F5" s="146"/>
      <c r="G5" s="148"/>
      <c r="H5" s="147"/>
      <c r="I5" s="392">
        <f>+G5-H5</f>
        <v>0</v>
      </c>
      <c r="K5" s="423">
        <f>IF(G5&gt;0,1,0)</f>
        <v>0</v>
      </c>
    </row>
    <row r="6" spans="1:11">
      <c r="A6" s="391">
        <v>2</v>
      </c>
      <c r="B6" s="153"/>
      <c r="C6" s="145"/>
      <c r="D6" s="146"/>
      <c r="E6" s="146"/>
      <c r="F6" s="146"/>
      <c r="G6" s="147"/>
      <c r="H6" s="148"/>
      <c r="I6" s="392">
        <f t="shared" ref="I6:I69" si="1">+G6-H6</f>
        <v>0</v>
      </c>
      <c r="K6" s="423">
        <f t="shared" ref="K6:K69" si="2">IF(G6&gt;0,1,0)</f>
        <v>0</v>
      </c>
    </row>
    <row r="7" spans="1:11">
      <c r="A7" s="391">
        <v>3</v>
      </c>
      <c r="B7" s="153"/>
      <c r="C7" s="145"/>
      <c r="D7" s="146"/>
      <c r="E7" s="146"/>
      <c r="F7" s="146"/>
      <c r="G7" s="147"/>
      <c r="H7" s="148"/>
      <c r="I7" s="392">
        <f t="shared" si="1"/>
        <v>0</v>
      </c>
      <c r="K7" s="423">
        <f t="shared" si="2"/>
        <v>0</v>
      </c>
    </row>
    <row r="8" spans="1:11">
      <c r="A8" s="391">
        <v>4</v>
      </c>
      <c r="B8" s="156"/>
      <c r="C8" s="145"/>
      <c r="D8" s="146"/>
      <c r="E8" s="146"/>
      <c r="F8" s="146"/>
      <c r="G8" s="147"/>
      <c r="H8" s="148"/>
      <c r="I8" s="392">
        <f t="shared" si="1"/>
        <v>0</v>
      </c>
      <c r="K8" s="423">
        <f t="shared" si="2"/>
        <v>0</v>
      </c>
    </row>
    <row r="9" spans="1:11">
      <c r="A9" s="391">
        <v>5</v>
      </c>
      <c r="B9" s="153"/>
      <c r="C9" s="145"/>
      <c r="D9" s="146"/>
      <c r="E9" s="146"/>
      <c r="F9" s="146"/>
      <c r="G9" s="147"/>
      <c r="H9" s="148"/>
      <c r="I9" s="392">
        <f t="shared" si="1"/>
        <v>0</v>
      </c>
      <c r="K9" s="423">
        <f t="shared" si="2"/>
        <v>0</v>
      </c>
    </row>
    <row r="10" spans="1:11">
      <c r="A10" s="391">
        <v>6</v>
      </c>
      <c r="B10" s="159"/>
      <c r="C10" s="145"/>
      <c r="D10" s="146"/>
      <c r="E10" s="146"/>
      <c r="F10" s="146"/>
      <c r="G10" s="147"/>
      <c r="H10" s="148"/>
      <c r="I10" s="392">
        <f t="shared" si="1"/>
        <v>0</v>
      </c>
      <c r="K10" s="423">
        <f t="shared" si="2"/>
        <v>0</v>
      </c>
    </row>
    <row r="11" spans="1:11">
      <c r="A11" s="391">
        <v>7</v>
      </c>
      <c r="B11" s="151"/>
      <c r="C11" s="145"/>
      <c r="D11" s="146"/>
      <c r="E11" s="146"/>
      <c r="F11" s="146"/>
      <c r="G11" s="147"/>
      <c r="H11" s="148"/>
      <c r="I11" s="392">
        <f t="shared" si="1"/>
        <v>0</v>
      </c>
      <c r="K11" s="423">
        <f t="shared" si="2"/>
        <v>0</v>
      </c>
    </row>
    <row r="12" spans="1:11">
      <c r="A12" s="391">
        <v>8</v>
      </c>
      <c r="B12" s="144"/>
      <c r="C12" s="145"/>
      <c r="D12" s="146"/>
      <c r="E12" s="146"/>
      <c r="F12" s="146"/>
      <c r="G12" s="147"/>
      <c r="H12" s="148"/>
      <c r="I12" s="392">
        <f t="shared" si="1"/>
        <v>0</v>
      </c>
      <c r="K12" s="423">
        <f t="shared" si="2"/>
        <v>0</v>
      </c>
    </row>
    <row r="13" spans="1:11">
      <c r="A13" s="391">
        <v>9</v>
      </c>
      <c r="B13" s="151"/>
      <c r="C13" s="145"/>
      <c r="D13" s="146"/>
      <c r="E13" s="146"/>
      <c r="F13" s="146"/>
      <c r="G13" s="147"/>
      <c r="H13" s="148"/>
      <c r="I13" s="392">
        <f t="shared" si="1"/>
        <v>0</v>
      </c>
      <c r="K13" s="423">
        <f t="shared" si="2"/>
        <v>0</v>
      </c>
    </row>
    <row r="14" spans="1:11">
      <c r="A14" s="391">
        <v>10</v>
      </c>
      <c r="B14" s="151"/>
      <c r="C14" s="145"/>
      <c r="D14" s="146"/>
      <c r="E14" s="146"/>
      <c r="F14" s="146"/>
      <c r="G14" s="147"/>
      <c r="H14" s="148"/>
      <c r="I14" s="392">
        <f t="shared" si="1"/>
        <v>0</v>
      </c>
      <c r="K14" s="423">
        <f t="shared" si="2"/>
        <v>0</v>
      </c>
    </row>
    <row r="15" spans="1:11">
      <c r="A15" s="391">
        <v>11</v>
      </c>
      <c r="B15" s="153"/>
      <c r="C15" s="145"/>
      <c r="D15" s="146"/>
      <c r="E15" s="146"/>
      <c r="F15" s="146"/>
      <c r="G15" s="148"/>
      <c r="H15" s="148"/>
      <c r="I15" s="392">
        <f t="shared" si="1"/>
        <v>0</v>
      </c>
      <c r="K15" s="423">
        <f t="shared" si="2"/>
        <v>0</v>
      </c>
    </row>
    <row r="16" spans="1:11">
      <c r="A16" s="391">
        <v>12</v>
      </c>
      <c r="B16" s="153"/>
      <c r="C16" s="145"/>
      <c r="D16" s="154"/>
      <c r="E16" s="154"/>
      <c r="F16" s="154"/>
      <c r="G16" s="147"/>
      <c r="H16" s="155"/>
      <c r="I16" s="392">
        <f t="shared" si="1"/>
        <v>0</v>
      </c>
      <c r="K16" s="423">
        <f t="shared" si="2"/>
        <v>0</v>
      </c>
    </row>
    <row r="17" spans="1:11">
      <c r="A17" s="391">
        <v>13</v>
      </c>
      <c r="B17" s="151"/>
      <c r="C17" s="145"/>
      <c r="D17" s="146"/>
      <c r="E17" s="146"/>
      <c r="F17" s="146"/>
      <c r="G17" s="147"/>
      <c r="H17" s="148"/>
      <c r="I17" s="392">
        <f t="shared" si="1"/>
        <v>0</v>
      </c>
      <c r="K17" s="423">
        <f t="shared" si="2"/>
        <v>0</v>
      </c>
    </row>
    <row r="18" spans="1:11">
      <c r="A18" s="391">
        <v>14</v>
      </c>
      <c r="B18" s="153"/>
      <c r="C18" s="145"/>
      <c r="D18" s="146"/>
      <c r="E18" s="146"/>
      <c r="F18" s="146"/>
      <c r="G18" s="147"/>
      <c r="H18" s="148"/>
      <c r="I18" s="392">
        <f t="shared" si="1"/>
        <v>0</v>
      </c>
      <c r="K18" s="423">
        <f t="shared" si="2"/>
        <v>0</v>
      </c>
    </row>
    <row r="19" spans="1:11">
      <c r="A19" s="391">
        <v>15</v>
      </c>
      <c r="B19" s="152"/>
      <c r="C19" s="145"/>
      <c r="D19" s="146"/>
      <c r="E19" s="146"/>
      <c r="F19" s="146"/>
      <c r="G19" s="147"/>
      <c r="H19" s="148"/>
      <c r="I19" s="392">
        <f t="shared" si="1"/>
        <v>0</v>
      </c>
      <c r="K19" s="423">
        <f t="shared" si="2"/>
        <v>0</v>
      </c>
    </row>
    <row r="20" spans="1:11">
      <c r="A20" s="391">
        <v>16</v>
      </c>
      <c r="B20" s="153"/>
      <c r="C20" s="145"/>
      <c r="D20" s="146"/>
      <c r="E20" s="146"/>
      <c r="F20" s="146"/>
      <c r="G20" s="147"/>
      <c r="H20" s="148"/>
      <c r="I20" s="392">
        <f t="shared" si="1"/>
        <v>0</v>
      </c>
      <c r="K20" s="423">
        <f t="shared" si="2"/>
        <v>0</v>
      </c>
    </row>
    <row r="21" spans="1:11">
      <c r="A21" s="391">
        <v>17</v>
      </c>
      <c r="B21" s="153"/>
      <c r="C21" s="145"/>
      <c r="D21" s="146"/>
      <c r="E21" s="146"/>
      <c r="F21" s="146"/>
      <c r="G21" s="147"/>
      <c r="H21" s="148"/>
      <c r="I21" s="392">
        <f t="shared" si="1"/>
        <v>0</v>
      </c>
      <c r="K21" s="423">
        <f t="shared" si="2"/>
        <v>0</v>
      </c>
    </row>
    <row r="22" spans="1:11">
      <c r="A22" s="391">
        <v>18</v>
      </c>
      <c r="B22" s="153"/>
      <c r="C22" s="145"/>
      <c r="D22" s="146"/>
      <c r="E22" s="146"/>
      <c r="F22" s="146"/>
      <c r="G22" s="147"/>
      <c r="H22" s="148"/>
      <c r="I22" s="392">
        <f t="shared" si="1"/>
        <v>0</v>
      </c>
      <c r="K22" s="423">
        <f t="shared" si="2"/>
        <v>0</v>
      </c>
    </row>
    <row r="23" spans="1:11">
      <c r="A23" s="391">
        <v>19</v>
      </c>
      <c r="B23" s="151"/>
      <c r="C23" s="145"/>
      <c r="D23" s="146"/>
      <c r="E23" s="146"/>
      <c r="F23" s="146"/>
      <c r="G23" s="147"/>
      <c r="H23" s="148"/>
      <c r="I23" s="392">
        <f t="shared" si="1"/>
        <v>0</v>
      </c>
      <c r="K23" s="423">
        <f t="shared" si="2"/>
        <v>0</v>
      </c>
    </row>
    <row r="24" spans="1:11">
      <c r="A24" s="391">
        <v>20</v>
      </c>
      <c r="B24" s="151"/>
      <c r="C24" s="145"/>
      <c r="D24" s="146"/>
      <c r="E24" s="146"/>
      <c r="F24" s="146"/>
      <c r="G24" s="147"/>
      <c r="H24" s="148"/>
      <c r="I24" s="392">
        <f t="shared" si="1"/>
        <v>0</v>
      </c>
      <c r="K24" s="423">
        <f t="shared" si="2"/>
        <v>0</v>
      </c>
    </row>
    <row r="25" spans="1:11">
      <c r="A25" s="391">
        <v>21</v>
      </c>
      <c r="B25" s="151"/>
      <c r="C25" s="145"/>
      <c r="D25" s="146"/>
      <c r="E25" s="146"/>
      <c r="F25" s="146"/>
      <c r="G25" s="147"/>
      <c r="H25" s="148"/>
      <c r="I25" s="392">
        <f t="shared" si="1"/>
        <v>0</v>
      </c>
      <c r="K25" s="423">
        <f t="shared" si="2"/>
        <v>0</v>
      </c>
    </row>
    <row r="26" spans="1:11">
      <c r="A26" s="391">
        <v>22</v>
      </c>
      <c r="B26" s="151"/>
      <c r="C26" s="145"/>
      <c r="D26" s="146"/>
      <c r="E26" s="146"/>
      <c r="F26" s="146"/>
      <c r="G26" s="148"/>
      <c r="H26" s="147"/>
      <c r="I26" s="392">
        <f t="shared" si="1"/>
        <v>0</v>
      </c>
      <c r="K26" s="423">
        <f t="shared" si="2"/>
        <v>0</v>
      </c>
    </row>
    <row r="27" spans="1:11">
      <c r="A27" s="391">
        <v>23</v>
      </c>
      <c r="B27" s="151"/>
      <c r="C27" s="145"/>
      <c r="D27" s="146"/>
      <c r="E27" s="146"/>
      <c r="F27" s="146"/>
      <c r="G27" s="148"/>
      <c r="H27" s="147"/>
      <c r="I27" s="392">
        <f t="shared" si="1"/>
        <v>0</v>
      </c>
      <c r="K27" s="423">
        <f t="shared" si="2"/>
        <v>0</v>
      </c>
    </row>
    <row r="28" spans="1:11">
      <c r="A28" s="391">
        <v>24</v>
      </c>
      <c r="B28" s="151"/>
      <c r="C28" s="145"/>
      <c r="D28" s="146"/>
      <c r="E28" s="146"/>
      <c r="F28" s="146"/>
      <c r="G28" s="148"/>
      <c r="H28" s="147"/>
      <c r="I28" s="392">
        <f t="shared" si="1"/>
        <v>0</v>
      </c>
      <c r="K28" s="423">
        <f t="shared" si="2"/>
        <v>0</v>
      </c>
    </row>
    <row r="29" spans="1:11">
      <c r="A29" s="391">
        <v>25</v>
      </c>
      <c r="B29" s="151"/>
      <c r="C29" s="145"/>
      <c r="D29" s="146"/>
      <c r="E29" s="146"/>
      <c r="F29" s="146"/>
      <c r="G29" s="148"/>
      <c r="H29" s="147"/>
      <c r="I29" s="392">
        <f t="shared" si="1"/>
        <v>0</v>
      </c>
      <c r="K29" s="423">
        <f t="shared" si="2"/>
        <v>0</v>
      </c>
    </row>
    <row r="30" spans="1:11">
      <c r="A30" s="391">
        <v>26</v>
      </c>
      <c r="B30" s="151"/>
      <c r="C30" s="145"/>
      <c r="D30" s="146"/>
      <c r="E30" s="146"/>
      <c r="F30" s="146"/>
      <c r="G30" s="147"/>
      <c r="H30" s="148"/>
      <c r="I30" s="392">
        <f t="shared" si="1"/>
        <v>0</v>
      </c>
      <c r="K30" s="423">
        <f t="shared" si="2"/>
        <v>0</v>
      </c>
    </row>
    <row r="31" spans="1:11">
      <c r="A31" s="391">
        <v>27</v>
      </c>
      <c r="B31" s="156"/>
      <c r="C31" s="145"/>
      <c r="D31" s="146"/>
      <c r="E31" s="146"/>
      <c r="F31" s="146"/>
      <c r="G31" s="147"/>
      <c r="H31" s="148"/>
      <c r="I31" s="392">
        <f t="shared" si="1"/>
        <v>0</v>
      </c>
      <c r="K31" s="423">
        <f t="shared" si="2"/>
        <v>0</v>
      </c>
    </row>
    <row r="32" spans="1:11">
      <c r="A32" s="391">
        <v>28</v>
      </c>
      <c r="B32" s="151"/>
      <c r="C32" s="145"/>
      <c r="D32" s="146"/>
      <c r="E32" s="146"/>
      <c r="F32" s="146"/>
      <c r="G32" s="147"/>
      <c r="H32" s="148"/>
      <c r="I32" s="392">
        <f t="shared" si="1"/>
        <v>0</v>
      </c>
      <c r="K32" s="423">
        <f t="shared" si="2"/>
        <v>0</v>
      </c>
    </row>
    <row r="33" spans="1:11">
      <c r="A33" s="391">
        <v>29</v>
      </c>
      <c r="B33" s="151"/>
      <c r="C33" s="145"/>
      <c r="D33" s="146"/>
      <c r="E33" s="146"/>
      <c r="F33" s="146"/>
      <c r="G33" s="147"/>
      <c r="H33" s="148"/>
      <c r="I33" s="392">
        <f t="shared" si="1"/>
        <v>0</v>
      </c>
      <c r="K33" s="423">
        <f t="shared" si="2"/>
        <v>0</v>
      </c>
    </row>
    <row r="34" spans="1:11">
      <c r="A34" s="391">
        <v>30</v>
      </c>
      <c r="B34" s="153"/>
      <c r="C34" s="145"/>
      <c r="D34" s="146"/>
      <c r="E34" s="146"/>
      <c r="F34" s="146"/>
      <c r="G34" s="147"/>
      <c r="H34" s="148"/>
      <c r="I34" s="392">
        <f t="shared" si="1"/>
        <v>0</v>
      </c>
      <c r="K34" s="423">
        <f t="shared" si="2"/>
        <v>0</v>
      </c>
    </row>
    <row r="35" spans="1:11">
      <c r="A35" s="391">
        <v>31</v>
      </c>
      <c r="B35" s="153"/>
      <c r="C35" s="145"/>
      <c r="D35" s="146"/>
      <c r="E35" s="146"/>
      <c r="F35" s="146"/>
      <c r="G35" s="148"/>
      <c r="H35" s="147"/>
      <c r="I35" s="392">
        <f t="shared" si="1"/>
        <v>0</v>
      </c>
      <c r="K35" s="423">
        <f t="shared" si="2"/>
        <v>0</v>
      </c>
    </row>
    <row r="36" spans="1:11">
      <c r="A36" s="391">
        <v>32</v>
      </c>
      <c r="B36" s="153"/>
      <c r="C36" s="145"/>
      <c r="D36" s="146"/>
      <c r="E36" s="146"/>
      <c r="F36" s="146"/>
      <c r="G36" s="148"/>
      <c r="H36" s="148"/>
      <c r="I36" s="392">
        <f t="shared" si="1"/>
        <v>0</v>
      </c>
      <c r="K36" s="423">
        <f t="shared" si="2"/>
        <v>0</v>
      </c>
    </row>
    <row r="37" spans="1:11">
      <c r="A37" s="391">
        <v>33</v>
      </c>
      <c r="B37" s="153"/>
      <c r="C37" s="145"/>
      <c r="D37" s="146"/>
      <c r="E37" s="146"/>
      <c r="F37" s="146"/>
      <c r="G37" s="148"/>
      <c r="H37" s="148"/>
      <c r="I37" s="392">
        <f t="shared" si="1"/>
        <v>0</v>
      </c>
      <c r="K37" s="423">
        <f t="shared" si="2"/>
        <v>0</v>
      </c>
    </row>
    <row r="38" spans="1:11">
      <c r="A38" s="391">
        <v>34</v>
      </c>
      <c r="B38" s="153"/>
      <c r="C38" s="145"/>
      <c r="D38" s="146"/>
      <c r="E38" s="146"/>
      <c r="F38" s="146"/>
      <c r="G38" s="148"/>
      <c r="H38" s="148"/>
      <c r="I38" s="392">
        <f t="shared" si="1"/>
        <v>0</v>
      </c>
      <c r="K38" s="423">
        <f t="shared" si="2"/>
        <v>0</v>
      </c>
    </row>
    <row r="39" spans="1:11">
      <c r="A39" s="391">
        <v>35</v>
      </c>
      <c r="B39" s="151"/>
      <c r="C39" s="145"/>
      <c r="D39" s="146"/>
      <c r="E39" s="146"/>
      <c r="F39" s="146"/>
      <c r="G39" s="148"/>
      <c r="H39" s="148"/>
      <c r="I39" s="392">
        <f t="shared" si="1"/>
        <v>0</v>
      </c>
      <c r="K39" s="423">
        <f t="shared" si="2"/>
        <v>0</v>
      </c>
    </row>
    <row r="40" spans="1:11">
      <c r="A40" s="391">
        <v>36</v>
      </c>
      <c r="B40" s="153"/>
      <c r="C40" s="145"/>
      <c r="D40" s="146"/>
      <c r="E40" s="146"/>
      <c r="F40" s="146"/>
      <c r="G40" s="147"/>
      <c r="H40" s="148"/>
      <c r="I40" s="392">
        <f t="shared" si="1"/>
        <v>0</v>
      </c>
      <c r="K40" s="423">
        <f t="shared" si="2"/>
        <v>0</v>
      </c>
    </row>
    <row r="41" spans="1:11">
      <c r="A41" s="391">
        <v>37</v>
      </c>
      <c r="B41" s="144"/>
      <c r="C41" s="145"/>
      <c r="D41" s="146"/>
      <c r="E41" s="146"/>
      <c r="F41" s="146"/>
      <c r="G41" s="147"/>
      <c r="H41" s="148"/>
      <c r="I41" s="392">
        <f t="shared" si="1"/>
        <v>0</v>
      </c>
      <c r="K41" s="423">
        <f t="shared" si="2"/>
        <v>0</v>
      </c>
    </row>
    <row r="42" spans="1:11">
      <c r="A42" s="391">
        <v>38</v>
      </c>
      <c r="B42" s="151"/>
      <c r="C42" s="145"/>
      <c r="D42" s="146"/>
      <c r="E42" s="146"/>
      <c r="F42" s="146"/>
      <c r="G42" s="147"/>
      <c r="H42" s="148"/>
      <c r="I42" s="392">
        <f t="shared" si="1"/>
        <v>0</v>
      </c>
      <c r="K42" s="423">
        <f t="shared" si="2"/>
        <v>0</v>
      </c>
    </row>
    <row r="43" spans="1:11">
      <c r="A43" s="391">
        <v>39</v>
      </c>
      <c r="B43" s="151"/>
      <c r="C43" s="145"/>
      <c r="D43" s="146"/>
      <c r="E43" s="146"/>
      <c r="F43" s="146"/>
      <c r="G43" s="148"/>
      <c r="H43" s="148"/>
      <c r="I43" s="392">
        <f t="shared" si="1"/>
        <v>0</v>
      </c>
      <c r="K43" s="423">
        <f t="shared" si="2"/>
        <v>0</v>
      </c>
    </row>
    <row r="44" spans="1:11">
      <c r="A44" s="391">
        <v>40</v>
      </c>
      <c r="B44" s="498"/>
      <c r="C44" s="145"/>
      <c r="D44" s="146"/>
      <c r="E44" s="146"/>
      <c r="F44" s="146"/>
      <c r="G44" s="147"/>
      <c r="H44" s="148"/>
      <c r="I44" s="392">
        <f t="shared" si="1"/>
        <v>0</v>
      </c>
      <c r="K44" s="423">
        <f t="shared" si="2"/>
        <v>0</v>
      </c>
    </row>
    <row r="45" spans="1:11">
      <c r="A45" s="391">
        <v>41</v>
      </c>
      <c r="B45" s="153"/>
      <c r="C45" s="145"/>
      <c r="D45" s="146"/>
      <c r="E45" s="146"/>
      <c r="F45" s="146"/>
      <c r="G45" s="147"/>
      <c r="H45" s="148"/>
      <c r="I45" s="392">
        <f t="shared" si="1"/>
        <v>0</v>
      </c>
      <c r="K45" s="423">
        <f t="shared" si="2"/>
        <v>0</v>
      </c>
    </row>
    <row r="46" spans="1:11">
      <c r="A46" s="391">
        <v>42</v>
      </c>
      <c r="B46" s="151"/>
      <c r="C46" s="145"/>
      <c r="D46" s="146"/>
      <c r="E46" s="146"/>
      <c r="F46" s="146"/>
      <c r="G46" s="147"/>
      <c r="H46" s="148"/>
      <c r="I46" s="392">
        <f t="shared" si="1"/>
        <v>0</v>
      </c>
      <c r="K46" s="423">
        <f t="shared" si="2"/>
        <v>0</v>
      </c>
    </row>
    <row r="47" spans="1:11">
      <c r="A47" s="391">
        <v>43</v>
      </c>
      <c r="B47" s="144"/>
      <c r="C47" s="145"/>
      <c r="D47" s="146"/>
      <c r="E47" s="146"/>
      <c r="F47" s="146"/>
      <c r="G47" s="147"/>
      <c r="H47" s="148"/>
      <c r="I47" s="392">
        <f t="shared" si="1"/>
        <v>0</v>
      </c>
      <c r="K47" s="423">
        <f t="shared" si="2"/>
        <v>0</v>
      </c>
    </row>
    <row r="48" spans="1:11">
      <c r="A48" s="391">
        <v>44</v>
      </c>
      <c r="B48" s="151"/>
      <c r="C48" s="145"/>
      <c r="D48" s="146"/>
      <c r="E48" s="146"/>
      <c r="F48" s="146"/>
      <c r="G48" s="147"/>
      <c r="H48" s="148"/>
      <c r="I48" s="392">
        <f t="shared" si="1"/>
        <v>0</v>
      </c>
      <c r="K48" s="423">
        <f t="shared" si="2"/>
        <v>0</v>
      </c>
    </row>
    <row r="49" spans="1:11">
      <c r="A49" s="391">
        <v>45</v>
      </c>
      <c r="B49" s="151"/>
      <c r="C49" s="145"/>
      <c r="D49" s="146"/>
      <c r="E49" s="146"/>
      <c r="F49" s="146"/>
      <c r="G49" s="147"/>
      <c r="H49" s="148"/>
      <c r="I49" s="392">
        <f t="shared" si="1"/>
        <v>0</v>
      </c>
      <c r="K49" s="423">
        <f t="shared" si="2"/>
        <v>0</v>
      </c>
    </row>
    <row r="50" spans="1:11">
      <c r="A50" s="391">
        <v>46</v>
      </c>
      <c r="B50" s="151"/>
      <c r="C50" s="145"/>
      <c r="D50" s="154"/>
      <c r="E50" s="154"/>
      <c r="F50" s="154"/>
      <c r="G50" s="147"/>
      <c r="H50" s="155"/>
      <c r="I50" s="392">
        <f t="shared" si="1"/>
        <v>0</v>
      </c>
      <c r="K50" s="423">
        <f t="shared" si="2"/>
        <v>0</v>
      </c>
    </row>
    <row r="51" spans="1:11">
      <c r="A51" s="391">
        <v>47</v>
      </c>
      <c r="B51" s="150"/>
      <c r="C51" s="145"/>
      <c r="D51" s="154"/>
      <c r="E51" s="154"/>
      <c r="F51" s="154"/>
      <c r="G51" s="147"/>
      <c r="H51" s="155"/>
      <c r="I51" s="392">
        <f t="shared" si="1"/>
        <v>0</v>
      </c>
      <c r="K51" s="423">
        <f t="shared" si="2"/>
        <v>0</v>
      </c>
    </row>
    <row r="52" spans="1:11">
      <c r="A52" s="391">
        <v>48</v>
      </c>
      <c r="B52" s="153"/>
      <c r="C52" s="145"/>
      <c r="D52" s="154"/>
      <c r="E52" s="154"/>
      <c r="F52" s="154"/>
      <c r="G52" s="147"/>
      <c r="H52" s="155"/>
      <c r="I52" s="392">
        <f t="shared" si="1"/>
        <v>0</v>
      </c>
      <c r="K52" s="423">
        <f t="shared" si="2"/>
        <v>0</v>
      </c>
    </row>
    <row r="53" spans="1:11">
      <c r="A53" s="391">
        <v>49</v>
      </c>
      <c r="B53" s="153"/>
      <c r="C53" s="145"/>
      <c r="D53" s="146"/>
      <c r="E53" s="146"/>
      <c r="F53" s="146"/>
      <c r="G53" s="147"/>
      <c r="H53" s="148"/>
      <c r="I53" s="392">
        <f t="shared" si="1"/>
        <v>0</v>
      </c>
      <c r="K53" s="423">
        <f t="shared" si="2"/>
        <v>0</v>
      </c>
    </row>
    <row r="54" spans="1:11">
      <c r="A54" s="391">
        <v>50</v>
      </c>
      <c r="B54" s="151"/>
      <c r="C54" s="145"/>
      <c r="D54" s="146"/>
      <c r="E54" s="146"/>
      <c r="F54" s="146"/>
      <c r="G54" s="147"/>
      <c r="H54" s="148"/>
      <c r="I54" s="392">
        <f t="shared" si="1"/>
        <v>0</v>
      </c>
      <c r="K54" s="423">
        <f t="shared" si="2"/>
        <v>0</v>
      </c>
    </row>
    <row r="55" spans="1:11">
      <c r="A55" s="391">
        <v>51</v>
      </c>
      <c r="B55" s="151"/>
      <c r="C55" s="145"/>
      <c r="D55" s="146"/>
      <c r="E55" s="146"/>
      <c r="F55" s="146"/>
      <c r="G55" s="148"/>
      <c r="H55" s="147"/>
      <c r="I55" s="392">
        <f t="shared" si="1"/>
        <v>0</v>
      </c>
      <c r="K55" s="423">
        <f t="shared" si="2"/>
        <v>0</v>
      </c>
    </row>
    <row r="56" spans="1:11">
      <c r="A56" s="391">
        <v>52</v>
      </c>
      <c r="B56" s="151"/>
      <c r="C56" s="145"/>
      <c r="D56" s="158"/>
      <c r="E56" s="158"/>
      <c r="F56" s="146"/>
      <c r="G56" s="148"/>
      <c r="H56" s="147"/>
      <c r="I56" s="392">
        <f t="shared" si="1"/>
        <v>0</v>
      </c>
      <c r="K56" s="423">
        <f t="shared" si="2"/>
        <v>0</v>
      </c>
    </row>
    <row r="57" spans="1:11">
      <c r="A57" s="391">
        <v>53</v>
      </c>
      <c r="B57" s="151"/>
      <c r="C57" s="145"/>
      <c r="D57" s="146"/>
      <c r="E57" s="146"/>
      <c r="F57" s="146"/>
      <c r="G57" s="147"/>
      <c r="H57" s="148"/>
      <c r="I57" s="392">
        <f t="shared" si="1"/>
        <v>0</v>
      </c>
      <c r="K57" s="423">
        <f t="shared" si="2"/>
        <v>0</v>
      </c>
    </row>
    <row r="58" spans="1:11">
      <c r="A58" s="391">
        <v>54</v>
      </c>
      <c r="B58" s="151"/>
      <c r="C58" s="145"/>
      <c r="D58" s="146"/>
      <c r="E58" s="146"/>
      <c r="F58" s="146"/>
      <c r="G58" s="148"/>
      <c r="H58" s="148"/>
      <c r="I58" s="392">
        <f t="shared" si="1"/>
        <v>0</v>
      </c>
      <c r="K58" s="423">
        <f t="shared" si="2"/>
        <v>0</v>
      </c>
    </row>
    <row r="59" spans="1:11">
      <c r="A59" s="391">
        <v>55</v>
      </c>
      <c r="B59" s="151"/>
      <c r="C59" s="145"/>
      <c r="D59" s="146"/>
      <c r="E59" s="146"/>
      <c r="F59" s="146"/>
      <c r="G59" s="147"/>
      <c r="H59" s="148"/>
      <c r="I59" s="392">
        <f t="shared" si="1"/>
        <v>0</v>
      </c>
      <c r="K59" s="423">
        <f t="shared" si="2"/>
        <v>0</v>
      </c>
    </row>
    <row r="60" spans="1:11">
      <c r="A60" s="391">
        <v>56</v>
      </c>
      <c r="B60" s="144"/>
      <c r="C60" s="145"/>
      <c r="D60" s="146"/>
      <c r="E60" s="154"/>
      <c r="F60" s="146"/>
      <c r="G60" s="148"/>
      <c r="H60" s="155"/>
      <c r="I60" s="392">
        <f t="shared" si="1"/>
        <v>0</v>
      </c>
      <c r="K60" s="423">
        <f t="shared" si="2"/>
        <v>0</v>
      </c>
    </row>
    <row r="61" spans="1:11">
      <c r="A61" s="391">
        <v>57</v>
      </c>
      <c r="B61" s="151"/>
      <c r="C61" s="145"/>
      <c r="D61" s="146"/>
      <c r="E61" s="146"/>
      <c r="F61" s="146"/>
      <c r="G61" s="147"/>
      <c r="H61" s="148"/>
      <c r="I61" s="392">
        <f t="shared" si="1"/>
        <v>0</v>
      </c>
      <c r="K61" s="423">
        <f t="shared" si="2"/>
        <v>0</v>
      </c>
    </row>
    <row r="62" spans="1:11">
      <c r="A62" s="391">
        <v>58</v>
      </c>
      <c r="B62" s="156"/>
      <c r="C62" s="145"/>
      <c r="D62" s="146"/>
      <c r="E62" s="146"/>
      <c r="F62" s="146"/>
      <c r="G62" s="148"/>
      <c r="H62" s="147"/>
      <c r="I62" s="392">
        <f t="shared" si="1"/>
        <v>0</v>
      </c>
      <c r="K62" s="423">
        <f t="shared" si="2"/>
        <v>0</v>
      </c>
    </row>
    <row r="63" spans="1:11">
      <c r="A63" s="391">
        <v>59</v>
      </c>
      <c r="B63" s="151"/>
      <c r="C63" s="145"/>
      <c r="D63" s="146"/>
      <c r="E63" s="146"/>
      <c r="F63" s="146"/>
      <c r="G63" s="147"/>
      <c r="H63" s="148"/>
      <c r="I63" s="392">
        <f t="shared" si="1"/>
        <v>0</v>
      </c>
      <c r="K63" s="423">
        <f t="shared" si="2"/>
        <v>0</v>
      </c>
    </row>
    <row r="64" spans="1:11">
      <c r="A64" s="391">
        <v>60</v>
      </c>
      <c r="B64" s="151"/>
      <c r="C64" s="145"/>
      <c r="D64" s="146"/>
      <c r="E64" s="146"/>
      <c r="F64" s="146"/>
      <c r="G64" s="147"/>
      <c r="H64" s="148"/>
      <c r="I64" s="392">
        <f t="shared" si="1"/>
        <v>0</v>
      </c>
      <c r="K64" s="423">
        <f t="shared" si="2"/>
        <v>0</v>
      </c>
    </row>
    <row r="65" spans="1:11">
      <c r="A65" s="391">
        <v>61</v>
      </c>
      <c r="B65" s="151"/>
      <c r="C65" s="145"/>
      <c r="D65" s="146"/>
      <c r="E65" s="146"/>
      <c r="F65" s="146"/>
      <c r="G65" s="147"/>
      <c r="H65" s="148"/>
      <c r="I65" s="392">
        <f t="shared" si="1"/>
        <v>0</v>
      </c>
      <c r="K65" s="423">
        <f t="shared" si="2"/>
        <v>0</v>
      </c>
    </row>
    <row r="66" spans="1:11">
      <c r="A66" s="391">
        <v>62</v>
      </c>
      <c r="B66" s="151"/>
      <c r="C66" s="145"/>
      <c r="D66" s="146"/>
      <c r="E66" s="146"/>
      <c r="F66" s="146"/>
      <c r="G66" s="147"/>
      <c r="H66" s="148"/>
      <c r="I66" s="392">
        <f t="shared" si="1"/>
        <v>0</v>
      </c>
      <c r="K66" s="423">
        <f t="shared" si="2"/>
        <v>0</v>
      </c>
    </row>
    <row r="67" spans="1:11">
      <c r="A67" s="391">
        <v>63</v>
      </c>
      <c r="B67" s="151"/>
      <c r="C67" s="145"/>
      <c r="D67" s="146"/>
      <c r="E67" s="146"/>
      <c r="F67" s="146"/>
      <c r="G67" s="147"/>
      <c r="H67" s="148"/>
      <c r="I67" s="392">
        <f t="shared" si="1"/>
        <v>0</v>
      </c>
      <c r="K67" s="423">
        <f t="shared" si="2"/>
        <v>0</v>
      </c>
    </row>
    <row r="68" spans="1:11">
      <c r="A68" s="391">
        <v>64</v>
      </c>
      <c r="B68" s="151"/>
      <c r="C68" s="145"/>
      <c r="D68" s="146"/>
      <c r="E68" s="146"/>
      <c r="F68" s="146"/>
      <c r="G68" s="147"/>
      <c r="H68" s="148"/>
      <c r="I68" s="392">
        <f t="shared" si="1"/>
        <v>0</v>
      </c>
      <c r="K68" s="423">
        <f t="shared" si="2"/>
        <v>0</v>
      </c>
    </row>
    <row r="69" spans="1:11">
      <c r="A69" s="391">
        <v>65</v>
      </c>
      <c r="B69" s="160"/>
      <c r="C69" s="145"/>
      <c r="D69" s="146"/>
      <c r="E69" s="146"/>
      <c r="F69" s="146"/>
      <c r="G69" s="147"/>
      <c r="H69" s="148"/>
      <c r="I69" s="392">
        <f t="shared" si="1"/>
        <v>0</v>
      </c>
      <c r="K69" s="423">
        <f t="shared" si="2"/>
        <v>0</v>
      </c>
    </row>
    <row r="70" spans="1:11">
      <c r="A70" s="391">
        <v>66</v>
      </c>
      <c r="B70" s="157"/>
      <c r="C70" s="145"/>
      <c r="D70" s="146"/>
      <c r="E70" s="146"/>
      <c r="F70" s="146"/>
      <c r="G70" s="148"/>
      <c r="H70" s="148"/>
      <c r="I70" s="392">
        <f t="shared" ref="I70:I79" si="3">+G70-H70</f>
        <v>0</v>
      </c>
      <c r="K70" s="423">
        <f t="shared" ref="K70:K79" si="4">IF(G70&gt;0,1,0)</f>
        <v>0</v>
      </c>
    </row>
    <row r="71" spans="1:11">
      <c r="A71" s="391">
        <v>67</v>
      </c>
      <c r="B71" s="157"/>
      <c r="C71" s="145"/>
      <c r="D71" s="146"/>
      <c r="E71" s="146"/>
      <c r="F71" s="146"/>
      <c r="G71" s="148"/>
      <c r="H71" s="147"/>
      <c r="I71" s="392">
        <f t="shared" si="3"/>
        <v>0</v>
      </c>
      <c r="K71" s="423">
        <f t="shared" si="4"/>
        <v>0</v>
      </c>
    </row>
    <row r="72" spans="1:11">
      <c r="A72" s="391">
        <v>68</v>
      </c>
      <c r="B72" s="157"/>
      <c r="C72" s="145"/>
      <c r="D72" s="146"/>
      <c r="E72" s="146"/>
      <c r="F72" s="146"/>
      <c r="G72" s="148"/>
      <c r="H72" s="148"/>
      <c r="I72" s="392">
        <f t="shared" si="3"/>
        <v>0</v>
      </c>
      <c r="K72" s="423">
        <f t="shared" si="4"/>
        <v>0</v>
      </c>
    </row>
    <row r="73" spans="1:11">
      <c r="A73" s="391">
        <v>69</v>
      </c>
      <c r="B73" s="144"/>
      <c r="C73" s="145"/>
      <c r="D73" s="158"/>
      <c r="E73" s="158"/>
      <c r="F73" s="146"/>
      <c r="G73" s="148"/>
      <c r="H73" s="147"/>
      <c r="I73" s="392">
        <f t="shared" si="3"/>
        <v>0</v>
      </c>
      <c r="K73" s="423">
        <f t="shared" si="4"/>
        <v>0</v>
      </c>
    </row>
    <row r="74" spans="1:11">
      <c r="A74" s="391">
        <v>70</v>
      </c>
      <c r="B74" s="151"/>
      <c r="C74" s="145"/>
      <c r="D74" s="146"/>
      <c r="E74" s="146"/>
      <c r="F74" s="146"/>
      <c r="G74" s="147"/>
      <c r="H74" s="148"/>
      <c r="I74" s="392">
        <f t="shared" si="3"/>
        <v>0</v>
      </c>
      <c r="K74" s="423">
        <f t="shared" si="4"/>
        <v>0</v>
      </c>
    </row>
    <row r="75" spans="1:11">
      <c r="A75" s="391">
        <v>71</v>
      </c>
      <c r="B75" s="151"/>
      <c r="C75" s="145"/>
      <c r="D75" s="146"/>
      <c r="E75" s="146"/>
      <c r="F75" s="146"/>
      <c r="G75" s="147"/>
      <c r="H75" s="148"/>
      <c r="I75" s="392">
        <f t="shared" si="3"/>
        <v>0</v>
      </c>
      <c r="K75" s="423">
        <f t="shared" si="4"/>
        <v>0</v>
      </c>
    </row>
    <row r="76" spans="1:11">
      <c r="A76" s="391">
        <v>72</v>
      </c>
      <c r="B76" s="151"/>
      <c r="C76" s="145"/>
      <c r="D76" s="146"/>
      <c r="E76" s="146"/>
      <c r="F76" s="146"/>
      <c r="G76" s="147"/>
      <c r="H76" s="148"/>
      <c r="I76" s="392">
        <f t="shared" si="3"/>
        <v>0</v>
      </c>
      <c r="K76" s="423">
        <f t="shared" si="4"/>
        <v>0</v>
      </c>
    </row>
    <row r="77" spans="1:11">
      <c r="A77" s="391">
        <v>73</v>
      </c>
      <c r="B77" s="144"/>
      <c r="C77" s="145"/>
      <c r="D77" s="146"/>
      <c r="E77" s="146"/>
      <c r="F77" s="146"/>
      <c r="G77" s="148"/>
      <c r="H77" s="148"/>
      <c r="I77" s="392">
        <f t="shared" si="3"/>
        <v>0</v>
      </c>
      <c r="K77" s="423">
        <f t="shared" si="4"/>
        <v>0</v>
      </c>
    </row>
    <row r="78" spans="1:11">
      <c r="A78" s="391">
        <v>74</v>
      </c>
      <c r="B78" s="151"/>
      <c r="C78" s="145"/>
      <c r="D78" s="146"/>
      <c r="E78" s="146"/>
      <c r="F78" s="146"/>
      <c r="G78" s="148"/>
      <c r="H78" s="147"/>
      <c r="I78" s="392">
        <f t="shared" si="3"/>
        <v>0</v>
      </c>
      <c r="K78" s="423">
        <f t="shared" si="4"/>
        <v>0</v>
      </c>
    </row>
    <row r="79" spans="1:11">
      <c r="A79" s="391">
        <v>75</v>
      </c>
      <c r="B79" s="151"/>
      <c r="C79" s="145"/>
      <c r="D79" s="146"/>
      <c r="E79" s="146"/>
      <c r="F79" s="146"/>
      <c r="G79" s="148"/>
      <c r="H79" s="148"/>
      <c r="I79" s="392">
        <f t="shared" si="3"/>
        <v>0</v>
      </c>
      <c r="K79" s="423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9A264-B73E-4168-AACE-0270E64CC7AA}">
  <sheetPr codeName="Sheet40">
    <tabColor theme="7" tint="0.59999389629810485"/>
  </sheetPr>
  <dimension ref="A1:Q81"/>
  <sheetViews>
    <sheetView zoomScale="90" zoomScaleNormal="9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H15" sqref="H15"/>
    </sheetView>
  </sheetViews>
  <sheetFormatPr defaultColWidth="9.140625" defaultRowHeight="18.75"/>
  <cols>
    <col min="1" max="1" width="7.42578125" style="423" customWidth="1"/>
    <col min="2" max="2" width="9.140625" style="423" customWidth="1"/>
    <col min="3" max="3" width="16.7109375" style="423" customWidth="1"/>
    <col min="4" max="4" width="12.42578125" style="423" customWidth="1"/>
    <col min="5" max="5" width="12.28515625" style="423" customWidth="1"/>
    <col min="6" max="6" width="13.42578125" style="423" customWidth="1"/>
    <col min="7" max="7" width="15.28515625" style="423" customWidth="1"/>
    <col min="8" max="8" width="14.85546875" style="423" customWidth="1"/>
    <col min="9" max="9" width="14.42578125" style="423" customWidth="1"/>
    <col min="10" max="10" width="14.5703125" style="423" customWidth="1"/>
    <col min="11" max="11" width="14.42578125" style="423" customWidth="1"/>
    <col min="12" max="12" width="13.42578125" style="423" customWidth="1"/>
    <col min="13" max="13" width="14.42578125" style="423" customWidth="1"/>
    <col min="14" max="14" width="13.85546875" style="423" customWidth="1"/>
    <col min="15" max="15" width="14.28515625" style="622" customWidth="1"/>
    <col min="16" max="16" width="9.42578125" style="423" customWidth="1"/>
    <col min="17" max="17" width="9.85546875" style="423" customWidth="1"/>
    <col min="18" max="16384" width="9.140625" style="423"/>
  </cols>
  <sheetData>
    <row r="1" spans="1:17">
      <c r="A1" s="865" t="s">
        <v>563</v>
      </c>
      <c r="B1" s="865"/>
      <c r="C1" s="865"/>
      <c r="D1" s="865"/>
      <c r="E1" s="865"/>
      <c r="F1" s="865"/>
      <c r="G1" s="865"/>
      <c r="H1" s="865"/>
      <c r="I1" s="865"/>
      <c r="J1" s="865"/>
      <c r="K1" s="865"/>
      <c r="L1" s="865"/>
      <c r="M1" s="865"/>
      <c r="N1" s="865"/>
      <c r="O1" s="865"/>
    </row>
    <row r="2" spans="1:17" ht="20.25" customHeight="1">
      <c r="A2" s="865" t="s">
        <v>237</v>
      </c>
      <c r="B2" s="865" t="s">
        <v>227</v>
      </c>
      <c r="C2" s="865" t="s">
        <v>4</v>
      </c>
      <c r="D2" s="865" t="s">
        <v>238</v>
      </c>
      <c r="E2" s="865"/>
      <c r="F2" s="865"/>
      <c r="G2" s="865"/>
      <c r="H2" s="865" t="s">
        <v>239</v>
      </c>
      <c r="I2" s="865"/>
      <c r="J2" s="865"/>
      <c r="K2" s="865"/>
      <c r="L2" s="866" t="s">
        <v>240</v>
      </c>
      <c r="M2" s="866" t="s">
        <v>241</v>
      </c>
      <c r="N2" s="866" t="s">
        <v>242</v>
      </c>
      <c r="O2" s="867" t="s">
        <v>231</v>
      </c>
      <c r="Q2" s="422" t="s">
        <v>318</v>
      </c>
    </row>
    <row r="3" spans="1:17">
      <c r="A3" s="865"/>
      <c r="B3" s="865"/>
      <c r="C3" s="865"/>
      <c r="D3" s="868" t="s">
        <v>243</v>
      </c>
      <c r="E3" s="865" t="s">
        <v>244</v>
      </c>
      <c r="F3" s="865"/>
      <c r="G3" s="865"/>
      <c r="H3" s="868" t="s">
        <v>243</v>
      </c>
      <c r="I3" s="869" t="s">
        <v>244</v>
      </c>
      <c r="J3" s="869"/>
      <c r="K3" s="869"/>
      <c r="L3" s="866"/>
      <c r="M3" s="866"/>
      <c r="N3" s="866"/>
      <c r="O3" s="867"/>
    </row>
    <row r="4" spans="1:17">
      <c r="A4" s="865"/>
      <c r="B4" s="865"/>
      <c r="C4" s="865"/>
      <c r="D4" s="868"/>
      <c r="E4" s="595" t="s">
        <v>245</v>
      </c>
      <c r="F4" s="595" t="s">
        <v>246</v>
      </c>
      <c r="G4" s="595" t="s">
        <v>247</v>
      </c>
      <c r="H4" s="868"/>
      <c r="I4" s="594" t="s">
        <v>245</v>
      </c>
      <c r="J4" s="594" t="s">
        <v>246</v>
      </c>
      <c r="K4" s="594" t="s">
        <v>247</v>
      </c>
      <c r="L4" s="866"/>
      <c r="M4" s="866"/>
      <c r="N4" s="866"/>
      <c r="O4" s="867"/>
    </row>
    <row r="5" spans="1:17">
      <c r="A5" s="865" t="s">
        <v>40</v>
      </c>
      <c r="B5" s="865"/>
      <c r="C5" s="865"/>
      <c r="D5" s="571">
        <f>SUM(D6:D70)</f>
        <v>293694.12000000005</v>
      </c>
      <c r="E5" s="571">
        <f t="shared" ref="E5:O5" si="0">SUM(E6:E70)</f>
        <v>2849.79</v>
      </c>
      <c r="F5" s="571">
        <f t="shared" si="0"/>
        <v>768.4</v>
      </c>
      <c r="G5" s="571">
        <f t="shared" si="0"/>
        <v>236.75</v>
      </c>
      <c r="H5" s="571">
        <f t="shared" si="0"/>
        <v>824483.28000000026</v>
      </c>
      <c r="I5" s="571">
        <f t="shared" si="0"/>
        <v>9404.9699999999993</v>
      </c>
      <c r="J5" s="571">
        <f t="shared" si="0"/>
        <v>25791.25</v>
      </c>
      <c r="K5" s="571">
        <f t="shared" si="0"/>
        <v>5020.75</v>
      </c>
      <c r="L5" s="571">
        <f t="shared" si="0"/>
        <v>1118177.4000000004</v>
      </c>
      <c r="M5" s="571">
        <f t="shared" si="0"/>
        <v>44187.51</v>
      </c>
      <c r="N5" s="571">
        <f t="shared" si="0"/>
        <v>44071.91</v>
      </c>
      <c r="O5" s="571">
        <f t="shared" si="0"/>
        <v>-115.60000000000002</v>
      </c>
      <c r="Q5" s="424">
        <f>SUM(Q6:Q70)</f>
        <v>33</v>
      </c>
    </row>
    <row r="6" spans="1:17">
      <c r="A6" s="595" t="s">
        <v>248</v>
      </c>
      <c r="B6" s="582">
        <v>1</v>
      </c>
      <c r="C6" s="684" t="s">
        <v>176</v>
      </c>
      <c r="D6" s="685">
        <v>10813</v>
      </c>
      <c r="E6" s="685">
        <v>348</v>
      </c>
      <c r="F6" s="685">
        <v>331</v>
      </c>
      <c r="G6" s="685">
        <v>28</v>
      </c>
      <c r="H6" s="686">
        <v>357712.5</v>
      </c>
      <c r="I6" s="685">
        <v>6636</v>
      </c>
      <c r="J6" s="685">
        <v>24024.75</v>
      </c>
      <c r="K6" s="685">
        <v>4295</v>
      </c>
      <c r="L6" s="687">
        <v>368525.5</v>
      </c>
      <c r="M6" s="687">
        <v>35803.75</v>
      </c>
      <c r="N6" s="687">
        <v>35662.75</v>
      </c>
      <c r="O6" s="621">
        <f>+N6-M6</f>
        <v>-141</v>
      </c>
      <c r="Q6" s="423">
        <f>IF(N6&gt;0,1,0)</f>
        <v>1</v>
      </c>
    </row>
    <row r="7" spans="1:17">
      <c r="A7" s="595" t="s">
        <v>249</v>
      </c>
      <c r="B7" s="582">
        <v>2</v>
      </c>
      <c r="C7" s="684" t="s">
        <v>166</v>
      </c>
      <c r="D7" s="685">
        <v>7553.39</v>
      </c>
      <c r="E7" s="685">
        <v>290.5</v>
      </c>
      <c r="F7" s="685">
        <v>220</v>
      </c>
      <c r="G7" s="685">
        <v>16</v>
      </c>
      <c r="H7" s="686">
        <v>33713.75</v>
      </c>
      <c r="I7" s="685">
        <v>1244</v>
      </c>
      <c r="J7" s="685">
        <v>819.75</v>
      </c>
      <c r="K7" s="685">
        <v>255.25</v>
      </c>
      <c r="L7" s="687">
        <v>41267.14</v>
      </c>
      <c r="M7" s="688">
        <v>2848.5</v>
      </c>
      <c r="N7" s="687">
        <v>2845.5</v>
      </c>
      <c r="O7" s="621">
        <f t="shared" ref="O7:O70" si="1">+N7-M7</f>
        <v>-3</v>
      </c>
      <c r="Q7" s="423">
        <f t="shared" ref="Q7:Q66" si="2">IF(N7&gt;0,1,0)</f>
        <v>1</v>
      </c>
    </row>
    <row r="8" spans="1:17">
      <c r="A8" s="595"/>
      <c r="B8" s="582">
        <v>3</v>
      </c>
      <c r="C8" s="684" t="s">
        <v>196</v>
      </c>
      <c r="D8" s="685">
        <v>3205.67</v>
      </c>
      <c r="E8" s="685">
        <v>5</v>
      </c>
      <c r="F8" s="685">
        <v>25</v>
      </c>
      <c r="G8" s="685">
        <v>4</v>
      </c>
      <c r="H8" s="686">
        <v>68966.899999999994</v>
      </c>
      <c r="I8" s="685">
        <v>596.5</v>
      </c>
      <c r="J8" s="685">
        <v>558.25</v>
      </c>
      <c r="K8" s="685">
        <v>208</v>
      </c>
      <c r="L8" s="687">
        <v>72172.569999999992</v>
      </c>
      <c r="M8" s="688">
        <v>1399.75</v>
      </c>
      <c r="N8" s="687">
        <v>1396.75</v>
      </c>
      <c r="O8" s="621">
        <f t="shared" si="1"/>
        <v>-3</v>
      </c>
      <c r="Q8" s="423">
        <f t="shared" si="2"/>
        <v>1</v>
      </c>
    </row>
    <row r="9" spans="1:17">
      <c r="A9" s="595"/>
      <c r="B9" s="582">
        <v>4</v>
      </c>
      <c r="C9" s="684" t="s">
        <v>180</v>
      </c>
      <c r="D9" s="685">
        <v>71730.929999999993</v>
      </c>
      <c r="E9" s="685">
        <v>778.5</v>
      </c>
      <c r="F9" s="685">
        <v>0</v>
      </c>
      <c r="G9" s="685">
        <v>18</v>
      </c>
      <c r="H9" s="686">
        <v>1170.47</v>
      </c>
      <c r="I9" s="685">
        <v>35</v>
      </c>
      <c r="J9" s="685">
        <v>0</v>
      </c>
      <c r="K9" s="685">
        <v>0</v>
      </c>
      <c r="L9" s="687">
        <v>72901.399999999994</v>
      </c>
      <c r="M9" s="688">
        <v>825.5</v>
      </c>
      <c r="N9" s="687">
        <v>831.5</v>
      </c>
      <c r="O9" s="621">
        <f t="shared" si="1"/>
        <v>6</v>
      </c>
      <c r="Q9" s="423">
        <f t="shared" si="2"/>
        <v>1</v>
      </c>
    </row>
    <row r="10" spans="1:17">
      <c r="A10" s="595"/>
      <c r="B10" s="582">
        <v>5</v>
      </c>
      <c r="C10" s="684" t="s">
        <v>177</v>
      </c>
      <c r="D10" s="685">
        <v>11959</v>
      </c>
      <c r="E10" s="685">
        <v>128.75</v>
      </c>
      <c r="F10" s="685">
        <v>0</v>
      </c>
      <c r="G10" s="685">
        <v>0</v>
      </c>
      <c r="H10" s="686">
        <v>19532</v>
      </c>
      <c r="I10" s="685">
        <v>366</v>
      </c>
      <c r="J10" s="685">
        <v>0</v>
      </c>
      <c r="K10" s="685">
        <v>81</v>
      </c>
      <c r="L10" s="687">
        <v>31491</v>
      </c>
      <c r="M10" s="688">
        <v>599.75</v>
      </c>
      <c r="N10" s="687">
        <v>575.75</v>
      </c>
      <c r="O10" s="621">
        <f t="shared" si="1"/>
        <v>-24</v>
      </c>
      <c r="Q10" s="423">
        <f t="shared" si="2"/>
        <v>1</v>
      </c>
    </row>
    <row r="11" spans="1:17">
      <c r="A11" s="595"/>
      <c r="B11" s="582">
        <v>6</v>
      </c>
      <c r="C11" s="684" t="s">
        <v>178</v>
      </c>
      <c r="D11" s="685">
        <v>64853.53</v>
      </c>
      <c r="E11" s="685">
        <v>447</v>
      </c>
      <c r="F11" s="685">
        <v>24</v>
      </c>
      <c r="G11" s="685">
        <v>10</v>
      </c>
      <c r="H11" s="686">
        <v>9826.76</v>
      </c>
      <c r="I11" s="685">
        <v>24</v>
      </c>
      <c r="J11" s="685">
        <v>32</v>
      </c>
      <c r="K11" s="685">
        <v>18</v>
      </c>
      <c r="L11" s="687">
        <v>74680.289999999994</v>
      </c>
      <c r="M11" s="688">
        <v>541</v>
      </c>
      <c r="N11" s="687">
        <v>555</v>
      </c>
      <c r="O11" s="621">
        <f t="shared" si="1"/>
        <v>14</v>
      </c>
      <c r="Q11" s="423">
        <f t="shared" si="2"/>
        <v>1</v>
      </c>
    </row>
    <row r="12" spans="1:17">
      <c r="A12" s="596"/>
      <c r="B12" s="582">
        <v>7</v>
      </c>
      <c r="C12" s="684" t="s">
        <v>194</v>
      </c>
      <c r="D12" s="685">
        <v>13326.59</v>
      </c>
      <c r="E12" s="685">
        <v>271.75</v>
      </c>
      <c r="F12" s="685">
        <v>45.75</v>
      </c>
      <c r="G12" s="685">
        <v>2</v>
      </c>
      <c r="H12" s="686">
        <v>11222.2</v>
      </c>
      <c r="I12" s="685">
        <v>25.25</v>
      </c>
      <c r="J12" s="685">
        <v>0</v>
      </c>
      <c r="K12" s="685">
        <v>1</v>
      </c>
      <c r="L12" s="687">
        <v>24548.79</v>
      </c>
      <c r="M12" s="688">
        <v>322.25</v>
      </c>
      <c r="N12" s="687">
        <v>345.75</v>
      </c>
      <c r="O12" s="621">
        <f t="shared" si="1"/>
        <v>23.5</v>
      </c>
      <c r="Q12" s="423">
        <f t="shared" si="2"/>
        <v>1</v>
      </c>
    </row>
    <row r="13" spans="1:17">
      <c r="A13" s="595" t="s">
        <v>250</v>
      </c>
      <c r="B13" s="582">
        <v>8</v>
      </c>
      <c r="C13" s="684" t="s">
        <v>179</v>
      </c>
      <c r="D13" s="685">
        <v>13311</v>
      </c>
      <c r="E13" s="685">
        <v>167.25</v>
      </c>
      <c r="F13" s="685">
        <v>0</v>
      </c>
      <c r="G13" s="685">
        <v>0</v>
      </c>
      <c r="H13" s="686">
        <v>59430</v>
      </c>
      <c r="I13" s="685">
        <v>120</v>
      </c>
      <c r="J13" s="685">
        <v>15</v>
      </c>
      <c r="K13" s="685">
        <v>0</v>
      </c>
      <c r="L13" s="687">
        <v>72741</v>
      </c>
      <c r="M13" s="688">
        <v>312.75</v>
      </c>
      <c r="N13" s="687">
        <v>302.25</v>
      </c>
      <c r="O13" s="621">
        <f t="shared" si="1"/>
        <v>-10.5</v>
      </c>
      <c r="Q13" s="423">
        <f t="shared" si="2"/>
        <v>1</v>
      </c>
    </row>
    <row r="14" spans="1:17">
      <c r="A14" s="595" t="s">
        <v>251</v>
      </c>
      <c r="B14" s="582">
        <v>9</v>
      </c>
      <c r="C14" s="684" t="s">
        <v>184</v>
      </c>
      <c r="D14" s="685">
        <v>20051</v>
      </c>
      <c r="E14" s="685">
        <v>0</v>
      </c>
      <c r="F14" s="685">
        <v>0</v>
      </c>
      <c r="G14" s="685">
        <v>0</v>
      </c>
      <c r="H14" s="686">
        <v>79018.91</v>
      </c>
      <c r="I14" s="685">
        <v>23.75</v>
      </c>
      <c r="J14" s="685">
        <v>121</v>
      </c>
      <c r="K14" s="685">
        <v>151.75</v>
      </c>
      <c r="L14" s="687">
        <v>99069.91</v>
      </c>
      <c r="M14" s="688">
        <v>296.5</v>
      </c>
      <c r="N14" s="687">
        <v>296.5</v>
      </c>
      <c r="O14" s="621">
        <f t="shared" si="1"/>
        <v>0</v>
      </c>
      <c r="Q14" s="423">
        <f t="shared" si="2"/>
        <v>1</v>
      </c>
    </row>
    <row r="15" spans="1:17">
      <c r="A15" s="595"/>
      <c r="B15" s="582">
        <v>10</v>
      </c>
      <c r="C15" s="684" t="s">
        <v>167</v>
      </c>
      <c r="D15" s="685">
        <v>3062</v>
      </c>
      <c r="E15" s="685">
        <v>112</v>
      </c>
      <c r="F15" s="685">
        <v>0</v>
      </c>
      <c r="G15" s="685">
        <v>26</v>
      </c>
      <c r="H15" s="686">
        <v>12274</v>
      </c>
      <c r="I15" s="685">
        <v>46</v>
      </c>
      <c r="J15" s="685">
        <v>78</v>
      </c>
      <c r="K15" s="685">
        <v>0</v>
      </c>
      <c r="L15" s="687">
        <v>15336</v>
      </c>
      <c r="M15" s="687">
        <v>262</v>
      </c>
      <c r="N15" s="687">
        <v>262</v>
      </c>
      <c r="O15" s="621">
        <f t="shared" si="1"/>
        <v>0</v>
      </c>
      <c r="Q15" s="423">
        <f t="shared" si="2"/>
        <v>1</v>
      </c>
    </row>
    <row r="16" spans="1:17">
      <c r="A16" s="595"/>
      <c r="B16" s="582">
        <v>11</v>
      </c>
      <c r="C16" s="684" t="s">
        <v>155</v>
      </c>
      <c r="D16" s="685">
        <v>1432.79</v>
      </c>
      <c r="E16" s="685">
        <v>33</v>
      </c>
      <c r="F16" s="685">
        <v>13</v>
      </c>
      <c r="G16" s="685">
        <v>2</v>
      </c>
      <c r="H16" s="686">
        <v>1523.77</v>
      </c>
      <c r="I16" s="685">
        <v>127.25</v>
      </c>
      <c r="J16" s="685">
        <v>47</v>
      </c>
      <c r="K16" s="685">
        <v>0</v>
      </c>
      <c r="L16" s="687">
        <v>2956.56</v>
      </c>
      <c r="M16" s="687">
        <v>222.25</v>
      </c>
      <c r="N16" s="687">
        <v>222.25</v>
      </c>
      <c r="O16" s="621">
        <f t="shared" si="1"/>
        <v>0</v>
      </c>
      <c r="Q16" s="423">
        <f t="shared" si="2"/>
        <v>1</v>
      </c>
    </row>
    <row r="17" spans="1:17">
      <c r="A17" s="595"/>
      <c r="B17" s="582">
        <v>12</v>
      </c>
      <c r="C17" s="684" t="s">
        <v>186</v>
      </c>
      <c r="D17" s="685">
        <v>9879.5499999999993</v>
      </c>
      <c r="E17" s="685">
        <v>30</v>
      </c>
      <c r="F17" s="685">
        <v>35</v>
      </c>
      <c r="G17" s="685">
        <v>0</v>
      </c>
      <c r="H17" s="686">
        <v>70347.98</v>
      </c>
      <c r="I17" s="685">
        <v>96</v>
      </c>
      <c r="J17" s="685">
        <v>30.5</v>
      </c>
      <c r="K17" s="685">
        <v>0.75</v>
      </c>
      <c r="L17" s="687">
        <v>80227.53</v>
      </c>
      <c r="M17" s="687">
        <v>192.25</v>
      </c>
      <c r="N17" s="687">
        <v>192.25</v>
      </c>
      <c r="O17" s="621">
        <f t="shared" si="1"/>
        <v>0</v>
      </c>
      <c r="Q17" s="423">
        <f t="shared" si="2"/>
        <v>1</v>
      </c>
    </row>
    <row r="18" spans="1:17">
      <c r="A18" s="592"/>
      <c r="B18" s="582">
        <v>13</v>
      </c>
      <c r="C18" s="684" t="s">
        <v>138</v>
      </c>
      <c r="D18" s="685">
        <v>1023.81</v>
      </c>
      <c r="E18" s="685">
        <v>26.5</v>
      </c>
      <c r="F18" s="685">
        <v>1</v>
      </c>
      <c r="G18" s="685">
        <v>98.75</v>
      </c>
      <c r="H18" s="686">
        <v>930</v>
      </c>
      <c r="I18" s="685">
        <v>0</v>
      </c>
      <c r="J18" s="685">
        <v>0</v>
      </c>
      <c r="K18" s="685">
        <v>0</v>
      </c>
      <c r="L18" s="687">
        <v>1953.81</v>
      </c>
      <c r="M18" s="687">
        <v>126.25</v>
      </c>
      <c r="N18" s="687">
        <v>126.25</v>
      </c>
      <c r="O18" s="621">
        <f t="shared" si="1"/>
        <v>0</v>
      </c>
      <c r="Q18" s="423">
        <f t="shared" si="2"/>
        <v>1</v>
      </c>
    </row>
    <row r="19" spans="1:17">
      <c r="A19" s="592"/>
      <c r="B19" s="582">
        <v>14</v>
      </c>
      <c r="C19" s="684" t="s">
        <v>165</v>
      </c>
      <c r="D19" s="685">
        <v>9727.9500000000007</v>
      </c>
      <c r="E19" s="685">
        <v>68</v>
      </c>
      <c r="F19" s="685">
        <v>16.25</v>
      </c>
      <c r="G19" s="685">
        <v>5</v>
      </c>
      <c r="H19" s="686">
        <v>1255.8</v>
      </c>
      <c r="I19" s="685">
        <v>14</v>
      </c>
      <c r="J19" s="685">
        <v>2</v>
      </c>
      <c r="K19" s="685">
        <v>0</v>
      </c>
      <c r="L19" s="687">
        <v>10983.75</v>
      </c>
      <c r="M19" s="687">
        <v>105.25</v>
      </c>
      <c r="N19" s="687">
        <v>105.25</v>
      </c>
      <c r="O19" s="621">
        <f t="shared" si="1"/>
        <v>0</v>
      </c>
      <c r="Q19" s="423">
        <f t="shared" si="2"/>
        <v>1</v>
      </c>
    </row>
    <row r="20" spans="1:17">
      <c r="A20" s="592"/>
      <c r="B20" s="582">
        <v>15</v>
      </c>
      <c r="C20" s="684" t="s">
        <v>183</v>
      </c>
      <c r="D20" s="685">
        <v>9086.18</v>
      </c>
      <c r="E20" s="685">
        <v>30</v>
      </c>
      <c r="F20" s="685">
        <v>0</v>
      </c>
      <c r="G20" s="685">
        <v>0</v>
      </c>
      <c r="H20" s="686">
        <v>2431</v>
      </c>
      <c r="I20" s="685">
        <v>9</v>
      </c>
      <c r="J20" s="685">
        <v>6</v>
      </c>
      <c r="K20" s="685">
        <v>0</v>
      </c>
      <c r="L20" s="687">
        <v>11517.18</v>
      </c>
      <c r="M20" s="687">
        <v>45</v>
      </c>
      <c r="N20" s="687">
        <v>45</v>
      </c>
      <c r="O20" s="621">
        <f t="shared" si="1"/>
        <v>0</v>
      </c>
      <c r="Q20" s="423">
        <f t="shared" si="2"/>
        <v>1</v>
      </c>
    </row>
    <row r="21" spans="1:17">
      <c r="A21" s="595" t="s">
        <v>252</v>
      </c>
      <c r="B21" s="582">
        <v>16</v>
      </c>
      <c r="C21" s="684" t="s">
        <v>134</v>
      </c>
      <c r="D21" s="685">
        <v>132</v>
      </c>
      <c r="E21" s="685">
        <v>2</v>
      </c>
      <c r="F21" s="685">
        <v>41</v>
      </c>
      <c r="G21" s="685">
        <v>0</v>
      </c>
      <c r="H21" s="686">
        <v>230</v>
      </c>
      <c r="I21" s="685">
        <v>0</v>
      </c>
      <c r="J21" s="685">
        <v>0</v>
      </c>
      <c r="K21" s="685">
        <v>0</v>
      </c>
      <c r="L21" s="687">
        <v>362</v>
      </c>
      <c r="M21" s="688">
        <v>0</v>
      </c>
      <c r="N21" s="687">
        <v>43</v>
      </c>
      <c r="O21" s="621">
        <f t="shared" si="1"/>
        <v>43</v>
      </c>
      <c r="Q21" s="423">
        <f t="shared" si="2"/>
        <v>1</v>
      </c>
    </row>
    <row r="22" spans="1:17">
      <c r="A22" s="595" t="s">
        <v>253</v>
      </c>
      <c r="B22" s="582">
        <v>17</v>
      </c>
      <c r="C22" s="684" t="s">
        <v>188</v>
      </c>
      <c r="D22" s="685">
        <v>3026</v>
      </c>
      <c r="E22" s="685">
        <v>0.5</v>
      </c>
      <c r="F22" s="685">
        <v>0</v>
      </c>
      <c r="G22" s="685">
        <v>0</v>
      </c>
      <c r="H22" s="686">
        <v>15922.73</v>
      </c>
      <c r="I22" s="685">
        <v>8.25</v>
      </c>
      <c r="J22" s="685">
        <v>28.5</v>
      </c>
      <c r="K22" s="685">
        <v>0</v>
      </c>
      <c r="L22" s="687">
        <v>18948.73</v>
      </c>
      <c r="M22" s="687">
        <v>37.5</v>
      </c>
      <c r="N22" s="687">
        <v>37.25</v>
      </c>
      <c r="O22" s="621">
        <f t="shared" si="1"/>
        <v>-0.25</v>
      </c>
      <c r="Q22" s="423">
        <f t="shared" si="2"/>
        <v>1</v>
      </c>
    </row>
    <row r="23" spans="1:17">
      <c r="A23" s="595"/>
      <c r="B23" s="582">
        <v>18</v>
      </c>
      <c r="C23" s="684" t="s">
        <v>164</v>
      </c>
      <c r="D23" s="685">
        <v>682</v>
      </c>
      <c r="E23" s="685">
        <v>17.989999999999998</v>
      </c>
      <c r="F23" s="685">
        <v>5.4</v>
      </c>
      <c r="G23" s="685">
        <v>0</v>
      </c>
      <c r="H23" s="686">
        <v>733</v>
      </c>
      <c r="I23" s="685">
        <v>4.22</v>
      </c>
      <c r="J23" s="685">
        <v>9</v>
      </c>
      <c r="K23" s="685">
        <v>0</v>
      </c>
      <c r="L23" s="687">
        <v>1415</v>
      </c>
      <c r="M23" s="687">
        <v>36.26</v>
      </c>
      <c r="N23" s="687">
        <v>36.61</v>
      </c>
      <c r="O23" s="621">
        <f t="shared" si="1"/>
        <v>0.35000000000000142</v>
      </c>
      <c r="Q23" s="423">
        <f t="shared" si="2"/>
        <v>1</v>
      </c>
    </row>
    <row r="24" spans="1:17">
      <c r="A24" s="595"/>
      <c r="B24" s="582">
        <v>19</v>
      </c>
      <c r="C24" s="684" t="s">
        <v>189</v>
      </c>
      <c r="D24" s="685">
        <v>429.11</v>
      </c>
      <c r="E24" s="685">
        <v>9</v>
      </c>
      <c r="F24" s="685">
        <v>2</v>
      </c>
      <c r="G24" s="685">
        <v>1</v>
      </c>
      <c r="H24" s="686">
        <v>6326</v>
      </c>
      <c r="I24" s="685">
        <v>3</v>
      </c>
      <c r="J24" s="685">
        <v>15</v>
      </c>
      <c r="K24" s="685">
        <v>0</v>
      </c>
      <c r="L24" s="687">
        <v>6755.11</v>
      </c>
      <c r="M24" s="687">
        <v>30</v>
      </c>
      <c r="N24" s="687">
        <v>30</v>
      </c>
      <c r="O24" s="621">
        <f t="shared" si="1"/>
        <v>0</v>
      </c>
      <c r="Q24" s="423">
        <f t="shared" si="2"/>
        <v>1</v>
      </c>
    </row>
    <row r="25" spans="1:17">
      <c r="A25" s="595"/>
      <c r="B25" s="582">
        <v>20</v>
      </c>
      <c r="C25" s="684" t="s">
        <v>191</v>
      </c>
      <c r="D25" s="685">
        <v>1833</v>
      </c>
      <c r="E25" s="685">
        <v>16.55</v>
      </c>
      <c r="F25" s="685">
        <v>0</v>
      </c>
      <c r="G25" s="685">
        <v>0</v>
      </c>
      <c r="H25" s="686">
        <v>4909</v>
      </c>
      <c r="I25" s="685">
        <v>8</v>
      </c>
      <c r="J25" s="685">
        <v>0.5</v>
      </c>
      <c r="K25" s="685">
        <v>0</v>
      </c>
      <c r="L25" s="687">
        <v>6742</v>
      </c>
      <c r="M25" s="687">
        <v>65.25</v>
      </c>
      <c r="N25" s="687">
        <v>25.05</v>
      </c>
      <c r="O25" s="621">
        <f t="shared" si="1"/>
        <v>-40.200000000000003</v>
      </c>
      <c r="Q25" s="423">
        <f t="shared" si="2"/>
        <v>1</v>
      </c>
    </row>
    <row r="26" spans="1:17">
      <c r="A26" s="592"/>
      <c r="B26" s="582">
        <v>21</v>
      </c>
      <c r="C26" s="684" t="s">
        <v>175</v>
      </c>
      <c r="D26" s="685">
        <v>14232.25</v>
      </c>
      <c r="E26" s="685">
        <v>17</v>
      </c>
      <c r="F26" s="685">
        <v>0</v>
      </c>
      <c r="G26" s="685">
        <v>0</v>
      </c>
      <c r="H26" s="686">
        <v>593.25</v>
      </c>
      <c r="I26" s="685">
        <v>0</v>
      </c>
      <c r="J26" s="685">
        <v>0</v>
      </c>
      <c r="K26" s="685">
        <v>0</v>
      </c>
      <c r="L26" s="687">
        <v>14825.5</v>
      </c>
      <c r="M26" s="688">
        <v>0</v>
      </c>
      <c r="N26" s="687">
        <v>17</v>
      </c>
      <c r="O26" s="621">
        <f t="shared" si="1"/>
        <v>17</v>
      </c>
      <c r="Q26" s="423">
        <f t="shared" si="2"/>
        <v>1</v>
      </c>
    </row>
    <row r="27" spans="1:17">
      <c r="A27" s="592"/>
      <c r="B27" s="582">
        <v>22</v>
      </c>
      <c r="C27" s="684" t="s">
        <v>147</v>
      </c>
      <c r="D27" s="685">
        <v>24.7</v>
      </c>
      <c r="E27" s="685">
        <v>12</v>
      </c>
      <c r="F27" s="685">
        <v>0</v>
      </c>
      <c r="G27" s="685">
        <v>4</v>
      </c>
      <c r="H27" s="686">
        <v>0</v>
      </c>
      <c r="I27" s="685">
        <v>0</v>
      </c>
      <c r="J27" s="685">
        <v>0</v>
      </c>
      <c r="K27" s="685">
        <v>0</v>
      </c>
      <c r="L27" s="687">
        <v>24.7</v>
      </c>
      <c r="M27" s="688">
        <v>16</v>
      </c>
      <c r="N27" s="687">
        <v>16</v>
      </c>
      <c r="O27" s="621">
        <f t="shared" si="1"/>
        <v>0</v>
      </c>
      <c r="Q27" s="423">
        <f t="shared" si="2"/>
        <v>1</v>
      </c>
    </row>
    <row r="28" spans="1:17">
      <c r="A28" s="592"/>
      <c r="B28" s="582">
        <v>23</v>
      </c>
      <c r="C28" s="684" t="s">
        <v>148</v>
      </c>
      <c r="D28" s="685">
        <v>130.25</v>
      </c>
      <c r="E28" s="685">
        <v>0</v>
      </c>
      <c r="F28" s="685">
        <v>0</v>
      </c>
      <c r="G28" s="685">
        <v>14</v>
      </c>
      <c r="H28" s="686">
        <v>0</v>
      </c>
      <c r="I28" s="685">
        <v>0</v>
      </c>
      <c r="J28" s="685">
        <v>0</v>
      </c>
      <c r="K28" s="685">
        <v>0</v>
      </c>
      <c r="L28" s="687">
        <v>130.25</v>
      </c>
      <c r="M28" s="688">
        <v>14</v>
      </c>
      <c r="N28" s="687">
        <v>14</v>
      </c>
      <c r="O28" s="621">
        <f t="shared" si="1"/>
        <v>0</v>
      </c>
      <c r="Q28" s="423">
        <f t="shared" si="2"/>
        <v>1</v>
      </c>
    </row>
    <row r="29" spans="1:17">
      <c r="A29" s="592"/>
      <c r="B29" s="582">
        <v>24</v>
      </c>
      <c r="C29" s="684" t="s">
        <v>195</v>
      </c>
      <c r="D29" s="685">
        <v>352</v>
      </c>
      <c r="E29" s="685">
        <v>0</v>
      </c>
      <c r="F29" s="685">
        <v>0</v>
      </c>
      <c r="G29" s="685">
        <v>0</v>
      </c>
      <c r="H29" s="686">
        <v>2862.55</v>
      </c>
      <c r="I29" s="689">
        <v>14</v>
      </c>
      <c r="J29" s="689">
        <v>0</v>
      </c>
      <c r="K29" s="685">
        <v>0</v>
      </c>
      <c r="L29" s="687">
        <v>3214.55</v>
      </c>
      <c r="M29" s="687">
        <v>14</v>
      </c>
      <c r="N29" s="687">
        <v>14</v>
      </c>
      <c r="O29" s="621">
        <f t="shared" si="1"/>
        <v>0</v>
      </c>
      <c r="Q29" s="423">
        <f t="shared" si="2"/>
        <v>1</v>
      </c>
    </row>
    <row r="30" spans="1:17">
      <c r="A30" s="595" t="s">
        <v>254</v>
      </c>
      <c r="B30" s="582">
        <v>25</v>
      </c>
      <c r="C30" s="684" t="s">
        <v>171</v>
      </c>
      <c r="D30" s="685">
        <v>1087.6300000000001</v>
      </c>
      <c r="E30" s="685">
        <v>8.5</v>
      </c>
      <c r="F30" s="685">
        <v>0</v>
      </c>
      <c r="G30" s="685">
        <v>0</v>
      </c>
      <c r="H30" s="686">
        <v>939.45</v>
      </c>
      <c r="I30" s="689">
        <v>4.5</v>
      </c>
      <c r="J30" s="689">
        <v>0</v>
      </c>
      <c r="K30" s="685">
        <v>0</v>
      </c>
      <c r="L30" s="687">
        <v>2027.0800000000002</v>
      </c>
      <c r="M30" s="688">
        <v>15</v>
      </c>
      <c r="N30" s="687">
        <v>13</v>
      </c>
      <c r="O30" s="621">
        <f t="shared" si="1"/>
        <v>-2</v>
      </c>
      <c r="Q30" s="423">
        <f t="shared" si="2"/>
        <v>1</v>
      </c>
    </row>
    <row r="31" spans="1:17">
      <c r="A31" s="595" t="s">
        <v>255</v>
      </c>
      <c r="B31" s="582">
        <v>26</v>
      </c>
      <c r="C31" s="684" t="s">
        <v>152</v>
      </c>
      <c r="D31" s="685">
        <v>240.5</v>
      </c>
      <c r="E31" s="685">
        <v>13</v>
      </c>
      <c r="F31" s="685">
        <v>0</v>
      </c>
      <c r="G31" s="685">
        <v>0</v>
      </c>
      <c r="H31" s="686">
        <v>10</v>
      </c>
      <c r="I31" s="685">
        <v>0</v>
      </c>
      <c r="J31" s="685">
        <v>0</v>
      </c>
      <c r="K31" s="685">
        <v>0</v>
      </c>
      <c r="L31" s="687">
        <v>250.5</v>
      </c>
      <c r="M31" s="688">
        <v>5</v>
      </c>
      <c r="N31" s="687">
        <v>13</v>
      </c>
      <c r="O31" s="621">
        <f t="shared" si="1"/>
        <v>8</v>
      </c>
      <c r="Q31" s="423">
        <f t="shared" si="2"/>
        <v>1</v>
      </c>
    </row>
    <row r="32" spans="1:17">
      <c r="A32" s="595"/>
      <c r="B32" s="582">
        <v>27</v>
      </c>
      <c r="C32" s="684" t="s">
        <v>172</v>
      </c>
      <c r="D32" s="685">
        <v>540.5</v>
      </c>
      <c r="E32" s="685">
        <v>2</v>
      </c>
      <c r="F32" s="685">
        <v>9</v>
      </c>
      <c r="G32" s="685">
        <v>0</v>
      </c>
      <c r="H32" s="686">
        <v>153.5</v>
      </c>
      <c r="I32" s="685">
        <v>0</v>
      </c>
      <c r="J32" s="685">
        <v>0</v>
      </c>
      <c r="K32" s="685">
        <v>0</v>
      </c>
      <c r="L32" s="687">
        <v>694</v>
      </c>
      <c r="M32" s="688">
        <v>11</v>
      </c>
      <c r="N32" s="687">
        <v>11</v>
      </c>
      <c r="O32" s="621">
        <f t="shared" si="1"/>
        <v>0</v>
      </c>
      <c r="Q32" s="423">
        <f t="shared" si="2"/>
        <v>1</v>
      </c>
    </row>
    <row r="33" spans="1:17">
      <c r="A33" s="595"/>
      <c r="B33" s="582">
        <v>28</v>
      </c>
      <c r="C33" s="684" t="s">
        <v>170</v>
      </c>
      <c r="D33" s="685">
        <v>1441.68</v>
      </c>
      <c r="E33" s="685">
        <v>0</v>
      </c>
      <c r="F33" s="685">
        <v>0</v>
      </c>
      <c r="G33" s="685">
        <v>0</v>
      </c>
      <c r="H33" s="686">
        <v>2670.25</v>
      </c>
      <c r="I33" s="685">
        <v>0.25</v>
      </c>
      <c r="J33" s="685">
        <v>0</v>
      </c>
      <c r="K33" s="685">
        <v>10</v>
      </c>
      <c r="L33" s="687">
        <v>4111.93</v>
      </c>
      <c r="M33" s="688">
        <v>10.25</v>
      </c>
      <c r="N33" s="687">
        <v>10.25</v>
      </c>
      <c r="O33" s="621">
        <f t="shared" si="1"/>
        <v>0</v>
      </c>
      <c r="Q33" s="423">
        <f t="shared" si="2"/>
        <v>1</v>
      </c>
    </row>
    <row r="34" spans="1:17">
      <c r="A34" s="595"/>
      <c r="B34" s="582">
        <v>29</v>
      </c>
      <c r="C34" s="684" t="s">
        <v>144</v>
      </c>
      <c r="D34" s="685">
        <v>50</v>
      </c>
      <c r="E34" s="685">
        <v>0</v>
      </c>
      <c r="F34" s="685">
        <v>0</v>
      </c>
      <c r="G34" s="685">
        <v>8</v>
      </c>
      <c r="H34" s="686">
        <v>7</v>
      </c>
      <c r="I34" s="685">
        <v>0</v>
      </c>
      <c r="J34" s="685">
        <v>0</v>
      </c>
      <c r="K34" s="685">
        <v>0</v>
      </c>
      <c r="L34" s="687">
        <v>57</v>
      </c>
      <c r="M34" s="688">
        <v>0.5</v>
      </c>
      <c r="N34" s="687">
        <v>8</v>
      </c>
      <c r="O34" s="621">
        <f t="shared" si="1"/>
        <v>7.5</v>
      </c>
      <c r="Q34" s="423">
        <f t="shared" si="2"/>
        <v>1</v>
      </c>
    </row>
    <row r="35" spans="1:17">
      <c r="A35" s="595"/>
      <c r="B35" s="582">
        <v>30</v>
      </c>
      <c r="C35" s="684" t="s">
        <v>156</v>
      </c>
      <c r="D35" s="685">
        <v>424</v>
      </c>
      <c r="E35" s="685">
        <v>5</v>
      </c>
      <c r="F35" s="685">
        <v>0</v>
      </c>
      <c r="G35" s="685">
        <v>0</v>
      </c>
      <c r="H35" s="686">
        <v>268.62</v>
      </c>
      <c r="I35" s="685">
        <v>0</v>
      </c>
      <c r="J35" s="685">
        <v>0</v>
      </c>
      <c r="K35" s="685">
        <v>0</v>
      </c>
      <c r="L35" s="687">
        <v>692.62</v>
      </c>
      <c r="M35" s="688">
        <v>10</v>
      </c>
      <c r="N35" s="687">
        <v>5</v>
      </c>
      <c r="O35" s="621">
        <f t="shared" si="1"/>
        <v>-5</v>
      </c>
      <c r="Q35" s="423">
        <f t="shared" si="2"/>
        <v>1</v>
      </c>
    </row>
    <row r="36" spans="1:17">
      <c r="A36" s="595"/>
      <c r="B36" s="582">
        <v>31</v>
      </c>
      <c r="C36" s="684" t="s">
        <v>169</v>
      </c>
      <c r="D36" s="685">
        <v>1263</v>
      </c>
      <c r="E36" s="685">
        <v>5</v>
      </c>
      <c r="F36" s="685">
        <v>0</v>
      </c>
      <c r="G36" s="685">
        <v>0</v>
      </c>
      <c r="H36" s="686">
        <v>256.06</v>
      </c>
      <c r="I36" s="685">
        <v>0</v>
      </c>
      <c r="J36" s="685">
        <v>0</v>
      </c>
      <c r="K36" s="685">
        <v>0</v>
      </c>
      <c r="L36" s="687">
        <v>1519.06</v>
      </c>
      <c r="M36" s="688">
        <v>5</v>
      </c>
      <c r="N36" s="687">
        <v>5</v>
      </c>
      <c r="O36" s="621">
        <f t="shared" si="1"/>
        <v>0</v>
      </c>
      <c r="Q36" s="423">
        <f t="shared" si="2"/>
        <v>1</v>
      </c>
    </row>
    <row r="37" spans="1:17">
      <c r="A37" s="595"/>
      <c r="B37" s="582">
        <v>32</v>
      </c>
      <c r="C37" s="684" t="s">
        <v>142</v>
      </c>
      <c r="D37" s="685">
        <v>326.5</v>
      </c>
      <c r="E37" s="685">
        <v>5</v>
      </c>
      <c r="F37" s="685">
        <v>0</v>
      </c>
      <c r="G37" s="685">
        <v>0</v>
      </c>
      <c r="H37" s="686">
        <v>23</v>
      </c>
      <c r="I37" s="685">
        <v>0</v>
      </c>
      <c r="J37" s="685">
        <v>0</v>
      </c>
      <c r="K37" s="685">
        <v>0</v>
      </c>
      <c r="L37" s="687">
        <v>349.5</v>
      </c>
      <c r="M37" s="688">
        <v>8</v>
      </c>
      <c r="N37" s="687">
        <v>5</v>
      </c>
      <c r="O37" s="621">
        <f t="shared" si="1"/>
        <v>-3</v>
      </c>
      <c r="Q37" s="423">
        <f t="shared" si="2"/>
        <v>1</v>
      </c>
    </row>
    <row r="38" spans="1:17">
      <c r="A38" s="592"/>
      <c r="B38" s="582">
        <v>33</v>
      </c>
      <c r="C38" s="684" t="s">
        <v>187</v>
      </c>
      <c r="D38" s="685">
        <v>185.5</v>
      </c>
      <c r="E38" s="685">
        <v>0</v>
      </c>
      <c r="F38" s="685">
        <v>0</v>
      </c>
      <c r="G38" s="685">
        <v>0</v>
      </c>
      <c r="H38" s="686">
        <v>39521</v>
      </c>
      <c r="I38" s="685">
        <v>0</v>
      </c>
      <c r="J38" s="685">
        <v>4</v>
      </c>
      <c r="K38" s="685">
        <v>0</v>
      </c>
      <c r="L38" s="687">
        <v>39706.5</v>
      </c>
      <c r="M38" s="688">
        <v>7</v>
      </c>
      <c r="N38" s="687">
        <v>4</v>
      </c>
      <c r="O38" s="621">
        <f t="shared" si="1"/>
        <v>-3</v>
      </c>
      <c r="Q38" s="423">
        <f t="shared" si="2"/>
        <v>1</v>
      </c>
    </row>
    <row r="39" spans="1:17">
      <c r="A39" s="592"/>
      <c r="B39" s="582">
        <v>34</v>
      </c>
      <c r="C39" s="684" t="s">
        <v>157</v>
      </c>
      <c r="D39" s="685">
        <v>364</v>
      </c>
      <c r="E39" s="685">
        <v>0</v>
      </c>
      <c r="F39" s="685">
        <v>0</v>
      </c>
      <c r="G39" s="685">
        <v>0</v>
      </c>
      <c r="H39" s="690">
        <v>0</v>
      </c>
      <c r="I39" s="685">
        <v>0</v>
      </c>
      <c r="J39" s="685">
        <v>0</v>
      </c>
      <c r="K39" s="685">
        <v>0</v>
      </c>
      <c r="L39" s="687">
        <v>364</v>
      </c>
      <c r="M39" s="688">
        <v>0</v>
      </c>
      <c r="N39" s="687">
        <v>0</v>
      </c>
      <c r="O39" s="621">
        <f t="shared" si="1"/>
        <v>0</v>
      </c>
      <c r="Q39" s="423">
        <f t="shared" si="2"/>
        <v>0</v>
      </c>
    </row>
    <row r="40" spans="1:17">
      <c r="A40" s="595"/>
      <c r="B40" s="582">
        <v>35</v>
      </c>
      <c r="C40" s="684" t="s">
        <v>217</v>
      </c>
      <c r="D40" s="685">
        <v>3103</v>
      </c>
      <c r="E40" s="685">
        <v>0</v>
      </c>
      <c r="F40" s="685">
        <v>0</v>
      </c>
      <c r="G40" s="685">
        <v>0</v>
      </c>
      <c r="H40" s="690">
        <v>1091.17</v>
      </c>
      <c r="I40" s="685">
        <v>0</v>
      </c>
      <c r="J40" s="685">
        <v>0</v>
      </c>
      <c r="K40" s="685">
        <v>0</v>
      </c>
      <c r="L40" s="687">
        <v>4194.17</v>
      </c>
      <c r="M40" s="688">
        <v>0</v>
      </c>
      <c r="N40" s="687">
        <v>0</v>
      </c>
      <c r="O40" s="621">
        <f t="shared" si="1"/>
        <v>0</v>
      </c>
      <c r="Q40" s="423">
        <f t="shared" si="2"/>
        <v>0</v>
      </c>
    </row>
    <row r="41" spans="1:17">
      <c r="A41" s="595"/>
      <c r="B41" s="582">
        <v>36</v>
      </c>
      <c r="C41" s="684" t="s">
        <v>158</v>
      </c>
      <c r="D41" s="685">
        <v>1180.9000000000001</v>
      </c>
      <c r="E41" s="685">
        <v>0</v>
      </c>
      <c r="F41" s="685">
        <v>0</v>
      </c>
      <c r="G41" s="685">
        <v>0</v>
      </c>
      <c r="H41" s="686">
        <v>160.75</v>
      </c>
      <c r="I41" s="685">
        <v>0</v>
      </c>
      <c r="J41" s="685">
        <v>0</v>
      </c>
      <c r="K41" s="685">
        <v>0</v>
      </c>
      <c r="L41" s="687">
        <v>1341.65</v>
      </c>
      <c r="M41" s="688">
        <v>0</v>
      </c>
      <c r="N41" s="687">
        <v>0</v>
      </c>
      <c r="O41" s="621">
        <f t="shared" si="1"/>
        <v>0</v>
      </c>
      <c r="Q41" s="423">
        <f t="shared" si="2"/>
        <v>0</v>
      </c>
    </row>
    <row r="42" spans="1:17">
      <c r="A42" s="595"/>
      <c r="B42" s="582">
        <v>37</v>
      </c>
      <c r="C42" s="684" t="s">
        <v>160</v>
      </c>
      <c r="D42" s="685">
        <v>710</v>
      </c>
      <c r="E42" s="685">
        <v>0</v>
      </c>
      <c r="F42" s="685">
        <v>0</v>
      </c>
      <c r="G42" s="685">
        <v>0</v>
      </c>
      <c r="H42" s="686">
        <v>459.25</v>
      </c>
      <c r="I42" s="685">
        <v>0</v>
      </c>
      <c r="J42" s="685">
        <v>0</v>
      </c>
      <c r="K42" s="685">
        <v>0</v>
      </c>
      <c r="L42" s="687">
        <v>1169.25</v>
      </c>
      <c r="M42" s="688">
        <v>0</v>
      </c>
      <c r="N42" s="687">
        <v>0</v>
      </c>
      <c r="O42" s="621">
        <f t="shared" si="1"/>
        <v>0</v>
      </c>
      <c r="Q42" s="423">
        <f t="shared" si="2"/>
        <v>0</v>
      </c>
    </row>
    <row r="43" spans="1:17">
      <c r="A43" s="595"/>
      <c r="B43" s="582">
        <v>38</v>
      </c>
      <c r="C43" s="684" t="s">
        <v>161</v>
      </c>
      <c r="D43" s="685">
        <v>22</v>
      </c>
      <c r="E43" s="685">
        <v>0</v>
      </c>
      <c r="F43" s="685">
        <v>0</v>
      </c>
      <c r="G43" s="685">
        <v>0</v>
      </c>
      <c r="H43" s="686">
        <v>0</v>
      </c>
      <c r="I43" s="685">
        <v>0</v>
      </c>
      <c r="J43" s="685">
        <v>0</v>
      </c>
      <c r="K43" s="685">
        <v>0</v>
      </c>
      <c r="L43" s="687">
        <v>22</v>
      </c>
      <c r="M43" s="688">
        <v>0</v>
      </c>
      <c r="N43" s="687">
        <v>0</v>
      </c>
      <c r="O43" s="621">
        <f t="shared" si="1"/>
        <v>0</v>
      </c>
      <c r="Q43" s="423">
        <f t="shared" si="2"/>
        <v>0</v>
      </c>
    </row>
    <row r="44" spans="1:17">
      <c r="A44" s="595"/>
      <c r="B44" s="582">
        <v>39</v>
      </c>
      <c r="C44" s="684" t="s">
        <v>162</v>
      </c>
      <c r="D44" s="685">
        <v>205</v>
      </c>
      <c r="E44" s="685">
        <v>0</v>
      </c>
      <c r="F44" s="685">
        <v>0</v>
      </c>
      <c r="G44" s="685">
        <v>0</v>
      </c>
      <c r="H44" s="686">
        <v>36</v>
      </c>
      <c r="I44" s="685">
        <v>0</v>
      </c>
      <c r="J44" s="685">
        <v>0</v>
      </c>
      <c r="K44" s="685">
        <v>0</v>
      </c>
      <c r="L44" s="687">
        <v>241</v>
      </c>
      <c r="M44" s="688">
        <v>0</v>
      </c>
      <c r="N44" s="687">
        <v>0</v>
      </c>
      <c r="O44" s="621">
        <f t="shared" si="1"/>
        <v>0</v>
      </c>
      <c r="Q44" s="423">
        <f t="shared" si="2"/>
        <v>0</v>
      </c>
    </row>
    <row r="45" spans="1:17">
      <c r="A45" s="595"/>
      <c r="B45" s="582">
        <v>40</v>
      </c>
      <c r="C45" s="684" t="s">
        <v>174</v>
      </c>
      <c r="D45" s="685">
        <v>691.5</v>
      </c>
      <c r="E45" s="685">
        <v>0</v>
      </c>
      <c r="F45" s="685">
        <v>0</v>
      </c>
      <c r="G45" s="685">
        <v>0</v>
      </c>
      <c r="H45" s="686">
        <v>1329</v>
      </c>
      <c r="I45" s="685">
        <v>0</v>
      </c>
      <c r="J45" s="685">
        <v>0</v>
      </c>
      <c r="K45" s="685">
        <v>0</v>
      </c>
      <c r="L45" s="687">
        <v>2020.5</v>
      </c>
      <c r="M45" s="688">
        <v>0</v>
      </c>
      <c r="N45" s="687">
        <v>0</v>
      </c>
      <c r="O45" s="621">
        <f t="shared" si="1"/>
        <v>0</v>
      </c>
      <c r="Q45" s="423">
        <f t="shared" si="2"/>
        <v>0</v>
      </c>
    </row>
    <row r="46" spans="1:17">
      <c r="A46" s="595" t="s">
        <v>256</v>
      </c>
      <c r="B46" s="582">
        <v>41</v>
      </c>
      <c r="C46" s="684" t="s">
        <v>181</v>
      </c>
      <c r="D46" s="685">
        <v>1147.5</v>
      </c>
      <c r="E46" s="685">
        <v>0</v>
      </c>
      <c r="F46" s="685">
        <v>0</v>
      </c>
      <c r="G46" s="685">
        <v>0</v>
      </c>
      <c r="H46" s="686">
        <v>58</v>
      </c>
      <c r="I46" s="685">
        <v>0</v>
      </c>
      <c r="J46" s="685">
        <v>0</v>
      </c>
      <c r="K46" s="685">
        <v>0</v>
      </c>
      <c r="L46" s="687">
        <v>1205.5</v>
      </c>
      <c r="M46" s="688">
        <v>0</v>
      </c>
      <c r="N46" s="687">
        <v>0</v>
      </c>
      <c r="O46" s="621">
        <f t="shared" si="1"/>
        <v>0</v>
      </c>
      <c r="Q46" s="423">
        <f t="shared" si="2"/>
        <v>0</v>
      </c>
    </row>
    <row r="47" spans="1:17">
      <c r="A47" s="595" t="s">
        <v>257</v>
      </c>
      <c r="B47" s="582">
        <v>42</v>
      </c>
      <c r="C47" s="684" t="s">
        <v>168</v>
      </c>
      <c r="D47" s="685">
        <v>439</v>
      </c>
      <c r="E47" s="685">
        <v>0</v>
      </c>
      <c r="F47" s="685">
        <v>0</v>
      </c>
      <c r="G47" s="685">
        <v>0</v>
      </c>
      <c r="H47" s="686">
        <v>75</v>
      </c>
      <c r="I47" s="685">
        <v>0</v>
      </c>
      <c r="J47" s="685">
        <v>0</v>
      </c>
      <c r="K47" s="685">
        <v>0</v>
      </c>
      <c r="L47" s="687">
        <v>514</v>
      </c>
      <c r="M47" s="688">
        <v>0</v>
      </c>
      <c r="N47" s="687">
        <v>0</v>
      </c>
      <c r="O47" s="621">
        <f t="shared" si="1"/>
        <v>0</v>
      </c>
      <c r="Q47" s="423">
        <f t="shared" si="2"/>
        <v>0</v>
      </c>
    </row>
    <row r="48" spans="1:17">
      <c r="A48" s="595"/>
      <c r="B48" s="582">
        <v>43</v>
      </c>
      <c r="C48" s="684" t="s">
        <v>135</v>
      </c>
      <c r="D48" s="685">
        <v>998.75</v>
      </c>
      <c r="E48" s="685">
        <v>0</v>
      </c>
      <c r="F48" s="685">
        <v>0</v>
      </c>
      <c r="G48" s="685">
        <v>0</v>
      </c>
      <c r="H48" s="686">
        <v>36</v>
      </c>
      <c r="I48" s="685">
        <v>0</v>
      </c>
      <c r="J48" s="685">
        <v>0</v>
      </c>
      <c r="K48" s="685">
        <v>0</v>
      </c>
      <c r="L48" s="687">
        <v>1034.75</v>
      </c>
      <c r="M48" s="688">
        <v>0</v>
      </c>
      <c r="N48" s="687">
        <v>0</v>
      </c>
      <c r="O48" s="621">
        <f t="shared" si="1"/>
        <v>0</v>
      </c>
      <c r="Q48" s="423">
        <f t="shared" si="2"/>
        <v>0</v>
      </c>
    </row>
    <row r="49" spans="1:17">
      <c r="A49" s="595"/>
      <c r="B49" s="582">
        <v>44</v>
      </c>
      <c r="C49" s="684" t="s">
        <v>136</v>
      </c>
      <c r="D49" s="685">
        <v>345.75</v>
      </c>
      <c r="E49" s="685">
        <v>0</v>
      </c>
      <c r="F49" s="685">
        <v>0</v>
      </c>
      <c r="G49" s="685">
        <v>0</v>
      </c>
      <c r="H49" s="686">
        <v>0</v>
      </c>
      <c r="I49" s="685">
        <v>0</v>
      </c>
      <c r="J49" s="685">
        <v>0</v>
      </c>
      <c r="K49" s="685">
        <v>0</v>
      </c>
      <c r="L49" s="687">
        <v>345.75</v>
      </c>
      <c r="M49" s="688">
        <v>0</v>
      </c>
      <c r="N49" s="687">
        <v>0</v>
      </c>
      <c r="O49" s="621">
        <f t="shared" si="1"/>
        <v>0</v>
      </c>
      <c r="Q49" s="423">
        <f t="shared" si="2"/>
        <v>0</v>
      </c>
    </row>
    <row r="50" spans="1:17">
      <c r="A50" s="595"/>
      <c r="B50" s="582">
        <v>45</v>
      </c>
      <c r="C50" s="684" t="s">
        <v>137</v>
      </c>
      <c r="D50" s="685">
        <v>334</v>
      </c>
      <c r="E50" s="685">
        <v>0</v>
      </c>
      <c r="F50" s="685">
        <v>0</v>
      </c>
      <c r="G50" s="685">
        <v>0</v>
      </c>
      <c r="H50" s="686">
        <v>13</v>
      </c>
      <c r="I50" s="685">
        <v>0</v>
      </c>
      <c r="J50" s="685">
        <v>0</v>
      </c>
      <c r="K50" s="685">
        <v>0</v>
      </c>
      <c r="L50" s="687">
        <v>347</v>
      </c>
      <c r="M50" s="688">
        <v>0</v>
      </c>
      <c r="N50" s="687">
        <v>0</v>
      </c>
      <c r="O50" s="621">
        <f t="shared" si="1"/>
        <v>0</v>
      </c>
      <c r="Q50" s="423">
        <f t="shared" si="2"/>
        <v>0</v>
      </c>
    </row>
    <row r="51" spans="1:17">
      <c r="A51" s="595"/>
      <c r="B51" s="582">
        <v>46</v>
      </c>
      <c r="C51" s="684" t="s">
        <v>139</v>
      </c>
      <c r="D51" s="685">
        <v>146</v>
      </c>
      <c r="E51" s="685">
        <v>0</v>
      </c>
      <c r="F51" s="685">
        <v>0</v>
      </c>
      <c r="G51" s="685">
        <v>0</v>
      </c>
      <c r="H51" s="686">
        <v>0</v>
      </c>
      <c r="I51" s="685">
        <v>0</v>
      </c>
      <c r="J51" s="685">
        <v>0</v>
      </c>
      <c r="K51" s="685">
        <v>0</v>
      </c>
      <c r="L51" s="687">
        <v>146</v>
      </c>
      <c r="M51" s="688">
        <v>0</v>
      </c>
      <c r="N51" s="687">
        <v>0</v>
      </c>
      <c r="O51" s="621">
        <f t="shared" si="1"/>
        <v>0</v>
      </c>
      <c r="Q51" s="423">
        <f t="shared" si="2"/>
        <v>0</v>
      </c>
    </row>
    <row r="52" spans="1:17">
      <c r="A52" s="595"/>
      <c r="B52" s="582">
        <v>47</v>
      </c>
      <c r="C52" s="684" t="s">
        <v>140</v>
      </c>
      <c r="D52" s="685">
        <v>655</v>
      </c>
      <c r="E52" s="685">
        <v>0</v>
      </c>
      <c r="F52" s="685">
        <v>0</v>
      </c>
      <c r="G52" s="685">
        <v>0</v>
      </c>
      <c r="H52" s="686">
        <v>289.75</v>
      </c>
      <c r="I52" s="685">
        <v>0</v>
      </c>
      <c r="J52" s="685">
        <v>0</v>
      </c>
      <c r="K52" s="685">
        <v>0</v>
      </c>
      <c r="L52" s="687">
        <v>944.75</v>
      </c>
      <c r="M52" s="687">
        <v>0</v>
      </c>
      <c r="N52" s="687">
        <v>0</v>
      </c>
      <c r="O52" s="621">
        <f t="shared" si="1"/>
        <v>0</v>
      </c>
      <c r="Q52" s="423">
        <f t="shared" si="2"/>
        <v>0</v>
      </c>
    </row>
    <row r="53" spans="1:17">
      <c r="A53" s="592"/>
      <c r="B53" s="582">
        <v>48</v>
      </c>
      <c r="C53" s="684" t="s">
        <v>141</v>
      </c>
      <c r="D53" s="685">
        <v>126.2</v>
      </c>
      <c r="E53" s="685">
        <v>0</v>
      </c>
      <c r="F53" s="685">
        <v>0</v>
      </c>
      <c r="G53" s="685">
        <v>0</v>
      </c>
      <c r="H53" s="686">
        <v>0</v>
      </c>
      <c r="I53" s="685">
        <v>0</v>
      </c>
      <c r="J53" s="685">
        <v>0</v>
      </c>
      <c r="K53" s="685">
        <v>0</v>
      </c>
      <c r="L53" s="687">
        <v>126.2</v>
      </c>
      <c r="M53" s="688">
        <v>0</v>
      </c>
      <c r="N53" s="687">
        <v>0</v>
      </c>
      <c r="O53" s="621">
        <f t="shared" si="1"/>
        <v>0</v>
      </c>
      <c r="Q53" s="423">
        <f t="shared" si="2"/>
        <v>0</v>
      </c>
    </row>
    <row r="54" spans="1:17">
      <c r="A54" s="595"/>
      <c r="B54" s="582">
        <v>49</v>
      </c>
      <c r="C54" s="684" t="s">
        <v>145</v>
      </c>
      <c r="D54" s="685">
        <v>72.81</v>
      </c>
      <c r="E54" s="685">
        <v>0</v>
      </c>
      <c r="F54" s="685">
        <v>0</v>
      </c>
      <c r="G54" s="685">
        <v>0</v>
      </c>
      <c r="H54" s="686">
        <v>43</v>
      </c>
      <c r="I54" s="685">
        <v>0</v>
      </c>
      <c r="J54" s="685">
        <v>0</v>
      </c>
      <c r="K54" s="685">
        <v>0</v>
      </c>
      <c r="L54" s="687">
        <v>115.81</v>
      </c>
      <c r="M54" s="687">
        <v>0</v>
      </c>
      <c r="N54" s="687">
        <v>0</v>
      </c>
      <c r="O54" s="621">
        <f t="shared" si="1"/>
        <v>0</v>
      </c>
      <c r="Q54" s="423">
        <f t="shared" si="2"/>
        <v>0</v>
      </c>
    </row>
    <row r="55" spans="1:17">
      <c r="A55" s="595"/>
      <c r="B55" s="582">
        <v>50</v>
      </c>
      <c r="C55" s="684" t="s">
        <v>146</v>
      </c>
      <c r="D55" s="685">
        <v>392.25</v>
      </c>
      <c r="E55" s="685">
        <v>0</v>
      </c>
      <c r="F55" s="685">
        <v>0</v>
      </c>
      <c r="G55" s="685">
        <v>0</v>
      </c>
      <c r="H55" s="686">
        <v>98</v>
      </c>
      <c r="I55" s="685">
        <v>0</v>
      </c>
      <c r="J55" s="685">
        <v>0</v>
      </c>
      <c r="K55" s="685">
        <v>0</v>
      </c>
      <c r="L55" s="687">
        <v>490.25</v>
      </c>
      <c r="M55" s="688">
        <v>0</v>
      </c>
      <c r="N55" s="687">
        <v>0</v>
      </c>
      <c r="O55" s="621">
        <f t="shared" si="1"/>
        <v>0</v>
      </c>
      <c r="Q55" s="423">
        <f t="shared" si="2"/>
        <v>0</v>
      </c>
    </row>
    <row r="56" spans="1:17">
      <c r="A56" s="595"/>
      <c r="B56" s="582">
        <v>51</v>
      </c>
      <c r="C56" s="684" t="s">
        <v>151</v>
      </c>
      <c r="D56" s="685">
        <v>64.5</v>
      </c>
      <c r="E56" s="685">
        <v>0</v>
      </c>
      <c r="F56" s="685">
        <v>0</v>
      </c>
      <c r="G56" s="685">
        <v>0</v>
      </c>
      <c r="H56" s="686">
        <v>9</v>
      </c>
      <c r="I56" s="685">
        <v>0</v>
      </c>
      <c r="J56" s="685">
        <v>0</v>
      </c>
      <c r="K56" s="685">
        <v>0</v>
      </c>
      <c r="L56" s="687">
        <v>73.5</v>
      </c>
      <c r="M56" s="688">
        <v>0</v>
      </c>
      <c r="N56" s="687">
        <v>0</v>
      </c>
      <c r="O56" s="621">
        <f t="shared" si="1"/>
        <v>0</v>
      </c>
      <c r="Q56" s="423">
        <f t="shared" si="2"/>
        <v>0</v>
      </c>
    </row>
    <row r="57" spans="1:17">
      <c r="A57" s="595"/>
      <c r="B57" s="582">
        <v>52</v>
      </c>
      <c r="C57" s="684" t="s">
        <v>153</v>
      </c>
      <c r="D57" s="685">
        <v>83.75</v>
      </c>
      <c r="E57" s="685">
        <v>0</v>
      </c>
      <c r="F57" s="685">
        <v>0</v>
      </c>
      <c r="G57" s="685">
        <v>0</v>
      </c>
      <c r="H57" s="686">
        <v>0</v>
      </c>
      <c r="I57" s="685">
        <v>0</v>
      </c>
      <c r="J57" s="685">
        <v>0</v>
      </c>
      <c r="K57" s="685">
        <v>0</v>
      </c>
      <c r="L57" s="687">
        <v>83.75</v>
      </c>
      <c r="M57" s="688">
        <v>0</v>
      </c>
      <c r="N57" s="687">
        <v>0</v>
      </c>
      <c r="O57" s="621">
        <f t="shared" si="1"/>
        <v>0</v>
      </c>
      <c r="Q57" s="423">
        <f t="shared" si="2"/>
        <v>0</v>
      </c>
    </row>
    <row r="58" spans="1:17">
      <c r="A58" s="592"/>
      <c r="B58" s="582">
        <v>53</v>
      </c>
      <c r="C58" s="684" t="s">
        <v>185</v>
      </c>
      <c r="D58" s="685">
        <v>1984.1</v>
      </c>
      <c r="E58" s="685">
        <v>0</v>
      </c>
      <c r="F58" s="685">
        <v>0</v>
      </c>
      <c r="G58" s="685">
        <v>0</v>
      </c>
      <c r="H58" s="686">
        <v>2183</v>
      </c>
      <c r="I58" s="685">
        <v>0</v>
      </c>
      <c r="J58" s="685">
        <v>0</v>
      </c>
      <c r="K58" s="685">
        <v>0</v>
      </c>
      <c r="L58" s="687">
        <v>4167.1000000000004</v>
      </c>
      <c r="M58" s="688">
        <v>0</v>
      </c>
      <c r="N58" s="687">
        <v>0</v>
      </c>
      <c r="O58" s="621">
        <f t="shared" si="1"/>
        <v>0</v>
      </c>
      <c r="Q58" s="423">
        <f t="shared" si="2"/>
        <v>0</v>
      </c>
    </row>
    <row r="59" spans="1:17">
      <c r="A59" s="592"/>
      <c r="B59" s="582">
        <v>54</v>
      </c>
      <c r="C59" s="684" t="s">
        <v>190</v>
      </c>
      <c r="D59" s="685">
        <v>2000</v>
      </c>
      <c r="E59" s="685">
        <v>0</v>
      </c>
      <c r="F59" s="685">
        <v>0</v>
      </c>
      <c r="G59" s="685">
        <v>0</v>
      </c>
      <c r="H59" s="686">
        <v>4211</v>
      </c>
      <c r="I59" s="685">
        <v>0</v>
      </c>
      <c r="J59" s="685">
        <v>0</v>
      </c>
      <c r="K59" s="685">
        <v>0</v>
      </c>
      <c r="L59" s="687">
        <v>6211</v>
      </c>
      <c r="M59" s="687">
        <v>0</v>
      </c>
      <c r="N59" s="687">
        <v>0</v>
      </c>
      <c r="O59" s="621">
        <f t="shared" si="1"/>
        <v>0</v>
      </c>
      <c r="Q59" s="423">
        <f t="shared" si="2"/>
        <v>0</v>
      </c>
    </row>
    <row r="60" spans="1:17">
      <c r="A60" s="595" t="s">
        <v>258</v>
      </c>
      <c r="B60" s="582">
        <v>55</v>
      </c>
      <c r="C60" s="684" t="s">
        <v>192</v>
      </c>
      <c r="D60" s="685">
        <v>12.75</v>
      </c>
      <c r="E60" s="685">
        <v>0</v>
      </c>
      <c r="F60" s="685">
        <v>0</v>
      </c>
      <c r="G60" s="685">
        <v>0</v>
      </c>
      <c r="H60" s="686">
        <v>4549.5</v>
      </c>
      <c r="I60" s="685">
        <v>0</v>
      </c>
      <c r="J60" s="685">
        <v>0</v>
      </c>
      <c r="K60" s="685">
        <v>0</v>
      </c>
      <c r="L60" s="687">
        <v>4562.25</v>
      </c>
      <c r="M60" s="688">
        <v>0</v>
      </c>
      <c r="N60" s="687">
        <v>0</v>
      </c>
      <c r="O60" s="621">
        <f t="shared" si="1"/>
        <v>0</v>
      </c>
      <c r="Q60" s="423">
        <f t="shared" si="2"/>
        <v>0</v>
      </c>
    </row>
    <row r="61" spans="1:17">
      <c r="A61" s="595" t="s">
        <v>251</v>
      </c>
      <c r="B61" s="582">
        <v>56</v>
      </c>
      <c r="C61" s="684" t="s">
        <v>193</v>
      </c>
      <c r="D61" s="685">
        <v>49</v>
      </c>
      <c r="E61" s="685">
        <v>0</v>
      </c>
      <c r="F61" s="685">
        <v>0</v>
      </c>
      <c r="G61" s="685">
        <v>0</v>
      </c>
      <c r="H61" s="686">
        <v>4504.91</v>
      </c>
      <c r="I61" s="685">
        <v>0</v>
      </c>
      <c r="J61" s="685">
        <v>0</v>
      </c>
      <c r="K61" s="685">
        <v>0</v>
      </c>
      <c r="L61" s="687">
        <v>4553.91</v>
      </c>
      <c r="M61" s="687">
        <v>0</v>
      </c>
      <c r="N61" s="687">
        <v>0</v>
      </c>
      <c r="O61" s="621">
        <f t="shared" si="1"/>
        <v>0</v>
      </c>
      <c r="Q61" s="423">
        <f t="shared" si="2"/>
        <v>0</v>
      </c>
    </row>
    <row r="62" spans="1:17">
      <c r="A62" s="595"/>
      <c r="B62" s="582">
        <v>57</v>
      </c>
      <c r="C62" s="684" t="s">
        <v>117</v>
      </c>
      <c r="D62" s="685">
        <v>175.09</v>
      </c>
      <c r="E62" s="685">
        <v>0</v>
      </c>
      <c r="F62" s="685">
        <v>0</v>
      </c>
      <c r="G62" s="685">
        <v>0</v>
      </c>
      <c r="H62" s="686">
        <v>0</v>
      </c>
      <c r="I62" s="685">
        <v>0</v>
      </c>
      <c r="J62" s="685">
        <v>0</v>
      </c>
      <c r="K62" s="685">
        <v>0</v>
      </c>
      <c r="L62" s="687">
        <v>175.09</v>
      </c>
      <c r="M62" s="688">
        <v>0</v>
      </c>
      <c r="N62" s="687">
        <v>0</v>
      </c>
      <c r="O62" s="621">
        <f t="shared" si="1"/>
        <v>0</v>
      </c>
      <c r="Q62" s="423">
        <f t="shared" si="2"/>
        <v>0</v>
      </c>
    </row>
    <row r="63" spans="1:17">
      <c r="A63" s="595"/>
      <c r="B63" s="582">
        <v>58</v>
      </c>
      <c r="C63" s="684" t="s">
        <v>120</v>
      </c>
      <c r="D63" s="685">
        <v>6</v>
      </c>
      <c r="E63" s="685">
        <v>0</v>
      </c>
      <c r="F63" s="685">
        <v>0</v>
      </c>
      <c r="G63" s="685">
        <v>0</v>
      </c>
      <c r="H63" s="686">
        <v>0</v>
      </c>
      <c r="I63" s="685">
        <v>0</v>
      </c>
      <c r="J63" s="685">
        <v>0</v>
      </c>
      <c r="K63" s="685">
        <v>0</v>
      </c>
      <c r="L63" s="687">
        <v>6</v>
      </c>
      <c r="M63" s="688">
        <v>0</v>
      </c>
      <c r="N63" s="687">
        <v>0</v>
      </c>
      <c r="O63" s="621">
        <f t="shared" si="1"/>
        <v>0</v>
      </c>
      <c r="Q63" s="423">
        <f t="shared" si="2"/>
        <v>0</v>
      </c>
    </row>
    <row r="64" spans="1:17">
      <c r="A64" s="595"/>
      <c r="B64" s="582">
        <v>59</v>
      </c>
      <c r="C64" s="684" t="s">
        <v>124</v>
      </c>
      <c r="D64" s="685">
        <v>17</v>
      </c>
      <c r="E64" s="685">
        <v>0</v>
      </c>
      <c r="F64" s="685">
        <v>0</v>
      </c>
      <c r="G64" s="685">
        <v>0</v>
      </c>
      <c r="H64" s="686">
        <v>151</v>
      </c>
      <c r="I64" s="685">
        <v>0</v>
      </c>
      <c r="J64" s="685">
        <v>0</v>
      </c>
      <c r="K64" s="685">
        <v>0</v>
      </c>
      <c r="L64" s="687">
        <v>168</v>
      </c>
      <c r="M64" s="688">
        <v>0</v>
      </c>
      <c r="N64" s="687">
        <v>0</v>
      </c>
      <c r="O64" s="621">
        <f t="shared" si="1"/>
        <v>0</v>
      </c>
      <c r="Q64" s="423">
        <f t="shared" si="2"/>
        <v>0</v>
      </c>
    </row>
    <row r="65" spans="1:17">
      <c r="A65" s="595"/>
      <c r="B65" s="582">
        <v>60</v>
      </c>
      <c r="C65" s="684" t="s">
        <v>125</v>
      </c>
      <c r="D65" s="685">
        <v>485.71</v>
      </c>
      <c r="E65" s="685">
        <v>0</v>
      </c>
      <c r="F65" s="685">
        <v>0</v>
      </c>
      <c r="G65" s="685">
        <v>0</v>
      </c>
      <c r="H65" s="686">
        <v>76</v>
      </c>
      <c r="I65" s="685">
        <v>0</v>
      </c>
      <c r="J65" s="685">
        <v>0</v>
      </c>
      <c r="K65" s="685">
        <v>0</v>
      </c>
      <c r="L65" s="687">
        <v>561.71</v>
      </c>
      <c r="M65" s="688">
        <v>0</v>
      </c>
      <c r="N65" s="687">
        <v>0</v>
      </c>
      <c r="O65" s="621">
        <f t="shared" si="1"/>
        <v>0</v>
      </c>
      <c r="Q65" s="423">
        <f t="shared" si="2"/>
        <v>0</v>
      </c>
    </row>
    <row r="66" spans="1:17">
      <c r="A66" s="595"/>
      <c r="B66" s="582">
        <v>61</v>
      </c>
      <c r="C66" s="684" t="s">
        <v>126</v>
      </c>
      <c r="D66" s="685">
        <v>51</v>
      </c>
      <c r="E66" s="685">
        <v>0</v>
      </c>
      <c r="F66" s="685">
        <v>0</v>
      </c>
      <c r="G66" s="685">
        <v>0</v>
      </c>
      <c r="H66" s="686">
        <v>0</v>
      </c>
      <c r="I66" s="685">
        <v>0</v>
      </c>
      <c r="J66" s="685">
        <v>0</v>
      </c>
      <c r="K66" s="685">
        <v>0</v>
      </c>
      <c r="L66" s="687">
        <v>51</v>
      </c>
      <c r="M66" s="688">
        <v>0</v>
      </c>
      <c r="N66" s="687">
        <v>0</v>
      </c>
      <c r="O66" s="621">
        <f t="shared" si="1"/>
        <v>0</v>
      </c>
      <c r="Q66" s="423">
        <f t="shared" si="2"/>
        <v>0</v>
      </c>
    </row>
    <row r="67" spans="1:17">
      <c r="A67" s="595"/>
      <c r="B67" s="582">
        <v>62</v>
      </c>
      <c r="C67" s="684" t="s">
        <v>128</v>
      </c>
      <c r="D67" s="685">
        <v>10</v>
      </c>
      <c r="E67" s="685">
        <v>0</v>
      </c>
      <c r="F67" s="685">
        <v>0</v>
      </c>
      <c r="G67" s="685">
        <v>0</v>
      </c>
      <c r="H67" s="686">
        <v>0</v>
      </c>
      <c r="I67" s="685">
        <v>0</v>
      </c>
      <c r="J67" s="685">
        <v>0</v>
      </c>
      <c r="K67" s="685">
        <v>0</v>
      </c>
      <c r="L67" s="687">
        <v>10</v>
      </c>
      <c r="M67" s="688">
        <v>0</v>
      </c>
      <c r="N67" s="687">
        <v>0</v>
      </c>
      <c r="O67" s="621">
        <f t="shared" si="1"/>
        <v>0</v>
      </c>
      <c r="Q67" s="423">
        <f>IF(N67&gt;0,1,0)</f>
        <v>0</v>
      </c>
    </row>
    <row r="68" spans="1:17">
      <c r="A68" s="580"/>
      <c r="B68" s="582">
        <v>63</v>
      </c>
      <c r="C68" s="684" t="s">
        <v>130</v>
      </c>
      <c r="D68" s="685">
        <v>237</v>
      </c>
      <c r="E68" s="685">
        <v>0</v>
      </c>
      <c r="F68" s="685">
        <v>0</v>
      </c>
      <c r="G68" s="685">
        <v>0</v>
      </c>
      <c r="H68" s="686">
        <v>241</v>
      </c>
      <c r="I68" s="685">
        <v>0</v>
      </c>
      <c r="J68" s="685">
        <v>0</v>
      </c>
      <c r="K68" s="685">
        <v>0</v>
      </c>
      <c r="L68" s="687">
        <v>478</v>
      </c>
      <c r="M68" s="688">
        <v>0</v>
      </c>
      <c r="N68" s="687">
        <v>0</v>
      </c>
      <c r="O68" s="621">
        <f t="shared" si="1"/>
        <v>0</v>
      </c>
      <c r="Q68" s="423">
        <f>IF(N68&gt;0,1,0)</f>
        <v>0</v>
      </c>
    </row>
    <row r="69" spans="1:17">
      <c r="A69" s="580"/>
      <c r="B69" s="582">
        <v>64</v>
      </c>
      <c r="C69" s="684" t="s">
        <v>132</v>
      </c>
      <c r="D69" s="685">
        <v>125.55</v>
      </c>
      <c r="E69" s="685">
        <v>0</v>
      </c>
      <c r="F69" s="685">
        <v>0</v>
      </c>
      <c r="G69" s="685">
        <v>0</v>
      </c>
      <c r="H69" s="686">
        <v>46</v>
      </c>
      <c r="I69" s="685">
        <v>0</v>
      </c>
      <c r="J69" s="685">
        <v>0</v>
      </c>
      <c r="K69" s="685">
        <v>0</v>
      </c>
      <c r="L69" s="687">
        <v>171.55</v>
      </c>
      <c r="M69" s="688">
        <v>0</v>
      </c>
      <c r="N69" s="687">
        <v>0</v>
      </c>
      <c r="O69" s="621">
        <f t="shared" si="1"/>
        <v>0</v>
      </c>
      <c r="Q69" s="423">
        <f>IF(N69&gt;0,1,0)</f>
        <v>0</v>
      </c>
    </row>
    <row r="70" spans="1:17">
      <c r="A70" s="580"/>
      <c r="B70" s="582">
        <v>65</v>
      </c>
      <c r="C70" s="684" t="s">
        <v>131</v>
      </c>
      <c r="D70" s="685">
        <v>42</v>
      </c>
      <c r="E70" s="685">
        <v>0</v>
      </c>
      <c r="F70" s="685">
        <v>0</v>
      </c>
      <c r="G70" s="685">
        <v>0</v>
      </c>
      <c r="H70" s="686">
        <v>41.5</v>
      </c>
      <c r="I70" s="685">
        <v>0</v>
      </c>
      <c r="J70" s="685">
        <v>0</v>
      </c>
      <c r="K70" s="685">
        <v>0</v>
      </c>
      <c r="L70" s="687">
        <v>83.5</v>
      </c>
      <c r="M70" s="688">
        <v>0</v>
      </c>
      <c r="N70" s="687">
        <v>0</v>
      </c>
      <c r="O70" s="621">
        <f t="shared" si="1"/>
        <v>0</v>
      </c>
      <c r="Q70" s="423">
        <f>IF(N70&gt;0,1,0)</f>
        <v>0</v>
      </c>
    </row>
    <row r="71" spans="1:17">
      <c r="A71" s="204"/>
      <c r="B71" s="204"/>
      <c r="C71" s="418"/>
    </row>
    <row r="72" spans="1:17">
      <c r="A72" s="204"/>
      <c r="B72" s="204"/>
      <c r="C72" s="418"/>
    </row>
    <row r="73" spans="1:17">
      <c r="A73" s="204"/>
      <c r="B73" s="204"/>
      <c r="C73" s="418"/>
    </row>
    <row r="74" spans="1:17">
      <c r="A74" s="204"/>
      <c r="B74" s="204"/>
      <c r="C74" s="418"/>
    </row>
    <row r="75" spans="1:17">
      <c r="A75" s="204"/>
      <c r="B75" s="204"/>
      <c r="C75" s="418"/>
    </row>
    <row r="76" spans="1:17">
      <c r="A76" s="204"/>
      <c r="B76" s="204"/>
      <c r="C76" s="418"/>
    </row>
    <row r="77" spans="1:17">
      <c r="A77" s="204"/>
      <c r="B77" s="204"/>
      <c r="C77" s="418"/>
    </row>
    <row r="78" spans="1:17">
      <c r="A78" s="204"/>
      <c r="B78" s="204"/>
      <c r="C78" s="418"/>
    </row>
    <row r="79" spans="1:17">
      <c r="A79" s="204"/>
      <c r="B79" s="204"/>
      <c r="C79" s="418"/>
    </row>
    <row r="80" spans="1:17">
      <c r="A80" s="204"/>
      <c r="B80" s="204"/>
      <c r="C80" s="418"/>
    </row>
    <row r="81" spans="1:3">
      <c r="A81" s="204"/>
      <c r="B81" s="204"/>
      <c r="C81" s="418"/>
    </row>
  </sheetData>
  <mergeCells count="15">
    <mergeCell ref="A5:C5"/>
    <mergeCell ref="A1:O1"/>
    <mergeCell ref="A2:A4"/>
    <mergeCell ref="B2:B4"/>
    <mergeCell ref="C2:C4"/>
    <mergeCell ref="D2:G2"/>
    <mergeCell ref="H2:K2"/>
    <mergeCell ref="L2:L4"/>
    <mergeCell ref="M2:M4"/>
    <mergeCell ref="N2:N4"/>
    <mergeCell ref="O2:O4"/>
    <mergeCell ref="D3:D4"/>
    <mergeCell ref="E3:G3"/>
    <mergeCell ref="H3:H4"/>
    <mergeCell ref="I3:K3"/>
  </mergeCells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00C42-6331-4ACD-9AF4-1AEB773D4CFD}">
  <sheetPr codeName="Sheet41">
    <tabColor theme="7" tint="0.59999389629810485"/>
  </sheetPr>
  <dimension ref="A1:Q70"/>
  <sheetViews>
    <sheetView zoomScale="80" zoomScaleNormal="8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K10" sqref="K10"/>
    </sheetView>
  </sheetViews>
  <sheetFormatPr defaultColWidth="9.140625" defaultRowHeight="21"/>
  <cols>
    <col min="1" max="1" width="10.7109375" style="89" bestFit="1" customWidth="1"/>
    <col min="2" max="2" width="11" style="89" customWidth="1"/>
    <col min="3" max="3" width="12.85546875" style="89" customWidth="1"/>
    <col min="4" max="4" width="12.42578125" style="89" customWidth="1"/>
    <col min="5" max="5" width="12.28515625" style="89" customWidth="1"/>
    <col min="6" max="6" width="13.42578125" style="89" customWidth="1"/>
    <col min="7" max="7" width="15.28515625" style="89" customWidth="1"/>
    <col min="8" max="8" width="14.85546875" style="89" customWidth="1"/>
    <col min="9" max="9" width="14.42578125" style="89" customWidth="1"/>
    <col min="10" max="10" width="14.5703125" style="89" customWidth="1"/>
    <col min="11" max="11" width="14.42578125" style="89" customWidth="1"/>
    <col min="12" max="12" width="13.42578125" style="89" customWidth="1"/>
    <col min="13" max="13" width="14.42578125" style="89" customWidth="1"/>
    <col min="14" max="14" width="13.85546875" style="89" customWidth="1"/>
    <col min="15" max="15" width="14.28515625" style="624" customWidth="1"/>
    <col min="16" max="16" width="10.85546875" style="89" customWidth="1"/>
    <col min="17" max="17" width="17.140625" style="358" customWidth="1"/>
    <col min="18" max="16384" width="9.140625" style="89"/>
  </cols>
  <sheetData>
    <row r="1" spans="1:17" ht="20.25">
      <c r="A1" s="850" t="s">
        <v>564</v>
      </c>
      <c r="B1" s="850"/>
      <c r="C1" s="850"/>
      <c r="D1" s="850"/>
      <c r="E1" s="850"/>
      <c r="F1" s="850"/>
      <c r="G1" s="850"/>
      <c r="H1" s="850"/>
      <c r="I1" s="850"/>
      <c r="J1" s="850"/>
      <c r="K1" s="850"/>
      <c r="L1" s="850"/>
      <c r="M1" s="850"/>
      <c r="N1" s="850"/>
      <c r="O1" s="850"/>
      <c r="P1" s="423"/>
      <c r="Q1" s="423"/>
    </row>
    <row r="2" spans="1:17" ht="20.25" customHeight="1">
      <c r="A2" s="850" t="s">
        <v>237</v>
      </c>
      <c r="B2" s="850" t="s">
        <v>227</v>
      </c>
      <c r="C2" s="850" t="s">
        <v>4</v>
      </c>
      <c r="D2" s="850" t="s">
        <v>238</v>
      </c>
      <c r="E2" s="850"/>
      <c r="F2" s="850"/>
      <c r="G2" s="850"/>
      <c r="H2" s="850" t="s">
        <v>239</v>
      </c>
      <c r="I2" s="850"/>
      <c r="J2" s="850"/>
      <c r="K2" s="850"/>
      <c r="L2" s="870" t="s">
        <v>240</v>
      </c>
      <c r="M2" s="870" t="s">
        <v>241</v>
      </c>
      <c r="N2" s="870" t="s">
        <v>242</v>
      </c>
      <c r="O2" s="871" t="s">
        <v>231</v>
      </c>
      <c r="P2" s="423"/>
      <c r="Q2" s="422" t="s">
        <v>318</v>
      </c>
    </row>
    <row r="3" spans="1:17" ht="20.25">
      <c r="A3" s="850"/>
      <c r="B3" s="850"/>
      <c r="C3" s="850"/>
      <c r="D3" s="870" t="s">
        <v>243</v>
      </c>
      <c r="E3" s="850" t="s">
        <v>244</v>
      </c>
      <c r="F3" s="850"/>
      <c r="G3" s="850"/>
      <c r="H3" s="870" t="s">
        <v>243</v>
      </c>
      <c r="I3" s="850" t="s">
        <v>244</v>
      </c>
      <c r="J3" s="850"/>
      <c r="K3" s="850"/>
      <c r="L3" s="870"/>
      <c r="M3" s="870"/>
      <c r="N3" s="870"/>
      <c r="O3" s="871"/>
      <c r="P3" s="423"/>
      <c r="Q3" s="423"/>
    </row>
    <row r="4" spans="1:17" ht="20.25">
      <c r="A4" s="850"/>
      <c r="B4" s="850"/>
      <c r="C4" s="850"/>
      <c r="D4" s="870"/>
      <c r="E4" s="138" t="s">
        <v>245</v>
      </c>
      <c r="F4" s="138" t="s">
        <v>246</v>
      </c>
      <c r="G4" s="138" t="s">
        <v>247</v>
      </c>
      <c r="H4" s="870"/>
      <c r="I4" s="138" t="s">
        <v>245</v>
      </c>
      <c r="J4" s="138" t="s">
        <v>246</v>
      </c>
      <c r="K4" s="138" t="s">
        <v>247</v>
      </c>
      <c r="L4" s="870"/>
      <c r="M4" s="870"/>
      <c r="N4" s="870"/>
      <c r="O4" s="871"/>
      <c r="P4" s="423"/>
      <c r="Q4" s="423"/>
    </row>
    <row r="5" spans="1:17" ht="20.25">
      <c r="A5" s="850" t="s">
        <v>40</v>
      </c>
      <c r="B5" s="850"/>
      <c r="C5" s="850"/>
      <c r="D5" s="443">
        <f>SUM(D6:D70)</f>
        <v>293694.12000000005</v>
      </c>
      <c r="E5" s="443">
        <f t="shared" ref="E5:N5" si="0">SUM(E6:E70)</f>
        <v>816.51999999999987</v>
      </c>
      <c r="F5" s="443">
        <f>SUM(F6:F70)</f>
        <v>367.3</v>
      </c>
      <c r="G5" s="443">
        <f>SUM(G6:G70)</f>
        <v>48</v>
      </c>
      <c r="H5" s="443">
        <f>SUM(H6:H70)</f>
        <v>824483.28000000014</v>
      </c>
      <c r="I5" s="443">
        <f t="shared" si="0"/>
        <v>5350.17</v>
      </c>
      <c r="J5" s="443">
        <f t="shared" si="0"/>
        <v>5455</v>
      </c>
      <c r="K5" s="443">
        <f t="shared" si="0"/>
        <v>468.5</v>
      </c>
      <c r="L5" s="443">
        <f t="shared" si="0"/>
        <v>1118177.4000000004</v>
      </c>
      <c r="M5" s="443">
        <f t="shared" si="0"/>
        <v>12548.789999999999</v>
      </c>
      <c r="N5" s="443">
        <f t="shared" si="0"/>
        <v>12505.49</v>
      </c>
      <c r="O5" s="623">
        <f>SUM(O6:O70)</f>
        <v>-43.300000000000004</v>
      </c>
      <c r="P5" s="423"/>
      <c r="Q5" s="424">
        <f>SUM(Q6:Q70)</f>
        <v>24</v>
      </c>
    </row>
    <row r="6" spans="1:17" ht="20.25">
      <c r="A6" s="138" t="s">
        <v>248</v>
      </c>
      <c r="B6" s="582">
        <v>1</v>
      </c>
      <c r="C6" s="684" t="s">
        <v>176</v>
      </c>
      <c r="D6" s="685">
        <v>10813</v>
      </c>
      <c r="E6" s="686">
        <v>87</v>
      </c>
      <c r="F6" s="686">
        <v>144</v>
      </c>
      <c r="G6" s="686">
        <v>0</v>
      </c>
      <c r="H6" s="686">
        <v>357712.5</v>
      </c>
      <c r="I6" s="686">
        <v>3530</v>
      </c>
      <c r="J6" s="686">
        <v>4147.5</v>
      </c>
      <c r="K6" s="686">
        <v>247</v>
      </c>
      <c r="L6" s="691">
        <v>368525.5</v>
      </c>
      <c r="M6" s="691">
        <v>8207.5</v>
      </c>
      <c r="N6" s="691">
        <v>8155.5</v>
      </c>
      <c r="O6" s="621">
        <f>+N6-M6</f>
        <v>-52</v>
      </c>
      <c r="P6" s="423"/>
      <c r="Q6" s="423">
        <f>IF(N6&gt;0,1,0)</f>
        <v>1</v>
      </c>
    </row>
    <row r="7" spans="1:17" ht="20.25">
      <c r="A7" s="138" t="s">
        <v>249</v>
      </c>
      <c r="B7" s="582">
        <v>2</v>
      </c>
      <c r="C7" s="684" t="s">
        <v>166</v>
      </c>
      <c r="D7" s="685">
        <v>7553.39</v>
      </c>
      <c r="E7" s="686">
        <v>250.5</v>
      </c>
      <c r="F7" s="686">
        <v>130</v>
      </c>
      <c r="G7" s="686">
        <v>10</v>
      </c>
      <c r="H7" s="686">
        <v>33713.75</v>
      </c>
      <c r="I7" s="686">
        <v>349</v>
      </c>
      <c r="J7" s="686">
        <v>448.25</v>
      </c>
      <c r="K7" s="686">
        <v>60</v>
      </c>
      <c r="L7" s="691">
        <v>41267.14</v>
      </c>
      <c r="M7" s="690">
        <v>1252.75</v>
      </c>
      <c r="N7" s="691">
        <v>1247.75</v>
      </c>
      <c r="O7" s="621">
        <f t="shared" ref="O7:O66" si="1">+N7-M7</f>
        <v>-5</v>
      </c>
      <c r="P7" s="423"/>
      <c r="Q7" s="423">
        <f t="shared" ref="Q7:Q70" si="2">IF(N7&gt;0,1,0)</f>
        <v>1</v>
      </c>
    </row>
    <row r="8" spans="1:17" ht="20.25">
      <c r="A8" s="138"/>
      <c r="B8" s="582">
        <v>3</v>
      </c>
      <c r="C8" s="684" t="s">
        <v>184</v>
      </c>
      <c r="D8" s="685">
        <v>20051</v>
      </c>
      <c r="E8" s="686">
        <v>0</v>
      </c>
      <c r="F8" s="686">
        <v>0</v>
      </c>
      <c r="G8" s="686">
        <v>0</v>
      </c>
      <c r="H8" s="686">
        <v>79018.91</v>
      </c>
      <c r="I8" s="686">
        <v>245</v>
      </c>
      <c r="J8" s="686">
        <v>660.5</v>
      </c>
      <c r="K8" s="686">
        <v>128</v>
      </c>
      <c r="L8" s="691">
        <v>99069.91</v>
      </c>
      <c r="M8" s="690">
        <v>1033.5</v>
      </c>
      <c r="N8" s="691">
        <v>1033.5</v>
      </c>
      <c r="O8" s="621">
        <f t="shared" si="1"/>
        <v>0</v>
      </c>
      <c r="P8" s="423"/>
      <c r="Q8" s="423">
        <f t="shared" si="2"/>
        <v>1</v>
      </c>
    </row>
    <row r="9" spans="1:17" ht="20.25">
      <c r="A9" s="138"/>
      <c r="B9" s="582">
        <v>4</v>
      </c>
      <c r="C9" s="684" t="s">
        <v>186</v>
      </c>
      <c r="D9" s="685">
        <v>9879.5499999999993</v>
      </c>
      <c r="E9" s="686">
        <v>60</v>
      </c>
      <c r="F9" s="686">
        <v>60.5</v>
      </c>
      <c r="G9" s="686">
        <v>8</v>
      </c>
      <c r="H9" s="686">
        <v>70347.98</v>
      </c>
      <c r="I9" s="686">
        <v>297</v>
      </c>
      <c r="J9" s="686">
        <v>65</v>
      </c>
      <c r="K9" s="686">
        <v>5</v>
      </c>
      <c r="L9" s="691">
        <v>80227.53</v>
      </c>
      <c r="M9" s="690">
        <v>495.5</v>
      </c>
      <c r="N9" s="691">
        <v>495.5</v>
      </c>
      <c r="O9" s="621">
        <f t="shared" si="1"/>
        <v>0</v>
      </c>
      <c r="P9" s="423"/>
      <c r="Q9" s="423">
        <f t="shared" si="2"/>
        <v>1</v>
      </c>
    </row>
    <row r="10" spans="1:17" ht="20.25">
      <c r="A10" s="138"/>
      <c r="B10" s="582">
        <v>5</v>
      </c>
      <c r="C10" s="684" t="s">
        <v>196</v>
      </c>
      <c r="D10" s="685">
        <v>3205.67</v>
      </c>
      <c r="E10" s="686">
        <v>12</v>
      </c>
      <c r="F10" s="686">
        <v>7</v>
      </c>
      <c r="G10" s="686">
        <v>0</v>
      </c>
      <c r="H10" s="686">
        <v>68966.899999999994</v>
      </c>
      <c r="I10" s="686">
        <v>292</v>
      </c>
      <c r="J10" s="686">
        <v>93</v>
      </c>
      <c r="K10" s="686">
        <v>28.5</v>
      </c>
      <c r="L10" s="691">
        <v>72172.569999999992</v>
      </c>
      <c r="M10" s="690">
        <v>432</v>
      </c>
      <c r="N10" s="691">
        <v>432.5</v>
      </c>
      <c r="O10" s="621">
        <f t="shared" si="1"/>
        <v>0.5</v>
      </c>
      <c r="P10" s="423"/>
      <c r="Q10" s="423">
        <f t="shared" si="2"/>
        <v>1</v>
      </c>
    </row>
    <row r="11" spans="1:17" ht="20.25">
      <c r="A11" s="138"/>
      <c r="B11" s="582">
        <v>6</v>
      </c>
      <c r="C11" s="684" t="s">
        <v>177</v>
      </c>
      <c r="D11" s="685">
        <v>11959</v>
      </c>
      <c r="E11" s="686">
        <v>64.25</v>
      </c>
      <c r="F11" s="686">
        <v>0</v>
      </c>
      <c r="G11" s="686">
        <v>0</v>
      </c>
      <c r="H11" s="686">
        <v>19532</v>
      </c>
      <c r="I11" s="686">
        <v>274.5</v>
      </c>
      <c r="J11" s="686">
        <v>0</v>
      </c>
      <c r="K11" s="686">
        <v>0</v>
      </c>
      <c r="L11" s="691">
        <v>31491</v>
      </c>
      <c r="M11" s="690">
        <v>339.75</v>
      </c>
      <c r="N11" s="691">
        <v>338.75</v>
      </c>
      <c r="O11" s="621">
        <f t="shared" si="1"/>
        <v>-1</v>
      </c>
      <c r="P11" s="423"/>
      <c r="Q11" s="423">
        <f t="shared" si="2"/>
        <v>1</v>
      </c>
    </row>
    <row r="12" spans="1:17" ht="20.25">
      <c r="A12" s="445"/>
      <c r="B12" s="582">
        <v>7</v>
      </c>
      <c r="C12" s="684" t="s">
        <v>195</v>
      </c>
      <c r="D12" s="685">
        <v>352</v>
      </c>
      <c r="E12" s="686">
        <v>0</v>
      </c>
      <c r="F12" s="686">
        <v>0</v>
      </c>
      <c r="G12" s="686">
        <v>0</v>
      </c>
      <c r="H12" s="686">
        <v>2862.55</v>
      </c>
      <c r="I12" s="686">
        <v>172</v>
      </c>
      <c r="J12" s="686">
        <v>0</v>
      </c>
      <c r="K12" s="686">
        <v>0</v>
      </c>
      <c r="L12" s="691">
        <v>3214.55</v>
      </c>
      <c r="M12" s="690">
        <v>159</v>
      </c>
      <c r="N12" s="691">
        <v>172</v>
      </c>
      <c r="O12" s="621">
        <f t="shared" si="1"/>
        <v>13</v>
      </c>
      <c r="P12" s="423"/>
      <c r="Q12" s="423">
        <f t="shared" si="2"/>
        <v>1</v>
      </c>
    </row>
    <row r="13" spans="1:17" ht="20.25">
      <c r="A13" s="138" t="s">
        <v>250</v>
      </c>
      <c r="B13" s="582">
        <v>8</v>
      </c>
      <c r="C13" s="684" t="s">
        <v>167</v>
      </c>
      <c r="D13" s="685">
        <v>3062</v>
      </c>
      <c r="E13" s="686">
        <v>50</v>
      </c>
      <c r="F13" s="686">
        <v>0</v>
      </c>
      <c r="G13" s="686">
        <v>0</v>
      </c>
      <c r="H13" s="686">
        <v>12274</v>
      </c>
      <c r="I13" s="686">
        <v>111</v>
      </c>
      <c r="J13" s="686">
        <v>0</v>
      </c>
      <c r="K13" s="686">
        <v>0</v>
      </c>
      <c r="L13" s="691">
        <v>15336</v>
      </c>
      <c r="M13" s="690">
        <v>161</v>
      </c>
      <c r="N13" s="691">
        <v>161</v>
      </c>
      <c r="O13" s="621">
        <f t="shared" si="1"/>
        <v>0</v>
      </c>
      <c r="P13" s="423"/>
      <c r="Q13" s="423">
        <f t="shared" si="2"/>
        <v>1</v>
      </c>
    </row>
    <row r="14" spans="1:17" ht="20.25">
      <c r="A14" s="138" t="s">
        <v>251</v>
      </c>
      <c r="B14" s="582">
        <v>9</v>
      </c>
      <c r="C14" s="684" t="s">
        <v>194</v>
      </c>
      <c r="D14" s="685">
        <v>13326.59</v>
      </c>
      <c r="E14" s="686">
        <v>138.25</v>
      </c>
      <c r="F14" s="686">
        <v>8</v>
      </c>
      <c r="G14" s="686">
        <v>0</v>
      </c>
      <c r="H14" s="686">
        <v>11222.2</v>
      </c>
      <c r="I14" s="686">
        <v>13</v>
      </c>
      <c r="J14" s="686">
        <v>0</v>
      </c>
      <c r="K14" s="686">
        <v>0</v>
      </c>
      <c r="L14" s="691">
        <v>24548.79</v>
      </c>
      <c r="M14" s="690">
        <v>147.25</v>
      </c>
      <c r="N14" s="691">
        <v>159.25</v>
      </c>
      <c r="O14" s="621">
        <f t="shared" si="1"/>
        <v>12</v>
      </c>
      <c r="P14" s="423"/>
      <c r="Q14" s="423">
        <f t="shared" si="2"/>
        <v>1</v>
      </c>
    </row>
    <row r="15" spans="1:17" ht="20.25">
      <c r="A15" s="138"/>
      <c r="B15" s="582">
        <v>10</v>
      </c>
      <c r="C15" s="684" t="s">
        <v>189</v>
      </c>
      <c r="D15" s="685">
        <v>429.11</v>
      </c>
      <c r="E15" s="686">
        <v>19</v>
      </c>
      <c r="F15" s="686">
        <v>16</v>
      </c>
      <c r="G15" s="686">
        <v>10</v>
      </c>
      <c r="H15" s="686">
        <v>6326</v>
      </c>
      <c r="I15" s="686">
        <v>0</v>
      </c>
      <c r="J15" s="686">
        <v>35</v>
      </c>
      <c r="K15" s="686">
        <v>0</v>
      </c>
      <c r="L15" s="691">
        <v>6755.11</v>
      </c>
      <c r="M15" s="690">
        <v>80</v>
      </c>
      <c r="N15" s="691">
        <v>80</v>
      </c>
      <c r="O15" s="621">
        <f t="shared" si="1"/>
        <v>0</v>
      </c>
      <c r="P15" s="423"/>
      <c r="Q15" s="423">
        <f t="shared" si="2"/>
        <v>1</v>
      </c>
    </row>
    <row r="16" spans="1:17" ht="20.25">
      <c r="A16" s="138"/>
      <c r="B16" s="582">
        <v>11</v>
      </c>
      <c r="C16" s="684" t="s">
        <v>183</v>
      </c>
      <c r="D16" s="685">
        <v>9086.18</v>
      </c>
      <c r="E16" s="686">
        <v>47</v>
      </c>
      <c r="F16" s="686">
        <v>0</v>
      </c>
      <c r="G16" s="686">
        <v>0</v>
      </c>
      <c r="H16" s="686">
        <v>2431</v>
      </c>
      <c r="I16" s="686">
        <v>28</v>
      </c>
      <c r="J16" s="686">
        <v>0</v>
      </c>
      <c r="K16" s="686">
        <v>0</v>
      </c>
      <c r="L16" s="691">
        <v>11517.18</v>
      </c>
      <c r="M16" s="691">
        <v>75</v>
      </c>
      <c r="N16" s="691">
        <v>75</v>
      </c>
      <c r="O16" s="621">
        <f t="shared" si="1"/>
        <v>0</v>
      </c>
      <c r="P16" s="423"/>
      <c r="Q16" s="423">
        <f t="shared" si="2"/>
        <v>1</v>
      </c>
    </row>
    <row r="17" spans="1:17" ht="20.25">
      <c r="A17" s="138"/>
      <c r="B17" s="582">
        <v>12</v>
      </c>
      <c r="C17" s="684" t="s">
        <v>179</v>
      </c>
      <c r="D17" s="685">
        <v>13311</v>
      </c>
      <c r="E17" s="686">
        <v>24.65</v>
      </c>
      <c r="F17" s="686">
        <v>0</v>
      </c>
      <c r="G17" s="686">
        <v>0</v>
      </c>
      <c r="H17" s="686">
        <v>59430</v>
      </c>
      <c r="I17" s="686">
        <v>12.95</v>
      </c>
      <c r="J17" s="686">
        <v>0</v>
      </c>
      <c r="K17" s="686">
        <v>0</v>
      </c>
      <c r="L17" s="691">
        <v>72741</v>
      </c>
      <c r="M17" s="691">
        <v>37.9</v>
      </c>
      <c r="N17" s="691">
        <v>37.599999999999994</v>
      </c>
      <c r="O17" s="621">
        <f t="shared" si="1"/>
        <v>-0.30000000000000426</v>
      </c>
      <c r="P17" s="423"/>
      <c r="Q17" s="423">
        <f t="shared" si="2"/>
        <v>1</v>
      </c>
    </row>
    <row r="18" spans="1:17" ht="20.25">
      <c r="A18" s="391"/>
      <c r="B18" s="582">
        <v>13</v>
      </c>
      <c r="C18" s="684" t="s">
        <v>185</v>
      </c>
      <c r="D18" s="685">
        <v>1984.1</v>
      </c>
      <c r="E18" s="686">
        <v>4</v>
      </c>
      <c r="F18" s="686">
        <v>0</v>
      </c>
      <c r="G18" s="686">
        <v>20</v>
      </c>
      <c r="H18" s="686">
        <v>2183</v>
      </c>
      <c r="I18" s="686">
        <v>6</v>
      </c>
      <c r="J18" s="686">
        <v>5</v>
      </c>
      <c r="K18" s="686">
        <v>0</v>
      </c>
      <c r="L18" s="691">
        <v>4167.1000000000004</v>
      </c>
      <c r="M18" s="691">
        <v>35</v>
      </c>
      <c r="N18" s="691">
        <v>35</v>
      </c>
      <c r="O18" s="621">
        <f t="shared" si="1"/>
        <v>0</v>
      </c>
      <c r="P18" s="423"/>
      <c r="Q18" s="423">
        <f t="shared" si="2"/>
        <v>1</v>
      </c>
    </row>
    <row r="19" spans="1:17" ht="20.25">
      <c r="A19" s="391"/>
      <c r="B19" s="582">
        <v>14</v>
      </c>
      <c r="C19" s="684" t="s">
        <v>164</v>
      </c>
      <c r="D19" s="685">
        <v>682</v>
      </c>
      <c r="E19" s="686">
        <v>14.77</v>
      </c>
      <c r="F19" s="686">
        <v>0.3</v>
      </c>
      <c r="G19" s="686">
        <v>0</v>
      </c>
      <c r="H19" s="686">
        <v>733</v>
      </c>
      <c r="I19" s="686">
        <v>8.4700000000000006</v>
      </c>
      <c r="J19" s="686">
        <v>0.5</v>
      </c>
      <c r="K19" s="686">
        <v>0</v>
      </c>
      <c r="L19" s="691">
        <v>1415</v>
      </c>
      <c r="M19" s="691">
        <v>24.540000000000003</v>
      </c>
      <c r="N19" s="691">
        <v>24.040000000000003</v>
      </c>
      <c r="O19" s="621">
        <f t="shared" si="1"/>
        <v>-0.5</v>
      </c>
      <c r="P19" s="423"/>
      <c r="Q19" s="423">
        <f t="shared" si="2"/>
        <v>1</v>
      </c>
    </row>
    <row r="20" spans="1:17" ht="20.25">
      <c r="A20" s="391"/>
      <c r="B20" s="582">
        <v>15</v>
      </c>
      <c r="C20" s="684" t="s">
        <v>191</v>
      </c>
      <c r="D20" s="685">
        <v>1833</v>
      </c>
      <c r="E20" s="686">
        <v>13.3</v>
      </c>
      <c r="F20" s="686">
        <v>0</v>
      </c>
      <c r="G20" s="686">
        <v>0</v>
      </c>
      <c r="H20" s="686">
        <v>4909</v>
      </c>
      <c r="I20" s="686">
        <v>6</v>
      </c>
      <c r="J20" s="686">
        <v>0</v>
      </c>
      <c r="K20" s="686">
        <v>0</v>
      </c>
      <c r="L20" s="691">
        <v>6742</v>
      </c>
      <c r="M20" s="691">
        <v>19.3</v>
      </c>
      <c r="N20" s="691">
        <v>19.3</v>
      </c>
      <c r="O20" s="621">
        <f t="shared" si="1"/>
        <v>0</v>
      </c>
      <c r="P20" s="423"/>
      <c r="Q20" s="423">
        <f t="shared" si="2"/>
        <v>1</v>
      </c>
    </row>
    <row r="21" spans="1:17" ht="20.25">
      <c r="A21" s="138" t="s">
        <v>252</v>
      </c>
      <c r="B21" s="582">
        <v>16</v>
      </c>
      <c r="C21" s="684" t="s">
        <v>180</v>
      </c>
      <c r="D21" s="685">
        <v>71730.929999999993</v>
      </c>
      <c r="E21" s="686">
        <v>12</v>
      </c>
      <c r="F21" s="686">
        <v>0</v>
      </c>
      <c r="G21" s="686">
        <v>0</v>
      </c>
      <c r="H21" s="686">
        <v>1170.47</v>
      </c>
      <c r="I21" s="686">
        <v>0</v>
      </c>
      <c r="J21" s="686">
        <v>0</v>
      </c>
      <c r="K21" s="686">
        <v>0</v>
      </c>
      <c r="L21" s="691">
        <v>72901.399999999994</v>
      </c>
      <c r="M21" s="691">
        <v>12</v>
      </c>
      <c r="N21" s="691">
        <v>12</v>
      </c>
      <c r="O21" s="621">
        <f t="shared" si="1"/>
        <v>0</v>
      </c>
      <c r="P21" s="423"/>
      <c r="Q21" s="423">
        <f t="shared" si="2"/>
        <v>1</v>
      </c>
    </row>
    <row r="22" spans="1:17" ht="20.25">
      <c r="A22" s="138" t="s">
        <v>253</v>
      </c>
      <c r="B22" s="582">
        <v>17</v>
      </c>
      <c r="C22" s="684" t="s">
        <v>155</v>
      </c>
      <c r="D22" s="685">
        <v>1432.79</v>
      </c>
      <c r="E22" s="686">
        <v>8</v>
      </c>
      <c r="F22" s="686">
        <v>0</v>
      </c>
      <c r="G22" s="686">
        <v>0</v>
      </c>
      <c r="H22" s="686">
        <v>1523.77</v>
      </c>
      <c r="I22" s="686">
        <v>0.25</v>
      </c>
      <c r="J22" s="686">
        <v>0.25</v>
      </c>
      <c r="K22" s="686">
        <v>0</v>
      </c>
      <c r="L22" s="691">
        <v>2956.56</v>
      </c>
      <c r="M22" s="691">
        <v>8.5</v>
      </c>
      <c r="N22" s="691">
        <v>8.5</v>
      </c>
      <c r="O22" s="621">
        <f t="shared" si="1"/>
        <v>0</v>
      </c>
      <c r="P22" s="423"/>
      <c r="Q22" s="423">
        <f t="shared" si="2"/>
        <v>1</v>
      </c>
    </row>
    <row r="23" spans="1:17" ht="20.25">
      <c r="A23" s="138"/>
      <c r="B23" s="582">
        <v>18</v>
      </c>
      <c r="C23" s="684" t="s">
        <v>170</v>
      </c>
      <c r="D23" s="685">
        <v>1441.68</v>
      </c>
      <c r="E23" s="686">
        <v>4.5</v>
      </c>
      <c r="F23" s="686">
        <v>0</v>
      </c>
      <c r="G23" s="686">
        <v>0</v>
      </c>
      <c r="H23" s="686">
        <v>2670.25</v>
      </c>
      <c r="I23" s="686">
        <v>2.25</v>
      </c>
      <c r="J23" s="686">
        <v>0</v>
      </c>
      <c r="K23" s="686">
        <v>0</v>
      </c>
      <c r="L23" s="691">
        <v>4111.93</v>
      </c>
      <c r="M23" s="691">
        <v>6.75</v>
      </c>
      <c r="N23" s="691">
        <v>6.75</v>
      </c>
      <c r="O23" s="621">
        <f t="shared" si="1"/>
        <v>0</v>
      </c>
      <c r="P23" s="423"/>
      <c r="Q23" s="423">
        <f t="shared" si="2"/>
        <v>1</v>
      </c>
    </row>
    <row r="24" spans="1:17" ht="20.25">
      <c r="A24" s="138"/>
      <c r="B24" s="582">
        <v>19</v>
      </c>
      <c r="C24" s="684" t="s">
        <v>152</v>
      </c>
      <c r="D24" s="685">
        <v>240.5</v>
      </c>
      <c r="E24" s="686">
        <v>5</v>
      </c>
      <c r="F24" s="686">
        <v>0</v>
      </c>
      <c r="G24" s="686">
        <v>0</v>
      </c>
      <c r="H24" s="686">
        <v>10</v>
      </c>
      <c r="I24" s="686">
        <v>0</v>
      </c>
      <c r="J24" s="686">
        <v>0</v>
      </c>
      <c r="K24" s="686">
        <v>0</v>
      </c>
      <c r="L24" s="691">
        <v>250.5</v>
      </c>
      <c r="M24" s="691">
        <v>5</v>
      </c>
      <c r="N24" s="691">
        <v>5</v>
      </c>
      <c r="O24" s="621">
        <f t="shared" si="1"/>
        <v>0</v>
      </c>
      <c r="P24" s="423"/>
      <c r="Q24" s="423">
        <f t="shared" si="2"/>
        <v>1</v>
      </c>
    </row>
    <row r="25" spans="1:17" ht="20.25">
      <c r="A25" s="138"/>
      <c r="B25" s="582">
        <v>20</v>
      </c>
      <c r="C25" s="684" t="s">
        <v>165</v>
      </c>
      <c r="D25" s="685">
        <v>9727.9500000000007</v>
      </c>
      <c r="E25" s="686">
        <v>0</v>
      </c>
      <c r="F25" s="686">
        <v>1.5</v>
      </c>
      <c r="G25" s="686">
        <v>0</v>
      </c>
      <c r="H25" s="686">
        <v>1255.8</v>
      </c>
      <c r="I25" s="686">
        <v>2</v>
      </c>
      <c r="J25" s="686">
        <v>0</v>
      </c>
      <c r="K25" s="686">
        <v>0</v>
      </c>
      <c r="L25" s="691">
        <v>10983.75</v>
      </c>
      <c r="M25" s="691">
        <v>3.5</v>
      </c>
      <c r="N25" s="691">
        <v>3.5</v>
      </c>
      <c r="O25" s="621">
        <f t="shared" si="1"/>
        <v>0</v>
      </c>
      <c r="P25" s="423"/>
      <c r="Q25" s="423">
        <f t="shared" si="2"/>
        <v>1</v>
      </c>
    </row>
    <row r="26" spans="1:17" ht="20.25">
      <c r="A26" s="391"/>
      <c r="B26" s="582">
        <v>21</v>
      </c>
      <c r="C26" s="684" t="s">
        <v>171</v>
      </c>
      <c r="D26" s="685">
        <v>1087.6300000000001</v>
      </c>
      <c r="E26" s="686">
        <v>0.75</v>
      </c>
      <c r="F26" s="686">
        <v>0</v>
      </c>
      <c r="G26" s="686">
        <v>0</v>
      </c>
      <c r="H26" s="686">
        <v>939.45</v>
      </c>
      <c r="I26" s="686">
        <v>0.75</v>
      </c>
      <c r="J26" s="686">
        <v>0</v>
      </c>
      <c r="K26" s="686">
        <v>0</v>
      </c>
      <c r="L26" s="691">
        <v>2027.0800000000002</v>
      </c>
      <c r="M26" s="690">
        <v>1.5</v>
      </c>
      <c r="N26" s="691">
        <v>1.5</v>
      </c>
      <c r="O26" s="621">
        <f t="shared" si="1"/>
        <v>0</v>
      </c>
      <c r="P26" s="423"/>
      <c r="Q26" s="423">
        <f t="shared" si="2"/>
        <v>1</v>
      </c>
    </row>
    <row r="27" spans="1:17" ht="20.25">
      <c r="A27" s="391"/>
      <c r="B27" s="582">
        <v>22</v>
      </c>
      <c r="C27" s="684" t="s">
        <v>172</v>
      </c>
      <c r="D27" s="685">
        <v>540.5</v>
      </c>
      <c r="E27" s="686">
        <v>1</v>
      </c>
      <c r="F27" s="686">
        <v>0</v>
      </c>
      <c r="G27" s="686">
        <v>0</v>
      </c>
      <c r="H27" s="686">
        <v>153.5</v>
      </c>
      <c r="I27" s="686">
        <v>0</v>
      </c>
      <c r="J27" s="686">
        <v>0</v>
      </c>
      <c r="K27" s="686">
        <v>0</v>
      </c>
      <c r="L27" s="691">
        <v>694</v>
      </c>
      <c r="M27" s="690">
        <v>1</v>
      </c>
      <c r="N27" s="691">
        <v>1</v>
      </c>
      <c r="O27" s="621">
        <f t="shared" si="1"/>
        <v>0</v>
      </c>
      <c r="P27" s="423"/>
      <c r="Q27" s="423">
        <f t="shared" si="2"/>
        <v>1</v>
      </c>
    </row>
    <row r="28" spans="1:17" ht="20.25">
      <c r="A28" s="391"/>
      <c r="B28" s="582">
        <v>23</v>
      </c>
      <c r="C28" s="684" t="s">
        <v>188</v>
      </c>
      <c r="D28" s="685">
        <v>3026</v>
      </c>
      <c r="E28" s="686">
        <v>0.5</v>
      </c>
      <c r="F28" s="686">
        <v>0</v>
      </c>
      <c r="G28" s="686">
        <v>0</v>
      </c>
      <c r="H28" s="686">
        <v>15922.73</v>
      </c>
      <c r="I28" s="686">
        <v>0</v>
      </c>
      <c r="J28" s="686">
        <v>0</v>
      </c>
      <c r="K28" s="686">
        <v>0</v>
      </c>
      <c r="L28" s="691">
        <v>18948.73</v>
      </c>
      <c r="M28" s="690">
        <v>0.5</v>
      </c>
      <c r="N28" s="691">
        <v>0.5</v>
      </c>
      <c r="O28" s="621">
        <f t="shared" si="1"/>
        <v>0</v>
      </c>
      <c r="P28" s="423"/>
      <c r="Q28" s="423">
        <f t="shared" si="2"/>
        <v>1</v>
      </c>
    </row>
    <row r="29" spans="1:17" ht="20.25">
      <c r="A29" s="391"/>
      <c r="B29" s="582">
        <v>24</v>
      </c>
      <c r="C29" s="684" t="s">
        <v>138</v>
      </c>
      <c r="D29" s="685">
        <v>1023.81</v>
      </c>
      <c r="E29" s="686">
        <v>0.05</v>
      </c>
      <c r="F29" s="686">
        <v>0</v>
      </c>
      <c r="G29" s="686">
        <v>0</v>
      </c>
      <c r="H29" s="686">
        <v>930</v>
      </c>
      <c r="I29" s="692">
        <v>0</v>
      </c>
      <c r="J29" s="692">
        <v>0</v>
      </c>
      <c r="K29" s="686">
        <v>0</v>
      </c>
      <c r="L29" s="691">
        <v>1953.81</v>
      </c>
      <c r="M29" s="691">
        <v>0.05</v>
      </c>
      <c r="N29" s="691">
        <v>0.05</v>
      </c>
      <c r="O29" s="621">
        <f t="shared" si="1"/>
        <v>0</v>
      </c>
      <c r="P29" s="423"/>
      <c r="Q29" s="423">
        <f t="shared" si="2"/>
        <v>1</v>
      </c>
    </row>
    <row r="30" spans="1:17" ht="20.25">
      <c r="A30" s="138" t="s">
        <v>254</v>
      </c>
      <c r="B30" s="582">
        <v>25</v>
      </c>
      <c r="C30" s="684" t="s">
        <v>156</v>
      </c>
      <c r="D30" s="685">
        <v>424</v>
      </c>
      <c r="E30" s="686">
        <v>0</v>
      </c>
      <c r="F30" s="686">
        <v>0</v>
      </c>
      <c r="G30" s="686">
        <v>0</v>
      </c>
      <c r="H30" s="686">
        <v>268.62</v>
      </c>
      <c r="I30" s="692">
        <v>0</v>
      </c>
      <c r="J30" s="692">
        <v>0</v>
      </c>
      <c r="K30" s="686">
        <v>0</v>
      </c>
      <c r="L30" s="691">
        <v>692.62</v>
      </c>
      <c r="M30" s="690">
        <v>0</v>
      </c>
      <c r="N30" s="691">
        <v>0</v>
      </c>
      <c r="O30" s="621">
        <f t="shared" si="1"/>
        <v>0</v>
      </c>
      <c r="P30" s="423"/>
      <c r="Q30" s="423">
        <f t="shared" si="2"/>
        <v>0</v>
      </c>
    </row>
    <row r="31" spans="1:17" ht="20.25">
      <c r="A31" s="138" t="s">
        <v>255</v>
      </c>
      <c r="B31" s="582">
        <v>26</v>
      </c>
      <c r="C31" s="684" t="s">
        <v>157</v>
      </c>
      <c r="D31" s="685">
        <v>364</v>
      </c>
      <c r="E31" s="686">
        <v>0</v>
      </c>
      <c r="F31" s="686">
        <v>0</v>
      </c>
      <c r="G31" s="686">
        <v>0</v>
      </c>
      <c r="H31" s="686">
        <v>0</v>
      </c>
      <c r="I31" s="686">
        <v>0</v>
      </c>
      <c r="J31" s="686">
        <v>0</v>
      </c>
      <c r="K31" s="686">
        <v>0</v>
      </c>
      <c r="L31" s="691">
        <v>364</v>
      </c>
      <c r="M31" s="690">
        <v>0</v>
      </c>
      <c r="N31" s="691">
        <v>0</v>
      </c>
      <c r="O31" s="621">
        <f t="shared" si="1"/>
        <v>0</v>
      </c>
      <c r="P31" s="423"/>
      <c r="Q31" s="423">
        <f t="shared" si="2"/>
        <v>0</v>
      </c>
    </row>
    <row r="32" spans="1:17" ht="20.25">
      <c r="A32" s="138"/>
      <c r="B32" s="582">
        <v>27</v>
      </c>
      <c r="C32" s="684" t="s">
        <v>217</v>
      </c>
      <c r="D32" s="685">
        <v>3103</v>
      </c>
      <c r="E32" s="686">
        <v>0</v>
      </c>
      <c r="F32" s="686">
        <v>0</v>
      </c>
      <c r="G32" s="686">
        <v>0</v>
      </c>
      <c r="H32" s="686">
        <v>1091.17</v>
      </c>
      <c r="I32" s="686">
        <v>0</v>
      </c>
      <c r="J32" s="686">
        <v>0</v>
      </c>
      <c r="K32" s="686">
        <v>0</v>
      </c>
      <c r="L32" s="691">
        <v>4194.17</v>
      </c>
      <c r="M32" s="690">
        <v>0</v>
      </c>
      <c r="N32" s="691">
        <v>0</v>
      </c>
      <c r="O32" s="621">
        <f t="shared" si="1"/>
        <v>0</v>
      </c>
      <c r="P32" s="423"/>
      <c r="Q32" s="423">
        <f t="shared" si="2"/>
        <v>0</v>
      </c>
    </row>
    <row r="33" spans="1:17" ht="20.25">
      <c r="A33" s="138"/>
      <c r="B33" s="582">
        <v>28</v>
      </c>
      <c r="C33" s="684" t="s">
        <v>158</v>
      </c>
      <c r="D33" s="685">
        <v>1180.9000000000001</v>
      </c>
      <c r="E33" s="686">
        <v>0</v>
      </c>
      <c r="F33" s="686">
        <v>0</v>
      </c>
      <c r="G33" s="686">
        <v>0</v>
      </c>
      <c r="H33" s="686">
        <v>160.75</v>
      </c>
      <c r="I33" s="686">
        <v>0</v>
      </c>
      <c r="J33" s="686">
        <v>0</v>
      </c>
      <c r="K33" s="686">
        <v>0</v>
      </c>
      <c r="L33" s="691">
        <v>1341.65</v>
      </c>
      <c r="M33" s="690">
        <v>0</v>
      </c>
      <c r="N33" s="691">
        <v>0</v>
      </c>
      <c r="O33" s="621">
        <f t="shared" si="1"/>
        <v>0</v>
      </c>
      <c r="P33" s="423"/>
      <c r="Q33" s="423">
        <f t="shared" si="2"/>
        <v>0</v>
      </c>
    </row>
    <row r="34" spans="1:17" ht="20.25">
      <c r="A34" s="138"/>
      <c r="B34" s="582">
        <v>29</v>
      </c>
      <c r="C34" s="684" t="s">
        <v>160</v>
      </c>
      <c r="D34" s="685">
        <v>710</v>
      </c>
      <c r="E34" s="686">
        <v>0</v>
      </c>
      <c r="F34" s="686">
        <v>0</v>
      </c>
      <c r="G34" s="686">
        <v>0</v>
      </c>
      <c r="H34" s="686">
        <v>459.25</v>
      </c>
      <c r="I34" s="686">
        <v>0</v>
      </c>
      <c r="J34" s="686">
        <v>0</v>
      </c>
      <c r="K34" s="686">
        <v>0</v>
      </c>
      <c r="L34" s="691">
        <v>1169.25</v>
      </c>
      <c r="M34" s="690">
        <v>0</v>
      </c>
      <c r="N34" s="691">
        <v>0</v>
      </c>
      <c r="O34" s="621">
        <f t="shared" si="1"/>
        <v>0</v>
      </c>
      <c r="P34" s="423"/>
      <c r="Q34" s="423">
        <f t="shared" si="2"/>
        <v>0</v>
      </c>
    </row>
    <row r="35" spans="1:17" ht="20.25">
      <c r="A35" s="138"/>
      <c r="B35" s="582">
        <v>30</v>
      </c>
      <c r="C35" s="684" t="s">
        <v>161</v>
      </c>
      <c r="D35" s="685">
        <v>22</v>
      </c>
      <c r="E35" s="686">
        <v>0</v>
      </c>
      <c r="F35" s="686">
        <v>0</v>
      </c>
      <c r="G35" s="686">
        <v>0</v>
      </c>
      <c r="H35" s="686">
        <v>0</v>
      </c>
      <c r="I35" s="686">
        <v>0</v>
      </c>
      <c r="J35" s="686">
        <v>0</v>
      </c>
      <c r="K35" s="686">
        <v>0</v>
      </c>
      <c r="L35" s="691">
        <v>22</v>
      </c>
      <c r="M35" s="690">
        <v>0</v>
      </c>
      <c r="N35" s="691">
        <v>0</v>
      </c>
      <c r="O35" s="621">
        <f t="shared" si="1"/>
        <v>0</v>
      </c>
      <c r="P35" s="423"/>
      <c r="Q35" s="423">
        <f t="shared" si="2"/>
        <v>0</v>
      </c>
    </row>
    <row r="36" spans="1:17" ht="20.25">
      <c r="A36" s="138"/>
      <c r="B36" s="582">
        <v>31</v>
      </c>
      <c r="C36" s="684" t="s">
        <v>162</v>
      </c>
      <c r="D36" s="685">
        <v>205</v>
      </c>
      <c r="E36" s="686">
        <v>0</v>
      </c>
      <c r="F36" s="686">
        <v>0</v>
      </c>
      <c r="G36" s="686">
        <v>0</v>
      </c>
      <c r="H36" s="686">
        <v>36</v>
      </c>
      <c r="I36" s="686">
        <v>0</v>
      </c>
      <c r="J36" s="686">
        <v>0</v>
      </c>
      <c r="K36" s="686">
        <v>0</v>
      </c>
      <c r="L36" s="691">
        <v>241</v>
      </c>
      <c r="M36" s="690">
        <v>0</v>
      </c>
      <c r="N36" s="691">
        <v>0</v>
      </c>
      <c r="O36" s="621">
        <f t="shared" si="1"/>
        <v>0</v>
      </c>
      <c r="P36" s="423"/>
      <c r="Q36" s="423">
        <f t="shared" si="2"/>
        <v>0</v>
      </c>
    </row>
    <row r="37" spans="1:17" ht="20.25">
      <c r="A37" s="138"/>
      <c r="B37" s="582">
        <v>32</v>
      </c>
      <c r="C37" s="684" t="s">
        <v>174</v>
      </c>
      <c r="D37" s="685">
        <v>691.5</v>
      </c>
      <c r="E37" s="686">
        <v>0</v>
      </c>
      <c r="F37" s="686">
        <v>0</v>
      </c>
      <c r="G37" s="686">
        <v>0</v>
      </c>
      <c r="H37" s="686">
        <v>1329</v>
      </c>
      <c r="I37" s="686">
        <v>0</v>
      </c>
      <c r="J37" s="686">
        <v>0</v>
      </c>
      <c r="K37" s="686">
        <v>0</v>
      </c>
      <c r="L37" s="691">
        <v>2020.5</v>
      </c>
      <c r="M37" s="690">
        <v>0</v>
      </c>
      <c r="N37" s="691">
        <v>0</v>
      </c>
      <c r="O37" s="621">
        <f t="shared" si="1"/>
        <v>0</v>
      </c>
      <c r="P37" s="423"/>
      <c r="Q37" s="423">
        <f t="shared" si="2"/>
        <v>0</v>
      </c>
    </row>
    <row r="38" spans="1:17" ht="20.25">
      <c r="A38" s="391"/>
      <c r="B38" s="582">
        <v>33</v>
      </c>
      <c r="C38" s="684" t="s">
        <v>175</v>
      </c>
      <c r="D38" s="685">
        <v>14232.25</v>
      </c>
      <c r="E38" s="686">
        <v>0</v>
      </c>
      <c r="F38" s="686">
        <v>0</v>
      </c>
      <c r="G38" s="686">
        <v>0</v>
      </c>
      <c r="H38" s="686">
        <v>593.25</v>
      </c>
      <c r="I38" s="686">
        <v>0</v>
      </c>
      <c r="J38" s="686">
        <v>0</v>
      </c>
      <c r="K38" s="686">
        <v>0</v>
      </c>
      <c r="L38" s="691">
        <v>14825.5</v>
      </c>
      <c r="M38" s="690">
        <v>0</v>
      </c>
      <c r="N38" s="691">
        <v>0</v>
      </c>
      <c r="O38" s="621">
        <f t="shared" si="1"/>
        <v>0</v>
      </c>
      <c r="P38" s="423"/>
      <c r="Q38" s="423">
        <f t="shared" si="2"/>
        <v>0</v>
      </c>
    </row>
    <row r="39" spans="1:17" ht="20.25">
      <c r="A39" s="391"/>
      <c r="B39" s="582">
        <v>34</v>
      </c>
      <c r="C39" s="684" t="s">
        <v>178</v>
      </c>
      <c r="D39" s="685">
        <v>64853.53</v>
      </c>
      <c r="E39" s="686">
        <v>0</v>
      </c>
      <c r="F39" s="686">
        <v>0</v>
      </c>
      <c r="G39" s="686">
        <v>0</v>
      </c>
      <c r="H39" s="690">
        <v>9826.76</v>
      </c>
      <c r="I39" s="686">
        <v>0</v>
      </c>
      <c r="J39" s="686">
        <v>0</v>
      </c>
      <c r="K39" s="686">
        <v>0</v>
      </c>
      <c r="L39" s="691">
        <v>74680.289999999994</v>
      </c>
      <c r="M39" s="690">
        <v>2</v>
      </c>
      <c r="N39" s="691">
        <v>0</v>
      </c>
      <c r="O39" s="621">
        <f t="shared" si="1"/>
        <v>-2</v>
      </c>
      <c r="P39" s="423"/>
      <c r="Q39" s="423">
        <f t="shared" si="2"/>
        <v>0</v>
      </c>
    </row>
    <row r="40" spans="1:17" ht="20.25">
      <c r="A40" s="138"/>
      <c r="B40" s="582">
        <v>35</v>
      </c>
      <c r="C40" s="684" t="s">
        <v>181</v>
      </c>
      <c r="D40" s="685">
        <v>1147.5</v>
      </c>
      <c r="E40" s="686">
        <v>0</v>
      </c>
      <c r="F40" s="686">
        <v>0</v>
      </c>
      <c r="G40" s="686">
        <v>0</v>
      </c>
      <c r="H40" s="690">
        <v>58</v>
      </c>
      <c r="I40" s="686">
        <v>0</v>
      </c>
      <c r="J40" s="686">
        <v>0</v>
      </c>
      <c r="K40" s="686">
        <v>0</v>
      </c>
      <c r="L40" s="691">
        <v>1205.5</v>
      </c>
      <c r="M40" s="690">
        <v>0</v>
      </c>
      <c r="N40" s="691">
        <v>0</v>
      </c>
      <c r="O40" s="621">
        <f t="shared" si="1"/>
        <v>0</v>
      </c>
      <c r="P40" s="423"/>
      <c r="Q40" s="423">
        <f t="shared" si="2"/>
        <v>0</v>
      </c>
    </row>
    <row r="41" spans="1:17" ht="20.25">
      <c r="A41" s="138"/>
      <c r="B41" s="582">
        <v>36</v>
      </c>
      <c r="C41" s="684" t="s">
        <v>168</v>
      </c>
      <c r="D41" s="685">
        <v>439</v>
      </c>
      <c r="E41" s="686">
        <v>0</v>
      </c>
      <c r="F41" s="686">
        <v>0</v>
      </c>
      <c r="G41" s="686">
        <v>0</v>
      </c>
      <c r="H41" s="686">
        <v>75</v>
      </c>
      <c r="I41" s="686">
        <v>0</v>
      </c>
      <c r="J41" s="686">
        <v>0</v>
      </c>
      <c r="K41" s="686">
        <v>0</v>
      </c>
      <c r="L41" s="691">
        <v>514</v>
      </c>
      <c r="M41" s="690">
        <v>0</v>
      </c>
      <c r="N41" s="691">
        <v>0</v>
      </c>
      <c r="O41" s="621">
        <f t="shared" si="1"/>
        <v>0</v>
      </c>
      <c r="P41" s="423"/>
      <c r="Q41" s="423">
        <f t="shared" si="2"/>
        <v>0</v>
      </c>
    </row>
    <row r="42" spans="1:17" ht="20.25">
      <c r="A42" s="138"/>
      <c r="B42" s="582">
        <v>37</v>
      </c>
      <c r="C42" s="684" t="s">
        <v>169</v>
      </c>
      <c r="D42" s="685">
        <v>1263</v>
      </c>
      <c r="E42" s="686">
        <v>0</v>
      </c>
      <c r="F42" s="686">
        <v>0</v>
      </c>
      <c r="G42" s="686">
        <v>0</v>
      </c>
      <c r="H42" s="686">
        <v>256.06</v>
      </c>
      <c r="I42" s="686">
        <v>0</v>
      </c>
      <c r="J42" s="686">
        <v>0</v>
      </c>
      <c r="K42" s="686">
        <v>0</v>
      </c>
      <c r="L42" s="691">
        <v>1519.06</v>
      </c>
      <c r="M42" s="690">
        <v>0</v>
      </c>
      <c r="N42" s="691">
        <v>0</v>
      </c>
      <c r="O42" s="621">
        <f t="shared" si="1"/>
        <v>0</v>
      </c>
      <c r="P42" s="423"/>
      <c r="Q42" s="423">
        <f t="shared" si="2"/>
        <v>0</v>
      </c>
    </row>
    <row r="43" spans="1:17" ht="20.25">
      <c r="A43" s="138"/>
      <c r="B43" s="582">
        <v>38</v>
      </c>
      <c r="C43" s="684" t="s">
        <v>134</v>
      </c>
      <c r="D43" s="685">
        <v>132</v>
      </c>
      <c r="E43" s="686">
        <v>0</v>
      </c>
      <c r="F43" s="686">
        <v>0</v>
      </c>
      <c r="G43" s="686">
        <v>0</v>
      </c>
      <c r="H43" s="686">
        <v>230</v>
      </c>
      <c r="I43" s="686">
        <v>0</v>
      </c>
      <c r="J43" s="686">
        <v>0</v>
      </c>
      <c r="K43" s="686">
        <v>0</v>
      </c>
      <c r="L43" s="691">
        <v>362</v>
      </c>
      <c r="M43" s="690">
        <v>0</v>
      </c>
      <c r="N43" s="691">
        <v>0</v>
      </c>
      <c r="O43" s="621">
        <f t="shared" si="1"/>
        <v>0</v>
      </c>
      <c r="P43" s="423"/>
      <c r="Q43" s="423">
        <f t="shared" si="2"/>
        <v>0</v>
      </c>
    </row>
    <row r="44" spans="1:17" ht="20.25">
      <c r="A44" s="138"/>
      <c r="B44" s="582">
        <v>39</v>
      </c>
      <c r="C44" s="684" t="s">
        <v>135</v>
      </c>
      <c r="D44" s="685">
        <v>998.75</v>
      </c>
      <c r="E44" s="686">
        <v>0</v>
      </c>
      <c r="F44" s="686">
        <v>0</v>
      </c>
      <c r="G44" s="686">
        <v>0</v>
      </c>
      <c r="H44" s="686">
        <v>36</v>
      </c>
      <c r="I44" s="686">
        <v>0</v>
      </c>
      <c r="J44" s="686">
        <v>0</v>
      </c>
      <c r="K44" s="686">
        <v>0</v>
      </c>
      <c r="L44" s="691">
        <v>1034.75</v>
      </c>
      <c r="M44" s="690">
        <v>0</v>
      </c>
      <c r="N44" s="691">
        <v>0</v>
      </c>
      <c r="O44" s="621">
        <f t="shared" si="1"/>
        <v>0</v>
      </c>
      <c r="P44" s="423"/>
      <c r="Q44" s="423">
        <f t="shared" si="2"/>
        <v>0</v>
      </c>
    </row>
    <row r="45" spans="1:17" ht="20.25">
      <c r="A45" s="138"/>
      <c r="B45" s="582">
        <v>40</v>
      </c>
      <c r="C45" s="684" t="s">
        <v>136</v>
      </c>
      <c r="D45" s="685">
        <v>345.75</v>
      </c>
      <c r="E45" s="686">
        <v>0</v>
      </c>
      <c r="F45" s="686">
        <v>0</v>
      </c>
      <c r="G45" s="686">
        <v>0</v>
      </c>
      <c r="H45" s="686">
        <v>0</v>
      </c>
      <c r="I45" s="686">
        <v>0</v>
      </c>
      <c r="J45" s="686">
        <v>0</v>
      </c>
      <c r="K45" s="686">
        <v>0</v>
      </c>
      <c r="L45" s="691">
        <v>345.75</v>
      </c>
      <c r="M45" s="690">
        <v>0</v>
      </c>
      <c r="N45" s="691">
        <v>0</v>
      </c>
      <c r="O45" s="621">
        <f t="shared" si="1"/>
        <v>0</v>
      </c>
      <c r="P45" s="423"/>
      <c r="Q45" s="423">
        <f t="shared" si="2"/>
        <v>0</v>
      </c>
    </row>
    <row r="46" spans="1:17" ht="20.25">
      <c r="A46" s="138" t="s">
        <v>256</v>
      </c>
      <c r="B46" s="582">
        <v>41</v>
      </c>
      <c r="C46" s="684" t="s">
        <v>137</v>
      </c>
      <c r="D46" s="685">
        <v>334</v>
      </c>
      <c r="E46" s="686">
        <v>0</v>
      </c>
      <c r="F46" s="686">
        <v>0</v>
      </c>
      <c r="G46" s="686">
        <v>0</v>
      </c>
      <c r="H46" s="686">
        <v>13</v>
      </c>
      <c r="I46" s="686">
        <v>0</v>
      </c>
      <c r="J46" s="686">
        <v>0</v>
      </c>
      <c r="K46" s="686">
        <v>0</v>
      </c>
      <c r="L46" s="691">
        <v>347</v>
      </c>
      <c r="M46" s="690">
        <v>0</v>
      </c>
      <c r="N46" s="691">
        <v>0</v>
      </c>
      <c r="O46" s="621">
        <f t="shared" si="1"/>
        <v>0</v>
      </c>
      <c r="P46" s="423"/>
      <c r="Q46" s="423">
        <f t="shared" si="2"/>
        <v>0</v>
      </c>
    </row>
    <row r="47" spans="1:17" ht="20.25">
      <c r="A47" s="138" t="s">
        <v>257</v>
      </c>
      <c r="B47" s="582">
        <v>42</v>
      </c>
      <c r="C47" s="684" t="s">
        <v>139</v>
      </c>
      <c r="D47" s="685">
        <v>146</v>
      </c>
      <c r="E47" s="686">
        <v>0</v>
      </c>
      <c r="F47" s="686">
        <v>0</v>
      </c>
      <c r="G47" s="686">
        <v>0</v>
      </c>
      <c r="H47" s="686">
        <v>0</v>
      </c>
      <c r="I47" s="686">
        <v>0</v>
      </c>
      <c r="J47" s="686">
        <v>0</v>
      </c>
      <c r="K47" s="686">
        <v>0</v>
      </c>
      <c r="L47" s="691">
        <v>146</v>
      </c>
      <c r="M47" s="690">
        <v>0</v>
      </c>
      <c r="N47" s="691">
        <v>0</v>
      </c>
      <c r="O47" s="621">
        <f t="shared" si="1"/>
        <v>0</v>
      </c>
      <c r="P47" s="423"/>
      <c r="Q47" s="423">
        <f t="shared" si="2"/>
        <v>0</v>
      </c>
    </row>
    <row r="48" spans="1:17" ht="20.25">
      <c r="A48" s="138"/>
      <c r="B48" s="582">
        <v>43</v>
      </c>
      <c r="C48" s="684" t="s">
        <v>140</v>
      </c>
      <c r="D48" s="685">
        <v>655</v>
      </c>
      <c r="E48" s="686">
        <v>0</v>
      </c>
      <c r="F48" s="686">
        <v>0</v>
      </c>
      <c r="G48" s="686">
        <v>0</v>
      </c>
      <c r="H48" s="686">
        <v>289.75</v>
      </c>
      <c r="I48" s="686">
        <v>0</v>
      </c>
      <c r="J48" s="686">
        <v>0</v>
      </c>
      <c r="K48" s="686">
        <v>0</v>
      </c>
      <c r="L48" s="691">
        <v>944.75</v>
      </c>
      <c r="M48" s="690">
        <v>0</v>
      </c>
      <c r="N48" s="691">
        <v>0</v>
      </c>
      <c r="O48" s="621">
        <f t="shared" si="1"/>
        <v>0</v>
      </c>
      <c r="P48" s="423"/>
      <c r="Q48" s="423">
        <f t="shared" si="2"/>
        <v>0</v>
      </c>
    </row>
    <row r="49" spans="1:17" ht="20.25">
      <c r="A49" s="138"/>
      <c r="B49" s="582">
        <v>44</v>
      </c>
      <c r="C49" s="684" t="s">
        <v>141</v>
      </c>
      <c r="D49" s="685">
        <v>126.2</v>
      </c>
      <c r="E49" s="686">
        <v>0</v>
      </c>
      <c r="F49" s="686">
        <v>0</v>
      </c>
      <c r="G49" s="686">
        <v>0</v>
      </c>
      <c r="H49" s="686">
        <v>0</v>
      </c>
      <c r="I49" s="686">
        <v>0</v>
      </c>
      <c r="J49" s="686">
        <v>0</v>
      </c>
      <c r="K49" s="686">
        <v>0</v>
      </c>
      <c r="L49" s="691">
        <v>126.2</v>
      </c>
      <c r="M49" s="690">
        <v>0</v>
      </c>
      <c r="N49" s="691">
        <v>0</v>
      </c>
      <c r="O49" s="621">
        <f t="shared" si="1"/>
        <v>0</v>
      </c>
      <c r="P49" s="423"/>
      <c r="Q49" s="423">
        <f t="shared" si="2"/>
        <v>0</v>
      </c>
    </row>
    <row r="50" spans="1:17" ht="20.25">
      <c r="A50" s="138"/>
      <c r="B50" s="582">
        <v>45</v>
      </c>
      <c r="C50" s="684" t="s">
        <v>142</v>
      </c>
      <c r="D50" s="685">
        <v>326.5</v>
      </c>
      <c r="E50" s="686">
        <v>0</v>
      </c>
      <c r="F50" s="686">
        <v>0</v>
      </c>
      <c r="G50" s="686">
        <v>0</v>
      </c>
      <c r="H50" s="686">
        <v>23</v>
      </c>
      <c r="I50" s="686">
        <v>0</v>
      </c>
      <c r="J50" s="686">
        <v>0</v>
      </c>
      <c r="K50" s="686">
        <v>0</v>
      </c>
      <c r="L50" s="691">
        <v>349.5</v>
      </c>
      <c r="M50" s="690">
        <v>8</v>
      </c>
      <c r="N50" s="691">
        <v>0</v>
      </c>
      <c r="O50" s="621">
        <f t="shared" si="1"/>
        <v>-8</v>
      </c>
      <c r="P50" s="423"/>
      <c r="Q50" s="423">
        <f t="shared" si="2"/>
        <v>0</v>
      </c>
    </row>
    <row r="51" spans="1:17" ht="20.25">
      <c r="A51" s="138"/>
      <c r="B51" s="582">
        <v>46</v>
      </c>
      <c r="C51" s="684" t="s">
        <v>144</v>
      </c>
      <c r="D51" s="685">
        <v>50</v>
      </c>
      <c r="E51" s="686">
        <v>0</v>
      </c>
      <c r="F51" s="686">
        <v>0</v>
      </c>
      <c r="G51" s="686">
        <v>0</v>
      </c>
      <c r="H51" s="686">
        <v>7</v>
      </c>
      <c r="I51" s="686">
        <v>0</v>
      </c>
      <c r="J51" s="686">
        <v>0</v>
      </c>
      <c r="K51" s="686">
        <v>0</v>
      </c>
      <c r="L51" s="691">
        <v>57</v>
      </c>
      <c r="M51" s="690">
        <v>0</v>
      </c>
      <c r="N51" s="691">
        <v>0</v>
      </c>
      <c r="O51" s="621">
        <f t="shared" si="1"/>
        <v>0</v>
      </c>
      <c r="P51" s="423"/>
      <c r="Q51" s="423">
        <f t="shared" si="2"/>
        <v>0</v>
      </c>
    </row>
    <row r="52" spans="1:17" ht="20.25">
      <c r="A52" s="138"/>
      <c r="B52" s="582">
        <v>47</v>
      </c>
      <c r="C52" s="684" t="s">
        <v>145</v>
      </c>
      <c r="D52" s="685">
        <v>72.81</v>
      </c>
      <c r="E52" s="686">
        <v>0</v>
      </c>
      <c r="F52" s="686">
        <v>0</v>
      </c>
      <c r="G52" s="686">
        <v>0</v>
      </c>
      <c r="H52" s="686">
        <v>43</v>
      </c>
      <c r="I52" s="686">
        <v>0</v>
      </c>
      <c r="J52" s="686">
        <v>0</v>
      </c>
      <c r="K52" s="686">
        <v>0</v>
      </c>
      <c r="L52" s="691">
        <v>115.81</v>
      </c>
      <c r="M52" s="691">
        <v>0</v>
      </c>
      <c r="N52" s="691">
        <v>0</v>
      </c>
      <c r="O52" s="621">
        <f t="shared" si="1"/>
        <v>0</v>
      </c>
      <c r="P52" s="423"/>
      <c r="Q52" s="423">
        <f t="shared" si="2"/>
        <v>0</v>
      </c>
    </row>
    <row r="53" spans="1:17" ht="20.25">
      <c r="A53" s="391"/>
      <c r="B53" s="582">
        <v>48</v>
      </c>
      <c r="C53" s="684" t="s">
        <v>146</v>
      </c>
      <c r="D53" s="685">
        <v>392.25</v>
      </c>
      <c r="E53" s="686">
        <v>0</v>
      </c>
      <c r="F53" s="686">
        <v>0</v>
      </c>
      <c r="G53" s="686">
        <v>0</v>
      </c>
      <c r="H53" s="686">
        <v>98</v>
      </c>
      <c r="I53" s="686">
        <v>0</v>
      </c>
      <c r="J53" s="686">
        <v>0</v>
      </c>
      <c r="K53" s="686">
        <v>0</v>
      </c>
      <c r="L53" s="691">
        <v>490.25</v>
      </c>
      <c r="M53" s="690">
        <v>0</v>
      </c>
      <c r="N53" s="691">
        <v>0</v>
      </c>
      <c r="O53" s="621">
        <f t="shared" si="1"/>
        <v>0</v>
      </c>
      <c r="P53" s="423"/>
      <c r="Q53" s="423">
        <f t="shared" si="2"/>
        <v>0</v>
      </c>
    </row>
    <row r="54" spans="1:17" ht="20.25">
      <c r="A54" s="138"/>
      <c r="B54" s="582">
        <v>49</v>
      </c>
      <c r="C54" s="684" t="s">
        <v>147</v>
      </c>
      <c r="D54" s="685">
        <v>24.7</v>
      </c>
      <c r="E54" s="686">
        <v>0</v>
      </c>
      <c r="F54" s="686">
        <v>0</v>
      </c>
      <c r="G54" s="686">
        <v>0</v>
      </c>
      <c r="H54" s="686">
        <v>0</v>
      </c>
      <c r="I54" s="686">
        <v>0</v>
      </c>
      <c r="J54" s="686">
        <v>0</v>
      </c>
      <c r="K54" s="686">
        <v>0</v>
      </c>
      <c r="L54" s="691">
        <v>24.7</v>
      </c>
      <c r="M54" s="691">
        <v>0</v>
      </c>
      <c r="N54" s="691">
        <v>0</v>
      </c>
      <c r="O54" s="621">
        <f t="shared" si="1"/>
        <v>0</v>
      </c>
      <c r="P54" s="423"/>
      <c r="Q54" s="423">
        <f t="shared" si="2"/>
        <v>0</v>
      </c>
    </row>
    <row r="55" spans="1:17" ht="20.25">
      <c r="A55" s="138"/>
      <c r="B55" s="582">
        <v>50</v>
      </c>
      <c r="C55" s="684" t="s">
        <v>148</v>
      </c>
      <c r="D55" s="685">
        <v>130.25</v>
      </c>
      <c r="E55" s="686">
        <v>0</v>
      </c>
      <c r="F55" s="686">
        <v>0</v>
      </c>
      <c r="G55" s="686">
        <v>0</v>
      </c>
      <c r="H55" s="686">
        <v>0</v>
      </c>
      <c r="I55" s="686">
        <v>0</v>
      </c>
      <c r="J55" s="686">
        <v>0</v>
      </c>
      <c r="K55" s="686">
        <v>0</v>
      </c>
      <c r="L55" s="691">
        <v>130.25</v>
      </c>
      <c r="M55" s="690">
        <v>0</v>
      </c>
      <c r="N55" s="691">
        <v>0</v>
      </c>
      <c r="O55" s="621">
        <f t="shared" si="1"/>
        <v>0</v>
      </c>
      <c r="P55" s="423"/>
      <c r="Q55" s="423">
        <f t="shared" si="2"/>
        <v>0</v>
      </c>
    </row>
    <row r="56" spans="1:17" ht="20.25">
      <c r="A56" s="138"/>
      <c r="B56" s="582">
        <v>51</v>
      </c>
      <c r="C56" s="684" t="s">
        <v>151</v>
      </c>
      <c r="D56" s="685">
        <v>64.5</v>
      </c>
      <c r="E56" s="686">
        <v>0</v>
      </c>
      <c r="F56" s="686">
        <v>0</v>
      </c>
      <c r="G56" s="686">
        <v>0</v>
      </c>
      <c r="H56" s="686">
        <v>9</v>
      </c>
      <c r="I56" s="686">
        <v>0</v>
      </c>
      <c r="J56" s="686">
        <v>0</v>
      </c>
      <c r="K56" s="686">
        <v>0</v>
      </c>
      <c r="L56" s="691">
        <v>73.5</v>
      </c>
      <c r="M56" s="690">
        <v>0</v>
      </c>
      <c r="N56" s="691">
        <v>0</v>
      </c>
      <c r="O56" s="621">
        <f t="shared" si="1"/>
        <v>0</v>
      </c>
      <c r="P56" s="423"/>
      <c r="Q56" s="423">
        <f t="shared" si="2"/>
        <v>0</v>
      </c>
    </row>
    <row r="57" spans="1:17" ht="20.25">
      <c r="A57" s="138"/>
      <c r="B57" s="582">
        <v>52</v>
      </c>
      <c r="C57" s="684" t="s">
        <v>153</v>
      </c>
      <c r="D57" s="685">
        <v>83.75</v>
      </c>
      <c r="E57" s="686">
        <v>0</v>
      </c>
      <c r="F57" s="686">
        <v>0</v>
      </c>
      <c r="G57" s="686">
        <v>0</v>
      </c>
      <c r="H57" s="686">
        <v>0</v>
      </c>
      <c r="I57" s="686">
        <v>0</v>
      </c>
      <c r="J57" s="686">
        <v>0</v>
      </c>
      <c r="K57" s="686">
        <v>0</v>
      </c>
      <c r="L57" s="691">
        <v>83.75</v>
      </c>
      <c r="M57" s="690">
        <v>0</v>
      </c>
      <c r="N57" s="691">
        <v>0</v>
      </c>
      <c r="O57" s="621">
        <f t="shared" si="1"/>
        <v>0</v>
      </c>
      <c r="P57" s="423"/>
      <c r="Q57" s="423">
        <f t="shared" si="2"/>
        <v>0</v>
      </c>
    </row>
    <row r="58" spans="1:17" ht="20.25">
      <c r="A58" s="391"/>
      <c r="B58" s="582">
        <v>53</v>
      </c>
      <c r="C58" s="684" t="s">
        <v>187</v>
      </c>
      <c r="D58" s="685">
        <v>185.5</v>
      </c>
      <c r="E58" s="686">
        <v>0</v>
      </c>
      <c r="F58" s="686">
        <v>0</v>
      </c>
      <c r="G58" s="686">
        <v>0</v>
      </c>
      <c r="H58" s="686">
        <v>39521</v>
      </c>
      <c r="I58" s="686">
        <v>0</v>
      </c>
      <c r="J58" s="686">
        <v>0</v>
      </c>
      <c r="K58" s="686">
        <v>0</v>
      </c>
      <c r="L58" s="691">
        <v>39706.5</v>
      </c>
      <c r="M58" s="690">
        <v>0</v>
      </c>
      <c r="N58" s="691">
        <v>0</v>
      </c>
      <c r="O58" s="621">
        <f t="shared" si="1"/>
        <v>0</v>
      </c>
      <c r="P58" s="423"/>
      <c r="Q58" s="423">
        <f t="shared" si="2"/>
        <v>0</v>
      </c>
    </row>
    <row r="59" spans="1:17" ht="20.25">
      <c r="A59" s="391"/>
      <c r="B59" s="582">
        <v>54</v>
      </c>
      <c r="C59" s="684" t="s">
        <v>190</v>
      </c>
      <c r="D59" s="685">
        <v>2000</v>
      </c>
      <c r="E59" s="686">
        <v>0</v>
      </c>
      <c r="F59" s="686">
        <v>0</v>
      </c>
      <c r="G59" s="686">
        <v>0</v>
      </c>
      <c r="H59" s="686">
        <v>4211</v>
      </c>
      <c r="I59" s="686">
        <v>0</v>
      </c>
      <c r="J59" s="686">
        <v>0</v>
      </c>
      <c r="K59" s="686">
        <v>0</v>
      </c>
      <c r="L59" s="691">
        <v>6211</v>
      </c>
      <c r="M59" s="691">
        <v>0</v>
      </c>
      <c r="N59" s="691">
        <v>0</v>
      </c>
      <c r="O59" s="621">
        <f t="shared" si="1"/>
        <v>0</v>
      </c>
      <c r="P59" s="423"/>
      <c r="Q59" s="423">
        <f t="shared" si="2"/>
        <v>0</v>
      </c>
    </row>
    <row r="60" spans="1:17" ht="20.25">
      <c r="A60" s="138" t="s">
        <v>258</v>
      </c>
      <c r="B60" s="582">
        <v>55</v>
      </c>
      <c r="C60" s="684" t="s">
        <v>192</v>
      </c>
      <c r="D60" s="685">
        <v>12.75</v>
      </c>
      <c r="E60" s="686">
        <v>0</v>
      </c>
      <c r="F60" s="686">
        <v>0</v>
      </c>
      <c r="G60" s="686">
        <v>0</v>
      </c>
      <c r="H60" s="686">
        <v>4549.5</v>
      </c>
      <c r="I60" s="686">
        <v>0</v>
      </c>
      <c r="J60" s="686">
        <v>0</v>
      </c>
      <c r="K60" s="686">
        <v>0</v>
      </c>
      <c r="L60" s="691">
        <v>4562.25</v>
      </c>
      <c r="M60" s="690">
        <v>0</v>
      </c>
      <c r="N60" s="691">
        <v>0</v>
      </c>
      <c r="O60" s="621">
        <f t="shared" si="1"/>
        <v>0</v>
      </c>
      <c r="P60" s="423"/>
      <c r="Q60" s="423">
        <f t="shared" si="2"/>
        <v>0</v>
      </c>
    </row>
    <row r="61" spans="1:17" ht="20.25">
      <c r="A61" s="138" t="s">
        <v>251</v>
      </c>
      <c r="B61" s="582">
        <v>56</v>
      </c>
      <c r="C61" s="684" t="s">
        <v>193</v>
      </c>
      <c r="D61" s="685">
        <v>49</v>
      </c>
      <c r="E61" s="686">
        <v>0</v>
      </c>
      <c r="F61" s="686">
        <v>0</v>
      </c>
      <c r="G61" s="686">
        <v>0</v>
      </c>
      <c r="H61" s="686">
        <v>4504.91</v>
      </c>
      <c r="I61" s="686">
        <v>0</v>
      </c>
      <c r="J61" s="686">
        <v>0</v>
      </c>
      <c r="K61" s="686">
        <v>0</v>
      </c>
      <c r="L61" s="691">
        <v>4553.91</v>
      </c>
      <c r="M61" s="691">
        <v>0</v>
      </c>
      <c r="N61" s="691">
        <v>0</v>
      </c>
      <c r="O61" s="621">
        <f t="shared" si="1"/>
        <v>0</v>
      </c>
      <c r="P61" s="423"/>
      <c r="Q61" s="423">
        <f t="shared" si="2"/>
        <v>0</v>
      </c>
    </row>
    <row r="62" spans="1:17" ht="20.25">
      <c r="A62" s="138"/>
      <c r="B62" s="582">
        <v>57</v>
      </c>
      <c r="C62" s="684" t="s">
        <v>117</v>
      </c>
      <c r="D62" s="685">
        <v>175.09</v>
      </c>
      <c r="E62" s="685">
        <v>0</v>
      </c>
      <c r="F62" s="685">
        <v>0</v>
      </c>
      <c r="G62" s="685">
        <v>0</v>
      </c>
      <c r="H62" s="686">
        <v>0</v>
      </c>
      <c r="I62" s="685">
        <v>0</v>
      </c>
      <c r="J62" s="685">
        <v>0</v>
      </c>
      <c r="K62" s="685">
        <v>0</v>
      </c>
      <c r="L62" s="687">
        <v>175.09</v>
      </c>
      <c r="M62" s="688">
        <v>0</v>
      </c>
      <c r="N62" s="687">
        <v>0</v>
      </c>
      <c r="O62" s="621">
        <f t="shared" si="1"/>
        <v>0</v>
      </c>
      <c r="P62" s="423"/>
      <c r="Q62" s="423">
        <f t="shared" si="2"/>
        <v>0</v>
      </c>
    </row>
    <row r="63" spans="1:17" ht="20.25">
      <c r="A63" s="138"/>
      <c r="B63" s="582">
        <v>58</v>
      </c>
      <c r="C63" s="684" t="s">
        <v>120</v>
      </c>
      <c r="D63" s="685">
        <v>6</v>
      </c>
      <c r="E63" s="685">
        <v>0</v>
      </c>
      <c r="F63" s="685">
        <v>0</v>
      </c>
      <c r="G63" s="685">
        <v>0</v>
      </c>
      <c r="H63" s="686">
        <v>0</v>
      </c>
      <c r="I63" s="685">
        <v>0</v>
      </c>
      <c r="J63" s="685">
        <v>0</v>
      </c>
      <c r="K63" s="685">
        <v>0</v>
      </c>
      <c r="L63" s="687">
        <v>6</v>
      </c>
      <c r="M63" s="688">
        <v>0</v>
      </c>
      <c r="N63" s="687">
        <v>0</v>
      </c>
      <c r="O63" s="621">
        <f t="shared" si="1"/>
        <v>0</v>
      </c>
      <c r="P63" s="423"/>
      <c r="Q63" s="423">
        <f t="shared" si="2"/>
        <v>0</v>
      </c>
    </row>
    <row r="64" spans="1:17" ht="20.25">
      <c r="A64" s="138"/>
      <c r="B64" s="582">
        <v>59</v>
      </c>
      <c r="C64" s="684" t="s">
        <v>124</v>
      </c>
      <c r="D64" s="685">
        <v>17</v>
      </c>
      <c r="E64" s="685">
        <v>0</v>
      </c>
      <c r="F64" s="685">
        <v>0</v>
      </c>
      <c r="G64" s="685">
        <v>0</v>
      </c>
      <c r="H64" s="686">
        <v>151</v>
      </c>
      <c r="I64" s="685">
        <v>0</v>
      </c>
      <c r="J64" s="685">
        <v>0</v>
      </c>
      <c r="K64" s="685">
        <v>0</v>
      </c>
      <c r="L64" s="687">
        <v>168</v>
      </c>
      <c r="M64" s="688">
        <v>0</v>
      </c>
      <c r="N64" s="687">
        <v>0</v>
      </c>
      <c r="O64" s="621">
        <f t="shared" si="1"/>
        <v>0</v>
      </c>
      <c r="P64" s="423"/>
      <c r="Q64" s="423">
        <f t="shared" si="2"/>
        <v>0</v>
      </c>
    </row>
    <row r="65" spans="1:17" ht="20.25">
      <c r="A65" s="138"/>
      <c r="B65" s="582">
        <v>60</v>
      </c>
      <c r="C65" s="684" t="s">
        <v>125</v>
      </c>
      <c r="D65" s="685">
        <v>485.71</v>
      </c>
      <c r="E65" s="685">
        <v>0</v>
      </c>
      <c r="F65" s="685">
        <v>0</v>
      </c>
      <c r="G65" s="685">
        <v>0</v>
      </c>
      <c r="H65" s="686">
        <v>76</v>
      </c>
      <c r="I65" s="685">
        <v>0</v>
      </c>
      <c r="J65" s="685">
        <v>0</v>
      </c>
      <c r="K65" s="685">
        <v>0</v>
      </c>
      <c r="L65" s="687">
        <v>561.71</v>
      </c>
      <c r="M65" s="688">
        <v>0</v>
      </c>
      <c r="N65" s="687">
        <v>0</v>
      </c>
      <c r="O65" s="621">
        <f t="shared" si="1"/>
        <v>0</v>
      </c>
      <c r="P65" s="423"/>
      <c r="Q65" s="423">
        <f t="shared" si="2"/>
        <v>0</v>
      </c>
    </row>
    <row r="66" spans="1:17" ht="20.25">
      <c r="A66" s="138"/>
      <c r="B66" s="582">
        <v>61</v>
      </c>
      <c r="C66" s="684" t="s">
        <v>126</v>
      </c>
      <c r="D66" s="685">
        <v>51</v>
      </c>
      <c r="E66" s="685">
        <v>0</v>
      </c>
      <c r="F66" s="685">
        <v>0</v>
      </c>
      <c r="G66" s="685">
        <v>0</v>
      </c>
      <c r="H66" s="686">
        <v>0</v>
      </c>
      <c r="I66" s="685">
        <v>0</v>
      </c>
      <c r="J66" s="685">
        <v>0</v>
      </c>
      <c r="K66" s="685">
        <v>0</v>
      </c>
      <c r="L66" s="687">
        <v>51</v>
      </c>
      <c r="M66" s="688">
        <v>0</v>
      </c>
      <c r="N66" s="687">
        <v>0</v>
      </c>
      <c r="O66" s="621">
        <f t="shared" si="1"/>
        <v>0</v>
      </c>
      <c r="P66" s="423"/>
      <c r="Q66" s="423">
        <f t="shared" si="2"/>
        <v>0</v>
      </c>
    </row>
    <row r="67" spans="1:17" ht="20.25">
      <c r="A67" s="138"/>
      <c r="B67" s="582">
        <v>62</v>
      </c>
      <c r="C67" s="684" t="s">
        <v>128</v>
      </c>
      <c r="D67" s="685">
        <v>10</v>
      </c>
      <c r="E67" s="685">
        <v>0</v>
      </c>
      <c r="F67" s="685">
        <v>0</v>
      </c>
      <c r="G67" s="685">
        <v>0</v>
      </c>
      <c r="H67" s="686">
        <v>0</v>
      </c>
      <c r="I67" s="685">
        <v>0</v>
      </c>
      <c r="J67" s="685">
        <v>0</v>
      </c>
      <c r="K67" s="685">
        <v>0</v>
      </c>
      <c r="L67" s="687">
        <v>10</v>
      </c>
      <c r="M67" s="688">
        <v>0</v>
      </c>
      <c r="N67" s="687">
        <v>0</v>
      </c>
      <c r="O67" s="621">
        <f>+N67-M67</f>
        <v>0</v>
      </c>
      <c r="P67" s="423"/>
      <c r="Q67" s="423">
        <f t="shared" si="2"/>
        <v>0</v>
      </c>
    </row>
    <row r="68" spans="1:17" ht="20.25">
      <c r="A68" s="452"/>
      <c r="B68" s="582">
        <v>63</v>
      </c>
      <c r="C68" s="684" t="s">
        <v>130</v>
      </c>
      <c r="D68" s="685">
        <v>237</v>
      </c>
      <c r="E68" s="685">
        <v>0</v>
      </c>
      <c r="F68" s="685">
        <v>0</v>
      </c>
      <c r="G68" s="685">
        <v>0</v>
      </c>
      <c r="H68" s="686">
        <v>241</v>
      </c>
      <c r="I68" s="685">
        <v>0</v>
      </c>
      <c r="J68" s="685">
        <v>0</v>
      </c>
      <c r="K68" s="685">
        <v>0</v>
      </c>
      <c r="L68" s="687">
        <v>478</v>
      </c>
      <c r="M68" s="688">
        <v>0</v>
      </c>
      <c r="N68" s="687">
        <v>0</v>
      </c>
      <c r="O68" s="621">
        <f>+N68-M68</f>
        <v>0</v>
      </c>
      <c r="P68" s="423"/>
      <c r="Q68" s="423">
        <f t="shared" si="2"/>
        <v>0</v>
      </c>
    </row>
    <row r="69" spans="1:17" ht="20.25">
      <c r="A69" s="597"/>
      <c r="B69" s="582">
        <v>64</v>
      </c>
      <c r="C69" s="684" t="s">
        <v>132</v>
      </c>
      <c r="D69" s="685">
        <v>125.55</v>
      </c>
      <c r="E69" s="685">
        <v>0</v>
      </c>
      <c r="F69" s="685">
        <v>0</v>
      </c>
      <c r="G69" s="685">
        <v>0</v>
      </c>
      <c r="H69" s="686">
        <v>46</v>
      </c>
      <c r="I69" s="685">
        <v>0</v>
      </c>
      <c r="J69" s="685">
        <v>0</v>
      </c>
      <c r="K69" s="685">
        <v>0</v>
      </c>
      <c r="L69" s="687">
        <v>171.55</v>
      </c>
      <c r="M69" s="688">
        <v>0</v>
      </c>
      <c r="N69" s="687">
        <v>0</v>
      </c>
      <c r="O69" s="621">
        <f>+N69-M69</f>
        <v>0</v>
      </c>
      <c r="P69" s="423"/>
      <c r="Q69" s="423">
        <f t="shared" si="2"/>
        <v>0</v>
      </c>
    </row>
    <row r="70" spans="1:17" ht="20.25">
      <c r="A70" s="597"/>
      <c r="B70" s="582">
        <v>65</v>
      </c>
      <c r="C70" s="684" t="s">
        <v>131</v>
      </c>
      <c r="D70" s="685">
        <v>42</v>
      </c>
      <c r="E70" s="685">
        <v>0</v>
      </c>
      <c r="F70" s="685">
        <v>0</v>
      </c>
      <c r="G70" s="685">
        <v>0</v>
      </c>
      <c r="H70" s="686">
        <v>41.5</v>
      </c>
      <c r="I70" s="685">
        <v>0</v>
      </c>
      <c r="J70" s="685">
        <v>0</v>
      </c>
      <c r="K70" s="685">
        <v>0</v>
      </c>
      <c r="L70" s="687">
        <v>83.5</v>
      </c>
      <c r="M70" s="688">
        <v>0</v>
      </c>
      <c r="N70" s="687">
        <v>0</v>
      </c>
      <c r="O70" s="621">
        <f>+N70-M70</f>
        <v>0</v>
      </c>
      <c r="Q70" s="423">
        <f t="shared" si="2"/>
        <v>0</v>
      </c>
    </row>
  </sheetData>
  <mergeCells count="15">
    <mergeCell ref="A5:C5"/>
    <mergeCell ref="A1:O1"/>
    <mergeCell ref="A2:A4"/>
    <mergeCell ref="B2:B4"/>
    <mergeCell ref="C2:C4"/>
    <mergeCell ref="D2:G2"/>
    <mergeCell ref="H2:K2"/>
    <mergeCell ref="L2:L4"/>
    <mergeCell ref="M2:M4"/>
    <mergeCell ref="N2:N4"/>
    <mergeCell ref="O2:O4"/>
    <mergeCell ref="D3:D4"/>
    <mergeCell ref="E3:G3"/>
    <mergeCell ref="H3:H4"/>
    <mergeCell ref="I3:K3"/>
  </mergeCells>
  <pageMargins left="0.7" right="0.7" top="0.75" bottom="0.75" header="0.3" footer="0.3"/>
  <pageSetup paperSize="9" orientation="portrait" verticalDpi="30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5001C-9CFA-40FC-A1C3-AFE46EB0A391}">
  <sheetPr codeName="Sheet42">
    <tabColor theme="7" tint="0.59999389629810485"/>
  </sheetPr>
  <dimension ref="A1:M70"/>
  <sheetViews>
    <sheetView zoomScale="90" zoomScaleNormal="9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G11" sqref="G11"/>
    </sheetView>
  </sheetViews>
  <sheetFormatPr defaultColWidth="9.140625" defaultRowHeight="18.75"/>
  <cols>
    <col min="1" max="1" width="7.42578125" style="423" customWidth="1"/>
    <col min="2" max="2" width="5.7109375" style="423" customWidth="1"/>
    <col min="3" max="3" width="16.7109375" style="423" customWidth="1"/>
    <col min="4" max="4" width="15" style="423" customWidth="1"/>
    <col min="5" max="5" width="14.42578125" style="423" customWidth="1"/>
    <col min="6" max="6" width="13.42578125" style="423" customWidth="1"/>
    <col min="7" max="7" width="15.28515625" style="423" customWidth="1"/>
    <col min="8" max="8" width="14.85546875" style="423" customWidth="1"/>
    <col min="9" max="9" width="14.42578125" style="423" customWidth="1"/>
    <col min="10" max="10" width="14.5703125" style="423" customWidth="1"/>
    <col min="11" max="11" width="14.42578125" style="423" customWidth="1"/>
    <col min="12" max="12" width="8.85546875" style="423" customWidth="1"/>
    <col min="13" max="13" width="12" style="423" customWidth="1"/>
    <col min="14" max="14" width="13.85546875" style="423" customWidth="1"/>
    <col min="15" max="15" width="14.28515625" style="423" customWidth="1"/>
    <col min="16" max="16" width="5.7109375" style="423" customWidth="1"/>
    <col min="17" max="17" width="22.85546875" style="423" bestFit="1" customWidth="1"/>
    <col min="18" max="16384" width="9.140625" style="423"/>
  </cols>
  <sheetData>
    <row r="1" spans="1:13">
      <c r="A1" s="876" t="s">
        <v>565</v>
      </c>
      <c r="B1" s="876"/>
      <c r="C1" s="876"/>
      <c r="D1" s="876"/>
      <c r="E1" s="876"/>
      <c r="F1" s="876"/>
      <c r="G1" s="876"/>
      <c r="H1" s="876"/>
      <c r="I1" s="876"/>
      <c r="J1" s="876"/>
      <c r="K1" s="876"/>
    </row>
    <row r="2" spans="1:13" ht="20.25" customHeight="1">
      <c r="A2" s="876" t="s">
        <v>237</v>
      </c>
      <c r="B2" s="876" t="s">
        <v>227</v>
      </c>
      <c r="C2" s="876" t="s">
        <v>4</v>
      </c>
      <c r="D2" s="876" t="s">
        <v>238</v>
      </c>
      <c r="E2" s="876"/>
      <c r="F2" s="876" t="s">
        <v>239</v>
      </c>
      <c r="G2" s="876"/>
      <c r="H2" s="872" t="s">
        <v>240</v>
      </c>
      <c r="I2" s="872" t="s">
        <v>241</v>
      </c>
      <c r="J2" s="872" t="s">
        <v>242</v>
      </c>
      <c r="K2" s="872" t="s">
        <v>231</v>
      </c>
      <c r="M2" s="422" t="s">
        <v>318</v>
      </c>
    </row>
    <row r="3" spans="1:13">
      <c r="A3" s="876"/>
      <c r="B3" s="876"/>
      <c r="C3" s="876"/>
      <c r="D3" s="872" t="s">
        <v>243</v>
      </c>
      <c r="E3" s="876" t="s">
        <v>259</v>
      </c>
      <c r="F3" s="872" t="s">
        <v>243</v>
      </c>
      <c r="G3" s="876" t="s">
        <v>259</v>
      </c>
      <c r="H3" s="872"/>
      <c r="I3" s="872"/>
      <c r="J3" s="872"/>
      <c r="K3" s="872"/>
    </row>
    <row r="4" spans="1:13">
      <c r="A4" s="876"/>
      <c r="B4" s="876"/>
      <c r="C4" s="876"/>
      <c r="D4" s="872"/>
      <c r="E4" s="876"/>
      <c r="F4" s="872"/>
      <c r="G4" s="876"/>
      <c r="H4" s="872"/>
      <c r="I4" s="872"/>
      <c r="J4" s="872"/>
      <c r="K4" s="872"/>
    </row>
    <row r="5" spans="1:13">
      <c r="A5" s="873" t="s">
        <v>40</v>
      </c>
      <c r="B5" s="874"/>
      <c r="C5" s="875"/>
      <c r="D5" s="169">
        <f>SUM(D6:D70)</f>
        <v>293694.12000000005</v>
      </c>
      <c r="E5" s="169">
        <f>SUM(E6:E70)</f>
        <v>1120.67</v>
      </c>
      <c r="F5" s="169">
        <f>SUM(F6:F70)</f>
        <v>824483.28000000014</v>
      </c>
      <c r="G5" s="169">
        <f t="shared" ref="G5:K5" si="0">SUM(G6:G70)</f>
        <v>4769.8700000000008</v>
      </c>
      <c r="H5" s="169">
        <f t="shared" si="0"/>
        <v>1118177.4000000004</v>
      </c>
      <c r="I5" s="169">
        <f t="shared" si="0"/>
        <v>5895.92</v>
      </c>
      <c r="J5" s="169">
        <f t="shared" si="0"/>
        <v>5890.54</v>
      </c>
      <c r="K5" s="169">
        <f t="shared" si="0"/>
        <v>-5.3799999999999955</v>
      </c>
      <c r="M5" s="568">
        <f>SUM(M6:M70)</f>
        <v>25</v>
      </c>
    </row>
    <row r="6" spans="1:13">
      <c r="A6" s="444" t="s">
        <v>248</v>
      </c>
      <c r="B6" s="582">
        <v>1</v>
      </c>
      <c r="C6" s="684" t="s">
        <v>176</v>
      </c>
      <c r="D6" s="685">
        <v>10813</v>
      </c>
      <c r="E6" s="685">
        <v>213</v>
      </c>
      <c r="F6" s="685">
        <v>357712.5</v>
      </c>
      <c r="G6" s="685">
        <v>2494</v>
      </c>
      <c r="H6" s="687">
        <v>368525.5</v>
      </c>
      <c r="I6" s="687">
        <v>2719</v>
      </c>
      <c r="J6" s="687">
        <v>2707</v>
      </c>
      <c r="K6" s="583">
        <f>+J6-I6</f>
        <v>-12</v>
      </c>
      <c r="M6" s="423">
        <f>IF(J6&gt;0,1,0)</f>
        <v>1</v>
      </c>
    </row>
    <row r="7" spans="1:13">
      <c r="A7" s="444" t="s">
        <v>249</v>
      </c>
      <c r="B7" s="582">
        <v>2</v>
      </c>
      <c r="C7" s="684" t="s">
        <v>166</v>
      </c>
      <c r="D7" s="685">
        <v>7553.39</v>
      </c>
      <c r="E7" s="685">
        <v>56.75</v>
      </c>
      <c r="F7" s="685">
        <v>33713.75</v>
      </c>
      <c r="G7" s="685">
        <v>1008.5</v>
      </c>
      <c r="H7" s="687">
        <v>41267.14</v>
      </c>
      <c r="I7" s="688">
        <v>1065.25</v>
      </c>
      <c r="J7" s="687">
        <v>1065.25</v>
      </c>
      <c r="K7" s="583">
        <f t="shared" ref="K7:K70" si="1">+J7-I7</f>
        <v>0</v>
      </c>
      <c r="M7" s="423">
        <f t="shared" ref="M7:M70" si="2">IF(J7&gt;0,1,0)</f>
        <v>1</v>
      </c>
    </row>
    <row r="8" spans="1:13">
      <c r="A8" s="444"/>
      <c r="B8" s="582">
        <v>3</v>
      </c>
      <c r="C8" s="684" t="s">
        <v>184</v>
      </c>
      <c r="D8" s="685">
        <v>20051</v>
      </c>
      <c r="E8" s="685">
        <v>0</v>
      </c>
      <c r="F8" s="685">
        <v>79018.91</v>
      </c>
      <c r="G8" s="685">
        <v>364.35</v>
      </c>
      <c r="H8" s="687">
        <v>99069.91</v>
      </c>
      <c r="I8" s="688">
        <v>364.35</v>
      </c>
      <c r="J8" s="687">
        <v>364.35</v>
      </c>
      <c r="K8" s="583">
        <f t="shared" si="1"/>
        <v>0</v>
      </c>
      <c r="M8" s="423">
        <f t="shared" si="2"/>
        <v>1</v>
      </c>
    </row>
    <row r="9" spans="1:13">
      <c r="A9" s="444"/>
      <c r="B9" s="582">
        <v>4</v>
      </c>
      <c r="C9" s="684" t="s">
        <v>167</v>
      </c>
      <c r="D9" s="685">
        <v>3062</v>
      </c>
      <c r="E9" s="685">
        <v>122</v>
      </c>
      <c r="F9" s="685">
        <v>12274</v>
      </c>
      <c r="G9" s="685">
        <v>216.5</v>
      </c>
      <c r="H9" s="687">
        <v>15336</v>
      </c>
      <c r="I9" s="688">
        <v>338.5</v>
      </c>
      <c r="J9" s="687">
        <v>338.5</v>
      </c>
      <c r="K9" s="583">
        <f t="shared" si="1"/>
        <v>0</v>
      </c>
      <c r="M9" s="423">
        <f t="shared" si="2"/>
        <v>1</v>
      </c>
    </row>
    <row r="10" spans="1:13">
      <c r="A10" s="444"/>
      <c r="B10" s="582">
        <v>5</v>
      </c>
      <c r="C10" s="684" t="s">
        <v>180</v>
      </c>
      <c r="D10" s="685">
        <v>71730.929999999993</v>
      </c>
      <c r="E10" s="685">
        <v>298</v>
      </c>
      <c r="F10" s="685">
        <v>1170.47</v>
      </c>
      <c r="G10" s="685">
        <v>0</v>
      </c>
      <c r="H10" s="687">
        <v>72901.399999999994</v>
      </c>
      <c r="I10" s="688">
        <v>298</v>
      </c>
      <c r="J10" s="687">
        <v>298</v>
      </c>
      <c r="K10" s="583">
        <f t="shared" si="1"/>
        <v>0</v>
      </c>
      <c r="M10" s="423">
        <f t="shared" si="2"/>
        <v>1</v>
      </c>
    </row>
    <row r="11" spans="1:13">
      <c r="A11" s="444"/>
      <c r="B11" s="582">
        <v>6</v>
      </c>
      <c r="C11" s="684" t="s">
        <v>179</v>
      </c>
      <c r="D11" s="685">
        <v>13311</v>
      </c>
      <c r="E11" s="685">
        <v>109</v>
      </c>
      <c r="F11" s="685">
        <v>59430</v>
      </c>
      <c r="G11" s="685">
        <v>129.5</v>
      </c>
      <c r="H11" s="687">
        <v>72741</v>
      </c>
      <c r="I11" s="688">
        <v>238.5</v>
      </c>
      <c r="J11" s="687">
        <v>238.5</v>
      </c>
      <c r="K11" s="583">
        <f t="shared" si="1"/>
        <v>0</v>
      </c>
      <c r="M11" s="423">
        <f t="shared" si="2"/>
        <v>1</v>
      </c>
    </row>
    <row r="12" spans="1:13">
      <c r="A12" s="455"/>
      <c r="B12" s="582">
        <v>7</v>
      </c>
      <c r="C12" s="684" t="s">
        <v>186</v>
      </c>
      <c r="D12" s="685">
        <v>9879.5499999999993</v>
      </c>
      <c r="E12" s="685">
        <v>51</v>
      </c>
      <c r="F12" s="685">
        <v>70347.98</v>
      </c>
      <c r="G12" s="685">
        <v>166</v>
      </c>
      <c r="H12" s="687">
        <v>80227.53</v>
      </c>
      <c r="I12" s="688">
        <v>217</v>
      </c>
      <c r="J12" s="687">
        <v>217</v>
      </c>
      <c r="K12" s="583">
        <f t="shared" si="1"/>
        <v>0</v>
      </c>
      <c r="M12" s="423">
        <f t="shared" si="2"/>
        <v>1</v>
      </c>
    </row>
    <row r="13" spans="1:13">
      <c r="A13" s="444" t="s">
        <v>250</v>
      </c>
      <c r="B13" s="582">
        <v>8</v>
      </c>
      <c r="C13" s="684" t="s">
        <v>196</v>
      </c>
      <c r="D13" s="685">
        <v>3205.67</v>
      </c>
      <c r="E13" s="685">
        <v>5</v>
      </c>
      <c r="F13" s="685">
        <v>68966.899999999994</v>
      </c>
      <c r="G13" s="685">
        <v>166.75</v>
      </c>
      <c r="H13" s="687">
        <v>72172.569999999992</v>
      </c>
      <c r="I13" s="688">
        <v>171.75</v>
      </c>
      <c r="J13" s="687">
        <v>171.75</v>
      </c>
      <c r="K13" s="583">
        <f t="shared" si="1"/>
        <v>0</v>
      </c>
      <c r="M13" s="423">
        <f t="shared" si="2"/>
        <v>1</v>
      </c>
    </row>
    <row r="14" spans="1:13">
      <c r="A14" s="444" t="s">
        <v>251</v>
      </c>
      <c r="B14" s="582">
        <v>9</v>
      </c>
      <c r="C14" s="684" t="s">
        <v>195</v>
      </c>
      <c r="D14" s="685">
        <v>352</v>
      </c>
      <c r="E14" s="685">
        <v>0</v>
      </c>
      <c r="F14" s="685">
        <v>2862.55</v>
      </c>
      <c r="G14" s="685">
        <v>81.5</v>
      </c>
      <c r="H14" s="687">
        <v>3214.55</v>
      </c>
      <c r="I14" s="688">
        <v>91.5</v>
      </c>
      <c r="J14" s="687">
        <v>81.5</v>
      </c>
      <c r="K14" s="583">
        <f t="shared" si="1"/>
        <v>-10</v>
      </c>
      <c r="M14" s="423">
        <f t="shared" si="2"/>
        <v>1</v>
      </c>
    </row>
    <row r="15" spans="1:13">
      <c r="A15" s="444"/>
      <c r="B15" s="582">
        <v>10</v>
      </c>
      <c r="C15" s="684" t="s">
        <v>165</v>
      </c>
      <c r="D15" s="685">
        <v>9727.9500000000007</v>
      </c>
      <c r="E15" s="685">
        <v>65.75</v>
      </c>
      <c r="F15" s="685">
        <v>1255.8</v>
      </c>
      <c r="G15" s="685">
        <v>11.25</v>
      </c>
      <c r="H15" s="687">
        <v>10983.75</v>
      </c>
      <c r="I15" s="687">
        <v>75</v>
      </c>
      <c r="J15" s="687">
        <v>77</v>
      </c>
      <c r="K15" s="583">
        <f t="shared" si="1"/>
        <v>2</v>
      </c>
      <c r="M15" s="423">
        <f t="shared" si="2"/>
        <v>1</v>
      </c>
    </row>
    <row r="16" spans="1:13">
      <c r="A16" s="444"/>
      <c r="B16" s="582">
        <v>11</v>
      </c>
      <c r="C16" s="684" t="s">
        <v>177</v>
      </c>
      <c r="D16" s="685">
        <v>11959</v>
      </c>
      <c r="E16" s="685">
        <v>41</v>
      </c>
      <c r="F16" s="685">
        <v>19532</v>
      </c>
      <c r="G16" s="685">
        <v>35</v>
      </c>
      <c r="H16" s="687">
        <v>31491</v>
      </c>
      <c r="I16" s="687">
        <v>76</v>
      </c>
      <c r="J16" s="687">
        <v>76</v>
      </c>
      <c r="K16" s="583">
        <f t="shared" si="1"/>
        <v>0</v>
      </c>
      <c r="M16" s="423">
        <f t="shared" si="2"/>
        <v>1</v>
      </c>
    </row>
    <row r="17" spans="1:13">
      <c r="A17" s="444"/>
      <c r="B17" s="582">
        <v>12</v>
      </c>
      <c r="C17" s="684" t="s">
        <v>178</v>
      </c>
      <c r="D17" s="685">
        <v>64853.53</v>
      </c>
      <c r="E17" s="685">
        <v>32</v>
      </c>
      <c r="F17" s="685">
        <v>9826.76</v>
      </c>
      <c r="G17" s="685">
        <v>17</v>
      </c>
      <c r="H17" s="687">
        <v>74680.289999999994</v>
      </c>
      <c r="I17" s="687">
        <v>34.379999999999995</v>
      </c>
      <c r="J17" s="687">
        <v>49</v>
      </c>
      <c r="K17" s="583">
        <f t="shared" si="1"/>
        <v>14.620000000000005</v>
      </c>
      <c r="M17" s="423">
        <f t="shared" si="2"/>
        <v>1</v>
      </c>
    </row>
    <row r="18" spans="1:13">
      <c r="A18" s="394"/>
      <c r="B18" s="582">
        <v>13</v>
      </c>
      <c r="C18" s="684" t="s">
        <v>183</v>
      </c>
      <c r="D18" s="685">
        <v>9086.18</v>
      </c>
      <c r="E18" s="685">
        <v>33</v>
      </c>
      <c r="F18" s="685">
        <v>2431</v>
      </c>
      <c r="G18" s="685">
        <v>14</v>
      </c>
      <c r="H18" s="687">
        <v>11517.18</v>
      </c>
      <c r="I18" s="687">
        <v>47</v>
      </c>
      <c r="J18" s="687">
        <v>47</v>
      </c>
      <c r="K18" s="583">
        <f t="shared" si="1"/>
        <v>0</v>
      </c>
      <c r="M18" s="423">
        <f t="shared" si="2"/>
        <v>1</v>
      </c>
    </row>
    <row r="19" spans="1:13">
      <c r="A19" s="394"/>
      <c r="B19" s="582">
        <v>14</v>
      </c>
      <c r="C19" s="684" t="s">
        <v>164</v>
      </c>
      <c r="D19" s="685">
        <v>682</v>
      </c>
      <c r="E19" s="685">
        <v>22.02</v>
      </c>
      <c r="F19" s="685">
        <v>733</v>
      </c>
      <c r="G19" s="685">
        <v>10.52</v>
      </c>
      <c r="H19" s="687">
        <v>1415</v>
      </c>
      <c r="I19" s="687">
        <v>32.54</v>
      </c>
      <c r="J19" s="687">
        <v>32.54</v>
      </c>
      <c r="K19" s="583">
        <f t="shared" si="1"/>
        <v>0</v>
      </c>
      <c r="M19" s="423">
        <f t="shared" si="2"/>
        <v>1</v>
      </c>
    </row>
    <row r="20" spans="1:13">
      <c r="A20" s="394"/>
      <c r="B20" s="582">
        <v>15</v>
      </c>
      <c r="C20" s="684" t="s">
        <v>155</v>
      </c>
      <c r="D20" s="685">
        <v>1432.79</v>
      </c>
      <c r="E20" s="685">
        <v>15.5</v>
      </c>
      <c r="F20" s="685">
        <v>1523.77</v>
      </c>
      <c r="G20" s="685">
        <v>12.25</v>
      </c>
      <c r="H20" s="687">
        <v>2956.56</v>
      </c>
      <c r="I20" s="687">
        <v>27.75</v>
      </c>
      <c r="J20" s="687">
        <v>27.75</v>
      </c>
      <c r="K20" s="583">
        <f t="shared" si="1"/>
        <v>0</v>
      </c>
      <c r="M20" s="423">
        <f t="shared" si="2"/>
        <v>1</v>
      </c>
    </row>
    <row r="21" spans="1:13">
      <c r="A21" s="444" t="s">
        <v>252</v>
      </c>
      <c r="B21" s="582">
        <v>16</v>
      </c>
      <c r="C21" s="684" t="s">
        <v>194</v>
      </c>
      <c r="D21" s="685">
        <v>13326.59</v>
      </c>
      <c r="E21" s="685">
        <v>17.5</v>
      </c>
      <c r="F21" s="685">
        <v>11222.2</v>
      </c>
      <c r="G21" s="685">
        <v>5</v>
      </c>
      <c r="H21" s="687">
        <v>24548.79</v>
      </c>
      <c r="I21" s="687">
        <v>20.5</v>
      </c>
      <c r="J21" s="687">
        <v>22.5</v>
      </c>
      <c r="K21" s="583">
        <f t="shared" si="1"/>
        <v>2</v>
      </c>
      <c r="M21" s="423">
        <f t="shared" si="2"/>
        <v>1</v>
      </c>
    </row>
    <row r="22" spans="1:13">
      <c r="A22" s="444" t="s">
        <v>253</v>
      </c>
      <c r="B22" s="582">
        <v>17</v>
      </c>
      <c r="C22" s="684" t="s">
        <v>191</v>
      </c>
      <c r="D22" s="685">
        <v>1833</v>
      </c>
      <c r="E22" s="685">
        <v>14.15</v>
      </c>
      <c r="F22" s="685">
        <v>4909</v>
      </c>
      <c r="G22" s="685">
        <v>8</v>
      </c>
      <c r="H22" s="687">
        <v>6742</v>
      </c>
      <c r="I22" s="687">
        <v>24.15</v>
      </c>
      <c r="J22" s="687">
        <v>22.15</v>
      </c>
      <c r="K22" s="583">
        <f t="shared" si="1"/>
        <v>-2</v>
      </c>
      <c r="M22" s="423">
        <f t="shared" si="2"/>
        <v>1</v>
      </c>
    </row>
    <row r="23" spans="1:13">
      <c r="A23" s="444"/>
      <c r="B23" s="582">
        <v>18</v>
      </c>
      <c r="C23" s="684" t="s">
        <v>170</v>
      </c>
      <c r="D23" s="685">
        <v>1441.68</v>
      </c>
      <c r="E23" s="685">
        <v>7</v>
      </c>
      <c r="F23" s="685">
        <v>2670.25</v>
      </c>
      <c r="G23" s="685">
        <v>14</v>
      </c>
      <c r="H23" s="687">
        <v>4111.93</v>
      </c>
      <c r="I23" s="687">
        <v>21</v>
      </c>
      <c r="J23" s="687">
        <v>21</v>
      </c>
      <c r="K23" s="583">
        <f t="shared" si="1"/>
        <v>0</v>
      </c>
      <c r="M23" s="423">
        <f t="shared" si="2"/>
        <v>1</v>
      </c>
    </row>
    <row r="24" spans="1:13">
      <c r="A24" s="444"/>
      <c r="B24" s="582">
        <v>19</v>
      </c>
      <c r="C24" s="684" t="s">
        <v>189</v>
      </c>
      <c r="D24" s="685">
        <v>429.11</v>
      </c>
      <c r="E24" s="685">
        <v>0</v>
      </c>
      <c r="F24" s="685">
        <v>6326</v>
      </c>
      <c r="G24" s="685">
        <v>10</v>
      </c>
      <c r="H24" s="687">
        <v>6755.11</v>
      </c>
      <c r="I24" s="687">
        <v>10</v>
      </c>
      <c r="J24" s="687">
        <v>10</v>
      </c>
      <c r="K24" s="583">
        <f t="shared" si="1"/>
        <v>0</v>
      </c>
      <c r="M24" s="423">
        <f t="shared" si="2"/>
        <v>1</v>
      </c>
    </row>
    <row r="25" spans="1:13">
      <c r="A25" s="444"/>
      <c r="B25" s="582">
        <v>20</v>
      </c>
      <c r="C25" s="684" t="s">
        <v>171</v>
      </c>
      <c r="D25" s="685">
        <v>1087.6300000000001</v>
      </c>
      <c r="E25" s="685">
        <v>3.75</v>
      </c>
      <c r="F25" s="685">
        <v>939.45</v>
      </c>
      <c r="G25" s="685">
        <v>4.75</v>
      </c>
      <c r="H25" s="687">
        <v>2027.0800000000002</v>
      </c>
      <c r="I25" s="687">
        <v>8.5</v>
      </c>
      <c r="J25" s="687">
        <v>8.5</v>
      </c>
      <c r="K25" s="583">
        <f t="shared" si="1"/>
        <v>0</v>
      </c>
      <c r="M25" s="423">
        <f t="shared" si="2"/>
        <v>1</v>
      </c>
    </row>
    <row r="26" spans="1:13">
      <c r="A26" s="394"/>
      <c r="B26" s="582">
        <v>21</v>
      </c>
      <c r="C26" s="684" t="s">
        <v>175</v>
      </c>
      <c r="D26" s="685">
        <v>14232.25</v>
      </c>
      <c r="E26" s="685">
        <v>5</v>
      </c>
      <c r="F26" s="685">
        <v>593.25</v>
      </c>
      <c r="G26" s="685">
        <v>0</v>
      </c>
      <c r="H26" s="687">
        <v>14825.5</v>
      </c>
      <c r="I26" s="688">
        <v>5</v>
      </c>
      <c r="J26" s="687">
        <v>5</v>
      </c>
      <c r="K26" s="583">
        <f t="shared" si="1"/>
        <v>0</v>
      </c>
      <c r="M26" s="423">
        <f t="shared" si="2"/>
        <v>1</v>
      </c>
    </row>
    <row r="27" spans="1:13">
      <c r="A27" s="394"/>
      <c r="B27" s="582">
        <v>22</v>
      </c>
      <c r="C27" s="684" t="s">
        <v>185</v>
      </c>
      <c r="D27" s="685">
        <v>1984.1</v>
      </c>
      <c r="E27" s="685">
        <v>5</v>
      </c>
      <c r="F27" s="685">
        <v>2183</v>
      </c>
      <c r="G27" s="685">
        <v>0</v>
      </c>
      <c r="H27" s="687">
        <v>4167.1000000000004</v>
      </c>
      <c r="I27" s="688">
        <v>5</v>
      </c>
      <c r="J27" s="687">
        <v>5</v>
      </c>
      <c r="K27" s="583">
        <f t="shared" si="1"/>
        <v>0</v>
      </c>
      <c r="M27" s="423">
        <f t="shared" si="2"/>
        <v>1</v>
      </c>
    </row>
    <row r="28" spans="1:13">
      <c r="A28" s="394"/>
      <c r="B28" s="582">
        <v>23</v>
      </c>
      <c r="C28" s="684" t="s">
        <v>138</v>
      </c>
      <c r="D28" s="685">
        <v>1023.81</v>
      </c>
      <c r="E28" s="685">
        <v>3.25</v>
      </c>
      <c r="F28" s="685">
        <v>930</v>
      </c>
      <c r="G28" s="685">
        <v>0</v>
      </c>
      <c r="H28" s="687">
        <v>1953.81</v>
      </c>
      <c r="I28" s="688">
        <v>3.25</v>
      </c>
      <c r="J28" s="687">
        <v>3.25</v>
      </c>
      <c r="K28" s="583">
        <f t="shared" si="1"/>
        <v>0</v>
      </c>
      <c r="M28" s="423">
        <f t="shared" si="2"/>
        <v>1</v>
      </c>
    </row>
    <row r="29" spans="1:13">
      <c r="A29" s="394"/>
      <c r="B29" s="582">
        <v>24</v>
      </c>
      <c r="C29" s="684" t="s">
        <v>169</v>
      </c>
      <c r="D29" s="685">
        <v>1263</v>
      </c>
      <c r="E29" s="685">
        <v>0</v>
      </c>
      <c r="F29" s="685">
        <v>256.06</v>
      </c>
      <c r="G29" s="685">
        <v>1</v>
      </c>
      <c r="H29" s="687">
        <v>1519.06</v>
      </c>
      <c r="I29" s="687">
        <v>1</v>
      </c>
      <c r="J29" s="687">
        <v>1</v>
      </c>
      <c r="K29" s="583">
        <f t="shared" si="1"/>
        <v>0</v>
      </c>
      <c r="M29" s="423">
        <f t="shared" si="2"/>
        <v>1</v>
      </c>
    </row>
    <row r="30" spans="1:13">
      <c r="A30" s="444" t="s">
        <v>254</v>
      </c>
      <c r="B30" s="582">
        <v>25</v>
      </c>
      <c r="C30" s="684" t="s">
        <v>144</v>
      </c>
      <c r="D30" s="685">
        <v>50</v>
      </c>
      <c r="E30" s="685">
        <v>1</v>
      </c>
      <c r="F30" s="685">
        <v>7</v>
      </c>
      <c r="G30" s="685">
        <v>0</v>
      </c>
      <c r="H30" s="687">
        <v>57</v>
      </c>
      <c r="I30" s="688">
        <v>1</v>
      </c>
      <c r="J30" s="687">
        <v>1</v>
      </c>
      <c r="K30" s="583">
        <f t="shared" si="1"/>
        <v>0</v>
      </c>
      <c r="M30" s="423">
        <f t="shared" si="2"/>
        <v>1</v>
      </c>
    </row>
    <row r="31" spans="1:13">
      <c r="A31" s="444" t="s">
        <v>255</v>
      </c>
      <c r="B31" s="582">
        <v>26</v>
      </c>
      <c r="C31" s="684" t="s">
        <v>156</v>
      </c>
      <c r="D31" s="685">
        <v>424</v>
      </c>
      <c r="E31" s="685">
        <v>0</v>
      </c>
      <c r="F31" s="685">
        <v>268.62</v>
      </c>
      <c r="G31" s="685">
        <v>0</v>
      </c>
      <c r="H31" s="687">
        <v>692.62</v>
      </c>
      <c r="I31" s="688">
        <v>0</v>
      </c>
      <c r="J31" s="687">
        <v>0</v>
      </c>
      <c r="K31" s="583">
        <f t="shared" si="1"/>
        <v>0</v>
      </c>
      <c r="M31" s="423">
        <f t="shared" si="2"/>
        <v>0</v>
      </c>
    </row>
    <row r="32" spans="1:13">
      <c r="A32" s="444"/>
      <c r="B32" s="582">
        <v>27</v>
      </c>
      <c r="C32" s="684" t="s">
        <v>157</v>
      </c>
      <c r="D32" s="685">
        <v>364</v>
      </c>
      <c r="E32" s="685">
        <v>0</v>
      </c>
      <c r="F32" s="685">
        <v>0</v>
      </c>
      <c r="G32" s="685">
        <v>0</v>
      </c>
      <c r="H32" s="687">
        <v>364</v>
      </c>
      <c r="I32" s="688">
        <v>0</v>
      </c>
      <c r="J32" s="687">
        <v>0</v>
      </c>
      <c r="K32" s="583">
        <f t="shared" si="1"/>
        <v>0</v>
      </c>
      <c r="M32" s="423">
        <f t="shared" si="2"/>
        <v>0</v>
      </c>
    </row>
    <row r="33" spans="1:13">
      <c r="A33" s="444"/>
      <c r="B33" s="582">
        <v>28</v>
      </c>
      <c r="C33" s="684" t="s">
        <v>217</v>
      </c>
      <c r="D33" s="685">
        <v>3103</v>
      </c>
      <c r="E33" s="685">
        <v>0</v>
      </c>
      <c r="F33" s="685">
        <v>1091.17</v>
      </c>
      <c r="G33" s="685">
        <v>0</v>
      </c>
      <c r="H33" s="687">
        <v>4194.17</v>
      </c>
      <c r="I33" s="688">
        <v>0</v>
      </c>
      <c r="J33" s="687">
        <v>0</v>
      </c>
      <c r="K33" s="583">
        <f t="shared" si="1"/>
        <v>0</v>
      </c>
      <c r="M33" s="423">
        <f t="shared" si="2"/>
        <v>0</v>
      </c>
    </row>
    <row r="34" spans="1:13">
      <c r="A34" s="444"/>
      <c r="B34" s="582">
        <v>29</v>
      </c>
      <c r="C34" s="684" t="s">
        <v>158</v>
      </c>
      <c r="D34" s="685">
        <v>1180.9000000000001</v>
      </c>
      <c r="E34" s="685">
        <v>0</v>
      </c>
      <c r="F34" s="685">
        <v>160.75</v>
      </c>
      <c r="G34" s="685">
        <v>0</v>
      </c>
      <c r="H34" s="687">
        <v>1341.65</v>
      </c>
      <c r="I34" s="688">
        <v>0</v>
      </c>
      <c r="J34" s="687">
        <v>0</v>
      </c>
      <c r="K34" s="583">
        <f t="shared" si="1"/>
        <v>0</v>
      </c>
      <c r="M34" s="423">
        <f t="shared" si="2"/>
        <v>0</v>
      </c>
    </row>
    <row r="35" spans="1:13">
      <c r="A35" s="444"/>
      <c r="B35" s="582">
        <v>30</v>
      </c>
      <c r="C35" s="684" t="s">
        <v>160</v>
      </c>
      <c r="D35" s="685">
        <v>710</v>
      </c>
      <c r="E35" s="685">
        <v>0</v>
      </c>
      <c r="F35" s="685">
        <v>459.25</v>
      </c>
      <c r="G35" s="685">
        <v>0</v>
      </c>
      <c r="H35" s="687">
        <v>1169.25</v>
      </c>
      <c r="I35" s="688">
        <v>0</v>
      </c>
      <c r="J35" s="687">
        <v>0</v>
      </c>
      <c r="K35" s="583">
        <f t="shared" si="1"/>
        <v>0</v>
      </c>
      <c r="M35" s="423">
        <f t="shared" si="2"/>
        <v>0</v>
      </c>
    </row>
    <row r="36" spans="1:13">
      <c r="A36" s="444"/>
      <c r="B36" s="582">
        <v>31</v>
      </c>
      <c r="C36" s="684" t="s">
        <v>161</v>
      </c>
      <c r="D36" s="685">
        <v>22</v>
      </c>
      <c r="E36" s="685">
        <v>0</v>
      </c>
      <c r="F36" s="685">
        <v>0</v>
      </c>
      <c r="G36" s="685">
        <v>0</v>
      </c>
      <c r="H36" s="687">
        <v>22</v>
      </c>
      <c r="I36" s="688">
        <v>0</v>
      </c>
      <c r="J36" s="687">
        <v>0</v>
      </c>
      <c r="K36" s="583">
        <f t="shared" si="1"/>
        <v>0</v>
      </c>
      <c r="M36" s="423">
        <f t="shared" si="2"/>
        <v>0</v>
      </c>
    </row>
    <row r="37" spans="1:13">
      <c r="A37" s="444"/>
      <c r="B37" s="582">
        <v>32</v>
      </c>
      <c r="C37" s="684" t="s">
        <v>162</v>
      </c>
      <c r="D37" s="685">
        <v>205</v>
      </c>
      <c r="E37" s="685">
        <v>0</v>
      </c>
      <c r="F37" s="685">
        <v>36</v>
      </c>
      <c r="G37" s="685">
        <v>0</v>
      </c>
      <c r="H37" s="687">
        <v>241</v>
      </c>
      <c r="I37" s="688">
        <v>0</v>
      </c>
      <c r="J37" s="687">
        <v>0</v>
      </c>
      <c r="K37" s="583">
        <f t="shared" si="1"/>
        <v>0</v>
      </c>
      <c r="M37" s="423">
        <f t="shared" si="2"/>
        <v>0</v>
      </c>
    </row>
    <row r="38" spans="1:13">
      <c r="A38" s="394"/>
      <c r="B38" s="582">
        <v>33</v>
      </c>
      <c r="C38" s="684" t="s">
        <v>174</v>
      </c>
      <c r="D38" s="685">
        <v>691.5</v>
      </c>
      <c r="E38" s="685">
        <v>0</v>
      </c>
      <c r="F38" s="685">
        <v>1329</v>
      </c>
      <c r="G38" s="685">
        <v>0</v>
      </c>
      <c r="H38" s="687">
        <v>2020.5</v>
      </c>
      <c r="I38" s="688">
        <v>0</v>
      </c>
      <c r="J38" s="687">
        <v>0</v>
      </c>
      <c r="K38" s="583">
        <f t="shared" si="1"/>
        <v>0</v>
      </c>
      <c r="M38" s="423">
        <f t="shared" si="2"/>
        <v>0</v>
      </c>
    </row>
    <row r="39" spans="1:13">
      <c r="A39" s="394"/>
      <c r="B39" s="582">
        <v>34</v>
      </c>
      <c r="C39" s="684" t="s">
        <v>181</v>
      </c>
      <c r="D39" s="685">
        <v>1147.5</v>
      </c>
      <c r="E39" s="685">
        <v>0</v>
      </c>
      <c r="F39" s="688">
        <v>58</v>
      </c>
      <c r="G39" s="685">
        <v>0</v>
      </c>
      <c r="H39" s="687">
        <v>1205.5</v>
      </c>
      <c r="I39" s="688">
        <v>0</v>
      </c>
      <c r="J39" s="687">
        <v>0</v>
      </c>
      <c r="K39" s="583">
        <f t="shared" si="1"/>
        <v>0</v>
      </c>
      <c r="M39" s="423">
        <f t="shared" si="2"/>
        <v>0</v>
      </c>
    </row>
    <row r="40" spans="1:13">
      <c r="A40" s="444"/>
      <c r="B40" s="582">
        <v>35</v>
      </c>
      <c r="C40" s="684" t="s">
        <v>168</v>
      </c>
      <c r="D40" s="685">
        <v>439</v>
      </c>
      <c r="E40" s="685">
        <v>0</v>
      </c>
      <c r="F40" s="688">
        <v>75</v>
      </c>
      <c r="G40" s="685">
        <v>0</v>
      </c>
      <c r="H40" s="687">
        <v>514</v>
      </c>
      <c r="I40" s="688">
        <v>0</v>
      </c>
      <c r="J40" s="687">
        <v>0</v>
      </c>
      <c r="K40" s="583">
        <f t="shared" si="1"/>
        <v>0</v>
      </c>
      <c r="M40" s="423">
        <f t="shared" si="2"/>
        <v>0</v>
      </c>
    </row>
    <row r="41" spans="1:13">
      <c r="A41" s="444"/>
      <c r="B41" s="582">
        <v>36</v>
      </c>
      <c r="C41" s="684" t="s">
        <v>172</v>
      </c>
      <c r="D41" s="685">
        <v>540.5</v>
      </c>
      <c r="E41" s="685">
        <v>0</v>
      </c>
      <c r="F41" s="685">
        <v>153.5</v>
      </c>
      <c r="G41" s="685">
        <v>0</v>
      </c>
      <c r="H41" s="687">
        <v>694</v>
      </c>
      <c r="I41" s="688">
        <v>0</v>
      </c>
      <c r="J41" s="687">
        <v>0</v>
      </c>
      <c r="K41" s="583">
        <f t="shared" si="1"/>
        <v>0</v>
      </c>
      <c r="M41" s="423">
        <f t="shared" si="2"/>
        <v>0</v>
      </c>
    </row>
    <row r="42" spans="1:13">
      <c r="A42" s="444"/>
      <c r="B42" s="582">
        <v>37</v>
      </c>
      <c r="C42" s="684" t="s">
        <v>134</v>
      </c>
      <c r="D42" s="685">
        <v>132</v>
      </c>
      <c r="E42" s="685">
        <v>0</v>
      </c>
      <c r="F42" s="685">
        <v>230</v>
      </c>
      <c r="G42" s="685">
        <v>0</v>
      </c>
      <c r="H42" s="687">
        <v>362</v>
      </c>
      <c r="I42" s="688">
        <v>0</v>
      </c>
      <c r="J42" s="687">
        <v>0</v>
      </c>
      <c r="K42" s="583">
        <f t="shared" si="1"/>
        <v>0</v>
      </c>
      <c r="M42" s="423">
        <f t="shared" si="2"/>
        <v>0</v>
      </c>
    </row>
    <row r="43" spans="1:13">
      <c r="A43" s="444"/>
      <c r="B43" s="582">
        <v>38</v>
      </c>
      <c r="C43" s="684" t="s">
        <v>135</v>
      </c>
      <c r="D43" s="685">
        <v>998.75</v>
      </c>
      <c r="E43" s="685">
        <v>0</v>
      </c>
      <c r="F43" s="685">
        <v>36</v>
      </c>
      <c r="G43" s="685">
        <v>0</v>
      </c>
      <c r="H43" s="687">
        <v>1034.75</v>
      </c>
      <c r="I43" s="688">
        <v>0</v>
      </c>
      <c r="J43" s="687">
        <v>0</v>
      </c>
      <c r="K43" s="583">
        <f t="shared" si="1"/>
        <v>0</v>
      </c>
      <c r="M43" s="423">
        <f t="shared" si="2"/>
        <v>0</v>
      </c>
    </row>
    <row r="44" spans="1:13">
      <c r="A44" s="444"/>
      <c r="B44" s="582">
        <v>39</v>
      </c>
      <c r="C44" s="684" t="s">
        <v>136</v>
      </c>
      <c r="D44" s="685">
        <v>345.75</v>
      </c>
      <c r="E44" s="685">
        <v>0</v>
      </c>
      <c r="F44" s="685">
        <v>0</v>
      </c>
      <c r="G44" s="685">
        <v>0</v>
      </c>
      <c r="H44" s="687">
        <v>345.75</v>
      </c>
      <c r="I44" s="688">
        <v>0</v>
      </c>
      <c r="J44" s="687">
        <v>0</v>
      </c>
      <c r="K44" s="583">
        <f t="shared" si="1"/>
        <v>0</v>
      </c>
      <c r="M44" s="423">
        <f t="shared" si="2"/>
        <v>0</v>
      </c>
    </row>
    <row r="45" spans="1:13">
      <c r="A45" s="444"/>
      <c r="B45" s="582">
        <v>40</v>
      </c>
      <c r="C45" s="684" t="s">
        <v>137</v>
      </c>
      <c r="D45" s="685">
        <v>334</v>
      </c>
      <c r="E45" s="685">
        <v>0</v>
      </c>
      <c r="F45" s="685">
        <v>13</v>
      </c>
      <c r="G45" s="685">
        <v>0</v>
      </c>
      <c r="H45" s="687">
        <v>347</v>
      </c>
      <c r="I45" s="688">
        <v>0</v>
      </c>
      <c r="J45" s="687">
        <v>0</v>
      </c>
      <c r="K45" s="583">
        <f t="shared" si="1"/>
        <v>0</v>
      </c>
      <c r="M45" s="423">
        <f t="shared" si="2"/>
        <v>0</v>
      </c>
    </row>
    <row r="46" spans="1:13">
      <c r="A46" s="444" t="s">
        <v>256</v>
      </c>
      <c r="B46" s="582">
        <v>41</v>
      </c>
      <c r="C46" s="684" t="s">
        <v>139</v>
      </c>
      <c r="D46" s="685">
        <v>146</v>
      </c>
      <c r="E46" s="685">
        <v>0</v>
      </c>
      <c r="F46" s="685">
        <v>0</v>
      </c>
      <c r="G46" s="685">
        <v>0</v>
      </c>
      <c r="H46" s="687">
        <v>146</v>
      </c>
      <c r="I46" s="688">
        <v>0</v>
      </c>
      <c r="J46" s="687">
        <v>0</v>
      </c>
      <c r="K46" s="583">
        <f t="shared" si="1"/>
        <v>0</v>
      </c>
      <c r="M46" s="423">
        <f t="shared" si="2"/>
        <v>0</v>
      </c>
    </row>
    <row r="47" spans="1:13">
      <c r="A47" s="444" t="s">
        <v>257</v>
      </c>
      <c r="B47" s="582">
        <v>42</v>
      </c>
      <c r="C47" s="684" t="s">
        <v>140</v>
      </c>
      <c r="D47" s="685">
        <v>655</v>
      </c>
      <c r="E47" s="685">
        <v>0</v>
      </c>
      <c r="F47" s="685">
        <v>289.75</v>
      </c>
      <c r="G47" s="685">
        <v>0</v>
      </c>
      <c r="H47" s="687">
        <v>944.75</v>
      </c>
      <c r="I47" s="688">
        <v>0</v>
      </c>
      <c r="J47" s="687">
        <v>0</v>
      </c>
      <c r="K47" s="583">
        <f t="shared" si="1"/>
        <v>0</v>
      </c>
      <c r="M47" s="423">
        <f t="shared" si="2"/>
        <v>0</v>
      </c>
    </row>
    <row r="48" spans="1:13">
      <c r="A48" s="444"/>
      <c r="B48" s="582">
        <v>43</v>
      </c>
      <c r="C48" s="684" t="s">
        <v>141</v>
      </c>
      <c r="D48" s="685">
        <v>126.2</v>
      </c>
      <c r="E48" s="685">
        <v>0</v>
      </c>
      <c r="F48" s="685">
        <v>0</v>
      </c>
      <c r="G48" s="685">
        <v>0</v>
      </c>
      <c r="H48" s="687">
        <v>126.2</v>
      </c>
      <c r="I48" s="688">
        <v>0</v>
      </c>
      <c r="J48" s="687">
        <v>0</v>
      </c>
      <c r="K48" s="583">
        <f t="shared" si="1"/>
        <v>0</v>
      </c>
      <c r="M48" s="423">
        <f t="shared" si="2"/>
        <v>0</v>
      </c>
    </row>
    <row r="49" spans="1:13">
      <c r="A49" s="444"/>
      <c r="B49" s="582">
        <v>44</v>
      </c>
      <c r="C49" s="684" t="s">
        <v>142</v>
      </c>
      <c r="D49" s="685">
        <v>326.5</v>
      </c>
      <c r="E49" s="685">
        <v>0</v>
      </c>
      <c r="F49" s="685">
        <v>23</v>
      </c>
      <c r="G49" s="685">
        <v>0</v>
      </c>
      <c r="H49" s="687">
        <v>349.5</v>
      </c>
      <c r="I49" s="688">
        <v>0</v>
      </c>
      <c r="J49" s="687">
        <v>0</v>
      </c>
      <c r="K49" s="583">
        <f t="shared" si="1"/>
        <v>0</v>
      </c>
      <c r="M49" s="423">
        <f t="shared" si="2"/>
        <v>0</v>
      </c>
    </row>
    <row r="50" spans="1:13">
      <c r="A50" s="444"/>
      <c r="B50" s="582">
        <v>45</v>
      </c>
      <c r="C50" s="684" t="s">
        <v>145</v>
      </c>
      <c r="D50" s="685">
        <v>72.81</v>
      </c>
      <c r="E50" s="685">
        <v>0</v>
      </c>
      <c r="F50" s="685">
        <v>43</v>
      </c>
      <c r="G50" s="685">
        <v>0</v>
      </c>
      <c r="H50" s="687">
        <v>115.81</v>
      </c>
      <c r="I50" s="688">
        <v>0</v>
      </c>
      <c r="J50" s="687">
        <v>0</v>
      </c>
      <c r="K50" s="583">
        <f t="shared" si="1"/>
        <v>0</v>
      </c>
      <c r="M50" s="423">
        <f t="shared" si="2"/>
        <v>0</v>
      </c>
    </row>
    <row r="51" spans="1:13">
      <c r="A51" s="444"/>
      <c r="B51" s="582">
        <v>46</v>
      </c>
      <c r="C51" s="684" t="s">
        <v>146</v>
      </c>
      <c r="D51" s="685">
        <v>392.25</v>
      </c>
      <c r="E51" s="685">
        <v>0</v>
      </c>
      <c r="F51" s="685">
        <v>98</v>
      </c>
      <c r="G51" s="685">
        <v>0</v>
      </c>
      <c r="H51" s="687">
        <v>490.25</v>
      </c>
      <c r="I51" s="688">
        <v>0</v>
      </c>
      <c r="J51" s="687">
        <v>0</v>
      </c>
      <c r="K51" s="583">
        <f t="shared" si="1"/>
        <v>0</v>
      </c>
      <c r="M51" s="423">
        <f t="shared" si="2"/>
        <v>0</v>
      </c>
    </row>
    <row r="52" spans="1:13">
      <c r="A52" s="444"/>
      <c r="B52" s="582">
        <v>47</v>
      </c>
      <c r="C52" s="684" t="s">
        <v>147</v>
      </c>
      <c r="D52" s="685">
        <v>24.7</v>
      </c>
      <c r="E52" s="685">
        <v>0</v>
      </c>
      <c r="F52" s="685">
        <v>0</v>
      </c>
      <c r="G52" s="685">
        <v>0</v>
      </c>
      <c r="H52" s="687">
        <v>24.7</v>
      </c>
      <c r="I52" s="687">
        <v>0</v>
      </c>
      <c r="J52" s="687">
        <v>0</v>
      </c>
      <c r="K52" s="583">
        <f t="shared" si="1"/>
        <v>0</v>
      </c>
      <c r="M52" s="423">
        <f t="shared" si="2"/>
        <v>0</v>
      </c>
    </row>
    <row r="53" spans="1:13">
      <c r="A53" s="394"/>
      <c r="B53" s="582">
        <v>48</v>
      </c>
      <c r="C53" s="684" t="s">
        <v>148</v>
      </c>
      <c r="D53" s="685">
        <v>130.25</v>
      </c>
      <c r="E53" s="685">
        <v>0</v>
      </c>
      <c r="F53" s="685">
        <v>0</v>
      </c>
      <c r="G53" s="685">
        <v>0</v>
      </c>
      <c r="H53" s="687">
        <v>130.25</v>
      </c>
      <c r="I53" s="688">
        <v>0</v>
      </c>
      <c r="J53" s="687">
        <v>0</v>
      </c>
      <c r="K53" s="583">
        <f t="shared" si="1"/>
        <v>0</v>
      </c>
      <c r="M53" s="423">
        <f t="shared" si="2"/>
        <v>0</v>
      </c>
    </row>
    <row r="54" spans="1:13">
      <c r="A54" s="444"/>
      <c r="B54" s="582">
        <v>49</v>
      </c>
      <c r="C54" s="684" t="s">
        <v>151</v>
      </c>
      <c r="D54" s="685">
        <v>64.5</v>
      </c>
      <c r="E54" s="685">
        <v>0</v>
      </c>
      <c r="F54" s="685">
        <v>9</v>
      </c>
      <c r="G54" s="685">
        <v>0</v>
      </c>
      <c r="H54" s="687">
        <v>73.5</v>
      </c>
      <c r="I54" s="687">
        <v>0</v>
      </c>
      <c r="J54" s="687">
        <v>0</v>
      </c>
      <c r="K54" s="583">
        <f t="shared" si="1"/>
        <v>0</v>
      </c>
      <c r="M54" s="423">
        <f t="shared" si="2"/>
        <v>0</v>
      </c>
    </row>
    <row r="55" spans="1:13">
      <c r="A55" s="444"/>
      <c r="B55" s="582">
        <v>50</v>
      </c>
      <c r="C55" s="684" t="s">
        <v>152</v>
      </c>
      <c r="D55" s="685">
        <v>240.5</v>
      </c>
      <c r="E55" s="685">
        <v>0</v>
      </c>
      <c r="F55" s="685">
        <v>10</v>
      </c>
      <c r="G55" s="685">
        <v>0</v>
      </c>
      <c r="H55" s="687">
        <v>250.5</v>
      </c>
      <c r="I55" s="688">
        <v>0</v>
      </c>
      <c r="J55" s="687">
        <v>0</v>
      </c>
      <c r="K55" s="583">
        <f t="shared" si="1"/>
        <v>0</v>
      </c>
      <c r="M55" s="423">
        <f t="shared" si="2"/>
        <v>0</v>
      </c>
    </row>
    <row r="56" spans="1:13">
      <c r="A56" s="444"/>
      <c r="B56" s="582">
        <v>51</v>
      </c>
      <c r="C56" s="684" t="s">
        <v>153</v>
      </c>
      <c r="D56" s="685">
        <v>83.75</v>
      </c>
      <c r="E56" s="685">
        <v>0</v>
      </c>
      <c r="F56" s="685">
        <v>0</v>
      </c>
      <c r="G56" s="685">
        <v>0</v>
      </c>
      <c r="H56" s="687">
        <v>83.75</v>
      </c>
      <c r="I56" s="688">
        <v>0</v>
      </c>
      <c r="J56" s="687">
        <v>0</v>
      </c>
      <c r="K56" s="583">
        <f t="shared" si="1"/>
        <v>0</v>
      </c>
      <c r="M56" s="423">
        <f t="shared" si="2"/>
        <v>0</v>
      </c>
    </row>
    <row r="57" spans="1:13">
      <c r="A57" s="444"/>
      <c r="B57" s="582">
        <v>52</v>
      </c>
      <c r="C57" s="684" t="s">
        <v>187</v>
      </c>
      <c r="D57" s="685">
        <v>185.5</v>
      </c>
      <c r="E57" s="685">
        <v>0</v>
      </c>
      <c r="F57" s="685">
        <v>39521</v>
      </c>
      <c r="G57" s="685">
        <v>0</v>
      </c>
      <c r="H57" s="687">
        <v>39706.5</v>
      </c>
      <c r="I57" s="688">
        <v>0</v>
      </c>
      <c r="J57" s="687">
        <v>0</v>
      </c>
      <c r="K57" s="583">
        <f t="shared" si="1"/>
        <v>0</v>
      </c>
      <c r="M57" s="423">
        <f t="shared" si="2"/>
        <v>0</v>
      </c>
    </row>
    <row r="58" spans="1:13">
      <c r="A58" s="394"/>
      <c r="B58" s="582">
        <v>53</v>
      </c>
      <c r="C58" s="684" t="s">
        <v>188</v>
      </c>
      <c r="D58" s="685">
        <v>3026</v>
      </c>
      <c r="E58" s="685">
        <v>0</v>
      </c>
      <c r="F58" s="685">
        <v>15922.73</v>
      </c>
      <c r="G58" s="685">
        <v>0</v>
      </c>
      <c r="H58" s="687">
        <v>18948.73</v>
      </c>
      <c r="I58" s="688">
        <v>0</v>
      </c>
      <c r="J58" s="687">
        <v>0</v>
      </c>
      <c r="K58" s="583">
        <f t="shared" si="1"/>
        <v>0</v>
      </c>
      <c r="M58" s="423">
        <f t="shared" si="2"/>
        <v>0</v>
      </c>
    </row>
    <row r="59" spans="1:13">
      <c r="A59" s="394"/>
      <c r="B59" s="582">
        <v>54</v>
      </c>
      <c r="C59" s="684" t="s">
        <v>190</v>
      </c>
      <c r="D59" s="685">
        <v>2000</v>
      </c>
      <c r="E59" s="685">
        <v>0</v>
      </c>
      <c r="F59" s="685">
        <v>4211</v>
      </c>
      <c r="G59" s="685">
        <v>0</v>
      </c>
      <c r="H59" s="687">
        <v>6211</v>
      </c>
      <c r="I59" s="687">
        <v>0</v>
      </c>
      <c r="J59" s="687">
        <v>0</v>
      </c>
      <c r="K59" s="583">
        <f t="shared" si="1"/>
        <v>0</v>
      </c>
      <c r="M59" s="423">
        <f t="shared" si="2"/>
        <v>0</v>
      </c>
    </row>
    <row r="60" spans="1:13">
      <c r="A60" s="444" t="s">
        <v>258</v>
      </c>
      <c r="B60" s="582">
        <v>55</v>
      </c>
      <c r="C60" s="684" t="s">
        <v>192</v>
      </c>
      <c r="D60" s="685">
        <v>12.75</v>
      </c>
      <c r="E60" s="685">
        <v>0</v>
      </c>
      <c r="F60" s="685">
        <v>4549.5</v>
      </c>
      <c r="G60" s="685">
        <v>0</v>
      </c>
      <c r="H60" s="687">
        <v>4562.25</v>
      </c>
      <c r="I60" s="688">
        <v>0</v>
      </c>
      <c r="J60" s="687">
        <v>0</v>
      </c>
      <c r="K60" s="583">
        <f t="shared" si="1"/>
        <v>0</v>
      </c>
      <c r="M60" s="423">
        <f t="shared" si="2"/>
        <v>0</v>
      </c>
    </row>
    <row r="61" spans="1:13">
      <c r="A61" s="444" t="s">
        <v>251</v>
      </c>
      <c r="B61" s="582">
        <v>56</v>
      </c>
      <c r="C61" s="684" t="s">
        <v>193</v>
      </c>
      <c r="D61" s="685">
        <v>49</v>
      </c>
      <c r="E61" s="685">
        <v>0</v>
      </c>
      <c r="F61" s="685">
        <v>4504.91</v>
      </c>
      <c r="G61" s="685">
        <v>0</v>
      </c>
      <c r="H61" s="687">
        <v>4553.91</v>
      </c>
      <c r="I61" s="687">
        <v>0</v>
      </c>
      <c r="J61" s="687">
        <v>0</v>
      </c>
      <c r="K61" s="583">
        <f t="shared" si="1"/>
        <v>0</v>
      </c>
      <c r="M61" s="423">
        <f t="shared" si="2"/>
        <v>0</v>
      </c>
    </row>
    <row r="62" spans="1:13">
      <c r="A62" s="444"/>
      <c r="B62" s="582">
        <v>57</v>
      </c>
      <c r="C62" s="684" t="s">
        <v>117</v>
      </c>
      <c r="D62" s="685">
        <v>175.09</v>
      </c>
      <c r="E62" s="685">
        <v>0</v>
      </c>
      <c r="F62" s="685">
        <v>0</v>
      </c>
      <c r="G62" s="685">
        <v>0</v>
      </c>
      <c r="H62" s="687">
        <v>175.09</v>
      </c>
      <c r="I62" s="688">
        <v>0</v>
      </c>
      <c r="J62" s="687">
        <v>0</v>
      </c>
      <c r="K62" s="583">
        <f t="shared" si="1"/>
        <v>0</v>
      </c>
      <c r="M62" s="423">
        <f t="shared" si="2"/>
        <v>0</v>
      </c>
    </row>
    <row r="63" spans="1:13">
      <c r="A63" s="444"/>
      <c r="B63" s="582">
        <v>58</v>
      </c>
      <c r="C63" s="684" t="s">
        <v>120</v>
      </c>
      <c r="D63" s="685">
        <v>6</v>
      </c>
      <c r="E63" s="685">
        <v>0</v>
      </c>
      <c r="F63" s="685">
        <v>0</v>
      </c>
      <c r="G63" s="685">
        <v>0</v>
      </c>
      <c r="H63" s="687">
        <v>6</v>
      </c>
      <c r="I63" s="688">
        <v>0</v>
      </c>
      <c r="J63" s="687">
        <v>0</v>
      </c>
      <c r="K63" s="583">
        <f t="shared" si="1"/>
        <v>0</v>
      </c>
      <c r="M63" s="423">
        <f t="shared" si="2"/>
        <v>0</v>
      </c>
    </row>
    <row r="64" spans="1:13">
      <c r="A64" s="444"/>
      <c r="B64" s="582">
        <v>59</v>
      </c>
      <c r="C64" s="684" t="s">
        <v>124</v>
      </c>
      <c r="D64" s="685">
        <v>17</v>
      </c>
      <c r="E64" s="685">
        <v>0</v>
      </c>
      <c r="F64" s="685">
        <v>151</v>
      </c>
      <c r="G64" s="685">
        <v>0</v>
      </c>
      <c r="H64" s="687">
        <v>168</v>
      </c>
      <c r="I64" s="688">
        <v>0</v>
      </c>
      <c r="J64" s="687">
        <v>0</v>
      </c>
      <c r="K64" s="583">
        <f t="shared" si="1"/>
        <v>0</v>
      </c>
      <c r="M64" s="423">
        <f t="shared" si="2"/>
        <v>0</v>
      </c>
    </row>
    <row r="65" spans="1:13">
      <c r="A65" s="444"/>
      <c r="B65" s="582">
        <v>60</v>
      </c>
      <c r="C65" s="684" t="s">
        <v>125</v>
      </c>
      <c r="D65" s="685">
        <v>485.71</v>
      </c>
      <c r="E65" s="685">
        <v>0</v>
      </c>
      <c r="F65" s="685">
        <v>76</v>
      </c>
      <c r="G65" s="685">
        <v>0</v>
      </c>
      <c r="H65" s="687">
        <v>561.71</v>
      </c>
      <c r="I65" s="688">
        <v>0</v>
      </c>
      <c r="J65" s="687">
        <v>0</v>
      </c>
      <c r="K65" s="583">
        <f t="shared" si="1"/>
        <v>0</v>
      </c>
      <c r="M65" s="423">
        <f t="shared" si="2"/>
        <v>0</v>
      </c>
    </row>
    <row r="66" spans="1:13">
      <c r="A66" s="444"/>
      <c r="B66" s="582">
        <v>61</v>
      </c>
      <c r="C66" s="684" t="s">
        <v>126</v>
      </c>
      <c r="D66" s="685">
        <v>51</v>
      </c>
      <c r="E66" s="685">
        <v>0</v>
      </c>
      <c r="F66" s="685">
        <v>0</v>
      </c>
      <c r="G66" s="685">
        <v>0</v>
      </c>
      <c r="H66" s="687">
        <v>51</v>
      </c>
      <c r="I66" s="688">
        <v>0</v>
      </c>
      <c r="J66" s="687">
        <v>0</v>
      </c>
      <c r="K66" s="583">
        <f t="shared" si="1"/>
        <v>0</v>
      </c>
      <c r="M66" s="423">
        <f t="shared" si="2"/>
        <v>0</v>
      </c>
    </row>
    <row r="67" spans="1:13">
      <c r="A67" s="444"/>
      <c r="B67" s="582">
        <v>62</v>
      </c>
      <c r="C67" s="684" t="s">
        <v>128</v>
      </c>
      <c r="D67" s="685">
        <v>10</v>
      </c>
      <c r="E67" s="685">
        <v>0</v>
      </c>
      <c r="F67" s="685">
        <v>0</v>
      </c>
      <c r="G67" s="685">
        <v>0</v>
      </c>
      <c r="H67" s="687">
        <v>10</v>
      </c>
      <c r="I67" s="688">
        <v>0</v>
      </c>
      <c r="J67" s="687">
        <v>0</v>
      </c>
      <c r="K67" s="583">
        <f t="shared" si="1"/>
        <v>0</v>
      </c>
      <c r="M67" s="423">
        <f t="shared" si="2"/>
        <v>0</v>
      </c>
    </row>
    <row r="68" spans="1:13">
      <c r="A68" s="452"/>
      <c r="B68" s="582">
        <v>63</v>
      </c>
      <c r="C68" s="684" t="s">
        <v>130</v>
      </c>
      <c r="D68" s="685">
        <v>237</v>
      </c>
      <c r="E68" s="685">
        <v>0</v>
      </c>
      <c r="F68" s="685">
        <v>241</v>
      </c>
      <c r="G68" s="685">
        <v>0</v>
      </c>
      <c r="H68" s="687">
        <v>478</v>
      </c>
      <c r="I68" s="688">
        <v>0</v>
      </c>
      <c r="J68" s="687">
        <v>0</v>
      </c>
      <c r="K68" s="583">
        <f t="shared" si="1"/>
        <v>0</v>
      </c>
      <c r="M68" s="423">
        <f t="shared" si="2"/>
        <v>0</v>
      </c>
    </row>
    <row r="69" spans="1:13">
      <c r="A69" s="452"/>
      <c r="B69" s="582">
        <v>64</v>
      </c>
      <c r="C69" s="684" t="s">
        <v>132</v>
      </c>
      <c r="D69" s="685">
        <v>125.55</v>
      </c>
      <c r="E69" s="685">
        <v>0</v>
      </c>
      <c r="F69" s="685">
        <v>46</v>
      </c>
      <c r="G69" s="685">
        <v>0</v>
      </c>
      <c r="H69" s="687">
        <v>171.55</v>
      </c>
      <c r="I69" s="688">
        <v>0</v>
      </c>
      <c r="J69" s="687">
        <v>0</v>
      </c>
      <c r="K69" s="583">
        <f t="shared" si="1"/>
        <v>0</v>
      </c>
      <c r="M69" s="423">
        <f t="shared" si="2"/>
        <v>0</v>
      </c>
    </row>
    <row r="70" spans="1:13">
      <c r="A70" s="452"/>
      <c r="B70" s="582">
        <v>65</v>
      </c>
      <c r="C70" s="684" t="s">
        <v>131</v>
      </c>
      <c r="D70" s="685">
        <v>42</v>
      </c>
      <c r="E70" s="685">
        <v>0</v>
      </c>
      <c r="F70" s="685">
        <v>41.5</v>
      </c>
      <c r="G70" s="685">
        <v>0</v>
      </c>
      <c r="H70" s="687">
        <v>83.5</v>
      </c>
      <c r="I70" s="688">
        <v>0</v>
      </c>
      <c r="J70" s="687">
        <v>0</v>
      </c>
      <c r="K70" s="583">
        <f t="shared" si="1"/>
        <v>0</v>
      </c>
      <c r="M70" s="423">
        <f t="shared" si="2"/>
        <v>0</v>
      </c>
    </row>
  </sheetData>
  <mergeCells count="15">
    <mergeCell ref="D3:D4"/>
    <mergeCell ref="A5:C5"/>
    <mergeCell ref="A1:K1"/>
    <mergeCell ref="D2:E2"/>
    <mergeCell ref="F2:G2"/>
    <mergeCell ref="H2:H4"/>
    <mergeCell ref="I2:I4"/>
    <mergeCell ref="A2:A4"/>
    <mergeCell ref="B2:B4"/>
    <mergeCell ref="C2:C4"/>
    <mergeCell ref="J2:J4"/>
    <mergeCell ref="K2:K4"/>
    <mergeCell ref="E3:E4"/>
    <mergeCell ref="F3:F4"/>
    <mergeCell ref="G3:G4"/>
  </mergeCells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AD08E-49D2-4D75-BDE5-72DB50F98F1F}">
  <sheetPr codeName="Sheet43">
    <tabColor theme="7" tint="0.59999389629810485"/>
  </sheetPr>
  <dimension ref="A1:M70"/>
  <sheetViews>
    <sheetView zoomScale="110" zoomScaleNormal="11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H8" sqref="H8"/>
    </sheetView>
  </sheetViews>
  <sheetFormatPr defaultColWidth="9.140625" defaultRowHeight="18.75"/>
  <cols>
    <col min="1" max="1" width="7.7109375" style="423" customWidth="1"/>
    <col min="2" max="2" width="6.140625" style="423" customWidth="1"/>
    <col min="3" max="3" width="15.28515625" style="423" customWidth="1"/>
    <col min="4" max="4" width="11.5703125" style="423" customWidth="1"/>
    <col min="5" max="5" width="9.140625" style="423"/>
    <col min="6" max="6" width="11.7109375" style="423" customWidth="1"/>
    <col min="7" max="7" width="9.140625" style="423"/>
    <col min="8" max="10" width="15.140625" style="423" customWidth="1"/>
    <col min="11" max="11" width="9.140625" style="423"/>
    <col min="12" max="12" width="9.140625" style="423" customWidth="1"/>
    <col min="13" max="13" width="10.7109375" style="423" customWidth="1"/>
    <col min="14" max="16384" width="9.140625" style="423"/>
  </cols>
  <sheetData>
    <row r="1" spans="1:13">
      <c r="A1" s="877" t="s">
        <v>566</v>
      </c>
      <c r="B1" s="877"/>
      <c r="C1" s="877"/>
      <c r="D1" s="877"/>
      <c r="E1" s="877"/>
      <c r="F1" s="877"/>
      <c r="G1" s="877"/>
      <c r="H1" s="877"/>
      <c r="I1" s="877"/>
      <c r="J1" s="877"/>
      <c r="K1" s="877"/>
    </row>
    <row r="2" spans="1:13">
      <c r="A2" s="877" t="s">
        <v>237</v>
      </c>
      <c r="B2" s="877" t="s">
        <v>227</v>
      </c>
      <c r="C2" s="877" t="s">
        <v>4</v>
      </c>
      <c r="D2" s="877" t="s">
        <v>238</v>
      </c>
      <c r="E2" s="877"/>
      <c r="F2" s="877" t="s">
        <v>239</v>
      </c>
      <c r="G2" s="877"/>
      <c r="H2" s="879" t="s">
        <v>240</v>
      </c>
      <c r="I2" s="879" t="s">
        <v>241</v>
      </c>
      <c r="J2" s="879" t="s">
        <v>242</v>
      </c>
      <c r="K2" s="879" t="s">
        <v>231</v>
      </c>
      <c r="M2" s="422" t="s">
        <v>318</v>
      </c>
    </row>
    <row r="3" spans="1:13">
      <c r="A3" s="877"/>
      <c r="B3" s="877"/>
      <c r="C3" s="877"/>
      <c r="D3" s="879" t="s">
        <v>243</v>
      </c>
      <c r="E3" s="877" t="s">
        <v>259</v>
      </c>
      <c r="F3" s="879" t="s">
        <v>243</v>
      </c>
      <c r="G3" s="877" t="s">
        <v>259</v>
      </c>
      <c r="H3" s="879"/>
      <c r="I3" s="879"/>
      <c r="J3" s="879"/>
      <c r="K3" s="879"/>
    </row>
    <row r="4" spans="1:13">
      <c r="A4" s="877"/>
      <c r="B4" s="877"/>
      <c r="C4" s="877"/>
      <c r="D4" s="879"/>
      <c r="E4" s="877"/>
      <c r="F4" s="879"/>
      <c r="G4" s="877"/>
      <c r="H4" s="879"/>
      <c r="I4" s="879"/>
      <c r="J4" s="879"/>
      <c r="K4" s="879"/>
    </row>
    <row r="5" spans="1:13">
      <c r="A5" s="877" t="s">
        <v>40</v>
      </c>
      <c r="B5" s="877"/>
      <c r="C5" s="878"/>
      <c r="D5" s="693">
        <f>SUM(D6:D70)</f>
        <v>293694.12</v>
      </c>
      <c r="E5" s="693">
        <f t="shared" ref="E5:J5" si="0">SUM(E6:E70)</f>
        <v>200.43</v>
      </c>
      <c r="F5" s="693">
        <f t="shared" si="0"/>
        <v>824483.28</v>
      </c>
      <c r="G5" s="693">
        <f>SUM(G6:G70)</f>
        <v>850.30000000000007</v>
      </c>
      <c r="H5" s="693">
        <f t="shared" si="0"/>
        <v>1118177.4000000004</v>
      </c>
      <c r="I5" s="693">
        <f t="shared" si="0"/>
        <v>1052.8300000000002</v>
      </c>
      <c r="J5" s="693">
        <f t="shared" si="0"/>
        <v>1050.73</v>
      </c>
      <c r="K5" s="589">
        <f>SUM(K6:K70)</f>
        <v>-2.1000000000000063</v>
      </c>
      <c r="M5" s="589">
        <f>SUM(M6:M70)</f>
        <v>14</v>
      </c>
    </row>
    <row r="6" spans="1:13">
      <c r="A6" s="584" t="s">
        <v>248</v>
      </c>
      <c r="B6" s="585">
        <v>1</v>
      </c>
      <c r="C6" s="684" t="s">
        <v>166</v>
      </c>
      <c r="D6" s="685">
        <v>7553.39</v>
      </c>
      <c r="E6" s="685">
        <v>25.25</v>
      </c>
      <c r="F6" s="685">
        <v>33713.75</v>
      </c>
      <c r="G6" s="685">
        <v>456.25</v>
      </c>
      <c r="H6" s="687">
        <v>41267.14</v>
      </c>
      <c r="I6" s="687">
        <v>481.5</v>
      </c>
      <c r="J6" s="687">
        <v>481.5</v>
      </c>
      <c r="K6" s="586">
        <f>+J6-I6</f>
        <v>0</v>
      </c>
      <c r="M6" s="423">
        <f>IF(J6&gt;0,1,0)</f>
        <v>1</v>
      </c>
    </row>
    <row r="7" spans="1:13">
      <c r="A7" s="584" t="s">
        <v>249</v>
      </c>
      <c r="B7" s="585">
        <v>2</v>
      </c>
      <c r="C7" s="684" t="s">
        <v>167</v>
      </c>
      <c r="D7" s="685">
        <v>3062</v>
      </c>
      <c r="E7" s="685">
        <v>60</v>
      </c>
      <c r="F7" s="685">
        <v>12274</v>
      </c>
      <c r="G7" s="685">
        <v>173</v>
      </c>
      <c r="H7" s="687">
        <v>15336</v>
      </c>
      <c r="I7" s="688">
        <v>233</v>
      </c>
      <c r="J7" s="687">
        <v>233</v>
      </c>
      <c r="K7" s="586">
        <f t="shared" ref="K7:K70" si="1">+J7-I7</f>
        <v>0</v>
      </c>
      <c r="M7" s="423">
        <f t="shared" ref="M7:M70" si="2">IF(J7&gt;0,1,0)</f>
        <v>1</v>
      </c>
    </row>
    <row r="8" spans="1:13">
      <c r="A8" s="584"/>
      <c r="B8" s="585">
        <v>3</v>
      </c>
      <c r="C8" s="684" t="s">
        <v>176</v>
      </c>
      <c r="D8" s="685">
        <v>10813</v>
      </c>
      <c r="E8" s="685">
        <v>7.5</v>
      </c>
      <c r="F8" s="685">
        <v>357712.5</v>
      </c>
      <c r="G8" s="685">
        <v>136</v>
      </c>
      <c r="H8" s="687">
        <v>368525.5</v>
      </c>
      <c r="I8" s="688">
        <v>145.5</v>
      </c>
      <c r="J8" s="687">
        <v>143.5</v>
      </c>
      <c r="K8" s="586">
        <f t="shared" si="1"/>
        <v>-2</v>
      </c>
      <c r="M8" s="423">
        <f t="shared" si="2"/>
        <v>1</v>
      </c>
    </row>
    <row r="9" spans="1:13">
      <c r="A9" s="584"/>
      <c r="B9" s="585">
        <v>4</v>
      </c>
      <c r="C9" s="684" t="s">
        <v>179</v>
      </c>
      <c r="D9" s="685">
        <v>13311</v>
      </c>
      <c r="E9" s="685">
        <v>38.43</v>
      </c>
      <c r="F9" s="685">
        <v>59430</v>
      </c>
      <c r="G9" s="685">
        <v>29.85</v>
      </c>
      <c r="H9" s="687">
        <v>72741</v>
      </c>
      <c r="I9" s="688">
        <v>68.430000000000007</v>
      </c>
      <c r="J9" s="687">
        <v>68.28</v>
      </c>
      <c r="K9" s="586">
        <f t="shared" si="1"/>
        <v>-0.15000000000000568</v>
      </c>
      <c r="M9" s="423">
        <f t="shared" si="2"/>
        <v>1</v>
      </c>
    </row>
    <row r="10" spans="1:13">
      <c r="A10" s="584"/>
      <c r="B10" s="585">
        <v>5</v>
      </c>
      <c r="C10" s="684" t="s">
        <v>165</v>
      </c>
      <c r="D10" s="685">
        <v>9727.9500000000007</v>
      </c>
      <c r="E10" s="685">
        <v>28</v>
      </c>
      <c r="F10" s="685">
        <v>1255.8</v>
      </c>
      <c r="G10" s="685">
        <v>12</v>
      </c>
      <c r="H10" s="687">
        <v>10983.75</v>
      </c>
      <c r="I10" s="688">
        <v>39.5</v>
      </c>
      <c r="J10" s="687">
        <v>40</v>
      </c>
      <c r="K10" s="586">
        <f t="shared" si="1"/>
        <v>0.5</v>
      </c>
      <c r="M10" s="423">
        <f t="shared" si="2"/>
        <v>1</v>
      </c>
    </row>
    <row r="11" spans="1:13">
      <c r="A11" s="584"/>
      <c r="B11" s="585">
        <v>6</v>
      </c>
      <c r="C11" s="684" t="s">
        <v>196</v>
      </c>
      <c r="D11" s="685">
        <v>3205.67</v>
      </c>
      <c r="E11" s="685">
        <v>1.25</v>
      </c>
      <c r="F11" s="685">
        <v>68966.899999999994</v>
      </c>
      <c r="G11" s="685">
        <v>25.75</v>
      </c>
      <c r="H11" s="687">
        <v>72172.569999999992</v>
      </c>
      <c r="I11" s="688">
        <v>27</v>
      </c>
      <c r="J11" s="687">
        <v>27</v>
      </c>
      <c r="K11" s="586">
        <f t="shared" si="1"/>
        <v>0</v>
      </c>
      <c r="M11" s="423">
        <f t="shared" si="2"/>
        <v>1</v>
      </c>
    </row>
    <row r="12" spans="1:13">
      <c r="A12" s="587"/>
      <c r="B12" s="585">
        <v>7</v>
      </c>
      <c r="C12" s="684" t="s">
        <v>155</v>
      </c>
      <c r="D12" s="685">
        <v>1432.79</v>
      </c>
      <c r="E12" s="685">
        <v>14.5</v>
      </c>
      <c r="F12" s="685">
        <v>1523.77</v>
      </c>
      <c r="G12" s="685">
        <v>1.25</v>
      </c>
      <c r="H12" s="687">
        <v>2956.56</v>
      </c>
      <c r="I12" s="688">
        <v>15.75</v>
      </c>
      <c r="J12" s="687">
        <v>15.75</v>
      </c>
      <c r="K12" s="586">
        <f t="shared" si="1"/>
        <v>0</v>
      </c>
      <c r="M12" s="423">
        <f t="shared" si="2"/>
        <v>1</v>
      </c>
    </row>
    <row r="13" spans="1:13">
      <c r="A13" s="584" t="s">
        <v>250</v>
      </c>
      <c r="B13" s="585">
        <v>8</v>
      </c>
      <c r="C13" s="684" t="s">
        <v>164</v>
      </c>
      <c r="D13" s="685">
        <v>682</v>
      </c>
      <c r="E13" s="685">
        <v>10.5</v>
      </c>
      <c r="F13" s="685">
        <v>733</v>
      </c>
      <c r="G13" s="685">
        <v>3.2</v>
      </c>
      <c r="H13" s="687">
        <v>1415</v>
      </c>
      <c r="I13" s="688">
        <v>13.75</v>
      </c>
      <c r="J13" s="687">
        <v>13.7</v>
      </c>
      <c r="K13" s="586">
        <f t="shared" si="1"/>
        <v>-5.0000000000000711E-2</v>
      </c>
      <c r="M13" s="423">
        <f t="shared" si="2"/>
        <v>1</v>
      </c>
    </row>
    <row r="14" spans="1:13">
      <c r="A14" s="584" t="s">
        <v>251</v>
      </c>
      <c r="B14" s="585">
        <v>9</v>
      </c>
      <c r="C14" s="684" t="s">
        <v>186</v>
      </c>
      <c r="D14" s="685">
        <v>9879.5499999999993</v>
      </c>
      <c r="E14" s="685">
        <v>10</v>
      </c>
      <c r="F14" s="685">
        <v>70347.98</v>
      </c>
      <c r="G14" s="685">
        <v>0</v>
      </c>
      <c r="H14" s="687">
        <v>80227.53</v>
      </c>
      <c r="I14" s="688">
        <v>10</v>
      </c>
      <c r="J14" s="687">
        <v>10</v>
      </c>
      <c r="K14" s="586">
        <f t="shared" si="1"/>
        <v>0</v>
      </c>
      <c r="M14" s="423">
        <f t="shared" si="2"/>
        <v>1</v>
      </c>
    </row>
    <row r="15" spans="1:13">
      <c r="A15" s="584"/>
      <c r="B15" s="585">
        <v>10</v>
      </c>
      <c r="C15" s="684" t="s">
        <v>177</v>
      </c>
      <c r="D15" s="685">
        <v>11959</v>
      </c>
      <c r="E15" s="685">
        <v>0</v>
      </c>
      <c r="F15" s="685">
        <v>19532</v>
      </c>
      <c r="G15" s="685">
        <v>6</v>
      </c>
      <c r="H15" s="687">
        <v>31491</v>
      </c>
      <c r="I15" s="687">
        <v>6</v>
      </c>
      <c r="J15" s="687">
        <v>6</v>
      </c>
      <c r="K15" s="586">
        <f t="shared" si="1"/>
        <v>0</v>
      </c>
      <c r="M15" s="423">
        <f t="shared" si="2"/>
        <v>1</v>
      </c>
    </row>
    <row r="16" spans="1:13">
      <c r="A16" s="584"/>
      <c r="B16" s="585">
        <v>11</v>
      </c>
      <c r="C16" s="684" t="s">
        <v>189</v>
      </c>
      <c r="D16" s="685">
        <v>429.11</v>
      </c>
      <c r="E16" s="685">
        <v>0</v>
      </c>
      <c r="F16" s="685">
        <v>6326</v>
      </c>
      <c r="G16" s="685">
        <v>4</v>
      </c>
      <c r="H16" s="687">
        <v>6755.11</v>
      </c>
      <c r="I16" s="687">
        <v>4</v>
      </c>
      <c r="J16" s="687">
        <v>4</v>
      </c>
      <c r="K16" s="586">
        <f t="shared" si="1"/>
        <v>0</v>
      </c>
      <c r="M16" s="423">
        <f t="shared" si="2"/>
        <v>1</v>
      </c>
    </row>
    <row r="17" spans="1:13">
      <c r="A17" s="584"/>
      <c r="B17" s="585">
        <v>12</v>
      </c>
      <c r="C17" s="684" t="s">
        <v>178</v>
      </c>
      <c r="D17" s="685">
        <v>64853.53</v>
      </c>
      <c r="E17" s="685">
        <v>3</v>
      </c>
      <c r="F17" s="685">
        <v>9826.76</v>
      </c>
      <c r="G17" s="685">
        <v>0</v>
      </c>
      <c r="H17" s="687">
        <v>74680.289999999994</v>
      </c>
      <c r="I17" s="687">
        <v>3.4</v>
      </c>
      <c r="J17" s="687">
        <v>3</v>
      </c>
      <c r="K17" s="586">
        <f t="shared" si="1"/>
        <v>-0.39999999999999991</v>
      </c>
      <c r="M17" s="423">
        <f t="shared" si="2"/>
        <v>1</v>
      </c>
    </row>
    <row r="18" spans="1:13">
      <c r="A18" s="584"/>
      <c r="B18" s="585">
        <v>13</v>
      </c>
      <c r="C18" s="684" t="s">
        <v>180</v>
      </c>
      <c r="D18" s="685">
        <v>71730.929999999993</v>
      </c>
      <c r="E18" s="685">
        <v>2</v>
      </c>
      <c r="F18" s="685">
        <v>1170.47</v>
      </c>
      <c r="G18" s="685">
        <v>1</v>
      </c>
      <c r="H18" s="687">
        <v>72901.399999999994</v>
      </c>
      <c r="I18" s="687">
        <v>3</v>
      </c>
      <c r="J18" s="687">
        <v>3</v>
      </c>
      <c r="K18" s="586">
        <f t="shared" si="1"/>
        <v>0</v>
      </c>
      <c r="M18" s="423">
        <f t="shared" si="2"/>
        <v>1</v>
      </c>
    </row>
    <row r="19" spans="1:13">
      <c r="A19" s="584"/>
      <c r="B19" s="585">
        <v>14</v>
      </c>
      <c r="C19" s="684" t="s">
        <v>170</v>
      </c>
      <c r="D19" s="685">
        <v>1441.68</v>
      </c>
      <c r="E19" s="685">
        <v>0</v>
      </c>
      <c r="F19" s="685">
        <v>2670.25</v>
      </c>
      <c r="G19" s="685">
        <v>2</v>
      </c>
      <c r="H19" s="687">
        <v>4111.93</v>
      </c>
      <c r="I19" s="687">
        <v>2</v>
      </c>
      <c r="J19" s="687">
        <v>2</v>
      </c>
      <c r="K19" s="586">
        <f t="shared" si="1"/>
        <v>0</v>
      </c>
      <c r="M19" s="423">
        <f t="shared" si="2"/>
        <v>1</v>
      </c>
    </row>
    <row r="20" spans="1:13">
      <c r="A20" s="584"/>
      <c r="B20" s="585">
        <v>15</v>
      </c>
      <c r="C20" s="684" t="s">
        <v>156</v>
      </c>
      <c r="D20" s="685">
        <v>424</v>
      </c>
      <c r="E20" s="685">
        <v>0</v>
      </c>
      <c r="F20" s="685">
        <v>268.62</v>
      </c>
      <c r="G20" s="685">
        <v>0</v>
      </c>
      <c r="H20" s="687">
        <v>692.62</v>
      </c>
      <c r="I20" s="687">
        <v>0</v>
      </c>
      <c r="J20" s="687">
        <v>0</v>
      </c>
      <c r="K20" s="586">
        <f t="shared" si="1"/>
        <v>0</v>
      </c>
      <c r="M20" s="423">
        <f t="shared" si="2"/>
        <v>0</v>
      </c>
    </row>
    <row r="21" spans="1:13">
      <c r="A21" s="584" t="s">
        <v>252</v>
      </c>
      <c r="B21" s="585">
        <v>16</v>
      </c>
      <c r="C21" s="684" t="s">
        <v>157</v>
      </c>
      <c r="D21" s="685">
        <v>364</v>
      </c>
      <c r="E21" s="685">
        <v>0</v>
      </c>
      <c r="F21" s="685">
        <v>0</v>
      </c>
      <c r="G21" s="685">
        <v>0</v>
      </c>
      <c r="H21" s="687">
        <v>364</v>
      </c>
      <c r="I21" s="687">
        <v>0</v>
      </c>
      <c r="J21" s="687">
        <v>0</v>
      </c>
      <c r="K21" s="586">
        <f t="shared" si="1"/>
        <v>0</v>
      </c>
      <c r="M21" s="423">
        <f t="shared" si="2"/>
        <v>0</v>
      </c>
    </row>
    <row r="22" spans="1:13">
      <c r="A22" s="584" t="s">
        <v>253</v>
      </c>
      <c r="B22" s="585">
        <v>17</v>
      </c>
      <c r="C22" s="684" t="s">
        <v>217</v>
      </c>
      <c r="D22" s="685">
        <v>3103</v>
      </c>
      <c r="E22" s="685">
        <v>0</v>
      </c>
      <c r="F22" s="685">
        <v>1091.17</v>
      </c>
      <c r="G22" s="685">
        <v>0</v>
      </c>
      <c r="H22" s="687">
        <v>4194.17</v>
      </c>
      <c r="I22" s="687">
        <v>0</v>
      </c>
      <c r="J22" s="687">
        <v>0</v>
      </c>
      <c r="K22" s="586">
        <f t="shared" si="1"/>
        <v>0</v>
      </c>
      <c r="M22" s="423">
        <f t="shared" si="2"/>
        <v>0</v>
      </c>
    </row>
    <row r="23" spans="1:13">
      <c r="A23" s="584"/>
      <c r="B23" s="585">
        <v>18</v>
      </c>
      <c r="C23" s="684" t="s">
        <v>158</v>
      </c>
      <c r="D23" s="685">
        <v>1180.9000000000001</v>
      </c>
      <c r="E23" s="685">
        <v>0</v>
      </c>
      <c r="F23" s="685">
        <v>160.75</v>
      </c>
      <c r="G23" s="685">
        <v>0</v>
      </c>
      <c r="H23" s="687">
        <v>1341.65</v>
      </c>
      <c r="I23" s="687">
        <v>0</v>
      </c>
      <c r="J23" s="687">
        <v>0</v>
      </c>
      <c r="K23" s="586">
        <f t="shared" si="1"/>
        <v>0</v>
      </c>
      <c r="M23" s="423">
        <f t="shared" si="2"/>
        <v>0</v>
      </c>
    </row>
    <row r="24" spans="1:13">
      <c r="A24" s="584"/>
      <c r="B24" s="585">
        <v>19</v>
      </c>
      <c r="C24" s="684" t="s">
        <v>160</v>
      </c>
      <c r="D24" s="685">
        <v>710</v>
      </c>
      <c r="E24" s="685">
        <v>0</v>
      </c>
      <c r="F24" s="685">
        <v>459.25</v>
      </c>
      <c r="G24" s="685">
        <v>0</v>
      </c>
      <c r="H24" s="687">
        <v>1169.25</v>
      </c>
      <c r="I24" s="687">
        <v>0</v>
      </c>
      <c r="J24" s="687">
        <v>0</v>
      </c>
      <c r="K24" s="586">
        <f t="shared" si="1"/>
        <v>0</v>
      </c>
      <c r="M24" s="423">
        <f t="shared" si="2"/>
        <v>0</v>
      </c>
    </row>
    <row r="25" spans="1:13">
      <c r="A25" s="584"/>
      <c r="B25" s="585">
        <v>20</v>
      </c>
      <c r="C25" s="684" t="s">
        <v>161</v>
      </c>
      <c r="D25" s="685">
        <v>22</v>
      </c>
      <c r="E25" s="685">
        <v>0</v>
      </c>
      <c r="F25" s="685">
        <v>0</v>
      </c>
      <c r="G25" s="685">
        <v>0</v>
      </c>
      <c r="H25" s="687">
        <v>22</v>
      </c>
      <c r="I25" s="687">
        <v>0</v>
      </c>
      <c r="J25" s="687">
        <v>0</v>
      </c>
      <c r="K25" s="586">
        <f t="shared" si="1"/>
        <v>0</v>
      </c>
      <c r="M25" s="423">
        <f t="shared" si="2"/>
        <v>0</v>
      </c>
    </row>
    <row r="26" spans="1:13">
      <c r="A26" s="584"/>
      <c r="B26" s="585">
        <v>21</v>
      </c>
      <c r="C26" s="684" t="s">
        <v>162</v>
      </c>
      <c r="D26" s="685">
        <v>205</v>
      </c>
      <c r="E26" s="685">
        <v>0</v>
      </c>
      <c r="F26" s="685">
        <v>36</v>
      </c>
      <c r="G26" s="685">
        <v>0</v>
      </c>
      <c r="H26" s="687">
        <v>241</v>
      </c>
      <c r="I26" s="688">
        <v>0</v>
      </c>
      <c r="J26" s="687">
        <v>0</v>
      </c>
      <c r="K26" s="586">
        <f t="shared" si="1"/>
        <v>0</v>
      </c>
      <c r="M26" s="423">
        <f t="shared" si="2"/>
        <v>0</v>
      </c>
    </row>
    <row r="27" spans="1:13">
      <c r="A27" s="584"/>
      <c r="B27" s="585">
        <v>22</v>
      </c>
      <c r="C27" s="684" t="s">
        <v>174</v>
      </c>
      <c r="D27" s="685">
        <v>691.5</v>
      </c>
      <c r="E27" s="685">
        <v>0</v>
      </c>
      <c r="F27" s="685">
        <v>1329</v>
      </c>
      <c r="G27" s="685">
        <v>0</v>
      </c>
      <c r="H27" s="687">
        <v>2020.5</v>
      </c>
      <c r="I27" s="688">
        <v>0</v>
      </c>
      <c r="J27" s="687">
        <v>0</v>
      </c>
      <c r="K27" s="586">
        <f t="shared" si="1"/>
        <v>0</v>
      </c>
      <c r="M27" s="423">
        <f t="shared" si="2"/>
        <v>0</v>
      </c>
    </row>
    <row r="28" spans="1:13">
      <c r="A28" s="584"/>
      <c r="B28" s="585">
        <v>23</v>
      </c>
      <c r="C28" s="684" t="s">
        <v>175</v>
      </c>
      <c r="D28" s="685">
        <v>14232.25</v>
      </c>
      <c r="E28" s="685">
        <v>0</v>
      </c>
      <c r="F28" s="685">
        <v>593.25</v>
      </c>
      <c r="G28" s="685">
        <v>0</v>
      </c>
      <c r="H28" s="687">
        <v>14825.5</v>
      </c>
      <c r="I28" s="688">
        <v>0</v>
      </c>
      <c r="J28" s="687">
        <v>0</v>
      </c>
      <c r="K28" s="586">
        <f t="shared" si="1"/>
        <v>0</v>
      </c>
      <c r="M28" s="423">
        <f t="shared" si="2"/>
        <v>0</v>
      </c>
    </row>
    <row r="29" spans="1:13">
      <c r="A29" s="584"/>
      <c r="B29" s="585">
        <v>24</v>
      </c>
      <c r="C29" s="684" t="s">
        <v>181</v>
      </c>
      <c r="D29" s="685">
        <v>1147.5</v>
      </c>
      <c r="E29" s="685">
        <v>0</v>
      </c>
      <c r="F29" s="685">
        <v>58</v>
      </c>
      <c r="G29" s="685">
        <v>0</v>
      </c>
      <c r="H29" s="687">
        <v>1205.5</v>
      </c>
      <c r="I29" s="687">
        <v>0</v>
      </c>
      <c r="J29" s="687">
        <v>0</v>
      </c>
      <c r="K29" s="586">
        <f t="shared" si="1"/>
        <v>0</v>
      </c>
      <c r="M29" s="423">
        <f t="shared" si="2"/>
        <v>0</v>
      </c>
    </row>
    <row r="30" spans="1:13">
      <c r="A30" s="584" t="s">
        <v>254</v>
      </c>
      <c r="B30" s="585">
        <v>25</v>
      </c>
      <c r="C30" s="684" t="s">
        <v>168</v>
      </c>
      <c r="D30" s="685">
        <v>439</v>
      </c>
      <c r="E30" s="685">
        <v>0</v>
      </c>
      <c r="F30" s="685">
        <v>75</v>
      </c>
      <c r="G30" s="685">
        <v>0</v>
      </c>
      <c r="H30" s="687">
        <v>514</v>
      </c>
      <c r="I30" s="688">
        <v>0</v>
      </c>
      <c r="J30" s="687">
        <v>0</v>
      </c>
      <c r="K30" s="586">
        <f t="shared" si="1"/>
        <v>0</v>
      </c>
      <c r="M30" s="423">
        <f t="shared" si="2"/>
        <v>0</v>
      </c>
    </row>
    <row r="31" spans="1:13">
      <c r="A31" s="584" t="s">
        <v>255</v>
      </c>
      <c r="B31" s="585">
        <v>26</v>
      </c>
      <c r="C31" s="684" t="s">
        <v>169</v>
      </c>
      <c r="D31" s="685">
        <v>1263</v>
      </c>
      <c r="E31" s="685">
        <v>0</v>
      </c>
      <c r="F31" s="685">
        <v>256.06</v>
      </c>
      <c r="G31" s="685">
        <v>0</v>
      </c>
      <c r="H31" s="687">
        <v>1519.06</v>
      </c>
      <c r="I31" s="688">
        <v>0</v>
      </c>
      <c r="J31" s="687">
        <v>0</v>
      </c>
      <c r="K31" s="586">
        <f t="shared" si="1"/>
        <v>0</v>
      </c>
      <c r="M31" s="423">
        <f t="shared" si="2"/>
        <v>0</v>
      </c>
    </row>
    <row r="32" spans="1:13">
      <c r="A32" s="584"/>
      <c r="B32" s="585">
        <v>27</v>
      </c>
      <c r="C32" s="684" t="s">
        <v>171</v>
      </c>
      <c r="D32" s="685">
        <v>1087.6300000000001</v>
      </c>
      <c r="E32" s="685">
        <v>0</v>
      </c>
      <c r="F32" s="685">
        <v>939.45</v>
      </c>
      <c r="G32" s="685">
        <v>0</v>
      </c>
      <c r="H32" s="687">
        <v>2027.0800000000002</v>
      </c>
      <c r="I32" s="688">
        <v>0</v>
      </c>
      <c r="J32" s="687">
        <v>0</v>
      </c>
      <c r="K32" s="586">
        <f t="shared" si="1"/>
        <v>0</v>
      </c>
      <c r="M32" s="423">
        <f t="shared" si="2"/>
        <v>0</v>
      </c>
    </row>
    <row r="33" spans="1:13">
      <c r="A33" s="584"/>
      <c r="B33" s="585">
        <v>28</v>
      </c>
      <c r="C33" s="684" t="s">
        <v>172</v>
      </c>
      <c r="D33" s="685">
        <v>540.5</v>
      </c>
      <c r="E33" s="685">
        <v>0</v>
      </c>
      <c r="F33" s="685">
        <v>153.5</v>
      </c>
      <c r="G33" s="685">
        <v>0</v>
      </c>
      <c r="H33" s="687">
        <v>694</v>
      </c>
      <c r="I33" s="688">
        <v>0</v>
      </c>
      <c r="J33" s="687">
        <v>0</v>
      </c>
      <c r="K33" s="586">
        <f t="shared" si="1"/>
        <v>0</v>
      </c>
      <c r="M33" s="423">
        <f t="shared" si="2"/>
        <v>0</v>
      </c>
    </row>
    <row r="34" spans="1:13">
      <c r="A34" s="584"/>
      <c r="B34" s="585">
        <v>29</v>
      </c>
      <c r="C34" s="684" t="s">
        <v>134</v>
      </c>
      <c r="D34" s="685">
        <v>132</v>
      </c>
      <c r="E34" s="685">
        <v>0</v>
      </c>
      <c r="F34" s="685">
        <v>230</v>
      </c>
      <c r="G34" s="685">
        <v>0</v>
      </c>
      <c r="H34" s="687">
        <v>362</v>
      </c>
      <c r="I34" s="688">
        <v>0</v>
      </c>
      <c r="J34" s="687">
        <v>0</v>
      </c>
      <c r="K34" s="586">
        <f t="shared" si="1"/>
        <v>0</v>
      </c>
      <c r="M34" s="423">
        <f t="shared" si="2"/>
        <v>0</v>
      </c>
    </row>
    <row r="35" spans="1:13">
      <c r="A35" s="584"/>
      <c r="B35" s="585">
        <v>30</v>
      </c>
      <c r="C35" s="684" t="s">
        <v>135</v>
      </c>
      <c r="D35" s="685">
        <v>998.75</v>
      </c>
      <c r="E35" s="685">
        <v>0</v>
      </c>
      <c r="F35" s="685">
        <v>36</v>
      </c>
      <c r="G35" s="685">
        <v>0</v>
      </c>
      <c r="H35" s="687">
        <v>1034.75</v>
      </c>
      <c r="I35" s="688">
        <v>0</v>
      </c>
      <c r="J35" s="687">
        <v>0</v>
      </c>
      <c r="K35" s="586">
        <f t="shared" si="1"/>
        <v>0</v>
      </c>
      <c r="M35" s="423">
        <f t="shared" si="2"/>
        <v>0</v>
      </c>
    </row>
    <row r="36" spans="1:13">
      <c r="A36" s="584"/>
      <c r="B36" s="585">
        <v>31</v>
      </c>
      <c r="C36" s="684" t="s">
        <v>136</v>
      </c>
      <c r="D36" s="685">
        <v>345.75</v>
      </c>
      <c r="E36" s="685">
        <v>0</v>
      </c>
      <c r="F36" s="685">
        <v>0</v>
      </c>
      <c r="G36" s="685">
        <v>0</v>
      </c>
      <c r="H36" s="687">
        <v>345.75</v>
      </c>
      <c r="I36" s="688">
        <v>0</v>
      </c>
      <c r="J36" s="687">
        <v>0</v>
      </c>
      <c r="K36" s="586">
        <f t="shared" si="1"/>
        <v>0</v>
      </c>
      <c r="M36" s="423">
        <f t="shared" si="2"/>
        <v>0</v>
      </c>
    </row>
    <row r="37" spans="1:13">
      <c r="A37" s="584"/>
      <c r="B37" s="585">
        <v>32</v>
      </c>
      <c r="C37" s="684" t="s">
        <v>137</v>
      </c>
      <c r="D37" s="685">
        <v>334</v>
      </c>
      <c r="E37" s="685">
        <v>0</v>
      </c>
      <c r="F37" s="685">
        <v>13</v>
      </c>
      <c r="G37" s="685">
        <v>0</v>
      </c>
      <c r="H37" s="687">
        <v>347</v>
      </c>
      <c r="I37" s="688">
        <v>0</v>
      </c>
      <c r="J37" s="687">
        <v>0</v>
      </c>
      <c r="K37" s="586">
        <f t="shared" si="1"/>
        <v>0</v>
      </c>
      <c r="M37" s="423">
        <f t="shared" si="2"/>
        <v>0</v>
      </c>
    </row>
    <row r="38" spans="1:13">
      <c r="A38" s="584"/>
      <c r="B38" s="585">
        <v>33</v>
      </c>
      <c r="C38" s="684" t="s">
        <v>138</v>
      </c>
      <c r="D38" s="685">
        <v>1023.81</v>
      </c>
      <c r="E38" s="685">
        <v>0</v>
      </c>
      <c r="F38" s="685">
        <v>930</v>
      </c>
      <c r="G38" s="685">
        <v>0</v>
      </c>
      <c r="H38" s="687">
        <v>1953.81</v>
      </c>
      <c r="I38" s="688">
        <v>0</v>
      </c>
      <c r="J38" s="687">
        <v>0</v>
      </c>
      <c r="K38" s="586">
        <f t="shared" si="1"/>
        <v>0</v>
      </c>
      <c r="M38" s="423">
        <f t="shared" si="2"/>
        <v>0</v>
      </c>
    </row>
    <row r="39" spans="1:13">
      <c r="A39" s="584"/>
      <c r="B39" s="585">
        <v>34</v>
      </c>
      <c r="C39" s="684" t="s">
        <v>139</v>
      </c>
      <c r="D39" s="685">
        <v>146</v>
      </c>
      <c r="E39" s="685">
        <v>0</v>
      </c>
      <c r="F39" s="688">
        <v>0</v>
      </c>
      <c r="G39" s="685">
        <v>0</v>
      </c>
      <c r="H39" s="687">
        <v>146</v>
      </c>
      <c r="I39" s="688">
        <v>0</v>
      </c>
      <c r="J39" s="687">
        <v>0</v>
      </c>
      <c r="K39" s="586">
        <f t="shared" si="1"/>
        <v>0</v>
      </c>
      <c r="M39" s="423">
        <f t="shared" si="2"/>
        <v>0</v>
      </c>
    </row>
    <row r="40" spans="1:13">
      <c r="A40" s="584"/>
      <c r="B40" s="585">
        <v>35</v>
      </c>
      <c r="C40" s="684" t="s">
        <v>140</v>
      </c>
      <c r="D40" s="685">
        <v>655</v>
      </c>
      <c r="E40" s="685">
        <v>0</v>
      </c>
      <c r="F40" s="688">
        <v>289.75</v>
      </c>
      <c r="G40" s="685">
        <v>0</v>
      </c>
      <c r="H40" s="687">
        <v>944.75</v>
      </c>
      <c r="I40" s="688">
        <v>0</v>
      </c>
      <c r="J40" s="687">
        <v>0</v>
      </c>
      <c r="K40" s="586">
        <f t="shared" si="1"/>
        <v>0</v>
      </c>
      <c r="M40" s="423">
        <f t="shared" si="2"/>
        <v>0</v>
      </c>
    </row>
    <row r="41" spans="1:13">
      <c r="A41" s="584"/>
      <c r="B41" s="585">
        <v>36</v>
      </c>
      <c r="C41" s="684" t="s">
        <v>141</v>
      </c>
      <c r="D41" s="685">
        <v>126.2</v>
      </c>
      <c r="E41" s="685">
        <v>0</v>
      </c>
      <c r="F41" s="685">
        <v>0</v>
      </c>
      <c r="G41" s="685">
        <v>0</v>
      </c>
      <c r="H41" s="687">
        <v>126.2</v>
      </c>
      <c r="I41" s="688">
        <v>0</v>
      </c>
      <c r="J41" s="687">
        <v>0</v>
      </c>
      <c r="K41" s="586">
        <f t="shared" si="1"/>
        <v>0</v>
      </c>
      <c r="M41" s="423">
        <f t="shared" si="2"/>
        <v>0</v>
      </c>
    </row>
    <row r="42" spans="1:13">
      <c r="A42" s="584"/>
      <c r="B42" s="585">
        <v>37</v>
      </c>
      <c r="C42" s="684" t="s">
        <v>142</v>
      </c>
      <c r="D42" s="685">
        <v>326.5</v>
      </c>
      <c r="E42" s="685">
        <v>0</v>
      </c>
      <c r="F42" s="685">
        <v>23</v>
      </c>
      <c r="G42" s="685">
        <v>0</v>
      </c>
      <c r="H42" s="687">
        <v>349.5</v>
      </c>
      <c r="I42" s="688">
        <v>0</v>
      </c>
      <c r="J42" s="687">
        <v>0</v>
      </c>
      <c r="K42" s="586">
        <f t="shared" si="1"/>
        <v>0</v>
      </c>
      <c r="M42" s="423">
        <f t="shared" si="2"/>
        <v>0</v>
      </c>
    </row>
    <row r="43" spans="1:13">
      <c r="A43" s="584"/>
      <c r="B43" s="585">
        <v>38</v>
      </c>
      <c r="C43" s="684" t="s">
        <v>144</v>
      </c>
      <c r="D43" s="685">
        <v>50</v>
      </c>
      <c r="E43" s="685">
        <v>0</v>
      </c>
      <c r="F43" s="685">
        <v>7</v>
      </c>
      <c r="G43" s="685">
        <v>0</v>
      </c>
      <c r="H43" s="687">
        <v>57</v>
      </c>
      <c r="I43" s="688">
        <v>0</v>
      </c>
      <c r="J43" s="687">
        <v>0</v>
      </c>
      <c r="K43" s="586">
        <f t="shared" si="1"/>
        <v>0</v>
      </c>
      <c r="M43" s="423">
        <f t="shared" si="2"/>
        <v>0</v>
      </c>
    </row>
    <row r="44" spans="1:13">
      <c r="A44" s="584"/>
      <c r="B44" s="585">
        <v>39</v>
      </c>
      <c r="C44" s="684" t="s">
        <v>145</v>
      </c>
      <c r="D44" s="685">
        <v>72.81</v>
      </c>
      <c r="E44" s="685">
        <v>0</v>
      </c>
      <c r="F44" s="685">
        <v>43</v>
      </c>
      <c r="G44" s="685">
        <v>0</v>
      </c>
      <c r="H44" s="687">
        <v>115.81</v>
      </c>
      <c r="I44" s="688">
        <v>0</v>
      </c>
      <c r="J44" s="687">
        <v>0</v>
      </c>
      <c r="K44" s="586">
        <f t="shared" si="1"/>
        <v>0</v>
      </c>
      <c r="M44" s="423">
        <f t="shared" si="2"/>
        <v>0</v>
      </c>
    </row>
    <row r="45" spans="1:13">
      <c r="A45" s="584"/>
      <c r="B45" s="585">
        <v>40</v>
      </c>
      <c r="C45" s="684" t="s">
        <v>146</v>
      </c>
      <c r="D45" s="685">
        <v>392.25</v>
      </c>
      <c r="E45" s="685">
        <v>0</v>
      </c>
      <c r="F45" s="685">
        <v>98</v>
      </c>
      <c r="G45" s="685">
        <v>0</v>
      </c>
      <c r="H45" s="687">
        <v>490.25</v>
      </c>
      <c r="I45" s="688">
        <v>0</v>
      </c>
      <c r="J45" s="687">
        <v>0</v>
      </c>
      <c r="K45" s="586">
        <f t="shared" si="1"/>
        <v>0</v>
      </c>
      <c r="M45" s="423">
        <f t="shared" si="2"/>
        <v>0</v>
      </c>
    </row>
    <row r="46" spans="1:13">
      <c r="A46" s="584" t="s">
        <v>256</v>
      </c>
      <c r="B46" s="585">
        <v>41</v>
      </c>
      <c r="C46" s="684" t="s">
        <v>147</v>
      </c>
      <c r="D46" s="685">
        <v>24.7</v>
      </c>
      <c r="E46" s="685">
        <v>0</v>
      </c>
      <c r="F46" s="685">
        <v>0</v>
      </c>
      <c r="G46" s="685">
        <v>0</v>
      </c>
      <c r="H46" s="687">
        <v>24.7</v>
      </c>
      <c r="I46" s="688">
        <v>0</v>
      </c>
      <c r="J46" s="687">
        <v>0</v>
      </c>
      <c r="K46" s="586">
        <f t="shared" si="1"/>
        <v>0</v>
      </c>
      <c r="M46" s="423">
        <f t="shared" si="2"/>
        <v>0</v>
      </c>
    </row>
    <row r="47" spans="1:13">
      <c r="A47" s="584" t="s">
        <v>257</v>
      </c>
      <c r="B47" s="585">
        <v>42</v>
      </c>
      <c r="C47" s="684" t="s">
        <v>148</v>
      </c>
      <c r="D47" s="685">
        <v>130.25</v>
      </c>
      <c r="E47" s="685">
        <v>0</v>
      </c>
      <c r="F47" s="685">
        <v>0</v>
      </c>
      <c r="G47" s="685">
        <v>0</v>
      </c>
      <c r="H47" s="687">
        <v>130.25</v>
      </c>
      <c r="I47" s="688">
        <v>0</v>
      </c>
      <c r="J47" s="687">
        <v>0</v>
      </c>
      <c r="K47" s="586">
        <f t="shared" si="1"/>
        <v>0</v>
      </c>
      <c r="M47" s="423">
        <f t="shared" si="2"/>
        <v>0</v>
      </c>
    </row>
    <row r="48" spans="1:13">
      <c r="A48" s="584"/>
      <c r="B48" s="585">
        <v>43</v>
      </c>
      <c r="C48" s="684" t="s">
        <v>151</v>
      </c>
      <c r="D48" s="685">
        <v>64.5</v>
      </c>
      <c r="E48" s="685">
        <v>0</v>
      </c>
      <c r="F48" s="685">
        <v>9</v>
      </c>
      <c r="G48" s="685">
        <v>0</v>
      </c>
      <c r="H48" s="687">
        <v>73.5</v>
      </c>
      <c r="I48" s="688">
        <v>0</v>
      </c>
      <c r="J48" s="687">
        <v>0</v>
      </c>
      <c r="K48" s="586">
        <f t="shared" si="1"/>
        <v>0</v>
      </c>
      <c r="M48" s="423">
        <f t="shared" si="2"/>
        <v>0</v>
      </c>
    </row>
    <row r="49" spans="1:13">
      <c r="A49" s="584"/>
      <c r="B49" s="585">
        <v>44</v>
      </c>
      <c r="C49" s="684" t="s">
        <v>152</v>
      </c>
      <c r="D49" s="685">
        <v>240.5</v>
      </c>
      <c r="E49" s="685">
        <v>0</v>
      </c>
      <c r="F49" s="685">
        <v>10</v>
      </c>
      <c r="G49" s="685">
        <v>0</v>
      </c>
      <c r="H49" s="687">
        <v>250.5</v>
      </c>
      <c r="I49" s="688">
        <v>0</v>
      </c>
      <c r="J49" s="687">
        <v>0</v>
      </c>
      <c r="K49" s="586">
        <f t="shared" si="1"/>
        <v>0</v>
      </c>
      <c r="M49" s="423">
        <f t="shared" si="2"/>
        <v>0</v>
      </c>
    </row>
    <row r="50" spans="1:13">
      <c r="A50" s="584"/>
      <c r="B50" s="585">
        <v>45</v>
      </c>
      <c r="C50" s="684" t="s">
        <v>153</v>
      </c>
      <c r="D50" s="685">
        <v>83.75</v>
      </c>
      <c r="E50" s="685">
        <v>0</v>
      </c>
      <c r="F50" s="685">
        <v>0</v>
      </c>
      <c r="G50" s="685">
        <v>0</v>
      </c>
      <c r="H50" s="687">
        <v>83.75</v>
      </c>
      <c r="I50" s="688">
        <v>0</v>
      </c>
      <c r="J50" s="687">
        <v>0</v>
      </c>
      <c r="K50" s="586">
        <f t="shared" si="1"/>
        <v>0</v>
      </c>
      <c r="M50" s="423">
        <f t="shared" si="2"/>
        <v>0</v>
      </c>
    </row>
    <row r="51" spans="1:13">
      <c r="A51" s="584"/>
      <c r="B51" s="585">
        <v>46</v>
      </c>
      <c r="C51" s="684" t="s">
        <v>183</v>
      </c>
      <c r="D51" s="685">
        <v>9086.18</v>
      </c>
      <c r="E51" s="685">
        <v>0</v>
      </c>
      <c r="F51" s="685">
        <v>2431</v>
      </c>
      <c r="G51" s="685">
        <v>0</v>
      </c>
      <c r="H51" s="687">
        <v>11517.18</v>
      </c>
      <c r="I51" s="688">
        <v>0</v>
      </c>
      <c r="J51" s="687">
        <v>0</v>
      </c>
      <c r="K51" s="586">
        <f t="shared" si="1"/>
        <v>0</v>
      </c>
      <c r="M51" s="423">
        <f t="shared" si="2"/>
        <v>0</v>
      </c>
    </row>
    <row r="52" spans="1:13">
      <c r="A52" s="584"/>
      <c r="B52" s="585">
        <v>47</v>
      </c>
      <c r="C52" s="684" t="s">
        <v>184</v>
      </c>
      <c r="D52" s="685">
        <v>20051</v>
      </c>
      <c r="E52" s="685">
        <v>0</v>
      </c>
      <c r="F52" s="685">
        <v>79018.91</v>
      </c>
      <c r="G52" s="685">
        <v>0</v>
      </c>
      <c r="H52" s="687">
        <v>99069.91</v>
      </c>
      <c r="I52" s="687">
        <v>0</v>
      </c>
      <c r="J52" s="687">
        <v>0</v>
      </c>
      <c r="K52" s="586">
        <f t="shared" si="1"/>
        <v>0</v>
      </c>
      <c r="M52" s="423">
        <f t="shared" si="2"/>
        <v>0</v>
      </c>
    </row>
    <row r="53" spans="1:13">
      <c r="A53" s="584"/>
      <c r="B53" s="585">
        <v>48</v>
      </c>
      <c r="C53" s="684" t="s">
        <v>185</v>
      </c>
      <c r="D53" s="685">
        <v>1984.1</v>
      </c>
      <c r="E53" s="685">
        <v>0</v>
      </c>
      <c r="F53" s="685">
        <v>2183</v>
      </c>
      <c r="G53" s="685">
        <v>0</v>
      </c>
      <c r="H53" s="687">
        <v>4167.1000000000004</v>
      </c>
      <c r="I53" s="688">
        <v>0</v>
      </c>
      <c r="J53" s="687">
        <v>0</v>
      </c>
      <c r="K53" s="586">
        <f t="shared" si="1"/>
        <v>0</v>
      </c>
      <c r="M53" s="423">
        <f t="shared" si="2"/>
        <v>0</v>
      </c>
    </row>
    <row r="54" spans="1:13">
      <c r="A54" s="584"/>
      <c r="B54" s="585">
        <v>49</v>
      </c>
      <c r="C54" s="684" t="s">
        <v>187</v>
      </c>
      <c r="D54" s="685">
        <v>185.5</v>
      </c>
      <c r="E54" s="685">
        <v>0</v>
      </c>
      <c r="F54" s="685">
        <v>39521</v>
      </c>
      <c r="G54" s="685">
        <v>0</v>
      </c>
      <c r="H54" s="687">
        <v>39706.5</v>
      </c>
      <c r="I54" s="687">
        <v>0</v>
      </c>
      <c r="J54" s="687">
        <v>0</v>
      </c>
      <c r="K54" s="586">
        <f t="shared" si="1"/>
        <v>0</v>
      </c>
      <c r="M54" s="423">
        <f t="shared" si="2"/>
        <v>0</v>
      </c>
    </row>
    <row r="55" spans="1:13">
      <c r="A55" s="584"/>
      <c r="B55" s="585">
        <v>50</v>
      </c>
      <c r="C55" s="684" t="s">
        <v>188</v>
      </c>
      <c r="D55" s="685">
        <v>3026</v>
      </c>
      <c r="E55" s="685">
        <v>0</v>
      </c>
      <c r="F55" s="685">
        <v>15922.73</v>
      </c>
      <c r="G55" s="685">
        <v>0</v>
      </c>
      <c r="H55" s="687">
        <v>18948.73</v>
      </c>
      <c r="I55" s="688">
        <v>0</v>
      </c>
      <c r="J55" s="687">
        <v>0</v>
      </c>
      <c r="K55" s="586">
        <f t="shared" si="1"/>
        <v>0</v>
      </c>
      <c r="M55" s="423">
        <f t="shared" si="2"/>
        <v>0</v>
      </c>
    </row>
    <row r="56" spans="1:13">
      <c r="A56" s="584"/>
      <c r="B56" s="585">
        <v>51</v>
      </c>
      <c r="C56" s="684" t="s">
        <v>190</v>
      </c>
      <c r="D56" s="685">
        <v>2000</v>
      </c>
      <c r="E56" s="685">
        <v>0</v>
      </c>
      <c r="F56" s="685">
        <v>4211</v>
      </c>
      <c r="G56" s="685">
        <v>0</v>
      </c>
      <c r="H56" s="687">
        <v>6211</v>
      </c>
      <c r="I56" s="688">
        <v>0</v>
      </c>
      <c r="J56" s="687">
        <v>0</v>
      </c>
      <c r="K56" s="586">
        <f t="shared" si="1"/>
        <v>0</v>
      </c>
      <c r="M56" s="423">
        <f t="shared" si="2"/>
        <v>0</v>
      </c>
    </row>
    <row r="57" spans="1:13">
      <c r="A57" s="584"/>
      <c r="B57" s="585">
        <v>52</v>
      </c>
      <c r="C57" s="684" t="s">
        <v>191</v>
      </c>
      <c r="D57" s="685">
        <v>1833</v>
      </c>
      <c r="E57" s="685">
        <v>0</v>
      </c>
      <c r="F57" s="685">
        <v>4909</v>
      </c>
      <c r="G57" s="685">
        <v>0</v>
      </c>
      <c r="H57" s="687">
        <v>6742</v>
      </c>
      <c r="I57" s="688">
        <v>0</v>
      </c>
      <c r="J57" s="687">
        <v>0</v>
      </c>
      <c r="K57" s="586">
        <f t="shared" si="1"/>
        <v>0</v>
      </c>
      <c r="M57" s="423">
        <f t="shared" si="2"/>
        <v>0</v>
      </c>
    </row>
    <row r="58" spans="1:13">
      <c r="A58" s="584"/>
      <c r="B58" s="585">
        <v>53</v>
      </c>
      <c r="C58" s="684" t="s">
        <v>192</v>
      </c>
      <c r="D58" s="685">
        <v>12.75</v>
      </c>
      <c r="E58" s="685">
        <v>0</v>
      </c>
      <c r="F58" s="685">
        <v>4549.5</v>
      </c>
      <c r="G58" s="685">
        <v>0</v>
      </c>
      <c r="H58" s="687">
        <v>4562.25</v>
      </c>
      <c r="I58" s="688">
        <v>0</v>
      </c>
      <c r="J58" s="687">
        <v>0</v>
      </c>
      <c r="K58" s="586">
        <f t="shared" si="1"/>
        <v>0</v>
      </c>
      <c r="M58" s="423">
        <f t="shared" si="2"/>
        <v>0</v>
      </c>
    </row>
    <row r="59" spans="1:13">
      <c r="A59" s="584"/>
      <c r="B59" s="585">
        <v>54</v>
      </c>
      <c r="C59" s="684" t="s">
        <v>193</v>
      </c>
      <c r="D59" s="685">
        <v>49</v>
      </c>
      <c r="E59" s="685">
        <v>0</v>
      </c>
      <c r="F59" s="685">
        <v>4504.91</v>
      </c>
      <c r="G59" s="685">
        <v>0</v>
      </c>
      <c r="H59" s="687">
        <v>4553.91</v>
      </c>
      <c r="I59" s="687">
        <v>0</v>
      </c>
      <c r="J59" s="687">
        <v>0</v>
      </c>
      <c r="K59" s="586">
        <f t="shared" si="1"/>
        <v>0</v>
      </c>
      <c r="M59" s="423">
        <f t="shared" si="2"/>
        <v>0</v>
      </c>
    </row>
    <row r="60" spans="1:13">
      <c r="A60" s="584" t="s">
        <v>258</v>
      </c>
      <c r="B60" s="585">
        <v>55</v>
      </c>
      <c r="C60" s="684" t="s">
        <v>194</v>
      </c>
      <c r="D60" s="685">
        <v>13326.59</v>
      </c>
      <c r="E60" s="685">
        <v>0</v>
      </c>
      <c r="F60" s="685">
        <v>11222.2</v>
      </c>
      <c r="G60" s="685">
        <v>0</v>
      </c>
      <c r="H60" s="687">
        <v>24548.79</v>
      </c>
      <c r="I60" s="688">
        <v>0</v>
      </c>
      <c r="J60" s="687">
        <v>0</v>
      </c>
      <c r="K60" s="586">
        <f t="shared" si="1"/>
        <v>0</v>
      </c>
      <c r="M60" s="423">
        <f t="shared" si="2"/>
        <v>0</v>
      </c>
    </row>
    <row r="61" spans="1:13">
      <c r="A61" s="584" t="s">
        <v>251</v>
      </c>
      <c r="B61" s="585">
        <v>56</v>
      </c>
      <c r="C61" s="684" t="s">
        <v>195</v>
      </c>
      <c r="D61" s="685">
        <v>352</v>
      </c>
      <c r="E61" s="685">
        <v>0</v>
      </c>
      <c r="F61" s="685">
        <v>2862.55</v>
      </c>
      <c r="G61" s="685">
        <v>0</v>
      </c>
      <c r="H61" s="687">
        <v>3214.55</v>
      </c>
      <c r="I61" s="687">
        <v>0</v>
      </c>
      <c r="J61" s="687">
        <v>0</v>
      </c>
      <c r="K61" s="586">
        <f t="shared" si="1"/>
        <v>0</v>
      </c>
      <c r="M61" s="423">
        <f t="shared" si="2"/>
        <v>0</v>
      </c>
    </row>
    <row r="62" spans="1:13">
      <c r="A62" s="584"/>
      <c r="B62" s="585">
        <v>57</v>
      </c>
      <c r="C62" s="684" t="s">
        <v>117</v>
      </c>
      <c r="D62" s="685">
        <v>175.09</v>
      </c>
      <c r="E62" s="685">
        <v>0</v>
      </c>
      <c r="F62" s="685">
        <v>0</v>
      </c>
      <c r="G62" s="685">
        <v>0</v>
      </c>
      <c r="H62" s="687">
        <v>175.09</v>
      </c>
      <c r="I62" s="688">
        <v>0</v>
      </c>
      <c r="J62" s="687">
        <v>0</v>
      </c>
      <c r="K62" s="586">
        <f t="shared" si="1"/>
        <v>0</v>
      </c>
      <c r="M62" s="423">
        <f t="shared" si="2"/>
        <v>0</v>
      </c>
    </row>
    <row r="63" spans="1:13">
      <c r="A63" s="584"/>
      <c r="B63" s="585">
        <v>58</v>
      </c>
      <c r="C63" s="684" t="s">
        <v>120</v>
      </c>
      <c r="D63" s="685">
        <v>6</v>
      </c>
      <c r="E63" s="685">
        <v>0</v>
      </c>
      <c r="F63" s="685">
        <v>0</v>
      </c>
      <c r="G63" s="685">
        <v>0</v>
      </c>
      <c r="H63" s="687">
        <v>6</v>
      </c>
      <c r="I63" s="688">
        <v>0</v>
      </c>
      <c r="J63" s="687">
        <v>0</v>
      </c>
      <c r="K63" s="586">
        <f t="shared" si="1"/>
        <v>0</v>
      </c>
      <c r="M63" s="423">
        <f t="shared" si="2"/>
        <v>0</v>
      </c>
    </row>
    <row r="64" spans="1:13">
      <c r="A64" s="584"/>
      <c r="B64" s="585">
        <v>59</v>
      </c>
      <c r="C64" s="684" t="s">
        <v>124</v>
      </c>
      <c r="D64" s="685">
        <v>17</v>
      </c>
      <c r="E64" s="685">
        <v>0</v>
      </c>
      <c r="F64" s="685">
        <v>151</v>
      </c>
      <c r="G64" s="685">
        <v>0</v>
      </c>
      <c r="H64" s="687">
        <v>168</v>
      </c>
      <c r="I64" s="688">
        <v>0</v>
      </c>
      <c r="J64" s="687">
        <v>0</v>
      </c>
      <c r="K64" s="586">
        <f t="shared" si="1"/>
        <v>0</v>
      </c>
      <c r="M64" s="423">
        <f t="shared" si="2"/>
        <v>0</v>
      </c>
    </row>
    <row r="65" spans="1:13">
      <c r="A65" s="584"/>
      <c r="B65" s="585">
        <v>60</v>
      </c>
      <c r="C65" s="684" t="s">
        <v>125</v>
      </c>
      <c r="D65" s="685">
        <v>485.71</v>
      </c>
      <c r="E65" s="685">
        <v>0</v>
      </c>
      <c r="F65" s="685">
        <v>76</v>
      </c>
      <c r="G65" s="685">
        <v>0</v>
      </c>
      <c r="H65" s="687">
        <v>561.71</v>
      </c>
      <c r="I65" s="688">
        <v>0</v>
      </c>
      <c r="J65" s="687">
        <v>0</v>
      </c>
      <c r="K65" s="586">
        <f t="shared" si="1"/>
        <v>0</v>
      </c>
      <c r="M65" s="423">
        <f t="shared" si="2"/>
        <v>0</v>
      </c>
    </row>
    <row r="66" spans="1:13">
      <c r="A66" s="584"/>
      <c r="B66" s="585">
        <v>61</v>
      </c>
      <c r="C66" s="684" t="s">
        <v>126</v>
      </c>
      <c r="D66" s="685">
        <v>51</v>
      </c>
      <c r="E66" s="685">
        <v>0</v>
      </c>
      <c r="F66" s="685">
        <v>0</v>
      </c>
      <c r="G66" s="685">
        <v>0</v>
      </c>
      <c r="H66" s="687">
        <v>51</v>
      </c>
      <c r="I66" s="688">
        <v>0</v>
      </c>
      <c r="J66" s="687">
        <v>0</v>
      </c>
      <c r="K66" s="586">
        <f t="shared" si="1"/>
        <v>0</v>
      </c>
      <c r="M66" s="423">
        <f t="shared" si="2"/>
        <v>0</v>
      </c>
    </row>
    <row r="67" spans="1:13">
      <c r="A67" s="584"/>
      <c r="B67" s="585">
        <v>62</v>
      </c>
      <c r="C67" s="684" t="s">
        <v>128</v>
      </c>
      <c r="D67" s="685">
        <v>10</v>
      </c>
      <c r="E67" s="685">
        <v>0</v>
      </c>
      <c r="F67" s="685">
        <v>0</v>
      </c>
      <c r="G67" s="685">
        <v>0</v>
      </c>
      <c r="H67" s="687">
        <v>10</v>
      </c>
      <c r="I67" s="688">
        <v>0</v>
      </c>
      <c r="J67" s="687">
        <v>0</v>
      </c>
      <c r="K67" s="586">
        <f t="shared" si="1"/>
        <v>0</v>
      </c>
      <c r="M67" s="423">
        <f t="shared" si="2"/>
        <v>0</v>
      </c>
    </row>
    <row r="68" spans="1:13">
      <c r="A68" s="588"/>
      <c r="B68" s="585">
        <v>63</v>
      </c>
      <c r="C68" s="684" t="s">
        <v>130</v>
      </c>
      <c r="D68" s="685">
        <v>237</v>
      </c>
      <c r="E68" s="685">
        <v>0</v>
      </c>
      <c r="F68" s="685">
        <v>241</v>
      </c>
      <c r="G68" s="685">
        <v>0</v>
      </c>
      <c r="H68" s="687">
        <v>478</v>
      </c>
      <c r="I68" s="688">
        <v>0</v>
      </c>
      <c r="J68" s="687">
        <v>0</v>
      </c>
      <c r="K68" s="586">
        <f t="shared" si="1"/>
        <v>0</v>
      </c>
      <c r="M68" s="423">
        <f t="shared" si="2"/>
        <v>0</v>
      </c>
    </row>
    <row r="69" spans="1:13">
      <c r="A69" s="588"/>
      <c r="B69" s="585">
        <v>64</v>
      </c>
      <c r="C69" s="684" t="s">
        <v>132</v>
      </c>
      <c r="D69" s="685">
        <v>125.55</v>
      </c>
      <c r="E69" s="685">
        <v>0</v>
      </c>
      <c r="F69" s="685">
        <v>46</v>
      </c>
      <c r="G69" s="685">
        <v>0</v>
      </c>
      <c r="H69" s="687">
        <v>171.55</v>
      </c>
      <c r="I69" s="688">
        <v>0</v>
      </c>
      <c r="J69" s="687">
        <v>0</v>
      </c>
      <c r="K69" s="586">
        <f t="shared" si="1"/>
        <v>0</v>
      </c>
      <c r="M69" s="423">
        <f t="shared" si="2"/>
        <v>0</v>
      </c>
    </row>
    <row r="70" spans="1:13">
      <c r="A70" s="588"/>
      <c r="B70" s="585">
        <v>65</v>
      </c>
      <c r="C70" s="684" t="s">
        <v>131</v>
      </c>
      <c r="D70" s="685">
        <v>42</v>
      </c>
      <c r="E70" s="685">
        <v>0</v>
      </c>
      <c r="F70" s="685">
        <v>41.5</v>
      </c>
      <c r="G70" s="685">
        <v>0</v>
      </c>
      <c r="H70" s="687">
        <v>83.5</v>
      </c>
      <c r="I70" s="688">
        <v>0</v>
      </c>
      <c r="J70" s="687">
        <v>0</v>
      </c>
      <c r="K70" s="586">
        <f t="shared" si="1"/>
        <v>0</v>
      </c>
      <c r="M70" s="423">
        <f t="shared" si="2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59166-9EF7-40F0-A6E1-469CFFD61573}">
  <sheetPr codeName="Sheet44">
    <tabColor theme="7" tint="0.59999389629810485"/>
  </sheetPr>
  <dimension ref="A1:M70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I15" sqref="I15"/>
    </sheetView>
  </sheetViews>
  <sheetFormatPr defaultColWidth="9.140625" defaultRowHeight="18.75"/>
  <cols>
    <col min="1" max="1" width="9.140625" style="423"/>
    <col min="2" max="2" width="6.28515625" style="423" customWidth="1"/>
    <col min="3" max="3" width="17.7109375" style="423" customWidth="1"/>
    <col min="4" max="4" width="11.28515625" style="423" customWidth="1"/>
    <col min="5" max="5" width="9.140625" style="423"/>
    <col min="6" max="6" width="11.140625" style="423" customWidth="1"/>
    <col min="7" max="7" width="9.140625" style="423"/>
    <col min="8" max="8" width="13.42578125" style="423" customWidth="1"/>
    <col min="9" max="10" width="9.140625" style="423"/>
    <col min="11" max="13" width="8" style="423" customWidth="1"/>
    <col min="14" max="16384" width="9.140625" style="423"/>
  </cols>
  <sheetData>
    <row r="1" spans="1:13">
      <c r="A1" s="876" t="s">
        <v>567</v>
      </c>
      <c r="B1" s="876"/>
      <c r="C1" s="876"/>
      <c r="D1" s="876"/>
      <c r="E1" s="876"/>
      <c r="F1" s="876"/>
      <c r="G1" s="876"/>
      <c r="H1" s="876"/>
      <c r="I1" s="876"/>
      <c r="J1" s="876"/>
      <c r="K1" s="876"/>
    </row>
    <row r="2" spans="1:13">
      <c r="A2" s="876" t="s">
        <v>237</v>
      </c>
      <c r="B2" s="876" t="s">
        <v>227</v>
      </c>
      <c r="C2" s="876" t="s">
        <v>4</v>
      </c>
      <c r="D2" s="876" t="s">
        <v>238</v>
      </c>
      <c r="E2" s="876"/>
      <c r="F2" s="876" t="s">
        <v>239</v>
      </c>
      <c r="G2" s="876"/>
      <c r="H2" s="872" t="s">
        <v>240</v>
      </c>
      <c r="I2" s="872" t="s">
        <v>241</v>
      </c>
      <c r="J2" s="872" t="s">
        <v>242</v>
      </c>
      <c r="K2" s="872" t="s">
        <v>231</v>
      </c>
      <c r="M2" s="422" t="s">
        <v>318</v>
      </c>
    </row>
    <row r="3" spans="1:13">
      <c r="A3" s="876"/>
      <c r="B3" s="876"/>
      <c r="C3" s="876"/>
      <c r="D3" s="872" t="s">
        <v>243</v>
      </c>
      <c r="E3" s="876" t="s">
        <v>259</v>
      </c>
      <c r="F3" s="872" t="s">
        <v>243</v>
      </c>
      <c r="G3" s="876" t="s">
        <v>259</v>
      </c>
      <c r="H3" s="872"/>
      <c r="I3" s="872"/>
      <c r="J3" s="872"/>
      <c r="K3" s="872"/>
    </row>
    <row r="4" spans="1:13">
      <c r="A4" s="876"/>
      <c r="B4" s="876"/>
      <c r="C4" s="876"/>
      <c r="D4" s="872"/>
      <c r="E4" s="876"/>
      <c r="F4" s="872"/>
      <c r="G4" s="876"/>
      <c r="H4" s="872"/>
      <c r="I4" s="872"/>
      <c r="J4" s="872"/>
      <c r="K4" s="872"/>
    </row>
    <row r="5" spans="1:13">
      <c r="A5" s="876" t="s">
        <v>40</v>
      </c>
      <c r="B5" s="876"/>
      <c r="C5" s="876"/>
      <c r="D5" s="169">
        <f>SUM(D6:D70)</f>
        <v>293694.12000000005</v>
      </c>
      <c r="E5" s="169">
        <f>SUM(E6:E70)</f>
        <v>668.5</v>
      </c>
      <c r="F5" s="169">
        <f t="shared" ref="F5:I5" si="0">SUM(F6:F70)</f>
        <v>824483.28</v>
      </c>
      <c r="G5" s="169">
        <f t="shared" si="0"/>
        <v>33.1</v>
      </c>
      <c r="H5" s="169">
        <f>SUM(H6:H70)</f>
        <v>1118177.4000000004</v>
      </c>
      <c r="I5" s="169">
        <f t="shared" si="0"/>
        <v>699.05</v>
      </c>
      <c r="J5" s="169">
        <f>SUM(J6:J70)</f>
        <v>701.6</v>
      </c>
      <c r="K5" s="169">
        <f>SUM(K6:K70)</f>
        <v>2.5500000000000043</v>
      </c>
      <c r="M5" s="424">
        <f>SUM(M6:M70)</f>
        <v>12</v>
      </c>
    </row>
    <row r="6" spans="1:13">
      <c r="A6" s="444" t="s">
        <v>248</v>
      </c>
      <c r="B6" s="582">
        <v>1</v>
      </c>
      <c r="C6" s="684" t="s">
        <v>180</v>
      </c>
      <c r="D6" s="685">
        <v>71730.929999999993</v>
      </c>
      <c r="E6" s="685">
        <v>494.25</v>
      </c>
      <c r="F6" s="685">
        <v>1170.47</v>
      </c>
      <c r="G6" s="685">
        <v>3</v>
      </c>
      <c r="H6" s="687">
        <v>72901.399999999994</v>
      </c>
      <c r="I6" s="688">
        <v>494.25</v>
      </c>
      <c r="J6" s="687">
        <v>497.25</v>
      </c>
      <c r="K6" s="583">
        <f>+J6-I6</f>
        <v>3</v>
      </c>
      <c r="M6" s="423">
        <f>IF(J6&gt;0,1,0)</f>
        <v>1</v>
      </c>
    </row>
    <row r="7" spans="1:13">
      <c r="A7" s="444" t="s">
        <v>249</v>
      </c>
      <c r="B7" s="582">
        <v>2</v>
      </c>
      <c r="C7" s="684" t="s">
        <v>165</v>
      </c>
      <c r="D7" s="685">
        <v>9727.9500000000007</v>
      </c>
      <c r="E7" s="685">
        <v>128.75</v>
      </c>
      <c r="F7" s="685">
        <v>1255.8</v>
      </c>
      <c r="G7" s="685">
        <v>1</v>
      </c>
      <c r="H7" s="687">
        <v>10983.75</v>
      </c>
      <c r="I7" s="688">
        <v>128.75</v>
      </c>
      <c r="J7" s="687">
        <v>129.75</v>
      </c>
      <c r="K7" s="583">
        <f t="shared" ref="K7:K70" si="1">+J7-I7</f>
        <v>1</v>
      </c>
      <c r="M7" s="423">
        <f t="shared" ref="M7:M70" si="2">IF(J7&gt;0,1,0)</f>
        <v>1</v>
      </c>
    </row>
    <row r="8" spans="1:13">
      <c r="A8" s="444"/>
      <c r="B8" s="582">
        <v>3</v>
      </c>
      <c r="C8" s="684" t="s">
        <v>164</v>
      </c>
      <c r="D8" s="685">
        <v>682</v>
      </c>
      <c r="E8" s="685">
        <v>16</v>
      </c>
      <c r="F8" s="685">
        <v>733</v>
      </c>
      <c r="G8" s="685">
        <v>16.850000000000001</v>
      </c>
      <c r="H8" s="687">
        <v>1415</v>
      </c>
      <c r="I8" s="688">
        <v>33.299999999999997</v>
      </c>
      <c r="J8" s="687">
        <v>32.85</v>
      </c>
      <c r="K8" s="583">
        <f t="shared" si="1"/>
        <v>-0.44999999999999574</v>
      </c>
      <c r="M8" s="423">
        <f t="shared" si="2"/>
        <v>1</v>
      </c>
    </row>
    <row r="9" spans="1:13">
      <c r="A9" s="444"/>
      <c r="B9" s="582">
        <v>4</v>
      </c>
      <c r="C9" s="684" t="s">
        <v>171</v>
      </c>
      <c r="D9" s="685">
        <v>1087.6300000000001</v>
      </c>
      <c r="E9" s="685">
        <v>11.5</v>
      </c>
      <c r="F9" s="685">
        <v>939.45</v>
      </c>
      <c r="G9" s="685">
        <v>8.25</v>
      </c>
      <c r="H9" s="687">
        <v>2027.0800000000002</v>
      </c>
      <c r="I9" s="688">
        <v>20.75</v>
      </c>
      <c r="J9" s="687">
        <v>19.75</v>
      </c>
      <c r="K9" s="583">
        <f t="shared" si="1"/>
        <v>-1</v>
      </c>
      <c r="M9" s="423">
        <f t="shared" si="2"/>
        <v>1</v>
      </c>
    </row>
    <row r="10" spans="1:13">
      <c r="A10" s="444"/>
      <c r="B10" s="582">
        <v>5</v>
      </c>
      <c r="C10" s="684" t="s">
        <v>175</v>
      </c>
      <c r="D10" s="685">
        <v>14232.25</v>
      </c>
      <c r="E10" s="685">
        <v>7</v>
      </c>
      <c r="F10" s="685">
        <v>593.25</v>
      </c>
      <c r="G10" s="685">
        <v>0</v>
      </c>
      <c r="H10" s="687">
        <v>14825.5</v>
      </c>
      <c r="I10" s="688">
        <v>7</v>
      </c>
      <c r="J10" s="687">
        <v>7</v>
      </c>
      <c r="K10" s="583">
        <f t="shared" si="1"/>
        <v>0</v>
      </c>
      <c r="M10" s="423">
        <f t="shared" si="2"/>
        <v>1</v>
      </c>
    </row>
    <row r="11" spans="1:13">
      <c r="A11" s="444"/>
      <c r="B11" s="582">
        <v>6</v>
      </c>
      <c r="C11" s="684" t="s">
        <v>176</v>
      </c>
      <c r="D11" s="685">
        <v>10813</v>
      </c>
      <c r="E11" s="685">
        <v>3</v>
      </c>
      <c r="F11" s="685">
        <v>357712.5</v>
      </c>
      <c r="G11" s="685">
        <v>0</v>
      </c>
      <c r="H11" s="687">
        <v>368525.5</v>
      </c>
      <c r="I11" s="688">
        <v>3</v>
      </c>
      <c r="J11" s="687">
        <v>3</v>
      </c>
      <c r="K11" s="583">
        <f t="shared" si="1"/>
        <v>0</v>
      </c>
      <c r="M11" s="423">
        <f t="shared" si="2"/>
        <v>1</v>
      </c>
    </row>
    <row r="12" spans="1:13">
      <c r="A12" s="455"/>
      <c r="B12" s="582">
        <v>7</v>
      </c>
      <c r="C12" s="684" t="s">
        <v>172</v>
      </c>
      <c r="D12" s="685">
        <v>540.5</v>
      </c>
      <c r="E12" s="685">
        <v>3</v>
      </c>
      <c r="F12" s="685">
        <v>153.5</v>
      </c>
      <c r="G12" s="685">
        <v>0</v>
      </c>
      <c r="H12" s="687">
        <v>694</v>
      </c>
      <c r="I12" s="688">
        <v>3</v>
      </c>
      <c r="J12" s="687">
        <v>3</v>
      </c>
      <c r="K12" s="583">
        <f t="shared" si="1"/>
        <v>0</v>
      </c>
      <c r="M12" s="423">
        <f t="shared" si="2"/>
        <v>1</v>
      </c>
    </row>
    <row r="13" spans="1:13">
      <c r="A13" s="444" t="s">
        <v>250</v>
      </c>
      <c r="B13" s="582">
        <v>8</v>
      </c>
      <c r="C13" s="684" t="s">
        <v>155</v>
      </c>
      <c r="D13" s="685">
        <v>1432.79</v>
      </c>
      <c r="E13" s="685">
        <v>2</v>
      </c>
      <c r="F13" s="685">
        <v>1523.77</v>
      </c>
      <c r="G13" s="685">
        <v>0</v>
      </c>
      <c r="H13" s="687">
        <v>2956.56</v>
      </c>
      <c r="I13" s="688">
        <v>2</v>
      </c>
      <c r="J13" s="687">
        <v>2</v>
      </c>
      <c r="K13" s="583">
        <f t="shared" si="1"/>
        <v>0</v>
      </c>
      <c r="M13" s="423">
        <f t="shared" si="2"/>
        <v>1</v>
      </c>
    </row>
    <row r="14" spans="1:13">
      <c r="A14" s="444" t="s">
        <v>251</v>
      </c>
      <c r="B14" s="582">
        <v>9</v>
      </c>
      <c r="C14" s="684" t="s">
        <v>177</v>
      </c>
      <c r="D14" s="685">
        <v>11959</v>
      </c>
      <c r="E14" s="685">
        <v>0</v>
      </c>
      <c r="F14" s="685">
        <v>19532</v>
      </c>
      <c r="G14" s="685">
        <v>2</v>
      </c>
      <c r="H14" s="687">
        <v>31491</v>
      </c>
      <c r="I14" s="688">
        <v>2</v>
      </c>
      <c r="J14" s="687">
        <v>2</v>
      </c>
      <c r="K14" s="583">
        <f t="shared" si="1"/>
        <v>0</v>
      </c>
      <c r="M14" s="423">
        <f t="shared" si="2"/>
        <v>1</v>
      </c>
    </row>
    <row r="15" spans="1:13">
      <c r="A15" s="444"/>
      <c r="B15" s="582">
        <v>10</v>
      </c>
      <c r="C15" s="684" t="s">
        <v>167</v>
      </c>
      <c r="D15" s="685">
        <v>3062</v>
      </c>
      <c r="E15" s="685">
        <v>1</v>
      </c>
      <c r="F15" s="685">
        <v>12274</v>
      </c>
      <c r="G15" s="685">
        <v>1</v>
      </c>
      <c r="H15" s="687">
        <v>15336</v>
      </c>
      <c r="I15" s="687">
        <v>2</v>
      </c>
      <c r="J15" s="687">
        <v>2</v>
      </c>
      <c r="K15" s="583">
        <f t="shared" si="1"/>
        <v>0</v>
      </c>
      <c r="M15" s="423">
        <f t="shared" si="2"/>
        <v>1</v>
      </c>
    </row>
    <row r="16" spans="1:13">
      <c r="A16" s="444"/>
      <c r="B16" s="582">
        <v>11</v>
      </c>
      <c r="C16" s="684" t="s">
        <v>136</v>
      </c>
      <c r="D16" s="685">
        <v>345.75</v>
      </c>
      <c r="E16" s="685">
        <v>2</v>
      </c>
      <c r="F16" s="685">
        <v>0</v>
      </c>
      <c r="G16" s="685">
        <v>0</v>
      </c>
      <c r="H16" s="687">
        <v>345.75</v>
      </c>
      <c r="I16" s="687">
        <v>2</v>
      </c>
      <c r="J16" s="687">
        <v>2</v>
      </c>
      <c r="K16" s="583">
        <f t="shared" si="1"/>
        <v>0</v>
      </c>
      <c r="M16" s="423">
        <f t="shared" si="2"/>
        <v>1</v>
      </c>
    </row>
    <row r="17" spans="1:13">
      <c r="A17" s="444"/>
      <c r="B17" s="582">
        <v>12</v>
      </c>
      <c r="C17" s="684" t="s">
        <v>156</v>
      </c>
      <c r="D17" s="685">
        <v>424</v>
      </c>
      <c r="E17" s="685">
        <v>0</v>
      </c>
      <c r="F17" s="685">
        <v>268.62</v>
      </c>
      <c r="G17" s="685">
        <v>1</v>
      </c>
      <c r="H17" s="687">
        <v>692.62</v>
      </c>
      <c r="I17" s="687">
        <v>1</v>
      </c>
      <c r="J17" s="687">
        <v>1</v>
      </c>
      <c r="K17" s="583">
        <f t="shared" si="1"/>
        <v>0</v>
      </c>
      <c r="M17" s="423">
        <f t="shared" si="2"/>
        <v>1</v>
      </c>
    </row>
    <row r="18" spans="1:13">
      <c r="A18" s="394"/>
      <c r="B18" s="582">
        <v>13</v>
      </c>
      <c r="C18" s="684" t="s">
        <v>157</v>
      </c>
      <c r="D18" s="685">
        <v>364</v>
      </c>
      <c r="E18" s="685">
        <v>0</v>
      </c>
      <c r="F18" s="685">
        <v>0</v>
      </c>
      <c r="G18" s="685">
        <v>0</v>
      </c>
      <c r="H18" s="687">
        <v>364</v>
      </c>
      <c r="I18" s="687">
        <v>0</v>
      </c>
      <c r="J18" s="687">
        <v>0</v>
      </c>
      <c r="K18" s="583">
        <f t="shared" si="1"/>
        <v>0</v>
      </c>
      <c r="M18" s="423">
        <f t="shared" si="2"/>
        <v>0</v>
      </c>
    </row>
    <row r="19" spans="1:13">
      <c r="A19" s="394"/>
      <c r="B19" s="582">
        <v>14</v>
      </c>
      <c r="C19" s="684" t="s">
        <v>217</v>
      </c>
      <c r="D19" s="685">
        <v>3103</v>
      </c>
      <c r="E19" s="685">
        <v>0</v>
      </c>
      <c r="F19" s="685">
        <v>1091.17</v>
      </c>
      <c r="G19" s="685">
        <v>0</v>
      </c>
      <c r="H19" s="687">
        <v>4194.17</v>
      </c>
      <c r="I19" s="687">
        <v>0</v>
      </c>
      <c r="J19" s="687">
        <v>0</v>
      </c>
      <c r="K19" s="583">
        <f t="shared" si="1"/>
        <v>0</v>
      </c>
      <c r="M19" s="423">
        <f t="shared" si="2"/>
        <v>0</v>
      </c>
    </row>
    <row r="20" spans="1:13">
      <c r="A20" s="394"/>
      <c r="B20" s="582">
        <v>15</v>
      </c>
      <c r="C20" s="684" t="s">
        <v>158</v>
      </c>
      <c r="D20" s="685">
        <v>1180.9000000000001</v>
      </c>
      <c r="E20" s="685">
        <v>0</v>
      </c>
      <c r="F20" s="685">
        <v>160.75</v>
      </c>
      <c r="G20" s="685">
        <v>0</v>
      </c>
      <c r="H20" s="687">
        <v>1341.65</v>
      </c>
      <c r="I20" s="687">
        <v>0</v>
      </c>
      <c r="J20" s="687">
        <v>0</v>
      </c>
      <c r="K20" s="583">
        <f t="shared" si="1"/>
        <v>0</v>
      </c>
      <c r="M20" s="423">
        <f t="shared" si="2"/>
        <v>0</v>
      </c>
    </row>
    <row r="21" spans="1:13">
      <c r="A21" s="444" t="s">
        <v>252</v>
      </c>
      <c r="B21" s="582">
        <v>16</v>
      </c>
      <c r="C21" s="684" t="s">
        <v>160</v>
      </c>
      <c r="D21" s="685">
        <v>710</v>
      </c>
      <c r="E21" s="685">
        <v>0</v>
      </c>
      <c r="F21" s="685">
        <v>459.25</v>
      </c>
      <c r="G21" s="685">
        <v>0</v>
      </c>
      <c r="H21" s="687">
        <v>1169.25</v>
      </c>
      <c r="I21" s="687">
        <v>0</v>
      </c>
      <c r="J21" s="687">
        <v>0</v>
      </c>
      <c r="K21" s="583">
        <f t="shared" si="1"/>
        <v>0</v>
      </c>
      <c r="M21" s="423">
        <f t="shared" si="2"/>
        <v>0</v>
      </c>
    </row>
    <row r="22" spans="1:13">
      <c r="A22" s="444" t="s">
        <v>253</v>
      </c>
      <c r="B22" s="582">
        <v>17</v>
      </c>
      <c r="C22" s="684" t="s">
        <v>161</v>
      </c>
      <c r="D22" s="685">
        <v>22</v>
      </c>
      <c r="E22" s="685">
        <v>0</v>
      </c>
      <c r="F22" s="685">
        <v>0</v>
      </c>
      <c r="G22" s="685">
        <v>0</v>
      </c>
      <c r="H22" s="687">
        <v>22</v>
      </c>
      <c r="I22" s="687">
        <v>0</v>
      </c>
      <c r="J22" s="687">
        <v>0</v>
      </c>
      <c r="K22" s="583">
        <f t="shared" si="1"/>
        <v>0</v>
      </c>
      <c r="M22" s="423">
        <f t="shared" si="2"/>
        <v>0</v>
      </c>
    </row>
    <row r="23" spans="1:13">
      <c r="A23" s="444"/>
      <c r="B23" s="582">
        <v>18</v>
      </c>
      <c r="C23" s="684" t="s">
        <v>162</v>
      </c>
      <c r="D23" s="685">
        <v>205</v>
      </c>
      <c r="E23" s="685">
        <v>0</v>
      </c>
      <c r="F23" s="685">
        <v>36</v>
      </c>
      <c r="G23" s="685">
        <v>0</v>
      </c>
      <c r="H23" s="687">
        <v>241</v>
      </c>
      <c r="I23" s="687">
        <v>0</v>
      </c>
      <c r="J23" s="687">
        <v>0</v>
      </c>
      <c r="K23" s="583">
        <f t="shared" si="1"/>
        <v>0</v>
      </c>
      <c r="M23" s="423">
        <f t="shared" si="2"/>
        <v>0</v>
      </c>
    </row>
    <row r="24" spans="1:13">
      <c r="A24" s="444"/>
      <c r="B24" s="582">
        <v>19</v>
      </c>
      <c r="C24" s="684" t="s">
        <v>174</v>
      </c>
      <c r="D24" s="685">
        <v>691.5</v>
      </c>
      <c r="E24" s="685">
        <v>0</v>
      </c>
      <c r="F24" s="685">
        <v>1329</v>
      </c>
      <c r="G24" s="685">
        <v>0</v>
      </c>
      <c r="H24" s="687">
        <v>2020.5</v>
      </c>
      <c r="I24" s="687">
        <v>0</v>
      </c>
      <c r="J24" s="687">
        <v>0</v>
      </c>
      <c r="K24" s="583">
        <f t="shared" si="1"/>
        <v>0</v>
      </c>
      <c r="M24" s="423">
        <f t="shared" si="2"/>
        <v>0</v>
      </c>
    </row>
    <row r="25" spans="1:13">
      <c r="A25" s="444"/>
      <c r="B25" s="582">
        <v>20</v>
      </c>
      <c r="C25" s="684" t="s">
        <v>178</v>
      </c>
      <c r="D25" s="685">
        <v>64853.53</v>
      </c>
      <c r="E25" s="685">
        <v>0</v>
      </c>
      <c r="F25" s="685">
        <v>9826.76</v>
      </c>
      <c r="G25" s="685">
        <v>0</v>
      </c>
      <c r="H25" s="687">
        <v>74680.289999999994</v>
      </c>
      <c r="I25" s="687">
        <v>0</v>
      </c>
      <c r="J25" s="687">
        <v>0</v>
      </c>
      <c r="K25" s="583">
        <f t="shared" si="1"/>
        <v>0</v>
      </c>
      <c r="M25" s="423">
        <f t="shared" si="2"/>
        <v>0</v>
      </c>
    </row>
    <row r="26" spans="1:13">
      <c r="A26" s="394"/>
      <c r="B26" s="582">
        <v>21</v>
      </c>
      <c r="C26" s="684" t="s">
        <v>179</v>
      </c>
      <c r="D26" s="685">
        <v>13311</v>
      </c>
      <c r="E26" s="685">
        <v>0</v>
      </c>
      <c r="F26" s="685">
        <v>59430</v>
      </c>
      <c r="G26" s="685">
        <v>0</v>
      </c>
      <c r="H26" s="687">
        <v>72741</v>
      </c>
      <c r="I26" s="688">
        <v>0</v>
      </c>
      <c r="J26" s="687">
        <v>0</v>
      </c>
      <c r="K26" s="583">
        <f t="shared" si="1"/>
        <v>0</v>
      </c>
      <c r="M26" s="423">
        <f t="shared" si="2"/>
        <v>0</v>
      </c>
    </row>
    <row r="27" spans="1:13">
      <c r="A27" s="394"/>
      <c r="B27" s="582">
        <v>22</v>
      </c>
      <c r="C27" s="684" t="s">
        <v>181</v>
      </c>
      <c r="D27" s="685">
        <v>1147.5</v>
      </c>
      <c r="E27" s="685">
        <v>0</v>
      </c>
      <c r="F27" s="685">
        <v>58</v>
      </c>
      <c r="G27" s="685">
        <v>0</v>
      </c>
      <c r="H27" s="687">
        <v>1205.5</v>
      </c>
      <c r="I27" s="688">
        <v>0</v>
      </c>
      <c r="J27" s="687">
        <v>0</v>
      </c>
      <c r="K27" s="583">
        <f t="shared" si="1"/>
        <v>0</v>
      </c>
      <c r="M27" s="423">
        <f t="shared" si="2"/>
        <v>0</v>
      </c>
    </row>
    <row r="28" spans="1:13">
      <c r="A28" s="394"/>
      <c r="B28" s="582">
        <v>23</v>
      </c>
      <c r="C28" s="684" t="s">
        <v>166</v>
      </c>
      <c r="D28" s="685">
        <v>7553.39</v>
      </c>
      <c r="E28" s="685">
        <v>0</v>
      </c>
      <c r="F28" s="685">
        <v>33713.75</v>
      </c>
      <c r="G28" s="685">
        <v>0</v>
      </c>
      <c r="H28" s="687">
        <v>41267.14</v>
      </c>
      <c r="I28" s="688">
        <v>0</v>
      </c>
      <c r="J28" s="687">
        <v>0</v>
      </c>
      <c r="K28" s="583">
        <f t="shared" si="1"/>
        <v>0</v>
      </c>
      <c r="M28" s="423">
        <f t="shared" si="2"/>
        <v>0</v>
      </c>
    </row>
    <row r="29" spans="1:13">
      <c r="A29" s="394"/>
      <c r="B29" s="582">
        <v>24</v>
      </c>
      <c r="C29" s="684" t="s">
        <v>168</v>
      </c>
      <c r="D29" s="685">
        <v>439</v>
      </c>
      <c r="E29" s="685">
        <v>0</v>
      </c>
      <c r="F29" s="685">
        <v>75</v>
      </c>
      <c r="G29" s="685">
        <v>0</v>
      </c>
      <c r="H29" s="687">
        <v>514</v>
      </c>
      <c r="I29" s="687">
        <v>0</v>
      </c>
      <c r="J29" s="687">
        <v>0</v>
      </c>
      <c r="K29" s="583">
        <f t="shared" si="1"/>
        <v>0</v>
      </c>
      <c r="M29" s="423">
        <f t="shared" si="2"/>
        <v>0</v>
      </c>
    </row>
    <row r="30" spans="1:13">
      <c r="A30" s="444" t="s">
        <v>254</v>
      </c>
      <c r="B30" s="582">
        <v>25</v>
      </c>
      <c r="C30" s="684" t="s">
        <v>169</v>
      </c>
      <c r="D30" s="685">
        <v>1263</v>
      </c>
      <c r="E30" s="685">
        <v>0</v>
      </c>
      <c r="F30" s="685">
        <v>256.06</v>
      </c>
      <c r="G30" s="685">
        <v>0</v>
      </c>
      <c r="H30" s="687">
        <v>1519.06</v>
      </c>
      <c r="I30" s="688">
        <v>0</v>
      </c>
      <c r="J30" s="687">
        <v>0</v>
      </c>
      <c r="K30" s="583">
        <f t="shared" si="1"/>
        <v>0</v>
      </c>
      <c r="M30" s="423">
        <f t="shared" si="2"/>
        <v>0</v>
      </c>
    </row>
    <row r="31" spans="1:13">
      <c r="A31" s="444" t="s">
        <v>255</v>
      </c>
      <c r="B31" s="582">
        <v>26</v>
      </c>
      <c r="C31" s="684" t="s">
        <v>170</v>
      </c>
      <c r="D31" s="685">
        <v>1441.68</v>
      </c>
      <c r="E31" s="685">
        <v>0</v>
      </c>
      <c r="F31" s="685">
        <v>2670.25</v>
      </c>
      <c r="G31" s="685">
        <v>0</v>
      </c>
      <c r="H31" s="687">
        <v>4111.93</v>
      </c>
      <c r="I31" s="688">
        <v>0</v>
      </c>
      <c r="J31" s="687">
        <v>0</v>
      </c>
      <c r="K31" s="583">
        <f t="shared" si="1"/>
        <v>0</v>
      </c>
      <c r="M31" s="423">
        <f t="shared" si="2"/>
        <v>0</v>
      </c>
    </row>
    <row r="32" spans="1:13">
      <c r="A32" s="444"/>
      <c r="B32" s="582">
        <v>27</v>
      </c>
      <c r="C32" s="684" t="s">
        <v>134</v>
      </c>
      <c r="D32" s="685">
        <v>132</v>
      </c>
      <c r="E32" s="685">
        <v>0</v>
      </c>
      <c r="F32" s="685">
        <v>230</v>
      </c>
      <c r="G32" s="685">
        <v>0</v>
      </c>
      <c r="H32" s="687">
        <v>362</v>
      </c>
      <c r="I32" s="688">
        <v>0</v>
      </c>
      <c r="J32" s="687">
        <v>0</v>
      </c>
      <c r="K32" s="583">
        <f t="shared" si="1"/>
        <v>0</v>
      </c>
      <c r="M32" s="423">
        <f t="shared" si="2"/>
        <v>0</v>
      </c>
    </row>
    <row r="33" spans="1:13">
      <c r="A33" s="444"/>
      <c r="B33" s="582">
        <v>28</v>
      </c>
      <c r="C33" s="684" t="s">
        <v>135</v>
      </c>
      <c r="D33" s="685">
        <v>998.75</v>
      </c>
      <c r="E33" s="685">
        <v>0</v>
      </c>
      <c r="F33" s="685">
        <v>36</v>
      </c>
      <c r="G33" s="685">
        <v>0</v>
      </c>
      <c r="H33" s="687">
        <v>1034.75</v>
      </c>
      <c r="I33" s="688">
        <v>0</v>
      </c>
      <c r="J33" s="687">
        <v>0</v>
      </c>
      <c r="K33" s="583">
        <f t="shared" si="1"/>
        <v>0</v>
      </c>
      <c r="M33" s="423">
        <f t="shared" si="2"/>
        <v>0</v>
      </c>
    </row>
    <row r="34" spans="1:13">
      <c r="A34" s="444"/>
      <c r="B34" s="582">
        <v>29</v>
      </c>
      <c r="C34" s="684" t="s">
        <v>137</v>
      </c>
      <c r="D34" s="685">
        <v>334</v>
      </c>
      <c r="E34" s="685">
        <v>0</v>
      </c>
      <c r="F34" s="685">
        <v>13</v>
      </c>
      <c r="G34" s="685">
        <v>0</v>
      </c>
      <c r="H34" s="687">
        <v>347</v>
      </c>
      <c r="I34" s="688">
        <v>0</v>
      </c>
      <c r="J34" s="687">
        <v>0</v>
      </c>
      <c r="K34" s="583">
        <f t="shared" si="1"/>
        <v>0</v>
      </c>
      <c r="M34" s="423">
        <f t="shared" si="2"/>
        <v>0</v>
      </c>
    </row>
    <row r="35" spans="1:13">
      <c r="A35" s="444"/>
      <c r="B35" s="582">
        <v>30</v>
      </c>
      <c r="C35" s="684" t="s">
        <v>138</v>
      </c>
      <c r="D35" s="685">
        <v>1023.81</v>
      </c>
      <c r="E35" s="685">
        <v>0</v>
      </c>
      <c r="F35" s="685">
        <v>930</v>
      </c>
      <c r="G35" s="685">
        <v>0</v>
      </c>
      <c r="H35" s="687">
        <v>1953.81</v>
      </c>
      <c r="I35" s="688">
        <v>0</v>
      </c>
      <c r="J35" s="687">
        <v>0</v>
      </c>
      <c r="K35" s="583">
        <f t="shared" si="1"/>
        <v>0</v>
      </c>
      <c r="M35" s="423">
        <f t="shared" si="2"/>
        <v>0</v>
      </c>
    </row>
    <row r="36" spans="1:13">
      <c r="A36" s="444"/>
      <c r="B36" s="582">
        <v>31</v>
      </c>
      <c r="C36" s="684" t="s">
        <v>139</v>
      </c>
      <c r="D36" s="685">
        <v>146</v>
      </c>
      <c r="E36" s="685">
        <v>0</v>
      </c>
      <c r="F36" s="685">
        <v>0</v>
      </c>
      <c r="G36" s="685">
        <v>0</v>
      </c>
      <c r="H36" s="687">
        <v>146</v>
      </c>
      <c r="I36" s="688">
        <v>0</v>
      </c>
      <c r="J36" s="687">
        <v>0</v>
      </c>
      <c r="K36" s="583">
        <f t="shared" si="1"/>
        <v>0</v>
      </c>
      <c r="M36" s="423">
        <f t="shared" si="2"/>
        <v>0</v>
      </c>
    </row>
    <row r="37" spans="1:13">
      <c r="A37" s="444"/>
      <c r="B37" s="582">
        <v>32</v>
      </c>
      <c r="C37" s="684" t="s">
        <v>140</v>
      </c>
      <c r="D37" s="685">
        <v>655</v>
      </c>
      <c r="E37" s="685">
        <v>0</v>
      </c>
      <c r="F37" s="685">
        <v>289.75</v>
      </c>
      <c r="G37" s="685">
        <v>0</v>
      </c>
      <c r="H37" s="687">
        <v>944.75</v>
      </c>
      <c r="I37" s="688">
        <v>0</v>
      </c>
      <c r="J37" s="687">
        <v>0</v>
      </c>
      <c r="K37" s="583">
        <f t="shared" si="1"/>
        <v>0</v>
      </c>
      <c r="M37" s="423">
        <f t="shared" si="2"/>
        <v>0</v>
      </c>
    </row>
    <row r="38" spans="1:13">
      <c r="A38" s="394"/>
      <c r="B38" s="582">
        <v>33</v>
      </c>
      <c r="C38" s="684" t="s">
        <v>141</v>
      </c>
      <c r="D38" s="685">
        <v>126.2</v>
      </c>
      <c r="E38" s="685">
        <v>0</v>
      </c>
      <c r="F38" s="685">
        <v>0</v>
      </c>
      <c r="G38" s="685">
        <v>0</v>
      </c>
      <c r="H38" s="687">
        <v>126.2</v>
      </c>
      <c r="I38" s="688">
        <v>0</v>
      </c>
      <c r="J38" s="687">
        <v>0</v>
      </c>
      <c r="K38" s="583">
        <f t="shared" si="1"/>
        <v>0</v>
      </c>
      <c r="M38" s="423">
        <f t="shared" si="2"/>
        <v>0</v>
      </c>
    </row>
    <row r="39" spans="1:13">
      <c r="A39" s="394"/>
      <c r="B39" s="582">
        <v>34</v>
      </c>
      <c r="C39" s="684" t="s">
        <v>142</v>
      </c>
      <c r="D39" s="685">
        <v>326.5</v>
      </c>
      <c r="E39" s="685">
        <v>0</v>
      </c>
      <c r="F39" s="688">
        <v>23</v>
      </c>
      <c r="G39" s="685">
        <v>0</v>
      </c>
      <c r="H39" s="687">
        <v>349.5</v>
      </c>
      <c r="I39" s="688">
        <v>0</v>
      </c>
      <c r="J39" s="687">
        <v>0</v>
      </c>
      <c r="K39" s="583">
        <f t="shared" si="1"/>
        <v>0</v>
      </c>
      <c r="M39" s="423">
        <f t="shared" si="2"/>
        <v>0</v>
      </c>
    </row>
    <row r="40" spans="1:13">
      <c r="A40" s="444"/>
      <c r="B40" s="582">
        <v>35</v>
      </c>
      <c r="C40" s="684" t="s">
        <v>144</v>
      </c>
      <c r="D40" s="685">
        <v>50</v>
      </c>
      <c r="E40" s="685">
        <v>0</v>
      </c>
      <c r="F40" s="688">
        <v>7</v>
      </c>
      <c r="G40" s="685">
        <v>0</v>
      </c>
      <c r="H40" s="687">
        <v>57</v>
      </c>
      <c r="I40" s="688">
        <v>0</v>
      </c>
      <c r="J40" s="687">
        <v>0</v>
      </c>
      <c r="K40" s="583">
        <f t="shared" si="1"/>
        <v>0</v>
      </c>
      <c r="M40" s="423">
        <f t="shared" si="2"/>
        <v>0</v>
      </c>
    </row>
    <row r="41" spans="1:13">
      <c r="A41" s="444"/>
      <c r="B41" s="582">
        <v>36</v>
      </c>
      <c r="C41" s="684" t="s">
        <v>145</v>
      </c>
      <c r="D41" s="685">
        <v>72.81</v>
      </c>
      <c r="E41" s="685">
        <v>0</v>
      </c>
      <c r="F41" s="685">
        <v>43</v>
      </c>
      <c r="G41" s="685">
        <v>0</v>
      </c>
      <c r="H41" s="687">
        <v>115.81</v>
      </c>
      <c r="I41" s="688">
        <v>0</v>
      </c>
      <c r="J41" s="687">
        <v>0</v>
      </c>
      <c r="K41" s="583">
        <f t="shared" si="1"/>
        <v>0</v>
      </c>
      <c r="M41" s="423">
        <f t="shared" si="2"/>
        <v>0</v>
      </c>
    </row>
    <row r="42" spans="1:13">
      <c r="A42" s="444"/>
      <c r="B42" s="582">
        <v>37</v>
      </c>
      <c r="C42" s="684" t="s">
        <v>146</v>
      </c>
      <c r="D42" s="685">
        <v>392.25</v>
      </c>
      <c r="E42" s="685">
        <v>0</v>
      </c>
      <c r="F42" s="685">
        <v>98</v>
      </c>
      <c r="G42" s="685">
        <v>0</v>
      </c>
      <c r="H42" s="687">
        <v>490.25</v>
      </c>
      <c r="I42" s="688">
        <v>0</v>
      </c>
      <c r="J42" s="687">
        <v>0</v>
      </c>
      <c r="K42" s="583">
        <f t="shared" si="1"/>
        <v>0</v>
      </c>
      <c r="M42" s="423">
        <f t="shared" si="2"/>
        <v>0</v>
      </c>
    </row>
    <row r="43" spans="1:13">
      <c r="A43" s="444"/>
      <c r="B43" s="582">
        <v>38</v>
      </c>
      <c r="C43" s="684" t="s">
        <v>147</v>
      </c>
      <c r="D43" s="685">
        <v>24.7</v>
      </c>
      <c r="E43" s="685">
        <v>0</v>
      </c>
      <c r="F43" s="685">
        <v>0</v>
      </c>
      <c r="G43" s="685">
        <v>0</v>
      </c>
      <c r="H43" s="687">
        <v>24.7</v>
      </c>
      <c r="I43" s="688">
        <v>0</v>
      </c>
      <c r="J43" s="687">
        <v>0</v>
      </c>
      <c r="K43" s="583">
        <f t="shared" si="1"/>
        <v>0</v>
      </c>
      <c r="M43" s="423">
        <f t="shared" si="2"/>
        <v>0</v>
      </c>
    </row>
    <row r="44" spans="1:13">
      <c r="A44" s="444"/>
      <c r="B44" s="582">
        <v>39</v>
      </c>
      <c r="C44" s="684" t="s">
        <v>148</v>
      </c>
      <c r="D44" s="685">
        <v>130.25</v>
      </c>
      <c r="E44" s="685">
        <v>0</v>
      </c>
      <c r="F44" s="685">
        <v>0</v>
      </c>
      <c r="G44" s="685">
        <v>0</v>
      </c>
      <c r="H44" s="687">
        <v>130.25</v>
      </c>
      <c r="I44" s="688">
        <v>0</v>
      </c>
      <c r="J44" s="687">
        <v>0</v>
      </c>
      <c r="K44" s="583">
        <f t="shared" si="1"/>
        <v>0</v>
      </c>
      <c r="M44" s="423">
        <f t="shared" si="2"/>
        <v>0</v>
      </c>
    </row>
    <row r="45" spans="1:13">
      <c r="A45" s="444"/>
      <c r="B45" s="582">
        <v>40</v>
      </c>
      <c r="C45" s="684" t="s">
        <v>151</v>
      </c>
      <c r="D45" s="685">
        <v>64.5</v>
      </c>
      <c r="E45" s="685">
        <v>0</v>
      </c>
      <c r="F45" s="685">
        <v>9</v>
      </c>
      <c r="G45" s="685">
        <v>0</v>
      </c>
      <c r="H45" s="687">
        <v>73.5</v>
      </c>
      <c r="I45" s="688">
        <v>0</v>
      </c>
      <c r="J45" s="687">
        <v>0</v>
      </c>
      <c r="K45" s="583">
        <f t="shared" si="1"/>
        <v>0</v>
      </c>
      <c r="M45" s="423">
        <f t="shared" si="2"/>
        <v>0</v>
      </c>
    </row>
    <row r="46" spans="1:13">
      <c r="A46" s="444" t="s">
        <v>256</v>
      </c>
      <c r="B46" s="582">
        <v>41</v>
      </c>
      <c r="C46" s="684" t="s">
        <v>152</v>
      </c>
      <c r="D46" s="685">
        <v>240.5</v>
      </c>
      <c r="E46" s="685">
        <v>0</v>
      </c>
      <c r="F46" s="685">
        <v>10</v>
      </c>
      <c r="G46" s="685">
        <v>0</v>
      </c>
      <c r="H46" s="687">
        <v>250.5</v>
      </c>
      <c r="I46" s="688">
        <v>0</v>
      </c>
      <c r="J46" s="687">
        <v>0</v>
      </c>
      <c r="K46" s="583">
        <f t="shared" si="1"/>
        <v>0</v>
      </c>
      <c r="M46" s="423">
        <f t="shared" si="2"/>
        <v>0</v>
      </c>
    </row>
    <row r="47" spans="1:13">
      <c r="A47" s="444" t="s">
        <v>257</v>
      </c>
      <c r="B47" s="582">
        <v>42</v>
      </c>
      <c r="C47" s="684" t="s">
        <v>153</v>
      </c>
      <c r="D47" s="685">
        <v>83.75</v>
      </c>
      <c r="E47" s="685">
        <v>0</v>
      </c>
      <c r="F47" s="685">
        <v>0</v>
      </c>
      <c r="G47" s="685">
        <v>0</v>
      </c>
      <c r="H47" s="687">
        <v>83.75</v>
      </c>
      <c r="I47" s="688">
        <v>0</v>
      </c>
      <c r="J47" s="687">
        <v>0</v>
      </c>
      <c r="K47" s="583">
        <f t="shared" si="1"/>
        <v>0</v>
      </c>
      <c r="M47" s="423">
        <f t="shared" si="2"/>
        <v>0</v>
      </c>
    </row>
    <row r="48" spans="1:13">
      <c r="A48" s="444"/>
      <c r="B48" s="582">
        <v>43</v>
      </c>
      <c r="C48" s="684" t="s">
        <v>183</v>
      </c>
      <c r="D48" s="685">
        <v>9086.18</v>
      </c>
      <c r="E48" s="685">
        <v>0</v>
      </c>
      <c r="F48" s="685">
        <v>2431</v>
      </c>
      <c r="G48" s="685">
        <v>0</v>
      </c>
      <c r="H48" s="687">
        <v>11517.18</v>
      </c>
      <c r="I48" s="688">
        <v>0</v>
      </c>
      <c r="J48" s="687">
        <v>0</v>
      </c>
      <c r="K48" s="583">
        <f t="shared" si="1"/>
        <v>0</v>
      </c>
      <c r="M48" s="423">
        <f t="shared" si="2"/>
        <v>0</v>
      </c>
    </row>
    <row r="49" spans="1:13">
      <c r="A49" s="444"/>
      <c r="B49" s="582">
        <v>44</v>
      </c>
      <c r="C49" s="684" t="s">
        <v>184</v>
      </c>
      <c r="D49" s="685">
        <v>20051</v>
      </c>
      <c r="E49" s="685">
        <v>0</v>
      </c>
      <c r="F49" s="685">
        <v>79018.91</v>
      </c>
      <c r="G49" s="685">
        <v>0</v>
      </c>
      <c r="H49" s="687">
        <v>99069.91</v>
      </c>
      <c r="I49" s="688">
        <v>0</v>
      </c>
      <c r="J49" s="687">
        <v>0</v>
      </c>
      <c r="K49" s="583">
        <f t="shared" si="1"/>
        <v>0</v>
      </c>
      <c r="M49" s="423">
        <f t="shared" si="2"/>
        <v>0</v>
      </c>
    </row>
    <row r="50" spans="1:13">
      <c r="A50" s="444"/>
      <c r="B50" s="582">
        <v>45</v>
      </c>
      <c r="C50" s="684" t="s">
        <v>185</v>
      </c>
      <c r="D50" s="685">
        <v>1984.1</v>
      </c>
      <c r="E50" s="685">
        <v>0</v>
      </c>
      <c r="F50" s="685">
        <v>2183</v>
      </c>
      <c r="G50" s="685">
        <v>0</v>
      </c>
      <c r="H50" s="687">
        <v>4167.1000000000004</v>
      </c>
      <c r="I50" s="688">
        <v>0</v>
      </c>
      <c r="J50" s="687">
        <v>0</v>
      </c>
      <c r="K50" s="583">
        <f t="shared" si="1"/>
        <v>0</v>
      </c>
      <c r="M50" s="423">
        <f t="shared" si="2"/>
        <v>0</v>
      </c>
    </row>
    <row r="51" spans="1:13">
      <c r="A51" s="444"/>
      <c r="B51" s="582">
        <v>46</v>
      </c>
      <c r="C51" s="684" t="s">
        <v>186</v>
      </c>
      <c r="D51" s="685">
        <v>9879.5499999999993</v>
      </c>
      <c r="E51" s="685">
        <v>0</v>
      </c>
      <c r="F51" s="685">
        <v>70347.98</v>
      </c>
      <c r="G51" s="685">
        <v>0</v>
      </c>
      <c r="H51" s="687">
        <v>80227.53</v>
      </c>
      <c r="I51" s="688">
        <v>0</v>
      </c>
      <c r="J51" s="687">
        <v>0</v>
      </c>
      <c r="K51" s="583">
        <f t="shared" si="1"/>
        <v>0</v>
      </c>
      <c r="M51" s="423">
        <f t="shared" si="2"/>
        <v>0</v>
      </c>
    </row>
    <row r="52" spans="1:13">
      <c r="A52" s="444"/>
      <c r="B52" s="582">
        <v>47</v>
      </c>
      <c r="C52" s="684" t="s">
        <v>187</v>
      </c>
      <c r="D52" s="685">
        <v>185.5</v>
      </c>
      <c r="E52" s="685">
        <v>0</v>
      </c>
      <c r="F52" s="685">
        <v>39521</v>
      </c>
      <c r="G52" s="685">
        <v>0</v>
      </c>
      <c r="H52" s="687">
        <v>39706.5</v>
      </c>
      <c r="I52" s="687">
        <v>0</v>
      </c>
      <c r="J52" s="687">
        <v>0</v>
      </c>
      <c r="K52" s="583">
        <f t="shared" si="1"/>
        <v>0</v>
      </c>
      <c r="M52" s="423">
        <f t="shared" si="2"/>
        <v>0</v>
      </c>
    </row>
    <row r="53" spans="1:13">
      <c r="A53" s="394"/>
      <c r="B53" s="582">
        <v>48</v>
      </c>
      <c r="C53" s="684" t="s">
        <v>188</v>
      </c>
      <c r="D53" s="685">
        <v>3026</v>
      </c>
      <c r="E53" s="685">
        <v>0</v>
      </c>
      <c r="F53" s="685">
        <v>15922.73</v>
      </c>
      <c r="G53" s="685">
        <v>0</v>
      </c>
      <c r="H53" s="687">
        <v>18948.73</v>
      </c>
      <c r="I53" s="688">
        <v>0</v>
      </c>
      <c r="J53" s="687">
        <v>0</v>
      </c>
      <c r="K53" s="583">
        <f t="shared" si="1"/>
        <v>0</v>
      </c>
      <c r="M53" s="423">
        <f t="shared" si="2"/>
        <v>0</v>
      </c>
    </row>
    <row r="54" spans="1:13">
      <c r="A54" s="444"/>
      <c r="B54" s="582">
        <v>49</v>
      </c>
      <c r="C54" s="684" t="s">
        <v>189</v>
      </c>
      <c r="D54" s="685">
        <v>429.11</v>
      </c>
      <c r="E54" s="685">
        <v>0</v>
      </c>
      <c r="F54" s="685">
        <v>6326</v>
      </c>
      <c r="G54" s="685">
        <v>0</v>
      </c>
      <c r="H54" s="687">
        <v>6755.11</v>
      </c>
      <c r="I54" s="687">
        <v>0</v>
      </c>
      <c r="J54" s="687">
        <v>0</v>
      </c>
      <c r="K54" s="583">
        <f t="shared" si="1"/>
        <v>0</v>
      </c>
      <c r="M54" s="423">
        <f t="shared" si="2"/>
        <v>0</v>
      </c>
    </row>
    <row r="55" spans="1:13">
      <c r="A55" s="444"/>
      <c r="B55" s="582">
        <v>50</v>
      </c>
      <c r="C55" s="684" t="s">
        <v>190</v>
      </c>
      <c r="D55" s="685">
        <v>2000</v>
      </c>
      <c r="E55" s="685">
        <v>0</v>
      </c>
      <c r="F55" s="685">
        <v>4211</v>
      </c>
      <c r="G55" s="685">
        <v>0</v>
      </c>
      <c r="H55" s="687">
        <v>6211</v>
      </c>
      <c r="I55" s="688">
        <v>0</v>
      </c>
      <c r="J55" s="687">
        <v>0</v>
      </c>
      <c r="K55" s="583">
        <f t="shared" si="1"/>
        <v>0</v>
      </c>
      <c r="M55" s="423">
        <f t="shared" si="2"/>
        <v>0</v>
      </c>
    </row>
    <row r="56" spans="1:13">
      <c r="A56" s="444"/>
      <c r="B56" s="582">
        <v>51</v>
      </c>
      <c r="C56" s="684" t="s">
        <v>191</v>
      </c>
      <c r="D56" s="685">
        <v>1833</v>
      </c>
      <c r="E56" s="685">
        <v>0</v>
      </c>
      <c r="F56" s="685">
        <v>4909</v>
      </c>
      <c r="G56" s="685">
        <v>0</v>
      </c>
      <c r="H56" s="687">
        <v>6742</v>
      </c>
      <c r="I56" s="688">
        <v>0</v>
      </c>
      <c r="J56" s="687">
        <v>0</v>
      </c>
      <c r="K56" s="583">
        <f t="shared" si="1"/>
        <v>0</v>
      </c>
      <c r="M56" s="423">
        <f t="shared" si="2"/>
        <v>0</v>
      </c>
    </row>
    <row r="57" spans="1:13">
      <c r="A57" s="444"/>
      <c r="B57" s="582">
        <v>52</v>
      </c>
      <c r="C57" s="684" t="s">
        <v>192</v>
      </c>
      <c r="D57" s="685">
        <v>12.75</v>
      </c>
      <c r="E57" s="685">
        <v>0</v>
      </c>
      <c r="F57" s="685">
        <v>4549.5</v>
      </c>
      <c r="G57" s="685">
        <v>0</v>
      </c>
      <c r="H57" s="687">
        <v>4562.25</v>
      </c>
      <c r="I57" s="688">
        <v>0</v>
      </c>
      <c r="J57" s="687">
        <v>0</v>
      </c>
      <c r="K57" s="583">
        <f t="shared" si="1"/>
        <v>0</v>
      </c>
      <c r="M57" s="423">
        <f t="shared" si="2"/>
        <v>0</v>
      </c>
    </row>
    <row r="58" spans="1:13">
      <c r="A58" s="394"/>
      <c r="B58" s="582">
        <v>53</v>
      </c>
      <c r="C58" s="684" t="s">
        <v>193</v>
      </c>
      <c r="D58" s="685">
        <v>49</v>
      </c>
      <c r="E58" s="685">
        <v>0</v>
      </c>
      <c r="F58" s="685">
        <v>4504.91</v>
      </c>
      <c r="G58" s="685">
        <v>0</v>
      </c>
      <c r="H58" s="687">
        <v>4553.91</v>
      </c>
      <c r="I58" s="688">
        <v>0</v>
      </c>
      <c r="J58" s="687">
        <v>0</v>
      </c>
      <c r="K58" s="583">
        <f t="shared" si="1"/>
        <v>0</v>
      </c>
      <c r="M58" s="423">
        <f t="shared" si="2"/>
        <v>0</v>
      </c>
    </row>
    <row r="59" spans="1:13">
      <c r="A59" s="394"/>
      <c r="B59" s="582">
        <v>54</v>
      </c>
      <c r="C59" s="684" t="s">
        <v>194</v>
      </c>
      <c r="D59" s="685">
        <v>13326.59</v>
      </c>
      <c r="E59" s="685">
        <v>0</v>
      </c>
      <c r="F59" s="685">
        <v>11222.2</v>
      </c>
      <c r="G59" s="685">
        <v>0</v>
      </c>
      <c r="H59" s="687">
        <v>24548.79</v>
      </c>
      <c r="I59" s="687">
        <v>0</v>
      </c>
      <c r="J59" s="687">
        <v>0</v>
      </c>
      <c r="K59" s="583">
        <f t="shared" si="1"/>
        <v>0</v>
      </c>
      <c r="M59" s="423">
        <f t="shared" si="2"/>
        <v>0</v>
      </c>
    </row>
    <row r="60" spans="1:13">
      <c r="A60" s="444" t="s">
        <v>258</v>
      </c>
      <c r="B60" s="582">
        <v>55</v>
      </c>
      <c r="C60" s="684" t="s">
        <v>195</v>
      </c>
      <c r="D60" s="685">
        <v>352</v>
      </c>
      <c r="E60" s="685">
        <v>0</v>
      </c>
      <c r="F60" s="685">
        <v>2862.55</v>
      </c>
      <c r="G60" s="685">
        <v>0</v>
      </c>
      <c r="H60" s="687">
        <v>3214.55</v>
      </c>
      <c r="I60" s="688">
        <v>0</v>
      </c>
      <c r="J60" s="687">
        <v>0</v>
      </c>
      <c r="K60" s="583">
        <f t="shared" si="1"/>
        <v>0</v>
      </c>
      <c r="M60" s="423">
        <f t="shared" si="2"/>
        <v>0</v>
      </c>
    </row>
    <row r="61" spans="1:13">
      <c r="A61" s="444" t="s">
        <v>251</v>
      </c>
      <c r="B61" s="582">
        <v>56</v>
      </c>
      <c r="C61" s="684" t="s">
        <v>196</v>
      </c>
      <c r="D61" s="685">
        <v>3205.67</v>
      </c>
      <c r="E61" s="685">
        <v>0</v>
      </c>
      <c r="F61" s="685">
        <v>68966.899999999994</v>
      </c>
      <c r="G61" s="685">
        <v>0</v>
      </c>
      <c r="H61" s="687">
        <v>72172.569999999992</v>
      </c>
      <c r="I61" s="687">
        <v>0</v>
      </c>
      <c r="J61" s="687">
        <v>0</v>
      </c>
      <c r="K61" s="583">
        <f t="shared" si="1"/>
        <v>0</v>
      </c>
      <c r="M61" s="423">
        <f t="shared" si="2"/>
        <v>0</v>
      </c>
    </row>
    <row r="62" spans="1:13">
      <c r="A62" s="444"/>
      <c r="B62" s="582">
        <v>57</v>
      </c>
      <c r="C62" s="684" t="s">
        <v>117</v>
      </c>
      <c r="D62" s="685">
        <v>175.09</v>
      </c>
      <c r="E62" s="685">
        <v>0</v>
      </c>
      <c r="F62" s="685">
        <v>0</v>
      </c>
      <c r="G62" s="685">
        <v>0</v>
      </c>
      <c r="H62" s="687">
        <v>175.09</v>
      </c>
      <c r="I62" s="688">
        <v>0</v>
      </c>
      <c r="J62" s="687">
        <v>0</v>
      </c>
      <c r="K62" s="583">
        <f t="shared" si="1"/>
        <v>0</v>
      </c>
      <c r="M62" s="423">
        <f t="shared" si="2"/>
        <v>0</v>
      </c>
    </row>
    <row r="63" spans="1:13">
      <c r="A63" s="444"/>
      <c r="B63" s="582">
        <v>58</v>
      </c>
      <c r="C63" s="684" t="s">
        <v>120</v>
      </c>
      <c r="D63" s="685">
        <v>6</v>
      </c>
      <c r="E63" s="685">
        <v>0</v>
      </c>
      <c r="F63" s="685">
        <v>0</v>
      </c>
      <c r="G63" s="685">
        <v>0</v>
      </c>
      <c r="H63" s="687">
        <v>6</v>
      </c>
      <c r="I63" s="688">
        <v>0</v>
      </c>
      <c r="J63" s="687">
        <v>0</v>
      </c>
      <c r="K63" s="583">
        <f t="shared" si="1"/>
        <v>0</v>
      </c>
      <c r="M63" s="423">
        <f t="shared" si="2"/>
        <v>0</v>
      </c>
    </row>
    <row r="64" spans="1:13">
      <c r="A64" s="444"/>
      <c r="B64" s="582">
        <v>59</v>
      </c>
      <c r="C64" s="684" t="s">
        <v>124</v>
      </c>
      <c r="D64" s="685">
        <v>17</v>
      </c>
      <c r="E64" s="685">
        <v>0</v>
      </c>
      <c r="F64" s="685">
        <v>151</v>
      </c>
      <c r="G64" s="685">
        <v>0</v>
      </c>
      <c r="H64" s="687">
        <v>168</v>
      </c>
      <c r="I64" s="688">
        <v>0</v>
      </c>
      <c r="J64" s="687">
        <v>0</v>
      </c>
      <c r="K64" s="583">
        <f t="shared" si="1"/>
        <v>0</v>
      </c>
      <c r="M64" s="423">
        <f t="shared" si="2"/>
        <v>0</v>
      </c>
    </row>
    <row r="65" spans="1:13">
      <c r="A65" s="444"/>
      <c r="B65" s="582">
        <v>60</v>
      </c>
      <c r="C65" s="684" t="s">
        <v>125</v>
      </c>
      <c r="D65" s="685">
        <v>485.71</v>
      </c>
      <c r="E65" s="685">
        <v>0</v>
      </c>
      <c r="F65" s="685">
        <v>76</v>
      </c>
      <c r="G65" s="685">
        <v>0</v>
      </c>
      <c r="H65" s="687">
        <v>561.71</v>
      </c>
      <c r="I65" s="688">
        <v>0</v>
      </c>
      <c r="J65" s="687">
        <v>0</v>
      </c>
      <c r="K65" s="583">
        <f t="shared" si="1"/>
        <v>0</v>
      </c>
      <c r="M65" s="423">
        <f t="shared" si="2"/>
        <v>0</v>
      </c>
    </row>
    <row r="66" spans="1:13">
      <c r="A66" s="444"/>
      <c r="B66" s="582">
        <v>61</v>
      </c>
      <c r="C66" s="684" t="s">
        <v>126</v>
      </c>
      <c r="D66" s="685">
        <v>51</v>
      </c>
      <c r="E66" s="685">
        <v>0</v>
      </c>
      <c r="F66" s="685">
        <v>0</v>
      </c>
      <c r="G66" s="685">
        <v>0</v>
      </c>
      <c r="H66" s="687">
        <v>51</v>
      </c>
      <c r="I66" s="688">
        <v>0</v>
      </c>
      <c r="J66" s="687">
        <v>0</v>
      </c>
      <c r="K66" s="583">
        <f t="shared" si="1"/>
        <v>0</v>
      </c>
      <c r="M66" s="423">
        <f t="shared" si="2"/>
        <v>0</v>
      </c>
    </row>
    <row r="67" spans="1:13">
      <c r="A67" s="444"/>
      <c r="B67" s="582">
        <v>62</v>
      </c>
      <c r="C67" s="684" t="s">
        <v>128</v>
      </c>
      <c r="D67" s="685">
        <v>10</v>
      </c>
      <c r="E67" s="685">
        <v>0</v>
      </c>
      <c r="F67" s="685">
        <v>0</v>
      </c>
      <c r="G67" s="685">
        <v>0</v>
      </c>
      <c r="H67" s="687">
        <v>10</v>
      </c>
      <c r="I67" s="688">
        <v>0</v>
      </c>
      <c r="J67" s="687">
        <v>0</v>
      </c>
      <c r="K67" s="583">
        <f t="shared" si="1"/>
        <v>0</v>
      </c>
      <c r="M67" s="423">
        <f t="shared" si="2"/>
        <v>0</v>
      </c>
    </row>
    <row r="68" spans="1:13">
      <c r="A68" s="452"/>
      <c r="B68" s="582">
        <v>63</v>
      </c>
      <c r="C68" s="684" t="s">
        <v>130</v>
      </c>
      <c r="D68" s="685">
        <v>237</v>
      </c>
      <c r="E68" s="685">
        <v>0</v>
      </c>
      <c r="F68" s="685">
        <v>241</v>
      </c>
      <c r="G68" s="685">
        <v>0</v>
      </c>
      <c r="H68" s="687">
        <v>478</v>
      </c>
      <c r="I68" s="688">
        <v>0</v>
      </c>
      <c r="J68" s="687">
        <v>0</v>
      </c>
      <c r="K68" s="583">
        <f t="shared" si="1"/>
        <v>0</v>
      </c>
      <c r="M68" s="423">
        <f t="shared" si="2"/>
        <v>0</v>
      </c>
    </row>
    <row r="69" spans="1:13">
      <c r="A69" s="452"/>
      <c r="B69" s="582">
        <v>64</v>
      </c>
      <c r="C69" s="684" t="s">
        <v>132</v>
      </c>
      <c r="D69" s="685">
        <v>125.55</v>
      </c>
      <c r="E69" s="685">
        <v>0</v>
      </c>
      <c r="F69" s="685">
        <v>46</v>
      </c>
      <c r="G69" s="685">
        <v>0</v>
      </c>
      <c r="H69" s="687">
        <v>171.55</v>
      </c>
      <c r="I69" s="688">
        <v>0</v>
      </c>
      <c r="J69" s="687">
        <v>0</v>
      </c>
      <c r="K69" s="583">
        <f t="shared" si="1"/>
        <v>0</v>
      </c>
      <c r="M69" s="423">
        <f t="shared" si="2"/>
        <v>0</v>
      </c>
    </row>
    <row r="70" spans="1:13">
      <c r="A70" s="452"/>
      <c r="B70" s="582">
        <v>65</v>
      </c>
      <c r="C70" s="684" t="s">
        <v>131</v>
      </c>
      <c r="D70" s="685">
        <v>42</v>
      </c>
      <c r="E70" s="685">
        <v>0</v>
      </c>
      <c r="F70" s="685">
        <v>41.5</v>
      </c>
      <c r="G70" s="685">
        <v>0</v>
      </c>
      <c r="H70" s="687">
        <v>83.5</v>
      </c>
      <c r="I70" s="688">
        <v>0</v>
      </c>
      <c r="J70" s="687">
        <v>0</v>
      </c>
      <c r="K70" s="583">
        <f t="shared" si="1"/>
        <v>0</v>
      </c>
      <c r="M70" s="423">
        <f t="shared" si="2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CD4B2-3DC6-4EFD-BAAC-76BA156DE082}">
  <sheetPr codeName="Sheet97"/>
  <dimension ref="A1:M67"/>
  <sheetViews>
    <sheetView zoomScale="90" zoomScaleNormal="90" workbookViewId="0">
      <selection activeCell="H11" sqref="H11"/>
    </sheetView>
  </sheetViews>
  <sheetFormatPr defaultColWidth="9.140625" defaultRowHeight="21"/>
  <cols>
    <col min="1" max="2" width="9.140625" style="89"/>
    <col min="3" max="3" width="16.5703125" style="89" customWidth="1"/>
    <col min="4" max="4" width="11.28515625" style="89" customWidth="1"/>
    <col min="5" max="5" width="9.140625" style="89"/>
    <col min="6" max="6" width="11.140625" style="89" customWidth="1"/>
    <col min="7" max="7" width="9.140625" style="89"/>
    <col min="8" max="8" width="11.42578125" style="89" customWidth="1"/>
    <col min="9" max="12" width="9.140625" style="89"/>
    <col min="13" max="13" width="17.140625" style="358" customWidth="1"/>
    <col min="14" max="16384" width="9.140625" style="89"/>
  </cols>
  <sheetData>
    <row r="1" spans="1:13">
      <c r="A1" s="883" t="s">
        <v>374</v>
      </c>
      <c r="B1" s="883"/>
      <c r="C1" s="883"/>
      <c r="D1" s="883"/>
      <c r="E1" s="883"/>
      <c r="F1" s="883"/>
      <c r="G1" s="883"/>
      <c r="H1" s="883"/>
      <c r="I1" s="883"/>
      <c r="J1" s="883"/>
      <c r="K1" s="883"/>
    </row>
    <row r="2" spans="1:13" ht="20.25">
      <c r="A2" s="876" t="s">
        <v>237</v>
      </c>
      <c r="B2" s="876" t="s">
        <v>227</v>
      </c>
      <c r="C2" s="876" t="s">
        <v>4</v>
      </c>
      <c r="D2" s="873" t="s">
        <v>238</v>
      </c>
      <c r="E2" s="875"/>
      <c r="F2" s="873" t="s">
        <v>239</v>
      </c>
      <c r="G2" s="875"/>
      <c r="H2" s="884" t="s">
        <v>240</v>
      </c>
      <c r="I2" s="884" t="s">
        <v>241</v>
      </c>
      <c r="J2" s="884" t="s">
        <v>242</v>
      </c>
      <c r="K2" s="884" t="s">
        <v>231</v>
      </c>
      <c r="M2" t="s">
        <v>318</v>
      </c>
    </row>
    <row r="3" spans="1:13">
      <c r="A3" s="876"/>
      <c r="B3" s="876"/>
      <c r="C3" s="876"/>
      <c r="D3" s="884" t="s">
        <v>243</v>
      </c>
      <c r="E3" s="887" t="s">
        <v>259</v>
      </c>
      <c r="F3" s="884" t="s">
        <v>243</v>
      </c>
      <c r="G3" s="887" t="s">
        <v>259</v>
      </c>
      <c r="H3" s="885"/>
      <c r="I3" s="885"/>
      <c r="J3" s="885"/>
      <c r="K3" s="885"/>
    </row>
    <row r="4" spans="1:13">
      <c r="A4" s="876"/>
      <c r="B4" s="876"/>
      <c r="C4" s="876"/>
      <c r="D4" s="886"/>
      <c r="E4" s="888"/>
      <c r="F4" s="886"/>
      <c r="G4" s="888"/>
      <c r="H4" s="886"/>
      <c r="I4" s="886"/>
      <c r="J4" s="886"/>
      <c r="K4" s="886"/>
    </row>
    <row r="5" spans="1:13">
      <c r="A5" s="880" t="s">
        <v>40</v>
      </c>
      <c r="B5" s="881"/>
      <c r="C5" s="882"/>
      <c r="D5" s="169">
        <f t="shared" ref="D5:I5" si="0">SUM(D6:D67)</f>
        <v>0</v>
      </c>
      <c r="E5" s="169">
        <f t="shared" si="0"/>
        <v>0</v>
      </c>
      <c r="F5" s="169">
        <f t="shared" si="0"/>
        <v>0</v>
      </c>
      <c r="G5" s="169">
        <f>SUM(G6:G67)</f>
        <v>0</v>
      </c>
      <c r="H5" s="170">
        <f t="shared" si="0"/>
        <v>0</v>
      </c>
      <c r="I5" s="171">
        <f t="shared" si="0"/>
        <v>0</v>
      </c>
      <c r="J5" s="171">
        <f>SUM(J6:J67)</f>
        <v>0</v>
      </c>
      <c r="K5" s="171">
        <f>SUM(K6:K67)</f>
        <v>0</v>
      </c>
      <c r="M5" s="358">
        <f>SUM(M6:M67)</f>
        <v>0</v>
      </c>
    </row>
    <row r="6" spans="1:13">
      <c r="A6" s="172" t="s">
        <v>248</v>
      </c>
      <c r="B6" s="173">
        <v>1</v>
      </c>
      <c r="C6" s="363" t="s">
        <v>155</v>
      </c>
      <c r="D6" s="286"/>
      <c r="E6" s="175"/>
      <c r="F6" s="286"/>
      <c r="G6" s="175"/>
      <c r="H6" s="176"/>
      <c r="I6" s="183"/>
      <c r="J6" s="205"/>
      <c r="K6" s="177">
        <f>+J6-I6</f>
        <v>0</v>
      </c>
      <c r="M6" s="358">
        <f>IF(J6&gt;0,1,0)</f>
        <v>0</v>
      </c>
    </row>
    <row r="7" spans="1:13">
      <c r="A7" s="178" t="s">
        <v>249</v>
      </c>
      <c r="B7" s="179">
        <v>2</v>
      </c>
      <c r="C7" s="364" t="s">
        <v>156</v>
      </c>
      <c r="D7" s="180"/>
      <c r="E7" s="181"/>
      <c r="F7" s="180"/>
      <c r="G7" s="181"/>
      <c r="H7" s="182"/>
      <c r="I7" s="183"/>
      <c r="J7" s="182"/>
      <c r="K7" s="177">
        <f t="shared" ref="K7:K67" si="1">+J7-I7</f>
        <v>0</v>
      </c>
      <c r="M7" s="358">
        <f t="shared" ref="M7:M67" si="2">IF(J7&gt;0,1,0)</f>
        <v>0</v>
      </c>
    </row>
    <row r="8" spans="1:13">
      <c r="A8" s="178"/>
      <c r="B8" s="179">
        <v>3</v>
      </c>
      <c r="C8" s="365" t="s">
        <v>217</v>
      </c>
      <c r="D8" s="180"/>
      <c r="E8" s="181"/>
      <c r="F8" s="196"/>
      <c r="G8" s="181"/>
      <c r="H8" s="182"/>
      <c r="I8" s="183"/>
      <c r="J8" s="182"/>
      <c r="K8" s="177">
        <f t="shared" si="1"/>
        <v>0</v>
      </c>
      <c r="M8" s="358">
        <f t="shared" si="2"/>
        <v>0</v>
      </c>
    </row>
    <row r="9" spans="1:13">
      <c r="A9" s="178"/>
      <c r="B9" s="184">
        <v>4</v>
      </c>
      <c r="C9" s="364" t="s">
        <v>158</v>
      </c>
      <c r="D9" s="201"/>
      <c r="E9" s="181"/>
      <c r="F9" s="201"/>
      <c r="G9" s="181"/>
      <c r="H9" s="182"/>
      <c r="I9" s="183"/>
      <c r="J9" s="182"/>
      <c r="K9" s="177">
        <f t="shared" si="1"/>
        <v>0</v>
      </c>
      <c r="M9" s="358">
        <f t="shared" si="2"/>
        <v>0</v>
      </c>
    </row>
    <row r="10" spans="1:13">
      <c r="A10" s="178"/>
      <c r="B10" s="184">
        <v>5</v>
      </c>
      <c r="C10" s="364" t="s">
        <v>160</v>
      </c>
      <c r="D10" s="180"/>
      <c r="E10" s="181"/>
      <c r="F10" s="180"/>
      <c r="G10" s="181"/>
      <c r="H10" s="182"/>
      <c r="I10" s="183"/>
      <c r="J10" s="182"/>
      <c r="K10" s="177">
        <f t="shared" si="1"/>
        <v>0</v>
      </c>
      <c r="M10" s="358">
        <f t="shared" si="2"/>
        <v>0</v>
      </c>
    </row>
    <row r="11" spans="1:13">
      <c r="A11" s="178"/>
      <c r="B11" s="185">
        <v>6</v>
      </c>
      <c r="C11" s="364" t="s">
        <v>161</v>
      </c>
      <c r="D11" s="201"/>
      <c r="E11" s="181"/>
      <c r="F11" s="201"/>
      <c r="G11" s="181"/>
      <c r="H11" s="182"/>
      <c r="I11" s="183"/>
      <c r="J11" s="182"/>
      <c r="K11" s="177">
        <f t="shared" si="1"/>
        <v>0</v>
      </c>
      <c r="M11" s="358">
        <f t="shared" si="2"/>
        <v>0</v>
      </c>
    </row>
    <row r="12" spans="1:13">
      <c r="A12" s="186"/>
      <c r="B12" s="187">
        <v>7</v>
      </c>
      <c r="C12" s="365" t="s">
        <v>162</v>
      </c>
      <c r="D12" s="188"/>
      <c r="E12" s="189"/>
      <c r="F12" s="188"/>
      <c r="G12" s="189"/>
      <c r="H12" s="190"/>
      <c r="I12" s="191"/>
      <c r="J12" s="206"/>
      <c r="K12" s="177">
        <f t="shared" si="1"/>
        <v>0</v>
      </c>
      <c r="M12" s="358">
        <f t="shared" si="2"/>
        <v>0</v>
      </c>
    </row>
    <row r="13" spans="1:13">
      <c r="A13" s="172" t="s">
        <v>250</v>
      </c>
      <c r="B13" s="192">
        <v>8</v>
      </c>
      <c r="C13" s="363" t="s">
        <v>174</v>
      </c>
      <c r="D13" s="180"/>
      <c r="E13" s="193"/>
      <c r="F13" s="180"/>
      <c r="G13" s="193"/>
      <c r="H13" s="194"/>
      <c r="I13" s="183"/>
      <c r="J13" s="176"/>
      <c r="K13" s="177">
        <f t="shared" si="1"/>
        <v>0</v>
      </c>
      <c r="M13" s="358">
        <f t="shared" si="2"/>
        <v>0</v>
      </c>
    </row>
    <row r="14" spans="1:13">
      <c r="A14" s="178" t="s">
        <v>251</v>
      </c>
      <c r="B14" s="185">
        <v>9</v>
      </c>
      <c r="C14" s="364" t="s">
        <v>175</v>
      </c>
      <c r="D14" s="195"/>
      <c r="E14" s="180"/>
      <c r="F14" s="195"/>
      <c r="G14" s="180"/>
      <c r="H14" s="182"/>
      <c r="I14" s="194"/>
      <c r="J14" s="182"/>
      <c r="K14" s="177">
        <f t="shared" si="1"/>
        <v>0</v>
      </c>
      <c r="M14" s="358">
        <f t="shared" si="2"/>
        <v>0</v>
      </c>
    </row>
    <row r="15" spans="1:13">
      <c r="A15" s="178"/>
      <c r="B15" s="184">
        <v>10</v>
      </c>
      <c r="C15" s="364" t="s">
        <v>176</v>
      </c>
      <c r="D15" s="180"/>
      <c r="E15" s="180"/>
      <c r="F15" s="180"/>
      <c r="G15" s="180"/>
      <c r="H15" s="182"/>
      <c r="I15" s="182"/>
      <c r="J15" s="182"/>
      <c r="K15" s="177">
        <f t="shared" si="1"/>
        <v>0</v>
      </c>
      <c r="M15" s="358">
        <f t="shared" si="2"/>
        <v>0</v>
      </c>
    </row>
    <row r="16" spans="1:13">
      <c r="A16" s="178"/>
      <c r="B16" s="184">
        <v>11</v>
      </c>
      <c r="C16" s="364" t="s">
        <v>177</v>
      </c>
      <c r="D16" s="180"/>
      <c r="E16" s="180"/>
      <c r="F16" s="180"/>
      <c r="G16" s="180"/>
      <c r="H16" s="182"/>
      <c r="I16" s="182"/>
      <c r="J16" s="182"/>
      <c r="K16" s="177">
        <f t="shared" si="1"/>
        <v>0</v>
      </c>
      <c r="M16" s="358">
        <f t="shared" si="2"/>
        <v>0</v>
      </c>
    </row>
    <row r="17" spans="1:13">
      <c r="A17" s="178"/>
      <c r="B17" s="185">
        <v>12</v>
      </c>
      <c r="C17" s="364" t="s">
        <v>178</v>
      </c>
      <c r="D17" s="196"/>
      <c r="E17" s="195"/>
      <c r="F17" s="196"/>
      <c r="G17" s="195"/>
      <c r="H17" s="182"/>
      <c r="I17" s="194"/>
      <c r="J17" s="182"/>
      <c r="K17" s="177">
        <f t="shared" si="1"/>
        <v>0</v>
      </c>
      <c r="M17" s="358">
        <f t="shared" si="2"/>
        <v>0</v>
      </c>
    </row>
    <row r="18" spans="1:13">
      <c r="A18" s="185"/>
      <c r="B18" s="179">
        <v>13</v>
      </c>
      <c r="C18" s="364" t="s">
        <v>179</v>
      </c>
      <c r="D18" s="180"/>
      <c r="E18" s="195"/>
      <c r="F18" s="180"/>
      <c r="G18" s="195"/>
      <c r="H18" s="182"/>
      <c r="I18" s="194"/>
      <c r="J18" s="182"/>
      <c r="K18" s="177">
        <f t="shared" si="1"/>
        <v>0</v>
      </c>
      <c r="M18" s="358">
        <f t="shared" si="2"/>
        <v>0</v>
      </c>
    </row>
    <row r="19" spans="1:13">
      <c r="A19" s="185"/>
      <c r="B19" s="184">
        <v>14</v>
      </c>
      <c r="C19" s="364" t="s">
        <v>180</v>
      </c>
      <c r="D19" s="180"/>
      <c r="E19" s="180"/>
      <c r="F19" s="180"/>
      <c r="G19" s="195"/>
      <c r="H19" s="182"/>
      <c r="I19" s="182"/>
      <c r="J19" s="182"/>
      <c r="K19" s="177">
        <f t="shared" si="1"/>
        <v>0</v>
      </c>
      <c r="M19" s="358">
        <f t="shared" si="2"/>
        <v>0</v>
      </c>
    </row>
    <row r="20" spans="1:13">
      <c r="A20" s="197"/>
      <c r="B20" s="187">
        <v>15</v>
      </c>
      <c r="C20" s="365" t="s">
        <v>181</v>
      </c>
      <c r="D20" s="198"/>
      <c r="E20" s="198"/>
      <c r="F20" s="198"/>
      <c r="G20" s="198"/>
      <c r="H20" s="190"/>
      <c r="I20" s="200"/>
      <c r="J20" s="200"/>
      <c r="K20" s="177">
        <f t="shared" si="1"/>
        <v>0</v>
      </c>
      <c r="M20" s="358">
        <f t="shared" si="2"/>
        <v>0</v>
      </c>
    </row>
    <row r="21" spans="1:13">
      <c r="A21" s="178" t="s">
        <v>252</v>
      </c>
      <c r="B21" s="185">
        <v>16</v>
      </c>
      <c r="C21" s="363" t="s">
        <v>164</v>
      </c>
      <c r="D21" s="196"/>
      <c r="E21" s="195"/>
      <c r="F21" s="196"/>
      <c r="G21" s="195"/>
      <c r="H21" s="194"/>
      <c r="I21" s="194"/>
      <c r="J21" s="194"/>
      <c r="K21" s="177">
        <f t="shared" si="1"/>
        <v>0</v>
      </c>
      <c r="M21" s="358">
        <f t="shared" si="2"/>
        <v>0</v>
      </c>
    </row>
    <row r="22" spans="1:13">
      <c r="A22" s="178" t="s">
        <v>253</v>
      </c>
      <c r="B22" s="184">
        <v>17</v>
      </c>
      <c r="C22" s="364" t="s">
        <v>165</v>
      </c>
      <c r="D22" s="180"/>
      <c r="E22" s="180"/>
      <c r="F22" s="180"/>
      <c r="G22" s="180"/>
      <c r="H22" s="182"/>
      <c r="I22" s="194"/>
      <c r="J22" s="182"/>
      <c r="K22" s="177">
        <f t="shared" si="1"/>
        <v>0</v>
      </c>
      <c r="M22" s="358">
        <f t="shared" si="2"/>
        <v>0</v>
      </c>
    </row>
    <row r="23" spans="1:13">
      <c r="A23" s="178"/>
      <c r="B23" s="185">
        <v>18</v>
      </c>
      <c r="C23" s="364" t="s">
        <v>166</v>
      </c>
      <c r="D23" s="196"/>
      <c r="E23" s="180"/>
      <c r="F23" s="196"/>
      <c r="G23" s="180"/>
      <c r="H23" s="182"/>
      <c r="I23" s="194"/>
      <c r="J23" s="182"/>
      <c r="K23" s="177">
        <f t="shared" si="1"/>
        <v>0</v>
      </c>
      <c r="M23" s="358">
        <f t="shared" si="2"/>
        <v>0</v>
      </c>
    </row>
    <row r="24" spans="1:13">
      <c r="A24" s="178"/>
      <c r="B24" s="184">
        <v>19</v>
      </c>
      <c r="C24" s="364" t="s">
        <v>167</v>
      </c>
      <c r="D24" s="180"/>
      <c r="E24" s="180"/>
      <c r="F24" s="180"/>
      <c r="G24" s="180"/>
      <c r="H24" s="182"/>
      <c r="I24" s="194"/>
      <c r="J24" s="182"/>
      <c r="K24" s="177">
        <f t="shared" si="1"/>
        <v>0</v>
      </c>
      <c r="M24" s="358">
        <f t="shared" si="2"/>
        <v>0</v>
      </c>
    </row>
    <row r="25" spans="1:13">
      <c r="A25" s="178"/>
      <c r="B25" s="185">
        <v>20</v>
      </c>
      <c r="C25" s="364" t="s">
        <v>168</v>
      </c>
      <c r="D25" s="180"/>
      <c r="E25" s="201"/>
      <c r="F25" s="180"/>
      <c r="G25" s="201"/>
      <c r="H25" s="182"/>
      <c r="I25" s="183"/>
      <c r="J25" s="182"/>
      <c r="K25" s="177">
        <f t="shared" si="1"/>
        <v>0</v>
      </c>
      <c r="M25" s="358">
        <f t="shared" si="2"/>
        <v>0</v>
      </c>
    </row>
    <row r="26" spans="1:13">
      <c r="A26" s="185"/>
      <c r="B26" s="184">
        <v>21</v>
      </c>
      <c r="C26" s="364" t="s">
        <v>169</v>
      </c>
      <c r="D26" s="180"/>
      <c r="E26" s="180"/>
      <c r="F26" s="180"/>
      <c r="G26" s="180"/>
      <c r="H26" s="182"/>
      <c r="I26" s="183"/>
      <c r="J26" s="182"/>
      <c r="K26" s="177">
        <f t="shared" si="1"/>
        <v>0</v>
      </c>
      <c r="M26" s="358">
        <f t="shared" si="2"/>
        <v>0</v>
      </c>
    </row>
    <row r="27" spans="1:13">
      <c r="A27" s="185"/>
      <c r="B27" s="179">
        <v>22</v>
      </c>
      <c r="C27" s="364" t="s">
        <v>170</v>
      </c>
      <c r="D27" s="180"/>
      <c r="E27" s="180"/>
      <c r="F27" s="180"/>
      <c r="G27" s="180"/>
      <c r="H27" s="182"/>
      <c r="I27" s="183"/>
      <c r="J27" s="182"/>
      <c r="K27" s="177">
        <f t="shared" si="1"/>
        <v>0</v>
      </c>
      <c r="M27" s="358">
        <f t="shared" si="2"/>
        <v>0</v>
      </c>
    </row>
    <row r="28" spans="1:13">
      <c r="A28" s="185"/>
      <c r="B28" s="184">
        <v>23</v>
      </c>
      <c r="C28" s="364" t="s">
        <v>171</v>
      </c>
      <c r="D28" s="195"/>
      <c r="E28" s="195"/>
      <c r="F28" s="195"/>
      <c r="G28" s="195"/>
      <c r="H28" s="182"/>
      <c r="I28" s="194"/>
      <c r="J28" s="182"/>
      <c r="K28" s="177">
        <f t="shared" si="1"/>
        <v>0</v>
      </c>
      <c r="M28" s="358">
        <f t="shared" si="2"/>
        <v>0</v>
      </c>
    </row>
    <row r="29" spans="1:13">
      <c r="A29" s="197"/>
      <c r="B29" s="197">
        <v>24</v>
      </c>
      <c r="C29" s="365" t="s">
        <v>172</v>
      </c>
      <c r="D29" s="198"/>
      <c r="E29" s="198"/>
      <c r="F29" s="198"/>
      <c r="G29" s="198"/>
      <c r="H29" s="190"/>
      <c r="I29" s="191"/>
      <c r="J29" s="190"/>
      <c r="K29" s="177">
        <f t="shared" si="1"/>
        <v>0</v>
      </c>
      <c r="M29" s="358">
        <f t="shared" si="2"/>
        <v>0</v>
      </c>
    </row>
    <row r="30" spans="1:13">
      <c r="A30" s="178" t="s">
        <v>254</v>
      </c>
      <c r="B30" s="192">
        <v>25</v>
      </c>
      <c r="C30" s="363" t="s">
        <v>134</v>
      </c>
      <c r="D30" s="195"/>
      <c r="E30" s="195"/>
      <c r="F30" s="195"/>
      <c r="G30" s="195"/>
      <c r="H30" s="194"/>
      <c r="I30" s="202"/>
      <c r="J30" s="194"/>
      <c r="K30" s="177">
        <f t="shared" si="1"/>
        <v>0</v>
      </c>
      <c r="M30" s="358">
        <f t="shared" si="2"/>
        <v>0</v>
      </c>
    </row>
    <row r="31" spans="1:13">
      <c r="A31" s="178" t="s">
        <v>255</v>
      </c>
      <c r="B31" s="185">
        <v>26</v>
      </c>
      <c r="C31" s="364" t="s">
        <v>135</v>
      </c>
      <c r="D31" s="180"/>
      <c r="E31" s="195"/>
      <c r="F31" s="195"/>
      <c r="G31" s="195"/>
      <c r="H31" s="182"/>
      <c r="I31" s="183"/>
      <c r="J31" s="182"/>
      <c r="K31" s="177">
        <f t="shared" si="1"/>
        <v>0</v>
      </c>
      <c r="M31" s="358">
        <f t="shared" si="2"/>
        <v>0</v>
      </c>
    </row>
    <row r="32" spans="1:13">
      <c r="A32" s="178"/>
      <c r="B32" s="184">
        <v>27</v>
      </c>
      <c r="C32" s="364" t="s">
        <v>136</v>
      </c>
      <c r="D32" s="180"/>
      <c r="E32" s="195"/>
      <c r="F32" s="195"/>
      <c r="G32" s="195"/>
      <c r="H32" s="182"/>
      <c r="I32" s="183"/>
      <c r="J32" s="182"/>
      <c r="K32" s="177">
        <f t="shared" si="1"/>
        <v>0</v>
      </c>
      <c r="M32" s="358">
        <f t="shared" si="2"/>
        <v>0</v>
      </c>
    </row>
    <row r="33" spans="1:13">
      <c r="A33" s="178"/>
      <c r="B33" s="184">
        <v>28</v>
      </c>
      <c r="C33" s="364" t="s">
        <v>137</v>
      </c>
      <c r="D33" s="180"/>
      <c r="E33" s="195"/>
      <c r="F33" s="195"/>
      <c r="G33" s="195"/>
      <c r="H33" s="182"/>
      <c r="I33" s="183"/>
      <c r="J33" s="182"/>
      <c r="K33" s="177">
        <f t="shared" si="1"/>
        <v>0</v>
      </c>
      <c r="M33" s="358">
        <f t="shared" si="2"/>
        <v>0</v>
      </c>
    </row>
    <row r="34" spans="1:13">
      <c r="A34" s="178"/>
      <c r="B34" s="184">
        <v>29</v>
      </c>
      <c r="C34" s="364" t="s">
        <v>138</v>
      </c>
      <c r="D34" s="180"/>
      <c r="E34" s="180"/>
      <c r="F34" s="180"/>
      <c r="G34" s="180"/>
      <c r="H34" s="182"/>
      <c r="I34" s="183"/>
      <c r="J34" s="182"/>
      <c r="K34" s="177">
        <f t="shared" si="1"/>
        <v>0</v>
      </c>
      <c r="M34" s="358">
        <f t="shared" si="2"/>
        <v>0</v>
      </c>
    </row>
    <row r="35" spans="1:13">
      <c r="A35" s="178"/>
      <c r="B35" s="185">
        <v>30</v>
      </c>
      <c r="C35" s="364" t="s">
        <v>139</v>
      </c>
      <c r="D35" s="180"/>
      <c r="E35" s="180"/>
      <c r="F35" s="195"/>
      <c r="G35" s="195"/>
      <c r="H35" s="182"/>
      <c r="I35" s="183"/>
      <c r="J35" s="182"/>
      <c r="K35" s="177">
        <f t="shared" si="1"/>
        <v>0</v>
      </c>
      <c r="M35" s="358">
        <f t="shared" si="2"/>
        <v>0</v>
      </c>
    </row>
    <row r="36" spans="1:13">
      <c r="A36" s="178"/>
      <c r="B36" s="179">
        <v>31</v>
      </c>
      <c r="C36" s="364" t="s">
        <v>140</v>
      </c>
      <c r="D36" s="180"/>
      <c r="E36" s="180"/>
      <c r="F36" s="195"/>
      <c r="G36" s="195"/>
      <c r="H36" s="182"/>
      <c r="I36" s="183"/>
      <c r="J36" s="182"/>
      <c r="K36" s="177">
        <f t="shared" si="1"/>
        <v>0</v>
      </c>
      <c r="M36" s="358">
        <f t="shared" si="2"/>
        <v>0</v>
      </c>
    </row>
    <row r="37" spans="1:13">
      <c r="A37" s="178"/>
      <c r="B37" s="184">
        <v>32</v>
      </c>
      <c r="C37" s="364" t="s">
        <v>141</v>
      </c>
      <c r="D37" s="180"/>
      <c r="E37" s="180"/>
      <c r="F37" s="180"/>
      <c r="G37" s="180"/>
      <c r="H37" s="182"/>
      <c r="I37" s="183"/>
      <c r="J37" s="182"/>
      <c r="K37" s="177">
        <f t="shared" si="1"/>
        <v>0</v>
      </c>
      <c r="M37" s="358">
        <f t="shared" si="2"/>
        <v>0</v>
      </c>
    </row>
    <row r="38" spans="1:13">
      <c r="A38" s="185"/>
      <c r="B38" s="185">
        <v>33</v>
      </c>
      <c r="C38" s="364" t="s">
        <v>142</v>
      </c>
      <c r="D38" s="180"/>
      <c r="E38" s="180"/>
      <c r="F38" s="183"/>
      <c r="G38" s="180"/>
      <c r="H38" s="182"/>
      <c r="I38" s="183"/>
      <c r="J38" s="182"/>
      <c r="K38" s="177">
        <f t="shared" si="1"/>
        <v>0</v>
      </c>
      <c r="M38" s="358">
        <f t="shared" si="2"/>
        <v>0</v>
      </c>
    </row>
    <row r="39" spans="1:13">
      <c r="A39" s="185"/>
      <c r="B39" s="185">
        <v>34</v>
      </c>
      <c r="C39" s="364" t="s">
        <v>145</v>
      </c>
      <c r="D39" s="180"/>
      <c r="E39" s="180"/>
      <c r="F39" s="201"/>
      <c r="G39" s="180"/>
      <c r="H39" s="182"/>
      <c r="I39" s="183"/>
      <c r="J39" s="182"/>
      <c r="K39" s="177">
        <f t="shared" si="1"/>
        <v>0</v>
      </c>
      <c r="M39" s="358">
        <f t="shared" si="2"/>
        <v>0</v>
      </c>
    </row>
    <row r="40" spans="1:13">
      <c r="A40" s="178"/>
      <c r="B40" s="179">
        <v>35</v>
      </c>
      <c r="C40" s="364" t="s">
        <v>146</v>
      </c>
      <c r="D40" s="180"/>
      <c r="E40" s="180"/>
      <c r="F40" s="180"/>
      <c r="G40" s="180"/>
      <c r="H40" s="182"/>
      <c r="I40" s="183"/>
      <c r="J40" s="182"/>
      <c r="K40" s="177">
        <f t="shared" si="1"/>
        <v>0</v>
      </c>
      <c r="M40" s="358">
        <f t="shared" si="2"/>
        <v>0</v>
      </c>
    </row>
    <row r="41" spans="1:13">
      <c r="A41" s="178"/>
      <c r="B41" s="184">
        <v>36</v>
      </c>
      <c r="C41" s="364" t="s">
        <v>147</v>
      </c>
      <c r="D41" s="180"/>
      <c r="E41" s="180"/>
      <c r="F41" s="195"/>
      <c r="G41" s="180"/>
      <c r="H41" s="182"/>
      <c r="I41" s="183"/>
      <c r="J41" s="182"/>
      <c r="K41" s="177">
        <f t="shared" si="1"/>
        <v>0</v>
      </c>
      <c r="M41" s="358">
        <f t="shared" si="2"/>
        <v>0</v>
      </c>
    </row>
    <row r="42" spans="1:13">
      <c r="A42" s="178"/>
      <c r="B42" s="185">
        <v>37</v>
      </c>
      <c r="C42" s="364" t="s">
        <v>148</v>
      </c>
      <c r="D42" s="180"/>
      <c r="E42" s="180"/>
      <c r="F42" s="195"/>
      <c r="G42" s="180"/>
      <c r="H42" s="182"/>
      <c r="I42" s="183"/>
      <c r="J42" s="182"/>
      <c r="K42" s="177">
        <f t="shared" si="1"/>
        <v>0</v>
      </c>
      <c r="M42" s="358">
        <f t="shared" si="2"/>
        <v>0</v>
      </c>
    </row>
    <row r="43" spans="1:13">
      <c r="A43" s="178"/>
      <c r="B43" s="184">
        <v>38</v>
      </c>
      <c r="C43" s="364" t="s">
        <v>151</v>
      </c>
      <c r="D43" s="201"/>
      <c r="E43" s="180"/>
      <c r="F43" s="201"/>
      <c r="G43" s="201"/>
      <c r="H43" s="182"/>
      <c r="I43" s="183"/>
      <c r="J43" s="182"/>
      <c r="K43" s="177">
        <f t="shared" si="1"/>
        <v>0</v>
      </c>
      <c r="M43" s="358">
        <f t="shared" si="2"/>
        <v>0</v>
      </c>
    </row>
    <row r="44" spans="1:13">
      <c r="A44" s="178"/>
      <c r="B44" s="179">
        <v>39</v>
      </c>
      <c r="C44" s="364" t="s">
        <v>152</v>
      </c>
      <c r="D44" s="201"/>
      <c r="E44" s="180"/>
      <c r="F44" s="201"/>
      <c r="G44" s="201"/>
      <c r="H44" s="182"/>
      <c r="I44" s="183"/>
      <c r="J44" s="182"/>
      <c r="K44" s="177">
        <f t="shared" si="1"/>
        <v>0</v>
      </c>
      <c r="M44" s="358">
        <f t="shared" si="2"/>
        <v>0</v>
      </c>
    </row>
    <row r="45" spans="1:13">
      <c r="A45" s="178"/>
      <c r="B45" s="187">
        <v>40</v>
      </c>
      <c r="C45" s="365" t="s">
        <v>153</v>
      </c>
      <c r="D45" s="188"/>
      <c r="E45" s="198"/>
      <c r="F45" s="188"/>
      <c r="G45" s="188"/>
      <c r="H45" s="190"/>
      <c r="I45" s="199"/>
      <c r="J45" s="206"/>
      <c r="K45" s="177">
        <f t="shared" si="1"/>
        <v>0</v>
      </c>
      <c r="M45" s="358">
        <f t="shared" si="2"/>
        <v>0</v>
      </c>
    </row>
    <row r="46" spans="1:13">
      <c r="A46" s="172" t="s">
        <v>256</v>
      </c>
      <c r="B46" s="192">
        <v>41</v>
      </c>
      <c r="C46" s="363" t="s">
        <v>183</v>
      </c>
      <c r="D46" s="196"/>
      <c r="E46" s="195"/>
      <c r="F46" s="174"/>
      <c r="G46" s="195"/>
      <c r="H46" s="194"/>
      <c r="I46" s="202"/>
      <c r="J46" s="176"/>
      <c r="K46" s="177">
        <f t="shared" si="1"/>
        <v>0</v>
      </c>
      <c r="M46" s="358">
        <f t="shared" si="2"/>
        <v>0</v>
      </c>
    </row>
    <row r="47" spans="1:13">
      <c r="A47" s="178" t="s">
        <v>257</v>
      </c>
      <c r="B47" s="185">
        <v>42</v>
      </c>
      <c r="C47" s="364" t="s">
        <v>184</v>
      </c>
      <c r="D47" s="180"/>
      <c r="E47" s="180"/>
      <c r="F47" s="195"/>
      <c r="G47" s="180"/>
      <c r="H47" s="182"/>
      <c r="I47" s="183"/>
      <c r="J47" s="182"/>
      <c r="K47" s="177">
        <f t="shared" si="1"/>
        <v>0</v>
      </c>
      <c r="M47" s="358">
        <f t="shared" si="2"/>
        <v>0</v>
      </c>
    </row>
    <row r="48" spans="1:13">
      <c r="A48" s="178"/>
      <c r="B48" s="179">
        <v>43</v>
      </c>
      <c r="C48" s="364" t="s">
        <v>185</v>
      </c>
      <c r="D48" s="195"/>
      <c r="E48" s="195"/>
      <c r="F48" s="195"/>
      <c r="G48" s="195"/>
      <c r="H48" s="182"/>
      <c r="I48" s="202"/>
      <c r="J48" s="182"/>
      <c r="K48" s="177">
        <f t="shared" si="1"/>
        <v>0</v>
      </c>
      <c r="M48" s="358">
        <f t="shared" si="2"/>
        <v>0</v>
      </c>
    </row>
    <row r="49" spans="1:13">
      <c r="A49" s="178"/>
      <c r="B49" s="184">
        <v>44</v>
      </c>
      <c r="C49" s="364" t="s">
        <v>186</v>
      </c>
      <c r="D49" s="195"/>
      <c r="E49" s="195"/>
      <c r="F49" s="196"/>
      <c r="G49" s="195"/>
      <c r="H49" s="182"/>
      <c r="I49" s="202"/>
      <c r="J49" s="182"/>
      <c r="K49" s="177">
        <f t="shared" si="1"/>
        <v>0</v>
      </c>
      <c r="M49" s="358">
        <f t="shared" si="2"/>
        <v>0</v>
      </c>
    </row>
    <row r="50" spans="1:13">
      <c r="A50" s="178"/>
      <c r="B50" s="185">
        <v>45</v>
      </c>
      <c r="C50" s="364" t="s">
        <v>187</v>
      </c>
      <c r="D50" s="180"/>
      <c r="E50" s="180"/>
      <c r="F50" s="180"/>
      <c r="G50" s="180"/>
      <c r="H50" s="182"/>
      <c r="I50" s="182"/>
      <c r="J50" s="182"/>
      <c r="K50" s="177">
        <f t="shared" si="1"/>
        <v>0</v>
      </c>
      <c r="M50" s="358">
        <f t="shared" si="2"/>
        <v>0</v>
      </c>
    </row>
    <row r="51" spans="1:13">
      <c r="A51" s="178"/>
      <c r="B51" s="184">
        <v>46</v>
      </c>
      <c r="C51" s="364" t="s">
        <v>188</v>
      </c>
      <c r="D51" s="180"/>
      <c r="E51" s="180"/>
      <c r="F51" s="180"/>
      <c r="G51" s="180"/>
      <c r="H51" s="182"/>
      <c r="I51" s="183"/>
      <c r="J51" s="182"/>
      <c r="K51" s="177">
        <f t="shared" si="1"/>
        <v>0</v>
      </c>
      <c r="M51" s="358">
        <f t="shared" si="2"/>
        <v>0</v>
      </c>
    </row>
    <row r="52" spans="1:13">
      <c r="A52" s="178"/>
      <c r="B52" s="185">
        <v>47</v>
      </c>
      <c r="C52" s="364" t="s">
        <v>189</v>
      </c>
      <c r="D52" s="180"/>
      <c r="E52" s="180"/>
      <c r="F52" s="180"/>
      <c r="G52" s="180"/>
      <c r="H52" s="182"/>
      <c r="I52" s="194"/>
      <c r="J52" s="182"/>
      <c r="K52" s="177">
        <f t="shared" si="1"/>
        <v>0</v>
      </c>
      <c r="M52" s="358">
        <f t="shared" si="2"/>
        <v>0</v>
      </c>
    </row>
    <row r="53" spans="1:13">
      <c r="A53" s="185"/>
      <c r="B53" s="184">
        <v>48</v>
      </c>
      <c r="C53" s="364" t="s">
        <v>190</v>
      </c>
      <c r="D53" s="180"/>
      <c r="E53" s="180"/>
      <c r="F53" s="196"/>
      <c r="G53" s="180"/>
      <c r="H53" s="182"/>
      <c r="I53" s="183"/>
      <c r="J53" s="182"/>
      <c r="K53" s="177">
        <f t="shared" si="1"/>
        <v>0</v>
      </c>
      <c r="M53" s="358">
        <f t="shared" si="2"/>
        <v>0</v>
      </c>
    </row>
    <row r="54" spans="1:13">
      <c r="A54" s="178"/>
      <c r="B54" s="179">
        <v>49</v>
      </c>
      <c r="C54" s="364" t="s">
        <v>191</v>
      </c>
      <c r="D54" s="180"/>
      <c r="E54" s="180"/>
      <c r="F54" s="180"/>
      <c r="G54" s="180"/>
      <c r="H54" s="182"/>
      <c r="I54" s="183"/>
      <c r="J54" s="182"/>
      <c r="K54" s="177">
        <f t="shared" si="1"/>
        <v>0</v>
      </c>
      <c r="M54" s="358">
        <f t="shared" si="2"/>
        <v>0</v>
      </c>
    </row>
    <row r="55" spans="1:13">
      <c r="A55" s="178"/>
      <c r="B55" s="184">
        <v>50</v>
      </c>
      <c r="C55" s="364" t="s">
        <v>192</v>
      </c>
      <c r="D55" s="180"/>
      <c r="E55" s="180"/>
      <c r="F55" s="196"/>
      <c r="G55" s="180"/>
      <c r="H55" s="182"/>
      <c r="I55" s="183"/>
      <c r="J55" s="182"/>
      <c r="K55" s="177">
        <f t="shared" si="1"/>
        <v>0</v>
      </c>
      <c r="M55" s="358">
        <f t="shared" si="2"/>
        <v>0</v>
      </c>
    </row>
    <row r="56" spans="1:13">
      <c r="A56" s="178"/>
      <c r="B56" s="185">
        <v>51</v>
      </c>
      <c r="C56" s="364" t="s">
        <v>193</v>
      </c>
      <c r="D56" s="180"/>
      <c r="E56" s="180"/>
      <c r="F56" s="180"/>
      <c r="G56" s="180"/>
      <c r="H56" s="182"/>
      <c r="I56" s="183"/>
      <c r="J56" s="182"/>
      <c r="K56" s="177">
        <f t="shared" si="1"/>
        <v>0</v>
      </c>
      <c r="M56" s="358">
        <f t="shared" si="2"/>
        <v>0</v>
      </c>
    </row>
    <row r="57" spans="1:13">
      <c r="A57" s="178"/>
      <c r="B57" s="184">
        <v>52</v>
      </c>
      <c r="C57" s="364" t="s">
        <v>194</v>
      </c>
      <c r="D57" s="195"/>
      <c r="E57" s="180"/>
      <c r="F57" s="195"/>
      <c r="G57" s="180"/>
      <c r="H57" s="182"/>
      <c r="I57" s="194"/>
      <c r="J57" s="182"/>
      <c r="K57" s="177">
        <f t="shared" si="1"/>
        <v>0</v>
      </c>
      <c r="M57" s="358">
        <f t="shared" si="2"/>
        <v>0</v>
      </c>
    </row>
    <row r="58" spans="1:13">
      <c r="A58" s="185"/>
      <c r="B58" s="184">
        <v>53</v>
      </c>
      <c r="C58" s="364" t="s">
        <v>195</v>
      </c>
      <c r="D58" s="196"/>
      <c r="E58" s="180"/>
      <c r="F58" s="196"/>
      <c r="G58" s="180"/>
      <c r="H58" s="182"/>
      <c r="I58" s="183"/>
      <c r="J58" s="182"/>
      <c r="K58" s="177">
        <f t="shared" si="1"/>
        <v>0</v>
      </c>
      <c r="M58" s="358">
        <f t="shared" si="2"/>
        <v>0</v>
      </c>
    </row>
    <row r="59" spans="1:13">
      <c r="A59" s="197"/>
      <c r="B59" s="187">
        <v>54</v>
      </c>
      <c r="C59" s="365" t="s">
        <v>196</v>
      </c>
      <c r="D59" s="188"/>
      <c r="E59" s="188"/>
      <c r="F59" s="188"/>
      <c r="G59" s="188"/>
      <c r="H59" s="190"/>
      <c r="I59" s="190"/>
      <c r="J59" s="206"/>
      <c r="K59" s="177">
        <f t="shared" si="1"/>
        <v>0</v>
      </c>
      <c r="M59" s="358">
        <f t="shared" si="2"/>
        <v>0</v>
      </c>
    </row>
    <row r="60" spans="1:13">
      <c r="A60" s="178" t="s">
        <v>258</v>
      </c>
      <c r="B60" s="185">
        <v>55</v>
      </c>
      <c r="C60" s="363" t="s">
        <v>120</v>
      </c>
      <c r="D60" s="180"/>
      <c r="E60" s="180"/>
      <c r="F60" s="180"/>
      <c r="G60" s="180"/>
      <c r="H60" s="182"/>
      <c r="I60" s="183"/>
      <c r="J60" s="176"/>
      <c r="K60" s="177">
        <f t="shared" si="1"/>
        <v>0</v>
      </c>
      <c r="M60" s="358">
        <f t="shared" si="2"/>
        <v>0</v>
      </c>
    </row>
    <row r="61" spans="1:13">
      <c r="A61" s="178" t="s">
        <v>251</v>
      </c>
      <c r="B61" s="184">
        <v>56</v>
      </c>
      <c r="C61" s="364" t="s">
        <v>124</v>
      </c>
      <c r="D61" s="180"/>
      <c r="E61" s="180"/>
      <c r="F61" s="180"/>
      <c r="G61" s="180"/>
      <c r="H61" s="182"/>
      <c r="I61" s="183"/>
      <c r="J61" s="182"/>
      <c r="K61" s="177">
        <f t="shared" si="1"/>
        <v>0</v>
      </c>
      <c r="M61" s="358">
        <f t="shared" si="2"/>
        <v>0</v>
      </c>
    </row>
    <row r="62" spans="1:13">
      <c r="A62" s="178"/>
      <c r="B62" s="184">
        <v>57</v>
      </c>
      <c r="C62" s="364" t="s">
        <v>125</v>
      </c>
      <c r="D62" s="180"/>
      <c r="E62" s="180"/>
      <c r="F62" s="180"/>
      <c r="G62" s="180"/>
      <c r="H62" s="182"/>
      <c r="I62" s="183"/>
      <c r="J62" s="182"/>
      <c r="K62" s="177">
        <f t="shared" si="1"/>
        <v>0</v>
      </c>
      <c r="M62" s="358">
        <f t="shared" si="2"/>
        <v>0</v>
      </c>
    </row>
    <row r="63" spans="1:13">
      <c r="A63" s="178"/>
      <c r="B63" s="185">
        <v>58</v>
      </c>
      <c r="C63" s="364" t="s">
        <v>126</v>
      </c>
      <c r="D63" s="180"/>
      <c r="E63" s="180"/>
      <c r="F63" s="180"/>
      <c r="G63" s="180"/>
      <c r="H63" s="182"/>
      <c r="I63" s="183"/>
      <c r="J63" s="182"/>
      <c r="K63" s="177">
        <f t="shared" si="1"/>
        <v>0</v>
      </c>
      <c r="M63" s="358">
        <f t="shared" si="2"/>
        <v>0</v>
      </c>
    </row>
    <row r="64" spans="1:13">
      <c r="A64" s="178"/>
      <c r="B64" s="184">
        <v>59</v>
      </c>
      <c r="C64" s="364" t="s">
        <v>128</v>
      </c>
      <c r="D64" s="180"/>
      <c r="E64" s="180"/>
      <c r="F64" s="180"/>
      <c r="G64" s="180"/>
      <c r="H64" s="182"/>
      <c r="I64" s="183"/>
      <c r="J64" s="182"/>
      <c r="K64" s="177">
        <f t="shared" si="1"/>
        <v>0</v>
      </c>
      <c r="M64" s="358">
        <f t="shared" si="2"/>
        <v>0</v>
      </c>
    </row>
    <row r="65" spans="1:13">
      <c r="A65" s="178"/>
      <c r="B65" s="184">
        <v>60</v>
      </c>
      <c r="C65" s="364" t="s">
        <v>130</v>
      </c>
      <c r="D65" s="180"/>
      <c r="E65" s="180"/>
      <c r="F65" s="180"/>
      <c r="G65" s="180"/>
      <c r="H65" s="182"/>
      <c r="I65" s="183"/>
      <c r="J65" s="182"/>
      <c r="K65" s="177">
        <f t="shared" si="1"/>
        <v>0</v>
      </c>
      <c r="M65" s="358">
        <f t="shared" si="2"/>
        <v>0</v>
      </c>
    </row>
    <row r="66" spans="1:13">
      <c r="A66" s="178"/>
      <c r="B66" s="184">
        <v>61</v>
      </c>
      <c r="C66" s="364" t="s">
        <v>132</v>
      </c>
      <c r="D66" s="180"/>
      <c r="E66" s="180"/>
      <c r="F66" s="180"/>
      <c r="G66" s="180"/>
      <c r="H66" s="182"/>
      <c r="I66" s="183"/>
      <c r="J66" s="182"/>
      <c r="K66" s="177">
        <f t="shared" si="1"/>
        <v>0</v>
      </c>
      <c r="M66" s="358">
        <f t="shared" si="2"/>
        <v>0</v>
      </c>
    </row>
    <row r="67" spans="1:13">
      <c r="A67" s="203"/>
      <c r="B67" s="197">
        <v>62</v>
      </c>
      <c r="C67" s="366" t="s">
        <v>131</v>
      </c>
      <c r="D67" s="198"/>
      <c r="E67" s="198"/>
      <c r="F67" s="198"/>
      <c r="G67" s="198"/>
      <c r="H67" s="190"/>
      <c r="I67" s="199"/>
      <c r="J67" s="190"/>
      <c r="K67" s="177">
        <f t="shared" si="1"/>
        <v>0</v>
      </c>
      <c r="M67" s="358">
        <f t="shared" si="2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83324-7387-4779-945E-BFEF844E9286}">
  <sheetPr codeName="Sheet45">
    <tabColor theme="7" tint="0.59999389629810485"/>
  </sheetPr>
  <dimension ref="A1:M67"/>
  <sheetViews>
    <sheetView zoomScale="90" zoomScaleNormal="9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H58" sqref="H58"/>
    </sheetView>
  </sheetViews>
  <sheetFormatPr defaultColWidth="9.140625" defaultRowHeight="21"/>
  <cols>
    <col min="1" max="2" width="9.140625" style="89"/>
    <col min="3" max="3" width="15.42578125" style="89" customWidth="1"/>
    <col min="4" max="4" width="11.42578125" style="89" customWidth="1"/>
    <col min="5" max="5" width="9.140625" style="89"/>
    <col min="6" max="6" width="11.42578125" style="89" customWidth="1"/>
    <col min="7" max="7" width="9.140625" style="89"/>
    <col min="8" max="8" width="11.140625" style="89" customWidth="1"/>
    <col min="9" max="12" width="9.140625" style="89"/>
    <col min="13" max="13" width="17.140625" style="358" customWidth="1"/>
    <col min="14" max="16384" width="9.140625" style="89"/>
  </cols>
  <sheetData>
    <row r="1" spans="1:13">
      <c r="A1" s="883" t="s">
        <v>437</v>
      </c>
      <c r="B1" s="883"/>
      <c r="C1" s="883"/>
      <c r="D1" s="883"/>
      <c r="E1" s="883"/>
      <c r="F1" s="883"/>
      <c r="G1" s="883"/>
      <c r="H1" s="883"/>
      <c r="I1" s="883"/>
      <c r="J1" s="883"/>
      <c r="K1" s="883"/>
    </row>
    <row r="2" spans="1:13" ht="20.25">
      <c r="A2" s="876" t="s">
        <v>237</v>
      </c>
      <c r="B2" s="876" t="s">
        <v>227</v>
      </c>
      <c r="C2" s="876" t="s">
        <v>4</v>
      </c>
      <c r="D2" s="873" t="s">
        <v>238</v>
      </c>
      <c r="E2" s="875"/>
      <c r="F2" s="873" t="s">
        <v>239</v>
      </c>
      <c r="G2" s="875"/>
      <c r="H2" s="884" t="s">
        <v>240</v>
      </c>
      <c r="I2" s="884" t="s">
        <v>241</v>
      </c>
      <c r="J2" s="884" t="s">
        <v>242</v>
      </c>
      <c r="K2" s="884" t="s">
        <v>231</v>
      </c>
      <c r="M2" t="s">
        <v>318</v>
      </c>
    </row>
    <row r="3" spans="1:13">
      <c r="A3" s="876"/>
      <c r="B3" s="876"/>
      <c r="C3" s="876"/>
      <c r="D3" s="884" t="s">
        <v>243</v>
      </c>
      <c r="E3" s="887" t="s">
        <v>259</v>
      </c>
      <c r="F3" s="884" t="s">
        <v>243</v>
      </c>
      <c r="G3" s="887" t="s">
        <v>259</v>
      </c>
      <c r="H3" s="885"/>
      <c r="I3" s="885"/>
      <c r="J3" s="885"/>
      <c r="K3" s="885"/>
    </row>
    <row r="4" spans="1:13">
      <c r="A4" s="876"/>
      <c r="B4" s="876"/>
      <c r="C4" s="876"/>
      <c r="D4" s="886"/>
      <c r="E4" s="888"/>
      <c r="F4" s="886"/>
      <c r="G4" s="888"/>
      <c r="H4" s="886"/>
      <c r="I4" s="886"/>
      <c r="J4" s="886"/>
      <c r="K4" s="886"/>
    </row>
    <row r="5" spans="1:13">
      <c r="A5" s="880" t="s">
        <v>40</v>
      </c>
      <c r="B5" s="881"/>
      <c r="C5" s="882"/>
      <c r="D5" s="169">
        <f>SUM(D6:D67)</f>
        <v>0</v>
      </c>
      <c r="E5" s="169">
        <f>SUM(E6:E67)</f>
        <v>0</v>
      </c>
      <c r="F5" s="169">
        <f t="shared" ref="F5:K5" si="0">SUM(F6:F67)</f>
        <v>0</v>
      </c>
      <c r="G5" s="169">
        <f t="shared" si="0"/>
        <v>0</v>
      </c>
      <c r="H5" s="169">
        <f>SUM(H6:H67)</f>
        <v>0</v>
      </c>
      <c r="I5" s="169">
        <f t="shared" si="0"/>
        <v>0</v>
      </c>
      <c r="J5" s="169">
        <f t="shared" si="0"/>
        <v>0</v>
      </c>
      <c r="K5" s="169">
        <f t="shared" si="0"/>
        <v>0</v>
      </c>
      <c r="M5" s="358">
        <f>SUM(M6:M67)</f>
        <v>0</v>
      </c>
    </row>
    <row r="6" spans="1:13">
      <c r="A6" s="172" t="s">
        <v>248</v>
      </c>
      <c r="B6" s="394">
        <v>1</v>
      </c>
      <c r="C6" s="399"/>
      <c r="D6" s="286"/>
      <c r="E6" s="175">
        <v>0</v>
      </c>
      <c r="F6" s="286"/>
      <c r="G6" s="175">
        <v>0</v>
      </c>
      <c r="H6" s="398">
        <f>D6+F6</f>
        <v>0</v>
      </c>
      <c r="I6" s="183">
        <v>0</v>
      </c>
      <c r="J6" s="205">
        <f t="shared" ref="J6:J67" si="1">SUM(G6,E6)</f>
        <v>0</v>
      </c>
      <c r="K6" s="393">
        <f>+J6-I6</f>
        <v>0</v>
      </c>
      <c r="M6" s="358">
        <f>IF(J6&gt;0,1,0)</f>
        <v>0</v>
      </c>
    </row>
    <row r="7" spans="1:13">
      <c r="A7" s="178" t="s">
        <v>249</v>
      </c>
      <c r="B7" s="394">
        <v>2</v>
      </c>
      <c r="C7" s="364"/>
      <c r="D7" s="180"/>
      <c r="E7" s="181">
        <v>0</v>
      </c>
      <c r="F7" s="180"/>
      <c r="G7" s="181">
        <v>0</v>
      </c>
      <c r="H7" s="182">
        <f t="shared" ref="H7:H67" si="2">D7+F7</f>
        <v>0</v>
      </c>
      <c r="I7" s="183">
        <v>0</v>
      </c>
      <c r="J7" s="182">
        <f t="shared" si="1"/>
        <v>0</v>
      </c>
      <c r="K7" s="393">
        <f t="shared" ref="K7:K67" si="3">+J7-I7</f>
        <v>0</v>
      </c>
      <c r="M7" s="358">
        <f t="shared" ref="M7:M67" si="4">IF(J7&gt;0,1,0)</f>
        <v>0</v>
      </c>
    </row>
    <row r="8" spans="1:13">
      <c r="A8" s="178"/>
      <c r="B8" s="394">
        <v>3</v>
      </c>
      <c r="C8" s="365"/>
      <c r="D8" s="180"/>
      <c r="E8" s="181">
        <v>0</v>
      </c>
      <c r="F8" s="196"/>
      <c r="G8" s="181">
        <v>0</v>
      </c>
      <c r="H8" s="182">
        <f t="shared" si="2"/>
        <v>0</v>
      </c>
      <c r="I8" s="183">
        <v>0</v>
      </c>
      <c r="J8" s="182">
        <f t="shared" si="1"/>
        <v>0</v>
      </c>
      <c r="K8" s="393">
        <f t="shared" si="3"/>
        <v>0</v>
      </c>
      <c r="M8" s="358">
        <f t="shared" si="4"/>
        <v>0</v>
      </c>
    </row>
    <row r="9" spans="1:13">
      <c r="A9" s="178"/>
      <c r="B9" s="394">
        <v>4</v>
      </c>
      <c r="C9" s="364"/>
      <c r="D9" s="201"/>
      <c r="E9" s="181">
        <v>0</v>
      </c>
      <c r="F9" s="201"/>
      <c r="G9" s="181">
        <v>0</v>
      </c>
      <c r="H9" s="182">
        <f t="shared" si="2"/>
        <v>0</v>
      </c>
      <c r="I9" s="183">
        <v>0</v>
      </c>
      <c r="J9" s="182">
        <f t="shared" si="1"/>
        <v>0</v>
      </c>
      <c r="K9" s="393">
        <f t="shared" si="3"/>
        <v>0</v>
      </c>
      <c r="M9" s="358">
        <f t="shared" si="4"/>
        <v>0</v>
      </c>
    </row>
    <row r="10" spans="1:13">
      <c r="A10" s="178"/>
      <c r="B10" s="394">
        <v>5</v>
      </c>
      <c r="C10" s="364"/>
      <c r="D10" s="180"/>
      <c r="E10" s="181">
        <v>0</v>
      </c>
      <c r="F10" s="180"/>
      <c r="G10" s="181">
        <v>0</v>
      </c>
      <c r="H10" s="182">
        <f t="shared" si="2"/>
        <v>0</v>
      </c>
      <c r="I10" s="183">
        <v>0</v>
      </c>
      <c r="J10" s="182">
        <f t="shared" si="1"/>
        <v>0</v>
      </c>
      <c r="K10" s="393">
        <f t="shared" si="3"/>
        <v>0</v>
      </c>
      <c r="M10" s="358">
        <f t="shared" si="4"/>
        <v>0</v>
      </c>
    </row>
    <row r="11" spans="1:13">
      <c r="A11" s="178"/>
      <c r="B11" s="394">
        <v>6</v>
      </c>
      <c r="C11" s="364"/>
      <c r="D11" s="201"/>
      <c r="E11" s="181">
        <v>0</v>
      </c>
      <c r="F11" s="201"/>
      <c r="G11" s="181">
        <v>0</v>
      </c>
      <c r="H11" s="182">
        <f t="shared" si="2"/>
        <v>0</v>
      </c>
      <c r="I11" s="183">
        <v>0</v>
      </c>
      <c r="J11" s="182">
        <f t="shared" si="1"/>
        <v>0</v>
      </c>
      <c r="K11" s="393">
        <f t="shared" si="3"/>
        <v>0</v>
      </c>
      <c r="M11" s="358">
        <f t="shared" si="4"/>
        <v>0</v>
      </c>
    </row>
    <row r="12" spans="1:13">
      <c r="A12" s="395"/>
      <c r="B12" s="394">
        <v>7</v>
      </c>
      <c r="C12" s="365"/>
      <c r="D12" s="188"/>
      <c r="E12" s="189">
        <v>0</v>
      </c>
      <c r="F12" s="188"/>
      <c r="G12" s="189">
        <v>0</v>
      </c>
      <c r="H12" s="190">
        <f t="shared" si="2"/>
        <v>0</v>
      </c>
      <c r="I12" s="191">
        <v>0</v>
      </c>
      <c r="J12" s="206">
        <f t="shared" si="1"/>
        <v>0</v>
      </c>
      <c r="K12" s="393">
        <f t="shared" si="3"/>
        <v>0</v>
      </c>
      <c r="M12" s="358">
        <f t="shared" si="4"/>
        <v>0</v>
      </c>
    </row>
    <row r="13" spans="1:13">
      <c r="A13" s="172" t="s">
        <v>250</v>
      </c>
      <c r="B13" s="394">
        <v>8</v>
      </c>
      <c r="C13" s="399"/>
      <c r="D13" s="180"/>
      <c r="E13" s="193">
        <v>0</v>
      </c>
      <c r="F13" s="180"/>
      <c r="G13" s="193">
        <v>0</v>
      </c>
      <c r="H13" s="194">
        <f t="shared" si="2"/>
        <v>0</v>
      </c>
      <c r="I13" s="183">
        <v>0</v>
      </c>
      <c r="J13" s="398">
        <f t="shared" si="1"/>
        <v>0</v>
      </c>
      <c r="K13" s="393">
        <f t="shared" si="3"/>
        <v>0</v>
      </c>
      <c r="M13" s="358">
        <f t="shared" si="4"/>
        <v>0</v>
      </c>
    </row>
    <row r="14" spans="1:13">
      <c r="A14" s="178" t="s">
        <v>251</v>
      </c>
      <c r="B14" s="394">
        <v>9</v>
      </c>
      <c r="C14" s="364"/>
      <c r="D14" s="195"/>
      <c r="E14" s="180">
        <v>0</v>
      </c>
      <c r="F14" s="195"/>
      <c r="G14" s="180">
        <v>0</v>
      </c>
      <c r="H14" s="182">
        <f t="shared" si="2"/>
        <v>0</v>
      </c>
      <c r="I14" s="183">
        <v>0</v>
      </c>
      <c r="J14" s="182">
        <f t="shared" si="1"/>
        <v>0</v>
      </c>
      <c r="K14" s="393">
        <f t="shared" si="3"/>
        <v>0</v>
      </c>
      <c r="M14" s="358">
        <f t="shared" si="4"/>
        <v>0</v>
      </c>
    </row>
    <row r="15" spans="1:13">
      <c r="A15" s="178"/>
      <c r="B15" s="394">
        <v>10</v>
      </c>
      <c r="C15" s="364"/>
      <c r="D15" s="180"/>
      <c r="E15" s="180">
        <v>0</v>
      </c>
      <c r="F15" s="180"/>
      <c r="G15" s="180">
        <v>0</v>
      </c>
      <c r="H15" s="182">
        <f t="shared" si="2"/>
        <v>0</v>
      </c>
      <c r="I15" s="183">
        <v>0</v>
      </c>
      <c r="J15" s="182">
        <f t="shared" si="1"/>
        <v>0</v>
      </c>
      <c r="K15" s="393">
        <f t="shared" si="3"/>
        <v>0</v>
      </c>
      <c r="M15" s="358">
        <f t="shared" si="4"/>
        <v>0</v>
      </c>
    </row>
    <row r="16" spans="1:13">
      <c r="A16" s="178"/>
      <c r="B16" s="394">
        <v>11</v>
      </c>
      <c r="C16" s="364"/>
      <c r="D16" s="180"/>
      <c r="E16" s="180">
        <v>0</v>
      </c>
      <c r="F16" s="180"/>
      <c r="G16" s="180">
        <v>0</v>
      </c>
      <c r="H16" s="182">
        <f t="shared" si="2"/>
        <v>0</v>
      </c>
      <c r="I16" s="183">
        <v>0</v>
      </c>
      <c r="J16" s="182">
        <f t="shared" si="1"/>
        <v>0</v>
      </c>
      <c r="K16" s="393">
        <f t="shared" si="3"/>
        <v>0</v>
      </c>
      <c r="M16" s="358">
        <f t="shared" si="4"/>
        <v>0</v>
      </c>
    </row>
    <row r="17" spans="1:13">
      <c r="A17" s="178"/>
      <c r="B17" s="394">
        <v>12</v>
      </c>
      <c r="C17" s="364"/>
      <c r="D17" s="196"/>
      <c r="E17" s="180">
        <v>0</v>
      </c>
      <c r="F17" s="196"/>
      <c r="G17" s="195">
        <v>0</v>
      </c>
      <c r="H17" s="182">
        <f t="shared" si="2"/>
        <v>0</v>
      </c>
      <c r="I17" s="183">
        <v>0</v>
      </c>
      <c r="J17" s="182">
        <f t="shared" si="1"/>
        <v>0</v>
      </c>
      <c r="K17" s="393">
        <f t="shared" si="3"/>
        <v>0</v>
      </c>
      <c r="M17" s="358">
        <f t="shared" si="4"/>
        <v>0</v>
      </c>
    </row>
    <row r="18" spans="1:13">
      <c r="A18" s="185"/>
      <c r="B18" s="394">
        <v>13</v>
      </c>
      <c r="C18" s="364"/>
      <c r="D18" s="180"/>
      <c r="E18" s="195"/>
      <c r="F18" s="180"/>
      <c r="G18" s="195">
        <v>0</v>
      </c>
      <c r="H18" s="182">
        <f t="shared" si="2"/>
        <v>0</v>
      </c>
      <c r="I18" s="183"/>
      <c r="J18" s="182">
        <f t="shared" si="1"/>
        <v>0</v>
      </c>
      <c r="K18" s="393">
        <f t="shared" si="3"/>
        <v>0</v>
      </c>
      <c r="M18" s="358">
        <f t="shared" si="4"/>
        <v>0</v>
      </c>
    </row>
    <row r="19" spans="1:13">
      <c r="A19" s="185"/>
      <c r="B19" s="394">
        <v>14</v>
      </c>
      <c r="C19" s="364"/>
      <c r="D19" s="180"/>
      <c r="E19" s="180">
        <v>0</v>
      </c>
      <c r="F19" s="180"/>
      <c r="G19" s="195">
        <v>0</v>
      </c>
      <c r="H19" s="182">
        <f t="shared" si="2"/>
        <v>0</v>
      </c>
      <c r="I19" s="183">
        <v>0</v>
      </c>
      <c r="J19" s="182">
        <f t="shared" si="1"/>
        <v>0</v>
      </c>
      <c r="K19" s="393">
        <f t="shared" si="3"/>
        <v>0</v>
      </c>
      <c r="M19" s="358">
        <f t="shared" si="4"/>
        <v>0</v>
      </c>
    </row>
    <row r="20" spans="1:13">
      <c r="A20" s="197"/>
      <c r="B20" s="394">
        <v>15</v>
      </c>
      <c r="C20" s="365"/>
      <c r="D20" s="198"/>
      <c r="E20" s="198">
        <v>0</v>
      </c>
      <c r="F20" s="198"/>
      <c r="G20" s="198">
        <v>0</v>
      </c>
      <c r="H20" s="190">
        <f t="shared" si="2"/>
        <v>0</v>
      </c>
      <c r="I20" s="191">
        <v>0</v>
      </c>
      <c r="J20" s="200">
        <f t="shared" si="1"/>
        <v>0</v>
      </c>
      <c r="K20" s="393">
        <f t="shared" si="3"/>
        <v>0</v>
      </c>
      <c r="M20" s="358">
        <f t="shared" si="4"/>
        <v>0</v>
      </c>
    </row>
    <row r="21" spans="1:13">
      <c r="A21" s="172" t="s">
        <v>252</v>
      </c>
      <c r="B21" s="394">
        <v>16</v>
      </c>
      <c r="C21" s="399"/>
      <c r="D21" s="196"/>
      <c r="E21" s="195">
        <v>0</v>
      </c>
      <c r="F21" s="196"/>
      <c r="G21" s="195">
        <v>0</v>
      </c>
      <c r="H21" s="194">
        <f t="shared" si="2"/>
        <v>0</v>
      </c>
      <c r="I21" s="202">
        <v>0</v>
      </c>
      <c r="J21" s="194">
        <f t="shared" si="1"/>
        <v>0</v>
      </c>
      <c r="K21" s="393">
        <f t="shared" si="3"/>
        <v>0</v>
      </c>
      <c r="M21" s="358">
        <f t="shared" si="4"/>
        <v>0</v>
      </c>
    </row>
    <row r="22" spans="1:13">
      <c r="A22" s="178" t="s">
        <v>253</v>
      </c>
      <c r="B22" s="394">
        <v>17</v>
      </c>
      <c r="C22" s="364"/>
      <c r="D22" s="180"/>
      <c r="E22" s="180">
        <v>0</v>
      </c>
      <c r="F22" s="180"/>
      <c r="G22" s="180">
        <v>0</v>
      </c>
      <c r="H22" s="182">
        <f t="shared" si="2"/>
        <v>0</v>
      </c>
      <c r="I22" s="183">
        <v>0</v>
      </c>
      <c r="J22" s="182">
        <f t="shared" si="1"/>
        <v>0</v>
      </c>
      <c r="K22" s="393">
        <f t="shared" si="3"/>
        <v>0</v>
      </c>
      <c r="M22" s="358">
        <f t="shared" si="4"/>
        <v>0</v>
      </c>
    </row>
    <row r="23" spans="1:13">
      <c r="A23" s="178"/>
      <c r="B23" s="394">
        <v>18</v>
      </c>
      <c r="C23" s="364"/>
      <c r="D23" s="196"/>
      <c r="E23" s="180"/>
      <c r="F23" s="196"/>
      <c r="G23" s="180"/>
      <c r="H23" s="182">
        <f t="shared" si="2"/>
        <v>0</v>
      </c>
      <c r="I23" s="183"/>
      <c r="J23" s="182">
        <f t="shared" si="1"/>
        <v>0</v>
      </c>
      <c r="K23" s="393">
        <f t="shared" si="3"/>
        <v>0</v>
      </c>
      <c r="M23" s="358">
        <f t="shared" si="4"/>
        <v>0</v>
      </c>
    </row>
    <row r="24" spans="1:13">
      <c r="A24" s="178"/>
      <c r="B24" s="394">
        <v>19</v>
      </c>
      <c r="C24" s="364"/>
      <c r="D24" s="180"/>
      <c r="E24" s="180">
        <v>0</v>
      </c>
      <c r="F24" s="180"/>
      <c r="G24" s="180">
        <v>0</v>
      </c>
      <c r="H24" s="182">
        <f t="shared" si="2"/>
        <v>0</v>
      </c>
      <c r="I24" s="183">
        <v>0</v>
      </c>
      <c r="J24" s="182">
        <f t="shared" si="1"/>
        <v>0</v>
      </c>
      <c r="K24" s="393">
        <f t="shared" si="3"/>
        <v>0</v>
      </c>
      <c r="M24" s="358">
        <f t="shared" si="4"/>
        <v>0</v>
      </c>
    </row>
    <row r="25" spans="1:13">
      <c r="A25" s="178"/>
      <c r="B25" s="394">
        <v>20</v>
      </c>
      <c r="C25" s="364"/>
      <c r="D25" s="180"/>
      <c r="E25" s="201">
        <v>0</v>
      </c>
      <c r="F25" s="180"/>
      <c r="G25" s="201">
        <v>0</v>
      </c>
      <c r="H25" s="182">
        <f t="shared" si="2"/>
        <v>0</v>
      </c>
      <c r="I25" s="183">
        <v>0</v>
      </c>
      <c r="J25" s="182">
        <f t="shared" si="1"/>
        <v>0</v>
      </c>
      <c r="K25" s="393">
        <f t="shared" si="3"/>
        <v>0</v>
      </c>
      <c r="M25" s="358">
        <f t="shared" si="4"/>
        <v>0</v>
      </c>
    </row>
    <row r="26" spans="1:13">
      <c r="A26" s="185"/>
      <c r="B26" s="394">
        <v>21</v>
      </c>
      <c r="C26" s="364"/>
      <c r="D26" s="180"/>
      <c r="E26" s="180">
        <v>0</v>
      </c>
      <c r="F26" s="180"/>
      <c r="G26" s="180">
        <v>0</v>
      </c>
      <c r="H26" s="182">
        <f t="shared" si="2"/>
        <v>0</v>
      </c>
      <c r="I26" s="183">
        <v>0</v>
      </c>
      <c r="J26" s="182">
        <f t="shared" si="1"/>
        <v>0</v>
      </c>
      <c r="K26" s="393">
        <f t="shared" si="3"/>
        <v>0</v>
      </c>
      <c r="M26" s="358">
        <f t="shared" si="4"/>
        <v>0</v>
      </c>
    </row>
    <row r="27" spans="1:13">
      <c r="A27" s="185"/>
      <c r="B27" s="394">
        <v>22</v>
      </c>
      <c r="C27" s="364"/>
      <c r="D27" s="180"/>
      <c r="E27" s="180">
        <v>0</v>
      </c>
      <c r="F27" s="180"/>
      <c r="G27" s="180">
        <v>0</v>
      </c>
      <c r="H27" s="182">
        <f t="shared" si="2"/>
        <v>0</v>
      </c>
      <c r="I27" s="183">
        <v>0</v>
      </c>
      <c r="J27" s="182">
        <f t="shared" si="1"/>
        <v>0</v>
      </c>
      <c r="K27" s="393">
        <f t="shared" si="3"/>
        <v>0</v>
      </c>
      <c r="M27" s="358">
        <f t="shared" si="4"/>
        <v>0</v>
      </c>
    </row>
    <row r="28" spans="1:13">
      <c r="A28" s="185"/>
      <c r="B28" s="394">
        <v>23</v>
      </c>
      <c r="C28" s="364"/>
      <c r="D28" s="195"/>
      <c r="E28" s="195">
        <v>0</v>
      </c>
      <c r="F28" s="195"/>
      <c r="G28" s="195">
        <v>0</v>
      </c>
      <c r="H28" s="182">
        <f t="shared" si="2"/>
        <v>0</v>
      </c>
      <c r="I28" s="183">
        <v>0</v>
      </c>
      <c r="J28" s="182">
        <f t="shared" si="1"/>
        <v>0</v>
      </c>
      <c r="K28" s="393">
        <f t="shared" si="3"/>
        <v>0</v>
      </c>
      <c r="M28" s="358">
        <f t="shared" si="4"/>
        <v>0</v>
      </c>
    </row>
    <row r="29" spans="1:13">
      <c r="A29" s="197"/>
      <c r="B29" s="394">
        <v>24</v>
      </c>
      <c r="C29" s="365"/>
      <c r="D29" s="198"/>
      <c r="E29" s="198">
        <v>0</v>
      </c>
      <c r="F29" s="198"/>
      <c r="G29" s="198">
        <v>0</v>
      </c>
      <c r="H29" s="190">
        <f t="shared" si="2"/>
        <v>0</v>
      </c>
      <c r="I29" s="191">
        <v>0</v>
      </c>
      <c r="J29" s="190">
        <f t="shared" si="1"/>
        <v>0</v>
      </c>
      <c r="K29" s="393">
        <f t="shared" si="3"/>
        <v>0</v>
      </c>
      <c r="M29" s="358">
        <f t="shared" si="4"/>
        <v>0</v>
      </c>
    </row>
    <row r="30" spans="1:13">
      <c r="A30" s="172" t="s">
        <v>254</v>
      </c>
      <c r="B30" s="394">
        <v>25</v>
      </c>
      <c r="C30" s="399"/>
      <c r="D30" s="195"/>
      <c r="E30" s="195">
        <v>0</v>
      </c>
      <c r="F30" s="195"/>
      <c r="G30" s="195">
        <v>0</v>
      </c>
      <c r="H30" s="194">
        <f t="shared" si="2"/>
        <v>0</v>
      </c>
      <c r="I30" s="202">
        <v>0</v>
      </c>
      <c r="J30" s="194">
        <f t="shared" si="1"/>
        <v>0</v>
      </c>
      <c r="K30" s="393">
        <f t="shared" si="3"/>
        <v>0</v>
      </c>
      <c r="M30" s="358">
        <f t="shared" si="4"/>
        <v>0</v>
      </c>
    </row>
    <row r="31" spans="1:13">
      <c r="A31" s="178" t="s">
        <v>255</v>
      </c>
      <c r="B31" s="394">
        <v>26</v>
      </c>
      <c r="C31" s="364"/>
      <c r="D31" s="180"/>
      <c r="E31" s="195">
        <v>0</v>
      </c>
      <c r="F31" s="195"/>
      <c r="G31" s="195">
        <v>0</v>
      </c>
      <c r="H31" s="182">
        <f t="shared" si="2"/>
        <v>0</v>
      </c>
      <c r="I31" s="183">
        <v>0</v>
      </c>
      <c r="J31" s="182">
        <f t="shared" si="1"/>
        <v>0</v>
      </c>
      <c r="K31" s="393">
        <f t="shared" si="3"/>
        <v>0</v>
      </c>
      <c r="M31" s="358">
        <f t="shared" si="4"/>
        <v>0</v>
      </c>
    </row>
    <row r="32" spans="1:13">
      <c r="A32" s="178"/>
      <c r="B32" s="394">
        <v>27</v>
      </c>
      <c r="C32" s="364"/>
      <c r="D32" s="180"/>
      <c r="E32" s="195">
        <v>0</v>
      </c>
      <c r="F32" s="195"/>
      <c r="G32" s="195">
        <v>0</v>
      </c>
      <c r="H32" s="182">
        <f t="shared" si="2"/>
        <v>0</v>
      </c>
      <c r="I32" s="183">
        <v>0</v>
      </c>
      <c r="J32" s="182">
        <f t="shared" si="1"/>
        <v>0</v>
      </c>
      <c r="K32" s="393">
        <f t="shared" si="3"/>
        <v>0</v>
      </c>
      <c r="M32" s="358">
        <f t="shared" si="4"/>
        <v>0</v>
      </c>
    </row>
    <row r="33" spans="1:13">
      <c r="A33" s="178"/>
      <c r="B33" s="394">
        <v>28</v>
      </c>
      <c r="C33" s="364"/>
      <c r="D33" s="180"/>
      <c r="E33" s="195">
        <v>0</v>
      </c>
      <c r="F33" s="195"/>
      <c r="G33" s="195">
        <v>0</v>
      </c>
      <c r="H33" s="182">
        <f t="shared" si="2"/>
        <v>0</v>
      </c>
      <c r="I33" s="183">
        <v>0</v>
      </c>
      <c r="J33" s="182">
        <f t="shared" si="1"/>
        <v>0</v>
      </c>
      <c r="K33" s="393">
        <f t="shared" si="3"/>
        <v>0</v>
      </c>
      <c r="M33" s="358">
        <f t="shared" si="4"/>
        <v>0</v>
      </c>
    </row>
    <row r="34" spans="1:13">
      <c r="A34" s="178"/>
      <c r="B34" s="394">
        <v>29</v>
      </c>
      <c r="C34" s="364"/>
      <c r="D34" s="180"/>
      <c r="E34" s="180">
        <v>0</v>
      </c>
      <c r="F34" s="180"/>
      <c r="G34" s="180">
        <v>0</v>
      </c>
      <c r="H34" s="182">
        <f t="shared" si="2"/>
        <v>0</v>
      </c>
      <c r="I34" s="183">
        <v>0</v>
      </c>
      <c r="J34" s="182">
        <f t="shared" si="1"/>
        <v>0</v>
      </c>
      <c r="K34" s="393">
        <f t="shared" si="3"/>
        <v>0</v>
      </c>
      <c r="M34" s="358">
        <f t="shared" si="4"/>
        <v>0</v>
      </c>
    </row>
    <row r="35" spans="1:13">
      <c r="A35" s="178"/>
      <c r="B35" s="394">
        <v>30</v>
      </c>
      <c r="C35" s="364"/>
      <c r="D35" s="180"/>
      <c r="E35" s="195">
        <v>0</v>
      </c>
      <c r="F35" s="195"/>
      <c r="G35" s="195">
        <v>0</v>
      </c>
      <c r="H35" s="182">
        <f t="shared" si="2"/>
        <v>0</v>
      </c>
      <c r="I35" s="183">
        <v>0</v>
      </c>
      <c r="J35" s="182">
        <f t="shared" si="1"/>
        <v>0</v>
      </c>
      <c r="K35" s="393">
        <f t="shared" si="3"/>
        <v>0</v>
      </c>
      <c r="M35" s="358">
        <f t="shared" si="4"/>
        <v>0</v>
      </c>
    </row>
    <row r="36" spans="1:13">
      <c r="A36" s="178"/>
      <c r="B36" s="394">
        <v>31</v>
      </c>
      <c r="C36" s="364"/>
      <c r="D36" s="180"/>
      <c r="E36" s="195">
        <v>0</v>
      </c>
      <c r="F36" s="195"/>
      <c r="G36" s="195">
        <v>0</v>
      </c>
      <c r="H36" s="182">
        <f t="shared" si="2"/>
        <v>0</v>
      </c>
      <c r="I36" s="183">
        <v>0</v>
      </c>
      <c r="J36" s="182">
        <f t="shared" si="1"/>
        <v>0</v>
      </c>
      <c r="K36" s="393">
        <f t="shared" si="3"/>
        <v>0</v>
      </c>
      <c r="M36" s="358">
        <f t="shared" si="4"/>
        <v>0</v>
      </c>
    </row>
    <row r="37" spans="1:13">
      <c r="A37" s="178"/>
      <c r="B37" s="394">
        <v>32</v>
      </c>
      <c r="C37" s="364"/>
      <c r="D37" s="180"/>
      <c r="E37" s="180">
        <v>0</v>
      </c>
      <c r="F37" s="180"/>
      <c r="G37" s="180">
        <v>0</v>
      </c>
      <c r="H37" s="182">
        <f t="shared" si="2"/>
        <v>0</v>
      </c>
      <c r="I37" s="183">
        <v>0</v>
      </c>
      <c r="J37" s="182">
        <f t="shared" si="1"/>
        <v>0</v>
      </c>
      <c r="K37" s="393">
        <f t="shared" si="3"/>
        <v>0</v>
      </c>
      <c r="M37" s="358">
        <f t="shared" si="4"/>
        <v>0</v>
      </c>
    </row>
    <row r="38" spans="1:13">
      <c r="A38" s="185"/>
      <c r="B38" s="394">
        <v>33</v>
      </c>
      <c r="C38" s="364"/>
      <c r="D38" s="180"/>
      <c r="E38" s="180">
        <v>0</v>
      </c>
      <c r="F38" s="183"/>
      <c r="G38" s="180">
        <v>0</v>
      </c>
      <c r="H38" s="182">
        <f t="shared" si="2"/>
        <v>0</v>
      </c>
      <c r="I38" s="183">
        <v>0</v>
      </c>
      <c r="J38" s="182">
        <f t="shared" si="1"/>
        <v>0</v>
      </c>
      <c r="K38" s="393">
        <f t="shared" si="3"/>
        <v>0</v>
      </c>
      <c r="M38" s="358">
        <f t="shared" si="4"/>
        <v>0</v>
      </c>
    </row>
    <row r="39" spans="1:13">
      <c r="A39" s="185"/>
      <c r="B39" s="394">
        <v>34</v>
      </c>
      <c r="C39" s="364"/>
      <c r="D39" s="180"/>
      <c r="E39" s="180">
        <v>0</v>
      </c>
      <c r="F39" s="201"/>
      <c r="G39" s="180">
        <v>0</v>
      </c>
      <c r="H39" s="182">
        <f t="shared" si="2"/>
        <v>0</v>
      </c>
      <c r="I39" s="183">
        <v>0</v>
      </c>
      <c r="J39" s="182">
        <f t="shared" si="1"/>
        <v>0</v>
      </c>
      <c r="K39" s="393">
        <f t="shared" si="3"/>
        <v>0</v>
      </c>
      <c r="M39" s="358">
        <f t="shared" si="4"/>
        <v>0</v>
      </c>
    </row>
    <row r="40" spans="1:13">
      <c r="A40" s="178"/>
      <c r="B40" s="394">
        <v>35</v>
      </c>
      <c r="C40" s="364"/>
      <c r="D40" s="180"/>
      <c r="E40" s="180">
        <v>0</v>
      </c>
      <c r="F40" s="180"/>
      <c r="G40" s="180">
        <v>0</v>
      </c>
      <c r="H40" s="182">
        <f t="shared" si="2"/>
        <v>0</v>
      </c>
      <c r="I40" s="183">
        <v>0</v>
      </c>
      <c r="J40" s="182">
        <f t="shared" si="1"/>
        <v>0</v>
      </c>
      <c r="K40" s="393">
        <f t="shared" si="3"/>
        <v>0</v>
      </c>
      <c r="M40" s="358">
        <f t="shared" si="4"/>
        <v>0</v>
      </c>
    </row>
    <row r="41" spans="1:13">
      <c r="A41" s="178"/>
      <c r="B41" s="394">
        <v>36</v>
      </c>
      <c r="C41" s="364"/>
      <c r="D41" s="180"/>
      <c r="E41" s="180">
        <v>0</v>
      </c>
      <c r="F41" s="195"/>
      <c r="G41" s="180">
        <v>0</v>
      </c>
      <c r="H41" s="182">
        <f t="shared" si="2"/>
        <v>0</v>
      </c>
      <c r="I41" s="183">
        <v>0</v>
      </c>
      <c r="J41" s="182">
        <f t="shared" si="1"/>
        <v>0</v>
      </c>
      <c r="K41" s="393">
        <f t="shared" si="3"/>
        <v>0</v>
      </c>
      <c r="M41" s="358">
        <f t="shared" si="4"/>
        <v>0</v>
      </c>
    </row>
    <row r="42" spans="1:13">
      <c r="A42" s="178"/>
      <c r="B42" s="394">
        <v>37</v>
      </c>
      <c r="C42" s="364"/>
      <c r="D42" s="180"/>
      <c r="E42" s="180">
        <v>0</v>
      </c>
      <c r="F42" s="195"/>
      <c r="G42" s="180">
        <v>0</v>
      </c>
      <c r="H42" s="182">
        <f t="shared" si="2"/>
        <v>0</v>
      </c>
      <c r="I42" s="183">
        <v>0</v>
      </c>
      <c r="J42" s="182">
        <f t="shared" si="1"/>
        <v>0</v>
      </c>
      <c r="K42" s="393">
        <f t="shared" si="3"/>
        <v>0</v>
      </c>
      <c r="M42" s="358">
        <f t="shared" si="4"/>
        <v>0</v>
      </c>
    </row>
    <row r="43" spans="1:13">
      <c r="A43" s="178"/>
      <c r="B43" s="394">
        <v>38</v>
      </c>
      <c r="C43" s="364"/>
      <c r="D43" s="201"/>
      <c r="E43" s="180">
        <v>0</v>
      </c>
      <c r="F43" s="201"/>
      <c r="G43" s="201">
        <v>0</v>
      </c>
      <c r="H43" s="182">
        <f t="shared" si="2"/>
        <v>0</v>
      </c>
      <c r="I43" s="183">
        <v>0</v>
      </c>
      <c r="J43" s="182">
        <f t="shared" si="1"/>
        <v>0</v>
      </c>
      <c r="K43" s="393">
        <f t="shared" si="3"/>
        <v>0</v>
      </c>
      <c r="M43" s="358">
        <f t="shared" si="4"/>
        <v>0</v>
      </c>
    </row>
    <row r="44" spans="1:13">
      <c r="A44" s="178"/>
      <c r="B44" s="394">
        <v>39</v>
      </c>
      <c r="C44" s="364"/>
      <c r="D44" s="201"/>
      <c r="E44" s="180">
        <v>0</v>
      </c>
      <c r="F44" s="201"/>
      <c r="G44" s="201">
        <v>0</v>
      </c>
      <c r="H44" s="182">
        <f t="shared" si="2"/>
        <v>0</v>
      </c>
      <c r="I44" s="183">
        <v>0</v>
      </c>
      <c r="J44" s="182">
        <f t="shared" si="1"/>
        <v>0</v>
      </c>
      <c r="K44" s="393">
        <f t="shared" si="3"/>
        <v>0</v>
      </c>
      <c r="M44" s="358">
        <f t="shared" si="4"/>
        <v>0</v>
      </c>
    </row>
    <row r="45" spans="1:13">
      <c r="A45" s="203"/>
      <c r="B45" s="394">
        <v>40</v>
      </c>
      <c r="C45" s="365"/>
      <c r="D45" s="188"/>
      <c r="E45" s="198">
        <v>0</v>
      </c>
      <c r="F45" s="188"/>
      <c r="G45" s="188">
        <v>0</v>
      </c>
      <c r="H45" s="190">
        <f t="shared" si="2"/>
        <v>0</v>
      </c>
      <c r="I45" s="199">
        <v>0</v>
      </c>
      <c r="J45" s="206">
        <f t="shared" si="1"/>
        <v>0</v>
      </c>
      <c r="K45" s="393">
        <f t="shared" si="3"/>
        <v>0</v>
      </c>
      <c r="M45" s="358">
        <f t="shared" si="4"/>
        <v>0</v>
      </c>
    </row>
    <row r="46" spans="1:13">
      <c r="A46" s="172" t="s">
        <v>256</v>
      </c>
      <c r="B46" s="394">
        <v>41</v>
      </c>
      <c r="C46" s="399"/>
      <c r="D46" s="196"/>
      <c r="E46" s="195">
        <v>0</v>
      </c>
      <c r="F46" s="400"/>
      <c r="G46" s="195">
        <v>0</v>
      </c>
      <c r="H46" s="194">
        <f t="shared" si="2"/>
        <v>0</v>
      </c>
      <c r="I46" s="202">
        <v>0</v>
      </c>
      <c r="J46" s="398">
        <f t="shared" si="1"/>
        <v>0</v>
      </c>
      <c r="K46" s="393">
        <f t="shared" si="3"/>
        <v>0</v>
      </c>
      <c r="M46" s="358">
        <f t="shared" si="4"/>
        <v>0</v>
      </c>
    </row>
    <row r="47" spans="1:13">
      <c r="A47" s="178" t="s">
        <v>257</v>
      </c>
      <c r="B47" s="394">
        <v>42</v>
      </c>
      <c r="C47" s="364"/>
      <c r="D47" s="180"/>
      <c r="E47" s="180">
        <v>0</v>
      </c>
      <c r="F47" s="195"/>
      <c r="G47" s="180">
        <v>0</v>
      </c>
      <c r="H47" s="182">
        <f t="shared" si="2"/>
        <v>0</v>
      </c>
      <c r="I47" s="183">
        <v>0</v>
      </c>
      <c r="J47" s="182">
        <f t="shared" si="1"/>
        <v>0</v>
      </c>
      <c r="K47" s="393">
        <f t="shared" si="3"/>
        <v>0</v>
      </c>
      <c r="M47" s="358">
        <f t="shared" si="4"/>
        <v>0</v>
      </c>
    </row>
    <row r="48" spans="1:13">
      <c r="A48" s="178"/>
      <c r="B48" s="394">
        <v>43</v>
      </c>
      <c r="C48" s="364"/>
      <c r="D48" s="195"/>
      <c r="E48" s="195">
        <v>0</v>
      </c>
      <c r="F48" s="195"/>
      <c r="G48" s="195">
        <v>0</v>
      </c>
      <c r="H48" s="182">
        <f t="shared" si="2"/>
        <v>0</v>
      </c>
      <c r="I48" s="202">
        <v>0</v>
      </c>
      <c r="J48" s="182">
        <f t="shared" si="1"/>
        <v>0</v>
      </c>
      <c r="K48" s="393">
        <f t="shared" si="3"/>
        <v>0</v>
      </c>
      <c r="M48" s="358">
        <f t="shared" si="4"/>
        <v>0</v>
      </c>
    </row>
    <row r="49" spans="1:13">
      <c r="A49" s="178"/>
      <c r="B49" s="394">
        <v>44</v>
      </c>
      <c r="C49" s="364"/>
      <c r="D49" s="195"/>
      <c r="E49" s="195">
        <v>0</v>
      </c>
      <c r="F49" s="196"/>
      <c r="G49" s="195"/>
      <c r="H49" s="182">
        <f t="shared" si="2"/>
        <v>0</v>
      </c>
      <c r="I49" s="202"/>
      <c r="J49" s="182">
        <f t="shared" si="1"/>
        <v>0</v>
      </c>
      <c r="K49" s="393">
        <f t="shared" si="3"/>
        <v>0</v>
      </c>
      <c r="M49" s="358">
        <f t="shared" si="4"/>
        <v>0</v>
      </c>
    </row>
    <row r="50" spans="1:13">
      <c r="A50" s="178"/>
      <c r="B50" s="394">
        <v>45</v>
      </c>
      <c r="C50" s="364"/>
      <c r="D50" s="180"/>
      <c r="E50" s="180">
        <v>0</v>
      </c>
      <c r="F50" s="180"/>
      <c r="G50" s="180">
        <v>0</v>
      </c>
      <c r="H50" s="182">
        <f t="shared" si="2"/>
        <v>0</v>
      </c>
      <c r="I50" s="202">
        <v>0</v>
      </c>
      <c r="J50" s="182">
        <f t="shared" si="1"/>
        <v>0</v>
      </c>
      <c r="K50" s="393">
        <f t="shared" si="3"/>
        <v>0</v>
      </c>
      <c r="M50" s="358">
        <f t="shared" si="4"/>
        <v>0</v>
      </c>
    </row>
    <row r="51" spans="1:13">
      <c r="A51" s="178"/>
      <c r="B51" s="394">
        <v>46</v>
      </c>
      <c r="C51" s="364"/>
      <c r="D51" s="180"/>
      <c r="E51" s="180">
        <v>0</v>
      </c>
      <c r="F51" s="180"/>
      <c r="G51" s="180">
        <v>0</v>
      </c>
      <c r="H51" s="182">
        <f t="shared" si="2"/>
        <v>0</v>
      </c>
      <c r="I51" s="202">
        <v>0</v>
      </c>
      <c r="J51" s="182">
        <f t="shared" si="1"/>
        <v>0</v>
      </c>
      <c r="K51" s="393">
        <f t="shared" si="3"/>
        <v>0</v>
      </c>
      <c r="M51" s="358">
        <f t="shared" si="4"/>
        <v>0</v>
      </c>
    </row>
    <row r="52" spans="1:13">
      <c r="A52" s="178"/>
      <c r="B52" s="394">
        <v>47</v>
      </c>
      <c r="C52" s="364"/>
      <c r="D52" s="180"/>
      <c r="E52" s="180">
        <v>0</v>
      </c>
      <c r="F52" s="180"/>
      <c r="G52" s="180">
        <v>0</v>
      </c>
      <c r="H52" s="182">
        <f t="shared" si="2"/>
        <v>0</v>
      </c>
      <c r="I52" s="202">
        <v>0</v>
      </c>
      <c r="J52" s="182">
        <f t="shared" si="1"/>
        <v>0</v>
      </c>
      <c r="K52" s="393">
        <f t="shared" si="3"/>
        <v>0</v>
      </c>
      <c r="M52" s="358">
        <f t="shared" si="4"/>
        <v>0</v>
      </c>
    </row>
    <row r="53" spans="1:13">
      <c r="A53" s="185"/>
      <c r="B53" s="394">
        <v>48</v>
      </c>
      <c r="C53" s="364"/>
      <c r="D53" s="180"/>
      <c r="E53" s="180">
        <v>0</v>
      </c>
      <c r="F53" s="196"/>
      <c r="G53" s="180">
        <v>0</v>
      </c>
      <c r="H53" s="182">
        <f t="shared" si="2"/>
        <v>0</v>
      </c>
      <c r="I53" s="202">
        <v>0</v>
      </c>
      <c r="J53" s="182">
        <f t="shared" si="1"/>
        <v>0</v>
      </c>
      <c r="K53" s="393">
        <f t="shared" si="3"/>
        <v>0</v>
      </c>
      <c r="M53" s="358">
        <f t="shared" si="4"/>
        <v>0</v>
      </c>
    </row>
    <row r="54" spans="1:13">
      <c r="A54" s="178"/>
      <c r="B54" s="394">
        <v>49</v>
      </c>
      <c r="C54" s="364"/>
      <c r="D54" s="180"/>
      <c r="E54" s="180">
        <v>0</v>
      </c>
      <c r="F54" s="180"/>
      <c r="G54" s="180">
        <v>0</v>
      </c>
      <c r="H54" s="182">
        <f t="shared" si="2"/>
        <v>0</v>
      </c>
      <c r="I54" s="202">
        <v>0</v>
      </c>
      <c r="J54" s="182">
        <f t="shared" si="1"/>
        <v>0</v>
      </c>
      <c r="K54" s="393">
        <f t="shared" si="3"/>
        <v>0</v>
      </c>
      <c r="M54" s="358">
        <f t="shared" si="4"/>
        <v>0</v>
      </c>
    </row>
    <row r="55" spans="1:13">
      <c r="A55" s="178"/>
      <c r="B55" s="394">
        <v>50</v>
      </c>
      <c r="C55" s="364"/>
      <c r="D55" s="180"/>
      <c r="E55" s="180">
        <v>0</v>
      </c>
      <c r="F55" s="196"/>
      <c r="G55" s="180">
        <v>0</v>
      </c>
      <c r="H55" s="182">
        <f t="shared" si="2"/>
        <v>0</v>
      </c>
      <c r="I55" s="202">
        <v>0</v>
      </c>
      <c r="J55" s="182">
        <f t="shared" si="1"/>
        <v>0</v>
      </c>
      <c r="K55" s="393">
        <f t="shared" si="3"/>
        <v>0</v>
      </c>
      <c r="M55" s="358">
        <f t="shared" si="4"/>
        <v>0</v>
      </c>
    </row>
    <row r="56" spans="1:13">
      <c r="A56" s="178"/>
      <c r="B56" s="394">
        <v>51</v>
      </c>
      <c r="C56" s="364"/>
      <c r="D56" s="180"/>
      <c r="E56" s="180">
        <v>0</v>
      </c>
      <c r="F56" s="180"/>
      <c r="G56" s="180">
        <v>0</v>
      </c>
      <c r="H56" s="182">
        <f t="shared" si="2"/>
        <v>0</v>
      </c>
      <c r="I56" s="202">
        <v>0</v>
      </c>
      <c r="J56" s="182">
        <f t="shared" si="1"/>
        <v>0</v>
      </c>
      <c r="K56" s="393">
        <f t="shared" si="3"/>
        <v>0</v>
      </c>
      <c r="M56" s="358">
        <f t="shared" si="4"/>
        <v>0</v>
      </c>
    </row>
    <row r="57" spans="1:13">
      <c r="A57" s="178"/>
      <c r="B57" s="394">
        <v>52</v>
      </c>
      <c r="C57" s="364"/>
      <c r="D57" s="195"/>
      <c r="E57" s="180">
        <v>0</v>
      </c>
      <c r="F57" s="195"/>
      <c r="G57" s="180">
        <v>0</v>
      </c>
      <c r="H57" s="182">
        <f t="shared" si="2"/>
        <v>0</v>
      </c>
      <c r="I57" s="202">
        <v>0</v>
      </c>
      <c r="J57" s="182">
        <f t="shared" si="1"/>
        <v>0</v>
      </c>
      <c r="K57" s="393">
        <f t="shared" si="3"/>
        <v>0</v>
      </c>
      <c r="M57" s="358">
        <f t="shared" si="4"/>
        <v>0</v>
      </c>
    </row>
    <row r="58" spans="1:13">
      <c r="A58" s="185"/>
      <c r="B58" s="394">
        <v>53</v>
      </c>
      <c r="C58" s="364"/>
      <c r="D58" s="196"/>
      <c r="E58" s="180">
        <v>0</v>
      </c>
      <c r="F58" s="196"/>
      <c r="G58" s="180">
        <v>0</v>
      </c>
      <c r="H58" s="182">
        <f t="shared" si="2"/>
        <v>0</v>
      </c>
      <c r="I58" s="183">
        <v>0</v>
      </c>
      <c r="J58" s="182">
        <f t="shared" si="1"/>
        <v>0</v>
      </c>
      <c r="K58" s="393">
        <f t="shared" si="3"/>
        <v>0</v>
      </c>
      <c r="M58" s="358">
        <f t="shared" si="4"/>
        <v>0</v>
      </c>
    </row>
    <row r="59" spans="1:13">
      <c r="A59" s="197"/>
      <c r="B59" s="394">
        <v>54</v>
      </c>
      <c r="C59" s="365"/>
      <c r="D59" s="188"/>
      <c r="E59" s="188">
        <v>0</v>
      </c>
      <c r="F59" s="188"/>
      <c r="G59" s="188"/>
      <c r="H59" s="190">
        <f t="shared" si="2"/>
        <v>0</v>
      </c>
      <c r="I59" s="191"/>
      <c r="J59" s="206">
        <f t="shared" si="1"/>
        <v>0</v>
      </c>
      <c r="K59" s="393">
        <f t="shared" si="3"/>
        <v>0</v>
      </c>
      <c r="M59" s="358">
        <f t="shared" si="4"/>
        <v>0</v>
      </c>
    </row>
    <row r="60" spans="1:13">
      <c r="A60" s="172" t="s">
        <v>258</v>
      </c>
      <c r="B60" s="394">
        <v>55</v>
      </c>
      <c r="C60" s="399"/>
      <c r="D60" s="180"/>
      <c r="E60" s="180">
        <v>0</v>
      </c>
      <c r="F60" s="180">
        <v>0</v>
      </c>
      <c r="G60" s="180">
        <v>0</v>
      </c>
      <c r="H60" s="182">
        <f t="shared" si="2"/>
        <v>0</v>
      </c>
      <c r="I60" s="202">
        <v>0</v>
      </c>
      <c r="J60" s="398">
        <f t="shared" si="1"/>
        <v>0</v>
      </c>
      <c r="K60" s="393">
        <f t="shared" si="3"/>
        <v>0</v>
      </c>
      <c r="M60" s="358">
        <f t="shared" si="4"/>
        <v>0</v>
      </c>
    </row>
    <row r="61" spans="1:13">
      <c r="A61" s="178" t="s">
        <v>251</v>
      </c>
      <c r="B61" s="394">
        <v>56</v>
      </c>
      <c r="C61" s="364"/>
      <c r="D61" s="180"/>
      <c r="E61" s="180">
        <v>0</v>
      </c>
      <c r="F61" s="180"/>
      <c r="G61" s="180">
        <v>0</v>
      </c>
      <c r="H61" s="182">
        <f t="shared" si="2"/>
        <v>0</v>
      </c>
      <c r="I61" s="183">
        <v>0</v>
      </c>
      <c r="J61" s="182">
        <f t="shared" si="1"/>
        <v>0</v>
      </c>
      <c r="K61" s="393">
        <f t="shared" si="3"/>
        <v>0</v>
      </c>
      <c r="M61" s="358">
        <f t="shared" si="4"/>
        <v>0</v>
      </c>
    </row>
    <row r="62" spans="1:13">
      <c r="A62" s="178"/>
      <c r="B62" s="394">
        <v>57</v>
      </c>
      <c r="C62" s="364"/>
      <c r="D62" s="180"/>
      <c r="E62" s="180">
        <v>0</v>
      </c>
      <c r="F62" s="180"/>
      <c r="G62" s="180">
        <v>0</v>
      </c>
      <c r="H62" s="182">
        <f t="shared" si="2"/>
        <v>0</v>
      </c>
      <c r="I62" s="183">
        <v>0</v>
      </c>
      <c r="J62" s="182">
        <f t="shared" si="1"/>
        <v>0</v>
      </c>
      <c r="K62" s="393">
        <f t="shared" si="3"/>
        <v>0</v>
      </c>
      <c r="M62" s="358">
        <f t="shared" si="4"/>
        <v>0</v>
      </c>
    </row>
    <row r="63" spans="1:13">
      <c r="A63" s="178"/>
      <c r="B63" s="394">
        <v>58</v>
      </c>
      <c r="C63" s="364"/>
      <c r="D63" s="180"/>
      <c r="E63" s="180">
        <v>0</v>
      </c>
      <c r="F63" s="180">
        <v>0</v>
      </c>
      <c r="G63" s="180">
        <v>0</v>
      </c>
      <c r="H63" s="182">
        <f t="shared" si="2"/>
        <v>0</v>
      </c>
      <c r="I63" s="183">
        <v>0</v>
      </c>
      <c r="J63" s="182">
        <f t="shared" si="1"/>
        <v>0</v>
      </c>
      <c r="K63" s="393">
        <f t="shared" si="3"/>
        <v>0</v>
      </c>
      <c r="M63" s="358">
        <f t="shared" si="4"/>
        <v>0</v>
      </c>
    </row>
    <row r="64" spans="1:13">
      <c r="A64" s="178"/>
      <c r="B64" s="394">
        <v>59</v>
      </c>
      <c r="C64" s="364"/>
      <c r="D64" s="180"/>
      <c r="E64" s="180">
        <v>0</v>
      </c>
      <c r="F64" s="180">
        <v>0</v>
      </c>
      <c r="G64" s="180">
        <v>0</v>
      </c>
      <c r="H64" s="182">
        <f t="shared" si="2"/>
        <v>0</v>
      </c>
      <c r="I64" s="183">
        <v>0</v>
      </c>
      <c r="J64" s="182">
        <f t="shared" si="1"/>
        <v>0</v>
      </c>
      <c r="K64" s="393">
        <f t="shared" si="3"/>
        <v>0</v>
      </c>
      <c r="M64" s="358">
        <f t="shared" si="4"/>
        <v>0</v>
      </c>
    </row>
    <row r="65" spans="1:13">
      <c r="A65" s="178"/>
      <c r="B65" s="394">
        <v>60</v>
      </c>
      <c r="C65" s="364"/>
      <c r="D65" s="180"/>
      <c r="E65" s="180">
        <v>0</v>
      </c>
      <c r="F65" s="180"/>
      <c r="G65" s="180">
        <v>0</v>
      </c>
      <c r="H65" s="182">
        <f t="shared" si="2"/>
        <v>0</v>
      </c>
      <c r="I65" s="183">
        <v>0</v>
      </c>
      <c r="J65" s="182">
        <f t="shared" si="1"/>
        <v>0</v>
      </c>
      <c r="K65" s="393">
        <f t="shared" si="3"/>
        <v>0</v>
      </c>
      <c r="M65" s="358">
        <f t="shared" si="4"/>
        <v>0</v>
      </c>
    </row>
    <row r="66" spans="1:13">
      <c r="A66" s="178"/>
      <c r="B66" s="394">
        <v>61</v>
      </c>
      <c r="C66" s="364"/>
      <c r="D66" s="180"/>
      <c r="E66" s="180">
        <v>0</v>
      </c>
      <c r="F66" s="180"/>
      <c r="G66" s="180">
        <v>0</v>
      </c>
      <c r="H66" s="182">
        <f t="shared" si="2"/>
        <v>0</v>
      </c>
      <c r="I66" s="183">
        <v>0</v>
      </c>
      <c r="J66" s="182">
        <f t="shared" si="1"/>
        <v>0</v>
      </c>
      <c r="K66" s="393">
        <f t="shared" si="3"/>
        <v>0</v>
      </c>
      <c r="M66" s="358">
        <f t="shared" si="4"/>
        <v>0</v>
      </c>
    </row>
    <row r="67" spans="1:13">
      <c r="A67" s="203"/>
      <c r="B67" s="394">
        <v>62</v>
      </c>
      <c r="C67" s="366"/>
      <c r="D67" s="198"/>
      <c r="E67" s="198">
        <v>0</v>
      </c>
      <c r="F67" s="198"/>
      <c r="G67" s="198">
        <v>0</v>
      </c>
      <c r="H67" s="190">
        <f t="shared" si="2"/>
        <v>0</v>
      </c>
      <c r="I67" s="199">
        <v>0</v>
      </c>
      <c r="J67" s="190">
        <f t="shared" si="1"/>
        <v>0</v>
      </c>
      <c r="K67" s="393">
        <f t="shared" si="3"/>
        <v>0</v>
      </c>
      <c r="M67" s="358">
        <f t="shared" si="4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0CEC-D13A-45F5-8C62-7CE51140A0C3}">
  <sheetPr codeName="Sheet102"/>
  <dimension ref="A1:J64"/>
  <sheetViews>
    <sheetView topLeftCell="D1" zoomScale="90" zoomScaleNormal="90" workbookViewId="0">
      <selection activeCell="F4" sqref="F4"/>
    </sheetView>
  </sheetViews>
  <sheetFormatPr defaultColWidth="9.140625" defaultRowHeight="20.25"/>
  <cols>
    <col min="1" max="2" width="9.140625" style="89"/>
    <col min="3" max="3" width="15.140625" style="89" customWidth="1"/>
    <col min="4" max="4" width="12.85546875" style="89" customWidth="1"/>
    <col min="5" max="5" width="13.5703125" style="89" customWidth="1"/>
    <col min="6" max="6" width="15" style="89" customWidth="1"/>
    <col min="7" max="7" width="14.28515625" style="89" customWidth="1"/>
    <col min="8" max="8" width="14.140625" style="89" customWidth="1"/>
    <col min="9" max="16384" width="9.140625" style="89"/>
  </cols>
  <sheetData>
    <row r="1" spans="1:10" ht="21">
      <c r="A1" s="890" t="s">
        <v>568</v>
      </c>
      <c r="B1" s="890"/>
      <c r="C1" s="890"/>
      <c r="D1" s="890"/>
      <c r="E1" s="890"/>
      <c r="F1" s="890"/>
      <c r="G1" s="890"/>
      <c r="H1" s="890"/>
    </row>
    <row r="2" spans="1:10" ht="21">
      <c r="A2" s="891" t="s">
        <v>237</v>
      </c>
      <c r="B2" s="891" t="s">
        <v>3</v>
      </c>
      <c r="C2" s="891" t="s">
        <v>4</v>
      </c>
      <c r="D2" s="893" t="s">
        <v>228</v>
      </c>
      <c r="E2" s="891" t="s">
        <v>260</v>
      </c>
      <c r="F2" s="207" t="s">
        <v>230</v>
      </c>
      <c r="G2" s="207" t="s">
        <v>230</v>
      </c>
      <c r="H2" s="895" t="s">
        <v>261</v>
      </c>
      <c r="J2" t="s">
        <v>318</v>
      </c>
    </row>
    <row r="3" spans="1:10" ht="21">
      <c r="A3" s="892"/>
      <c r="B3" s="892"/>
      <c r="C3" s="892"/>
      <c r="D3" s="894"/>
      <c r="E3" s="892"/>
      <c r="F3" s="208" t="s">
        <v>236</v>
      </c>
      <c r="G3" s="210" t="s">
        <v>235</v>
      </c>
      <c r="H3" s="896"/>
    </row>
    <row r="4" spans="1:10" ht="21">
      <c r="A4" s="889" t="s">
        <v>40</v>
      </c>
      <c r="B4" s="889"/>
      <c r="C4" s="889"/>
      <c r="D4" s="284">
        <f>SUM(D5:D64)</f>
        <v>95973.54</v>
      </c>
      <c r="E4" s="284">
        <f t="shared" ref="E4:H4" si="0">SUM(E5:E64)</f>
        <v>8</v>
      </c>
      <c r="F4" s="284">
        <f t="shared" si="0"/>
        <v>16</v>
      </c>
      <c r="G4" s="284">
        <f>SUM(G5:G64)</f>
        <v>8</v>
      </c>
      <c r="H4" s="697">
        <f t="shared" si="0"/>
        <v>-8</v>
      </c>
      <c r="J4" s="118">
        <f>SUM(J5:J64)</f>
        <v>3</v>
      </c>
    </row>
    <row r="5" spans="1:10" ht="21">
      <c r="A5" s="208" t="s">
        <v>248</v>
      </c>
      <c r="B5" s="227">
        <v>1</v>
      </c>
      <c r="C5" s="641" t="s">
        <v>121</v>
      </c>
      <c r="D5" s="650">
        <v>1976.79</v>
      </c>
      <c r="E5" s="694">
        <v>4</v>
      </c>
      <c r="F5" s="694">
        <v>12</v>
      </c>
      <c r="G5" s="695">
        <v>4</v>
      </c>
      <c r="H5" s="698">
        <f>+G5-F5</f>
        <v>-8</v>
      </c>
      <c r="J5" s="358">
        <f>IF(G5&gt;0,1,0)</f>
        <v>1</v>
      </c>
    </row>
    <row r="6" spans="1:10" ht="21">
      <c r="A6" s="208" t="s">
        <v>262</v>
      </c>
      <c r="B6" s="211">
        <v>2</v>
      </c>
      <c r="C6" s="641" t="s">
        <v>184</v>
      </c>
      <c r="D6" s="650">
        <v>321</v>
      </c>
      <c r="E6" s="694">
        <v>3</v>
      </c>
      <c r="F6" s="694">
        <v>3</v>
      </c>
      <c r="G6" s="695">
        <v>3</v>
      </c>
      <c r="H6" s="698">
        <f t="shared" ref="H6:H64" si="1">+G6-F6</f>
        <v>0</v>
      </c>
      <c r="J6" s="358">
        <f t="shared" ref="J6:J64" si="2">IF(G6&gt;0,1,0)</f>
        <v>1</v>
      </c>
    </row>
    <row r="7" spans="1:10" ht="21">
      <c r="A7" s="208"/>
      <c r="B7" s="211">
        <v>3</v>
      </c>
      <c r="C7" s="641" t="s">
        <v>183</v>
      </c>
      <c r="D7" s="650">
        <v>890</v>
      </c>
      <c r="E7" s="694">
        <v>1</v>
      </c>
      <c r="F7" s="694">
        <v>1</v>
      </c>
      <c r="G7" s="695">
        <v>1</v>
      </c>
      <c r="H7" s="698">
        <f t="shared" si="1"/>
        <v>0</v>
      </c>
      <c r="J7" s="358">
        <f t="shared" si="2"/>
        <v>1</v>
      </c>
    </row>
    <row r="8" spans="1:10" ht="21">
      <c r="A8" s="210"/>
      <c r="B8" s="211">
        <v>4</v>
      </c>
      <c r="C8" s="641" t="s">
        <v>156</v>
      </c>
      <c r="D8" s="650">
        <v>1</v>
      </c>
      <c r="E8" s="694">
        <v>0</v>
      </c>
      <c r="F8" s="694">
        <v>0</v>
      </c>
      <c r="G8" s="695">
        <v>0</v>
      </c>
      <c r="H8" s="698">
        <f t="shared" si="1"/>
        <v>0</v>
      </c>
      <c r="J8" s="358">
        <f t="shared" si="2"/>
        <v>0</v>
      </c>
    </row>
    <row r="9" spans="1:10" ht="21">
      <c r="A9" s="208" t="s">
        <v>250</v>
      </c>
      <c r="B9" s="216">
        <v>5</v>
      </c>
      <c r="C9" s="641" t="s">
        <v>157</v>
      </c>
      <c r="D9" s="650">
        <v>1</v>
      </c>
      <c r="E9" s="694">
        <v>0</v>
      </c>
      <c r="F9" s="694">
        <v>0</v>
      </c>
      <c r="G9" s="695">
        <v>0</v>
      </c>
      <c r="H9" s="698">
        <f t="shared" si="1"/>
        <v>0</v>
      </c>
      <c r="J9" s="358">
        <f t="shared" si="2"/>
        <v>0</v>
      </c>
    </row>
    <row r="10" spans="1:10" ht="21">
      <c r="A10" s="208" t="s">
        <v>263</v>
      </c>
      <c r="B10" s="211">
        <v>6</v>
      </c>
      <c r="C10" s="641" t="s">
        <v>217</v>
      </c>
      <c r="D10" s="650">
        <v>1</v>
      </c>
      <c r="E10" s="694">
        <v>0</v>
      </c>
      <c r="F10" s="694">
        <v>0</v>
      </c>
      <c r="G10" s="695">
        <v>0</v>
      </c>
      <c r="H10" s="698">
        <f t="shared" si="1"/>
        <v>0</v>
      </c>
      <c r="J10" s="358">
        <f t="shared" si="2"/>
        <v>0</v>
      </c>
    </row>
    <row r="11" spans="1:10" ht="21">
      <c r="A11" s="208"/>
      <c r="B11" s="211">
        <v>7</v>
      </c>
      <c r="C11" s="641" t="s">
        <v>160</v>
      </c>
      <c r="D11" s="650">
        <v>1</v>
      </c>
      <c r="E11" s="694">
        <v>0</v>
      </c>
      <c r="F11" s="694">
        <v>0</v>
      </c>
      <c r="G11" s="695">
        <v>0</v>
      </c>
      <c r="H11" s="698">
        <f t="shared" si="1"/>
        <v>0</v>
      </c>
      <c r="J11" s="358">
        <f t="shared" si="2"/>
        <v>0</v>
      </c>
    </row>
    <row r="12" spans="1:10" ht="21">
      <c r="A12" s="208"/>
      <c r="B12" s="222">
        <v>8</v>
      </c>
      <c r="C12" s="641" t="s">
        <v>174</v>
      </c>
      <c r="D12" s="650">
        <v>181</v>
      </c>
      <c r="E12" s="694">
        <v>0</v>
      </c>
      <c r="F12" s="694">
        <v>0</v>
      </c>
      <c r="G12" s="695">
        <v>0</v>
      </c>
      <c r="H12" s="698">
        <f t="shared" si="1"/>
        <v>0</v>
      </c>
      <c r="J12" s="358">
        <f t="shared" si="2"/>
        <v>0</v>
      </c>
    </row>
    <row r="13" spans="1:10" ht="21">
      <c r="A13" s="208"/>
      <c r="B13" s="223">
        <v>9</v>
      </c>
      <c r="C13" s="641" t="s">
        <v>176</v>
      </c>
      <c r="D13" s="650">
        <v>607</v>
      </c>
      <c r="E13" s="694">
        <v>0</v>
      </c>
      <c r="F13" s="694">
        <v>0</v>
      </c>
      <c r="G13" s="695">
        <v>0</v>
      </c>
      <c r="H13" s="698">
        <f t="shared" si="1"/>
        <v>0</v>
      </c>
      <c r="J13" s="358">
        <f t="shared" si="2"/>
        <v>0</v>
      </c>
    </row>
    <row r="14" spans="1:10" ht="21">
      <c r="A14" s="207" t="s">
        <v>252</v>
      </c>
      <c r="B14" s="227">
        <v>10</v>
      </c>
      <c r="C14" s="641" t="s">
        <v>177</v>
      </c>
      <c r="D14" s="650">
        <v>42</v>
      </c>
      <c r="E14" s="694">
        <v>0</v>
      </c>
      <c r="F14" s="694">
        <v>0</v>
      </c>
      <c r="G14" s="695">
        <v>0</v>
      </c>
      <c r="H14" s="698">
        <f t="shared" si="1"/>
        <v>0</v>
      </c>
      <c r="J14" s="358">
        <f t="shared" si="2"/>
        <v>0</v>
      </c>
    </row>
    <row r="15" spans="1:10" ht="21">
      <c r="A15" s="208" t="s">
        <v>264</v>
      </c>
      <c r="B15" s="211">
        <v>11</v>
      </c>
      <c r="C15" s="641" t="s">
        <v>178</v>
      </c>
      <c r="D15" s="650">
        <v>701</v>
      </c>
      <c r="E15" s="694">
        <v>0</v>
      </c>
      <c r="F15" s="694">
        <v>0</v>
      </c>
      <c r="G15" s="695">
        <v>0</v>
      </c>
      <c r="H15" s="698">
        <f t="shared" si="1"/>
        <v>0</v>
      </c>
      <c r="J15" s="358">
        <f t="shared" si="2"/>
        <v>0</v>
      </c>
    </row>
    <row r="16" spans="1:10" ht="21">
      <c r="A16" s="208"/>
      <c r="B16" s="211">
        <v>12</v>
      </c>
      <c r="C16" s="644" t="s">
        <v>181</v>
      </c>
      <c r="D16" s="650">
        <v>2</v>
      </c>
      <c r="E16" s="694">
        <v>0</v>
      </c>
      <c r="F16" s="694">
        <v>0</v>
      </c>
      <c r="G16" s="695">
        <v>0</v>
      </c>
      <c r="H16" s="698">
        <f t="shared" si="1"/>
        <v>0</v>
      </c>
      <c r="J16" s="358">
        <f t="shared" si="2"/>
        <v>0</v>
      </c>
    </row>
    <row r="17" spans="1:10" ht="21">
      <c r="A17" s="208"/>
      <c r="B17" s="211">
        <v>13</v>
      </c>
      <c r="C17" s="641" t="s">
        <v>164</v>
      </c>
      <c r="D17" s="650">
        <v>280</v>
      </c>
      <c r="E17" s="694">
        <v>0</v>
      </c>
      <c r="F17" s="694">
        <v>0</v>
      </c>
      <c r="G17" s="695">
        <v>0</v>
      </c>
      <c r="H17" s="698">
        <f t="shared" si="1"/>
        <v>0</v>
      </c>
      <c r="J17" s="358">
        <f t="shared" si="2"/>
        <v>0</v>
      </c>
    </row>
    <row r="18" spans="1:10" ht="21">
      <c r="A18" s="208"/>
      <c r="B18" s="211">
        <v>14</v>
      </c>
      <c r="C18" s="696" t="s">
        <v>165</v>
      </c>
      <c r="D18" s="647">
        <v>32</v>
      </c>
      <c r="E18" s="694">
        <v>0</v>
      </c>
      <c r="F18" s="694">
        <v>0</v>
      </c>
      <c r="G18" s="695">
        <v>0</v>
      </c>
      <c r="H18" s="698">
        <f t="shared" si="1"/>
        <v>0</v>
      </c>
      <c r="J18" s="358">
        <f t="shared" si="2"/>
        <v>0</v>
      </c>
    </row>
    <row r="19" spans="1:10" ht="21">
      <c r="A19" s="210"/>
      <c r="B19" s="209">
        <v>15</v>
      </c>
      <c r="C19" s="641" t="s">
        <v>166</v>
      </c>
      <c r="D19" s="650">
        <v>3</v>
      </c>
      <c r="E19" s="694">
        <v>0</v>
      </c>
      <c r="F19" s="694">
        <v>0</v>
      </c>
      <c r="G19" s="695">
        <v>0</v>
      </c>
      <c r="H19" s="698">
        <f t="shared" si="1"/>
        <v>0</v>
      </c>
      <c r="J19" s="358">
        <f t="shared" si="2"/>
        <v>0</v>
      </c>
    </row>
    <row r="20" spans="1:10" ht="21">
      <c r="A20" s="208" t="s">
        <v>254</v>
      </c>
      <c r="B20" s="211">
        <v>16</v>
      </c>
      <c r="C20" s="696" t="s">
        <v>167</v>
      </c>
      <c r="D20" s="647">
        <v>17</v>
      </c>
      <c r="E20" s="694">
        <v>0</v>
      </c>
      <c r="F20" s="694">
        <v>0</v>
      </c>
      <c r="G20" s="695">
        <v>0</v>
      </c>
      <c r="H20" s="698">
        <f t="shared" si="1"/>
        <v>0</v>
      </c>
      <c r="J20" s="358">
        <f t="shared" si="2"/>
        <v>0</v>
      </c>
    </row>
    <row r="21" spans="1:10" ht="21">
      <c r="A21" s="208" t="s">
        <v>255</v>
      </c>
      <c r="B21" s="211">
        <v>17</v>
      </c>
      <c r="C21" s="641" t="s">
        <v>168</v>
      </c>
      <c r="D21" s="650">
        <v>1</v>
      </c>
      <c r="E21" s="694">
        <v>0</v>
      </c>
      <c r="F21" s="694">
        <v>0</v>
      </c>
      <c r="G21" s="695">
        <v>0</v>
      </c>
      <c r="H21" s="698">
        <f t="shared" si="1"/>
        <v>0</v>
      </c>
      <c r="J21" s="358">
        <f t="shared" si="2"/>
        <v>0</v>
      </c>
    </row>
    <row r="22" spans="1:10" ht="21">
      <c r="A22" s="208"/>
      <c r="B22" s="211">
        <v>18</v>
      </c>
      <c r="C22" s="641" t="s">
        <v>170</v>
      </c>
      <c r="D22" s="650">
        <v>121</v>
      </c>
      <c r="E22" s="694">
        <v>0</v>
      </c>
      <c r="F22" s="694">
        <v>0</v>
      </c>
      <c r="G22" s="695">
        <v>0</v>
      </c>
      <c r="H22" s="698">
        <f t="shared" si="1"/>
        <v>0</v>
      </c>
      <c r="J22" s="358">
        <f t="shared" si="2"/>
        <v>0</v>
      </c>
    </row>
    <row r="23" spans="1:10" ht="21">
      <c r="A23" s="208"/>
      <c r="B23" s="211">
        <v>19</v>
      </c>
      <c r="C23" s="641" t="s">
        <v>135</v>
      </c>
      <c r="D23" s="650">
        <v>35</v>
      </c>
      <c r="E23" s="694">
        <v>0</v>
      </c>
      <c r="F23" s="694">
        <v>0</v>
      </c>
      <c r="G23" s="695">
        <v>0</v>
      </c>
      <c r="H23" s="698">
        <f t="shared" si="1"/>
        <v>0</v>
      </c>
      <c r="J23" s="358">
        <f t="shared" si="2"/>
        <v>0</v>
      </c>
    </row>
    <row r="24" spans="1:10" ht="21">
      <c r="A24" s="208"/>
      <c r="B24" s="211">
        <v>20</v>
      </c>
      <c r="C24" s="641" t="s">
        <v>136</v>
      </c>
      <c r="D24" s="650">
        <v>16</v>
      </c>
      <c r="E24" s="694">
        <v>0</v>
      </c>
      <c r="F24" s="694">
        <v>0</v>
      </c>
      <c r="G24" s="695">
        <v>0</v>
      </c>
      <c r="H24" s="698">
        <f t="shared" si="1"/>
        <v>0</v>
      </c>
      <c r="J24" s="358">
        <f t="shared" si="2"/>
        <v>0</v>
      </c>
    </row>
    <row r="25" spans="1:10" ht="21">
      <c r="A25" s="208"/>
      <c r="B25" s="211">
        <v>21</v>
      </c>
      <c r="C25" s="641" t="s">
        <v>137</v>
      </c>
      <c r="D25" s="650">
        <v>2</v>
      </c>
      <c r="E25" s="694">
        <v>0</v>
      </c>
      <c r="F25" s="694">
        <v>0</v>
      </c>
      <c r="G25" s="695">
        <v>0</v>
      </c>
      <c r="H25" s="698">
        <f t="shared" si="1"/>
        <v>0</v>
      </c>
      <c r="J25" s="358">
        <f t="shared" si="2"/>
        <v>0</v>
      </c>
    </row>
    <row r="26" spans="1:10" ht="21">
      <c r="A26" s="208"/>
      <c r="B26" s="211">
        <v>22</v>
      </c>
      <c r="C26" s="641" t="s">
        <v>138</v>
      </c>
      <c r="D26" s="650">
        <v>33</v>
      </c>
      <c r="E26" s="694">
        <v>0</v>
      </c>
      <c r="F26" s="694">
        <v>0</v>
      </c>
      <c r="G26" s="695">
        <v>0</v>
      </c>
      <c r="H26" s="698">
        <f t="shared" si="1"/>
        <v>0</v>
      </c>
      <c r="J26" s="358">
        <f t="shared" si="2"/>
        <v>0</v>
      </c>
    </row>
    <row r="27" spans="1:10" ht="21">
      <c r="A27" s="208"/>
      <c r="B27" s="211">
        <v>23</v>
      </c>
      <c r="C27" s="641" t="s">
        <v>139</v>
      </c>
      <c r="D27" s="650">
        <v>2</v>
      </c>
      <c r="E27" s="694">
        <v>0</v>
      </c>
      <c r="F27" s="694">
        <v>0</v>
      </c>
      <c r="G27" s="695">
        <v>0</v>
      </c>
      <c r="H27" s="698">
        <f t="shared" si="1"/>
        <v>0</v>
      </c>
      <c r="J27" s="358">
        <f t="shared" si="2"/>
        <v>0</v>
      </c>
    </row>
    <row r="28" spans="1:10" ht="21">
      <c r="A28" s="208"/>
      <c r="B28" s="211">
        <v>24</v>
      </c>
      <c r="C28" s="641" t="s">
        <v>140</v>
      </c>
      <c r="D28" s="650">
        <v>2</v>
      </c>
      <c r="E28" s="694">
        <v>0</v>
      </c>
      <c r="F28" s="694">
        <v>0</v>
      </c>
      <c r="G28" s="695">
        <v>0</v>
      </c>
      <c r="H28" s="698">
        <f t="shared" si="1"/>
        <v>0</v>
      </c>
      <c r="J28" s="358">
        <f t="shared" si="2"/>
        <v>0</v>
      </c>
    </row>
    <row r="29" spans="1:10" ht="21">
      <c r="A29" s="208"/>
      <c r="B29" s="211">
        <v>25</v>
      </c>
      <c r="C29" s="644" t="s">
        <v>142</v>
      </c>
      <c r="D29" s="650">
        <v>11</v>
      </c>
      <c r="E29" s="694">
        <v>0</v>
      </c>
      <c r="F29" s="694">
        <v>0</v>
      </c>
      <c r="G29" s="695">
        <v>0</v>
      </c>
      <c r="H29" s="698">
        <f t="shared" si="1"/>
        <v>0</v>
      </c>
      <c r="J29" s="358">
        <f t="shared" si="2"/>
        <v>0</v>
      </c>
    </row>
    <row r="30" spans="1:10" ht="21">
      <c r="A30" s="208"/>
      <c r="B30" s="211">
        <v>26</v>
      </c>
      <c r="C30" s="641" t="s">
        <v>145</v>
      </c>
      <c r="D30" s="650">
        <v>2551.36</v>
      </c>
      <c r="E30" s="694">
        <v>0</v>
      </c>
      <c r="F30" s="694">
        <v>0</v>
      </c>
      <c r="G30" s="695">
        <v>0</v>
      </c>
      <c r="H30" s="698">
        <f t="shared" si="1"/>
        <v>0</v>
      </c>
      <c r="J30" s="358">
        <f t="shared" si="2"/>
        <v>0</v>
      </c>
    </row>
    <row r="31" spans="1:10" ht="21">
      <c r="A31" s="208"/>
      <c r="B31" s="211">
        <v>27</v>
      </c>
      <c r="C31" s="644" t="s">
        <v>148</v>
      </c>
      <c r="D31" s="650">
        <v>2.5</v>
      </c>
      <c r="E31" s="694">
        <v>0</v>
      </c>
      <c r="F31" s="694">
        <v>0</v>
      </c>
      <c r="G31" s="695">
        <v>0</v>
      </c>
      <c r="H31" s="698">
        <f t="shared" si="1"/>
        <v>0</v>
      </c>
      <c r="J31" s="358">
        <f t="shared" si="2"/>
        <v>0</v>
      </c>
    </row>
    <row r="32" spans="1:10" ht="21">
      <c r="A32" s="208"/>
      <c r="B32" s="222">
        <v>28</v>
      </c>
      <c r="C32" s="641" t="s">
        <v>146</v>
      </c>
      <c r="D32" s="650">
        <v>7</v>
      </c>
      <c r="E32" s="694">
        <v>0</v>
      </c>
      <c r="F32" s="694">
        <v>0</v>
      </c>
      <c r="G32" s="695">
        <v>0</v>
      </c>
      <c r="H32" s="698">
        <f t="shared" si="1"/>
        <v>0</v>
      </c>
      <c r="J32" s="358">
        <f t="shared" si="2"/>
        <v>0</v>
      </c>
    </row>
    <row r="33" spans="1:10" ht="21">
      <c r="A33" s="208"/>
      <c r="B33" s="222">
        <v>29</v>
      </c>
      <c r="C33" s="644" t="s">
        <v>147</v>
      </c>
      <c r="D33" s="650">
        <v>4</v>
      </c>
      <c r="E33" s="694">
        <v>0</v>
      </c>
      <c r="F33" s="694">
        <v>0</v>
      </c>
      <c r="G33" s="695">
        <v>0</v>
      </c>
      <c r="H33" s="698">
        <f t="shared" si="1"/>
        <v>0</v>
      </c>
      <c r="J33" s="358">
        <f t="shared" si="2"/>
        <v>0</v>
      </c>
    </row>
    <row r="34" spans="1:10" ht="21">
      <c r="A34" s="208"/>
      <c r="B34" s="222">
        <v>30</v>
      </c>
      <c r="C34" s="641" t="s">
        <v>149</v>
      </c>
      <c r="D34" s="650">
        <v>44</v>
      </c>
      <c r="E34" s="694">
        <v>0</v>
      </c>
      <c r="F34" s="694">
        <v>0</v>
      </c>
      <c r="G34" s="695">
        <v>0</v>
      </c>
      <c r="H34" s="698">
        <f t="shared" si="1"/>
        <v>0</v>
      </c>
      <c r="J34" s="358">
        <f t="shared" si="2"/>
        <v>0</v>
      </c>
    </row>
    <row r="35" spans="1:10" ht="21">
      <c r="A35" s="210"/>
      <c r="B35" s="223">
        <v>31</v>
      </c>
      <c r="C35" s="641" t="s">
        <v>150</v>
      </c>
      <c r="D35" s="650">
        <v>12</v>
      </c>
      <c r="E35" s="694">
        <v>0</v>
      </c>
      <c r="F35" s="694">
        <v>0</v>
      </c>
      <c r="G35" s="695">
        <v>0</v>
      </c>
      <c r="H35" s="698">
        <f t="shared" si="1"/>
        <v>0</v>
      </c>
      <c r="J35" s="358">
        <f t="shared" si="2"/>
        <v>0</v>
      </c>
    </row>
    <row r="36" spans="1:10" ht="21">
      <c r="A36" s="208" t="s">
        <v>256</v>
      </c>
      <c r="B36" s="227">
        <v>32</v>
      </c>
      <c r="C36" s="641" t="s">
        <v>151</v>
      </c>
      <c r="D36" s="650">
        <v>3</v>
      </c>
      <c r="E36" s="694">
        <v>0</v>
      </c>
      <c r="F36" s="694">
        <v>0</v>
      </c>
      <c r="G36" s="695">
        <v>0</v>
      </c>
      <c r="H36" s="698">
        <f t="shared" si="1"/>
        <v>0</v>
      </c>
      <c r="J36" s="358">
        <f t="shared" si="2"/>
        <v>0</v>
      </c>
    </row>
    <row r="37" spans="1:10" ht="21">
      <c r="A37" s="208" t="s">
        <v>257</v>
      </c>
      <c r="B37" s="227">
        <v>33</v>
      </c>
      <c r="C37" s="641" t="s">
        <v>152</v>
      </c>
      <c r="D37" s="650">
        <v>503</v>
      </c>
      <c r="E37" s="694">
        <v>0</v>
      </c>
      <c r="F37" s="694">
        <v>0</v>
      </c>
      <c r="G37" s="695">
        <v>0</v>
      </c>
      <c r="H37" s="698">
        <f t="shared" si="1"/>
        <v>0</v>
      </c>
      <c r="J37" s="358">
        <f t="shared" si="2"/>
        <v>0</v>
      </c>
    </row>
    <row r="38" spans="1:10" ht="21">
      <c r="A38" s="208"/>
      <c r="B38" s="227">
        <v>34</v>
      </c>
      <c r="C38" s="641" t="s">
        <v>153</v>
      </c>
      <c r="D38" s="650">
        <v>12</v>
      </c>
      <c r="E38" s="694">
        <v>0</v>
      </c>
      <c r="F38" s="694">
        <v>0</v>
      </c>
      <c r="G38" s="695">
        <v>0</v>
      </c>
      <c r="H38" s="698">
        <f t="shared" si="1"/>
        <v>0</v>
      </c>
      <c r="J38" s="358">
        <f t="shared" si="2"/>
        <v>0</v>
      </c>
    </row>
    <row r="39" spans="1:10" ht="21">
      <c r="A39" s="208"/>
      <c r="B39" s="211">
        <v>35</v>
      </c>
      <c r="C39" s="641" t="s">
        <v>185</v>
      </c>
      <c r="D39" s="650">
        <v>92</v>
      </c>
      <c r="E39" s="694">
        <v>0</v>
      </c>
      <c r="F39" s="694">
        <v>0</v>
      </c>
      <c r="G39" s="695">
        <v>0</v>
      </c>
      <c r="H39" s="698">
        <f t="shared" si="1"/>
        <v>0</v>
      </c>
      <c r="J39" s="358">
        <f t="shared" si="2"/>
        <v>0</v>
      </c>
    </row>
    <row r="40" spans="1:10" ht="21">
      <c r="A40" s="208"/>
      <c r="B40" s="211">
        <v>36</v>
      </c>
      <c r="C40" s="641" t="s">
        <v>186</v>
      </c>
      <c r="D40" s="650">
        <v>36</v>
      </c>
      <c r="E40" s="694">
        <v>0</v>
      </c>
      <c r="F40" s="694">
        <v>0</v>
      </c>
      <c r="G40" s="695">
        <v>0</v>
      </c>
      <c r="H40" s="698">
        <f t="shared" si="1"/>
        <v>0</v>
      </c>
      <c r="J40" s="358">
        <f t="shared" si="2"/>
        <v>0</v>
      </c>
    </row>
    <row r="41" spans="1:10" ht="21">
      <c r="A41" s="208"/>
      <c r="B41" s="211">
        <v>37</v>
      </c>
      <c r="C41" s="641" t="s">
        <v>187</v>
      </c>
      <c r="D41" s="650">
        <v>251</v>
      </c>
      <c r="E41" s="694">
        <v>0</v>
      </c>
      <c r="F41" s="694">
        <v>0</v>
      </c>
      <c r="G41" s="695">
        <v>0</v>
      </c>
      <c r="H41" s="698">
        <f t="shared" si="1"/>
        <v>0</v>
      </c>
      <c r="J41" s="358">
        <f t="shared" si="2"/>
        <v>0</v>
      </c>
    </row>
    <row r="42" spans="1:10" ht="21">
      <c r="A42" s="208"/>
      <c r="B42" s="211">
        <v>38</v>
      </c>
      <c r="C42" s="644" t="s">
        <v>188</v>
      </c>
      <c r="D42" s="650">
        <v>2</v>
      </c>
      <c r="E42" s="694">
        <v>0</v>
      </c>
      <c r="F42" s="694">
        <v>0</v>
      </c>
      <c r="G42" s="695">
        <v>0</v>
      </c>
      <c r="H42" s="698">
        <f t="shared" si="1"/>
        <v>0</v>
      </c>
      <c r="J42" s="358">
        <f t="shared" si="2"/>
        <v>0</v>
      </c>
    </row>
    <row r="43" spans="1:10" ht="21">
      <c r="A43" s="208"/>
      <c r="B43" s="211">
        <v>39</v>
      </c>
      <c r="C43" s="644" t="s">
        <v>189</v>
      </c>
      <c r="D43" s="650">
        <v>16</v>
      </c>
      <c r="E43" s="694">
        <v>0</v>
      </c>
      <c r="F43" s="694">
        <v>0</v>
      </c>
      <c r="G43" s="695">
        <v>0</v>
      </c>
      <c r="H43" s="698">
        <f t="shared" si="1"/>
        <v>0</v>
      </c>
      <c r="J43" s="358">
        <f t="shared" si="2"/>
        <v>0</v>
      </c>
    </row>
    <row r="44" spans="1:10" ht="21">
      <c r="A44" s="208"/>
      <c r="B44" s="211">
        <v>40</v>
      </c>
      <c r="C44" s="696" t="s">
        <v>190</v>
      </c>
      <c r="D44" s="647">
        <v>33</v>
      </c>
      <c r="E44" s="694">
        <v>0</v>
      </c>
      <c r="F44" s="694">
        <v>0</v>
      </c>
      <c r="G44" s="695">
        <v>0</v>
      </c>
      <c r="H44" s="698">
        <f t="shared" si="1"/>
        <v>0</v>
      </c>
      <c r="J44" s="358">
        <f t="shared" si="2"/>
        <v>0</v>
      </c>
    </row>
    <row r="45" spans="1:10" ht="21">
      <c r="A45" s="208"/>
      <c r="B45" s="211">
        <v>41</v>
      </c>
      <c r="C45" s="644" t="s">
        <v>191</v>
      </c>
      <c r="D45" s="647">
        <v>29.75</v>
      </c>
      <c r="E45" s="694">
        <v>0</v>
      </c>
      <c r="F45" s="694">
        <v>0</v>
      </c>
      <c r="G45" s="695">
        <v>0</v>
      </c>
      <c r="H45" s="698">
        <f t="shared" si="1"/>
        <v>0</v>
      </c>
      <c r="J45" s="358">
        <f t="shared" si="2"/>
        <v>0</v>
      </c>
    </row>
    <row r="46" spans="1:10" ht="21">
      <c r="A46" s="208"/>
      <c r="B46" s="211">
        <v>42</v>
      </c>
      <c r="C46" s="641" t="s">
        <v>192</v>
      </c>
      <c r="D46" s="650">
        <v>79</v>
      </c>
      <c r="E46" s="694">
        <v>0</v>
      </c>
      <c r="F46" s="694">
        <v>0</v>
      </c>
      <c r="G46" s="695">
        <v>0</v>
      </c>
      <c r="H46" s="698">
        <f t="shared" si="1"/>
        <v>0</v>
      </c>
      <c r="J46" s="358">
        <f t="shared" si="2"/>
        <v>0</v>
      </c>
    </row>
    <row r="47" spans="1:10" ht="21">
      <c r="A47" s="208"/>
      <c r="B47" s="211">
        <v>43</v>
      </c>
      <c r="C47" s="641" t="s">
        <v>193</v>
      </c>
      <c r="D47" s="650">
        <v>13768.53</v>
      </c>
      <c r="E47" s="694">
        <v>0</v>
      </c>
      <c r="F47" s="694">
        <v>0</v>
      </c>
      <c r="G47" s="695">
        <v>0</v>
      </c>
      <c r="H47" s="698">
        <f t="shared" si="1"/>
        <v>0</v>
      </c>
      <c r="J47" s="358">
        <f t="shared" si="2"/>
        <v>0</v>
      </c>
    </row>
    <row r="48" spans="1:10" ht="21">
      <c r="A48" s="208"/>
      <c r="B48" s="211">
        <v>44</v>
      </c>
      <c r="C48" s="641" t="s">
        <v>194</v>
      </c>
      <c r="D48" s="650">
        <v>819</v>
      </c>
      <c r="E48" s="694">
        <v>0</v>
      </c>
      <c r="F48" s="694">
        <v>0</v>
      </c>
      <c r="G48" s="695">
        <v>0</v>
      </c>
      <c r="H48" s="698">
        <f t="shared" si="1"/>
        <v>0</v>
      </c>
      <c r="J48" s="358">
        <f t="shared" si="2"/>
        <v>0</v>
      </c>
    </row>
    <row r="49" spans="1:10" ht="21">
      <c r="A49" s="210"/>
      <c r="B49" s="209">
        <v>45</v>
      </c>
      <c r="C49" s="641" t="s">
        <v>195</v>
      </c>
      <c r="D49" s="650">
        <v>62</v>
      </c>
      <c r="E49" s="694">
        <v>0</v>
      </c>
      <c r="F49" s="694">
        <v>0</v>
      </c>
      <c r="G49" s="695">
        <v>0</v>
      </c>
      <c r="H49" s="698">
        <f t="shared" si="1"/>
        <v>0</v>
      </c>
      <c r="J49" s="358">
        <f t="shared" si="2"/>
        <v>0</v>
      </c>
    </row>
    <row r="50" spans="1:10" ht="21">
      <c r="A50" s="208" t="s">
        <v>258</v>
      </c>
      <c r="B50" s="211">
        <v>46</v>
      </c>
      <c r="C50" s="641" t="s">
        <v>196</v>
      </c>
      <c r="D50" s="650">
        <v>99</v>
      </c>
      <c r="E50" s="694">
        <v>0</v>
      </c>
      <c r="F50" s="694">
        <v>0</v>
      </c>
      <c r="G50" s="695">
        <v>0</v>
      </c>
      <c r="H50" s="698">
        <f t="shared" si="1"/>
        <v>0</v>
      </c>
      <c r="J50" s="358">
        <f t="shared" si="2"/>
        <v>0</v>
      </c>
    </row>
    <row r="51" spans="1:10" ht="21">
      <c r="A51" s="208" t="s">
        <v>265</v>
      </c>
      <c r="B51" s="211">
        <v>47</v>
      </c>
      <c r="C51" s="641" t="s">
        <v>118</v>
      </c>
      <c r="D51" s="650">
        <v>45140.38</v>
      </c>
      <c r="E51" s="694">
        <v>0</v>
      </c>
      <c r="F51" s="694">
        <v>0</v>
      </c>
      <c r="G51" s="695">
        <v>0</v>
      </c>
      <c r="H51" s="698">
        <f t="shared" si="1"/>
        <v>0</v>
      </c>
      <c r="J51" s="358">
        <f t="shared" si="2"/>
        <v>0</v>
      </c>
    </row>
    <row r="52" spans="1:10" ht="21">
      <c r="A52" s="208"/>
      <c r="B52" s="211">
        <v>48</v>
      </c>
      <c r="C52" s="641" t="s">
        <v>117</v>
      </c>
      <c r="D52" s="650">
        <v>13866</v>
      </c>
      <c r="E52" s="694">
        <v>0</v>
      </c>
      <c r="F52" s="694">
        <v>0</v>
      </c>
      <c r="G52" s="695">
        <v>0</v>
      </c>
      <c r="H52" s="698">
        <f t="shared" si="1"/>
        <v>0</v>
      </c>
      <c r="J52" s="358">
        <f t="shared" si="2"/>
        <v>0</v>
      </c>
    </row>
    <row r="53" spans="1:10" ht="21">
      <c r="A53" s="208"/>
      <c r="B53" s="211">
        <v>49</v>
      </c>
      <c r="C53" s="641" t="s">
        <v>119</v>
      </c>
      <c r="D53" s="650">
        <v>329</v>
      </c>
      <c r="E53" s="694">
        <v>0</v>
      </c>
      <c r="F53" s="694">
        <v>0</v>
      </c>
      <c r="G53" s="695">
        <v>0</v>
      </c>
      <c r="H53" s="698">
        <f t="shared" si="1"/>
        <v>0</v>
      </c>
      <c r="J53" s="358">
        <f t="shared" si="2"/>
        <v>0</v>
      </c>
    </row>
    <row r="54" spans="1:10" ht="21">
      <c r="A54" s="208"/>
      <c r="B54" s="211">
        <v>50</v>
      </c>
      <c r="C54" s="641" t="s">
        <v>120</v>
      </c>
      <c r="D54" s="650">
        <v>1</v>
      </c>
      <c r="E54" s="694">
        <v>0</v>
      </c>
      <c r="F54" s="694">
        <v>0</v>
      </c>
      <c r="G54" s="695">
        <v>0</v>
      </c>
      <c r="H54" s="698">
        <f t="shared" si="1"/>
        <v>0</v>
      </c>
      <c r="J54" s="358">
        <f t="shared" si="2"/>
        <v>0</v>
      </c>
    </row>
    <row r="55" spans="1:10" ht="21">
      <c r="A55" s="208"/>
      <c r="B55" s="211">
        <v>51</v>
      </c>
      <c r="C55" s="641" t="s">
        <v>122</v>
      </c>
      <c r="D55" s="651">
        <v>1647</v>
      </c>
      <c r="E55" s="694">
        <v>0</v>
      </c>
      <c r="F55" s="694">
        <v>0</v>
      </c>
      <c r="G55" s="695">
        <v>0</v>
      </c>
      <c r="H55" s="698">
        <f t="shared" si="1"/>
        <v>0</v>
      </c>
      <c r="J55" s="358">
        <f t="shared" si="2"/>
        <v>0</v>
      </c>
    </row>
    <row r="56" spans="1:10" ht="21">
      <c r="A56" s="208"/>
      <c r="B56" s="211">
        <v>52</v>
      </c>
      <c r="C56" s="641" t="s">
        <v>124</v>
      </c>
      <c r="D56" s="651">
        <v>35</v>
      </c>
      <c r="E56" s="694">
        <v>0</v>
      </c>
      <c r="F56" s="694">
        <v>0</v>
      </c>
      <c r="G56" s="695">
        <v>0</v>
      </c>
      <c r="H56" s="698">
        <f t="shared" si="1"/>
        <v>0</v>
      </c>
      <c r="J56" s="358">
        <f t="shared" si="2"/>
        <v>0</v>
      </c>
    </row>
    <row r="57" spans="1:10" ht="21">
      <c r="A57" s="208"/>
      <c r="B57" s="211">
        <v>53</v>
      </c>
      <c r="C57" s="641" t="s">
        <v>125</v>
      </c>
      <c r="D57" s="651">
        <v>242.4</v>
      </c>
      <c r="E57" s="694">
        <v>0</v>
      </c>
      <c r="F57" s="694">
        <v>0</v>
      </c>
      <c r="G57" s="695">
        <v>0</v>
      </c>
      <c r="H57" s="698">
        <f t="shared" si="1"/>
        <v>0</v>
      </c>
      <c r="J57" s="358">
        <f t="shared" si="2"/>
        <v>0</v>
      </c>
    </row>
    <row r="58" spans="1:10" ht="21">
      <c r="A58" s="208"/>
      <c r="B58" s="211">
        <v>54</v>
      </c>
      <c r="C58" s="641" t="s">
        <v>126</v>
      </c>
      <c r="D58" s="651">
        <v>1506.83</v>
      </c>
      <c r="E58" s="694">
        <v>0</v>
      </c>
      <c r="F58" s="694">
        <v>0</v>
      </c>
      <c r="G58" s="695">
        <v>0</v>
      </c>
      <c r="H58" s="698">
        <f t="shared" si="1"/>
        <v>0</v>
      </c>
      <c r="J58" s="358">
        <f t="shared" si="2"/>
        <v>0</v>
      </c>
    </row>
    <row r="59" spans="1:10" ht="21">
      <c r="A59" s="208"/>
      <c r="B59" s="211">
        <v>55</v>
      </c>
      <c r="C59" s="641" t="s">
        <v>266</v>
      </c>
      <c r="D59" s="651">
        <v>170</v>
      </c>
      <c r="E59" s="694">
        <v>0</v>
      </c>
      <c r="F59" s="694">
        <v>0</v>
      </c>
      <c r="G59" s="695">
        <v>0</v>
      </c>
      <c r="H59" s="698">
        <f t="shared" si="1"/>
        <v>0</v>
      </c>
      <c r="J59" s="358">
        <f t="shared" si="2"/>
        <v>0</v>
      </c>
    </row>
    <row r="60" spans="1:10" ht="21">
      <c r="A60" s="208"/>
      <c r="B60" s="211">
        <v>56</v>
      </c>
      <c r="C60" s="641" t="s">
        <v>128</v>
      </c>
      <c r="D60" s="651">
        <v>5941</v>
      </c>
      <c r="E60" s="694">
        <v>0</v>
      </c>
      <c r="F60" s="694">
        <v>0</v>
      </c>
      <c r="G60" s="695">
        <v>0</v>
      </c>
      <c r="H60" s="698">
        <f t="shared" si="1"/>
        <v>0</v>
      </c>
      <c r="J60" s="358">
        <f t="shared" si="2"/>
        <v>0</v>
      </c>
    </row>
    <row r="61" spans="1:10" ht="21">
      <c r="A61" s="208"/>
      <c r="B61" s="211">
        <v>57</v>
      </c>
      <c r="C61" s="641" t="s">
        <v>129</v>
      </c>
      <c r="D61" s="651">
        <v>10</v>
      </c>
      <c r="E61" s="694">
        <v>0</v>
      </c>
      <c r="F61" s="694">
        <v>0</v>
      </c>
      <c r="G61" s="695">
        <v>0</v>
      </c>
      <c r="H61" s="698">
        <f t="shared" si="1"/>
        <v>0</v>
      </c>
      <c r="J61" s="358">
        <f t="shared" si="2"/>
        <v>0</v>
      </c>
    </row>
    <row r="62" spans="1:10" ht="21">
      <c r="A62" s="208"/>
      <c r="B62" s="211">
        <v>58</v>
      </c>
      <c r="C62" s="641" t="s">
        <v>130</v>
      </c>
      <c r="D62" s="651">
        <v>3270</v>
      </c>
      <c r="E62" s="694">
        <v>0</v>
      </c>
      <c r="F62" s="694">
        <v>0</v>
      </c>
      <c r="G62" s="695">
        <v>0</v>
      </c>
      <c r="H62" s="698">
        <f t="shared" si="1"/>
        <v>0</v>
      </c>
      <c r="J62" s="358">
        <f t="shared" si="2"/>
        <v>0</v>
      </c>
    </row>
    <row r="63" spans="1:10" ht="21">
      <c r="A63" s="208"/>
      <c r="B63" s="222">
        <v>59</v>
      </c>
      <c r="C63" s="641" t="s">
        <v>132</v>
      </c>
      <c r="D63" s="651">
        <v>87</v>
      </c>
      <c r="E63" s="694">
        <v>0</v>
      </c>
      <c r="F63" s="694">
        <v>0</v>
      </c>
      <c r="G63" s="695">
        <v>0</v>
      </c>
      <c r="H63" s="698">
        <f t="shared" si="1"/>
        <v>0</v>
      </c>
      <c r="J63" s="358">
        <f t="shared" si="2"/>
        <v>0</v>
      </c>
    </row>
    <row r="64" spans="1:10" ht="21">
      <c r="A64" s="210"/>
      <c r="B64" s="223">
        <v>60</v>
      </c>
      <c r="C64" s="641" t="s">
        <v>131</v>
      </c>
      <c r="D64" s="650">
        <v>22</v>
      </c>
      <c r="E64" s="694">
        <v>0</v>
      </c>
      <c r="F64" s="694">
        <v>0</v>
      </c>
      <c r="G64" s="695">
        <v>0</v>
      </c>
      <c r="H64" s="698">
        <f t="shared" si="1"/>
        <v>0</v>
      </c>
      <c r="J64" s="358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  <pageSetup paperSize="9" orientation="portrait" horizontalDpi="300" verticalDpi="300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2C412-E972-4186-A661-21D57F4296BA}">
  <sheetPr codeName="Sheet109">
    <tabColor theme="2" tint="-9.9978637043366805E-2"/>
  </sheetPr>
  <dimension ref="A1:J64"/>
  <sheetViews>
    <sheetView zoomScale="98" zoomScaleNormal="98" workbookViewId="0">
      <pane xSplit="3" ySplit="4" topLeftCell="D5" activePane="bottomRight" state="frozen"/>
      <selection activeCell="C5" sqref="C5:G64"/>
      <selection pane="topRight" activeCell="C5" sqref="C5:G64"/>
      <selection pane="bottomLeft" activeCell="C5" sqref="C5:G64"/>
      <selection pane="bottomRight" activeCell="C5" sqref="C5:G64"/>
    </sheetView>
  </sheetViews>
  <sheetFormatPr defaultColWidth="9.140625" defaultRowHeight="19.5"/>
  <cols>
    <col min="1" max="2" width="9.140625" style="609"/>
    <col min="3" max="3" width="20.85546875" style="609" customWidth="1"/>
    <col min="4" max="4" width="12.85546875" style="609" customWidth="1"/>
    <col min="5" max="5" width="13.5703125" style="609" customWidth="1"/>
    <col min="6" max="6" width="15" style="609" customWidth="1"/>
    <col min="7" max="7" width="13.140625" style="609" customWidth="1"/>
    <col min="8" max="8" width="15" style="609" customWidth="1"/>
    <col min="9" max="16384" width="9.140625" style="609"/>
  </cols>
  <sheetData>
    <row r="1" spans="1:10">
      <c r="A1" s="897" t="s">
        <v>551</v>
      </c>
      <c r="B1" s="897"/>
      <c r="C1" s="897"/>
      <c r="D1" s="897"/>
      <c r="E1" s="897"/>
      <c r="F1" s="897"/>
      <c r="G1" s="897"/>
      <c r="H1" s="897"/>
    </row>
    <row r="2" spans="1:10">
      <c r="A2" s="897" t="s">
        <v>237</v>
      </c>
      <c r="B2" s="897" t="s">
        <v>3</v>
      </c>
      <c r="C2" s="897" t="s">
        <v>4</v>
      </c>
      <c r="D2" s="898" t="s">
        <v>228</v>
      </c>
      <c r="E2" s="897" t="s">
        <v>260</v>
      </c>
      <c r="F2" s="404" t="s">
        <v>230</v>
      </c>
      <c r="G2" s="404" t="s">
        <v>230</v>
      </c>
      <c r="H2" s="899" t="s">
        <v>261</v>
      </c>
      <c r="J2" s="610" t="s">
        <v>318</v>
      </c>
    </row>
    <row r="3" spans="1:10" ht="39">
      <c r="A3" s="897"/>
      <c r="B3" s="897"/>
      <c r="C3" s="897"/>
      <c r="D3" s="898"/>
      <c r="E3" s="897"/>
      <c r="F3" s="608" t="s">
        <v>236</v>
      </c>
      <c r="G3" s="404" t="s">
        <v>235</v>
      </c>
      <c r="H3" s="899"/>
    </row>
    <row r="4" spans="1:10">
      <c r="A4" s="897" t="s">
        <v>40</v>
      </c>
      <c r="B4" s="897"/>
      <c r="C4" s="897"/>
      <c r="D4" s="611">
        <f>SUM(D5:D64)</f>
        <v>0</v>
      </c>
      <c r="E4" s="611">
        <f t="shared" ref="E4:G4" si="0">SUM(E5:E64)</f>
        <v>0</v>
      </c>
      <c r="F4" s="611">
        <f t="shared" si="0"/>
        <v>0</v>
      </c>
      <c r="G4" s="611">
        <f t="shared" si="0"/>
        <v>0</v>
      </c>
      <c r="H4" s="611">
        <f>SUM(H5:H64)</f>
        <v>0</v>
      </c>
      <c r="J4" s="612">
        <f>SUM(J5:J64)</f>
        <v>0</v>
      </c>
    </row>
    <row r="5" spans="1:10" ht="21">
      <c r="A5" s="403" t="s">
        <v>248</v>
      </c>
      <c r="B5" s="403">
        <v>1</v>
      </c>
      <c r="C5" s="641"/>
      <c r="D5" s="642"/>
      <c r="E5" s="643"/>
      <c r="F5" s="643"/>
      <c r="G5" s="643"/>
      <c r="H5" s="613">
        <f>+G5-F5</f>
        <v>0</v>
      </c>
      <c r="J5" s="609">
        <f>IF(G5&gt;0,1,0)</f>
        <v>0</v>
      </c>
    </row>
    <row r="6" spans="1:10" ht="21">
      <c r="A6" s="403" t="s">
        <v>262</v>
      </c>
      <c r="B6" s="403">
        <v>2</v>
      </c>
      <c r="C6" s="641"/>
      <c r="D6" s="642"/>
      <c r="E6" s="643"/>
      <c r="F6" s="643"/>
      <c r="G6" s="643"/>
      <c r="H6" s="613">
        <f t="shared" ref="H6:H64" si="1">+G6-F6</f>
        <v>0</v>
      </c>
      <c r="J6" s="609">
        <f t="shared" ref="J6:J64" si="2">IF(G6&gt;0,1,0)</f>
        <v>0</v>
      </c>
    </row>
    <row r="7" spans="1:10" ht="21">
      <c r="A7" s="403"/>
      <c r="B7" s="403">
        <v>3</v>
      </c>
      <c r="C7" s="641"/>
      <c r="D7" s="642"/>
      <c r="E7" s="643"/>
      <c r="F7" s="643"/>
      <c r="G7" s="643"/>
      <c r="H7" s="613">
        <f t="shared" si="1"/>
        <v>0</v>
      </c>
      <c r="J7" s="609">
        <f t="shared" si="2"/>
        <v>0</v>
      </c>
    </row>
    <row r="8" spans="1:10" ht="21">
      <c r="A8" s="403"/>
      <c r="B8" s="403">
        <v>4</v>
      </c>
      <c r="C8" s="644"/>
      <c r="D8" s="642"/>
      <c r="E8" s="643"/>
      <c r="F8" s="643"/>
      <c r="G8" s="643"/>
      <c r="H8" s="613">
        <f t="shared" si="1"/>
        <v>0</v>
      </c>
      <c r="J8" s="609">
        <f t="shared" si="2"/>
        <v>0</v>
      </c>
    </row>
    <row r="9" spans="1:10" ht="21">
      <c r="A9" s="403" t="s">
        <v>250</v>
      </c>
      <c r="B9" s="403">
        <v>5</v>
      </c>
      <c r="C9" s="641"/>
      <c r="D9" s="645"/>
      <c r="E9" s="643"/>
      <c r="F9" s="643"/>
      <c r="G9" s="643"/>
      <c r="H9" s="613">
        <f t="shared" si="1"/>
        <v>0</v>
      </c>
      <c r="J9" s="609">
        <f t="shared" si="2"/>
        <v>0</v>
      </c>
    </row>
    <row r="10" spans="1:10" ht="21">
      <c r="A10" s="403" t="s">
        <v>263</v>
      </c>
      <c r="B10" s="403">
        <v>6</v>
      </c>
      <c r="C10" s="641"/>
      <c r="D10" s="645"/>
      <c r="E10" s="643"/>
      <c r="F10" s="643"/>
      <c r="G10" s="643"/>
      <c r="H10" s="613">
        <f t="shared" si="1"/>
        <v>0</v>
      </c>
      <c r="J10" s="609">
        <f t="shared" si="2"/>
        <v>0</v>
      </c>
    </row>
    <row r="11" spans="1:10" ht="21">
      <c r="A11" s="403"/>
      <c r="B11" s="403">
        <v>7</v>
      </c>
      <c r="C11" s="641"/>
      <c r="D11" s="645"/>
      <c r="E11" s="643"/>
      <c r="F11" s="643"/>
      <c r="G11" s="643"/>
      <c r="H11" s="613">
        <f t="shared" si="1"/>
        <v>0</v>
      </c>
      <c r="J11" s="609">
        <f t="shared" si="2"/>
        <v>0</v>
      </c>
    </row>
    <row r="12" spans="1:10" ht="21">
      <c r="A12" s="403"/>
      <c r="B12" s="403">
        <v>8</v>
      </c>
      <c r="C12" s="641"/>
      <c r="D12" s="645"/>
      <c r="E12" s="643"/>
      <c r="F12" s="643"/>
      <c r="G12" s="643"/>
      <c r="H12" s="613">
        <f t="shared" si="1"/>
        <v>0</v>
      </c>
      <c r="J12" s="609">
        <f t="shared" si="2"/>
        <v>0</v>
      </c>
    </row>
    <row r="13" spans="1:10" ht="21">
      <c r="A13" s="403"/>
      <c r="B13" s="403">
        <v>9</v>
      </c>
      <c r="C13" s="641"/>
      <c r="D13" s="645"/>
      <c r="E13" s="643"/>
      <c r="F13" s="643"/>
      <c r="G13" s="643"/>
      <c r="H13" s="613">
        <f t="shared" si="1"/>
        <v>0</v>
      </c>
      <c r="J13" s="609">
        <f t="shared" si="2"/>
        <v>0</v>
      </c>
    </row>
    <row r="14" spans="1:10" ht="21">
      <c r="A14" s="403" t="s">
        <v>252</v>
      </c>
      <c r="B14" s="403">
        <v>10</v>
      </c>
      <c r="C14" s="641"/>
      <c r="D14" s="645"/>
      <c r="E14" s="643"/>
      <c r="F14" s="643"/>
      <c r="G14" s="643"/>
      <c r="H14" s="613">
        <f t="shared" si="1"/>
        <v>0</v>
      </c>
      <c r="J14" s="609">
        <f t="shared" si="2"/>
        <v>0</v>
      </c>
    </row>
    <row r="15" spans="1:10" ht="21">
      <c r="A15" s="403" t="s">
        <v>264</v>
      </c>
      <c r="B15" s="403">
        <v>11</v>
      </c>
      <c r="C15" s="641"/>
      <c r="D15" s="645"/>
      <c r="E15" s="643"/>
      <c r="F15" s="643"/>
      <c r="G15" s="643"/>
      <c r="H15" s="613">
        <f t="shared" si="1"/>
        <v>0</v>
      </c>
      <c r="J15" s="609">
        <f t="shared" si="2"/>
        <v>0</v>
      </c>
    </row>
    <row r="16" spans="1:10" ht="21">
      <c r="A16" s="403"/>
      <c r="B16" s="403">
        <v>12</v>
      </c>
      <c r="C16" s="641"/>
      <c r="D16" s="645"/>
      <c r="E16" s="643"/>
      <c r="F16" s="643"/>
      <c r="G16" s="643"/>
      <c r="H16" s="613">
        <f t="shared" si="1"/>
        <v>0</v>
      </c>
      <c r="J16" s="609">
        <f t="shared" si="2"/>
        <v>0</v>
      </c>
    </row>
    <row r="17" spans="1:10" ht="21">
      <c r="A17" s="403"/>
      <c r="B17" s="403">
        <v>13</v>
      </c>
      <c r="C17" s="641"/>
      <c r="D17" s="645"/>
      <c r="E17" s="643"/>
      <c r="F17" s="643"/>
      <c r="G17" s="643"/>
      <c r="H17" s="613">
        <f t="shared" si="1"/>
        <v>0</v>
      </c>
      <c r="J17" s="609">
        <f t="shared" si="2"/>
        <v>0</v>
      </c>
    </row>
    <row r="18" spans="1:10" ht="21">
      <c r="A18" s="403"/>
      <c r="B18" s="403">
        <v>14</v>
      </c>
      <c r="C18" s="641"/>
      <c r="D18" s="645"/>
      <c r="E18" s="643"/>
      <c r="F18" s="643"/>
      <c r="G18" s="643"/>
      <c r="H18" s="613">
        <f t="shared" si="1"/>
        <v>0</v>
      </c>
      <c r="J18" s="609">
        <f t="shared" si="2"/>
        <v>0</v>
      </c>
    </row>
    <row r="19" spans="1:10" ht="21">
      <c r="A19" s="403"/>
      <c r="B19" s="403">
        <v>15</v>
      </c>
      <c r="C19" s="641"/>
      <c r="D19" s="645"/>
      <c r="E19" s="643"/>
      <c r="F19" s="643"/>
      <c r="G19" s="643"/>
      <c r="H19" s="613">
        <f t="shared" si="1"/>
        <v>0</v>
      </c>
      <c r="J19" s="609">
        <f t="shared" si="2"/>
        <v>0</v>
      </c>
    </row>
    <row r="20" spans="1:10" ht="21">
      <c r="A20" s="403" t="s">
        <v>254</v>
      </c>
      <c r="B20" s="403">
        <v>16</v>
      </c>
      <c r="C20" s="641"/>
      <c r="D20" s="645"/>
      <c r="E20" s="643"/>
      <c r="F20" s="643"/>
      <c r="G20" s="643"/>
      <c r="H20" s="613">
        <f t="shared" si="1"/>
        <v>0</v>
      </c>
      <c r="J20" s="609">
        <f t="shared" si="2"/>
        <v>0</v>
      </c>
    </row>
    <row r="21" spans="1:10" ht="21">
      <c r="A21" s="403" t="s">
        <v>255</v>
      </c>
      <c r="B21" s="403">
        <v>17</v>
      </c>
      <c r="C21" s="641"/>
      <c r="D21" s="645"/>
      <c r="E21" s="643"/>
      <c r="F21" s="643"/>
      <c r="G21" s="643"/>
      <c r="H21" s="613">
        <f t="shared" si="1"/>
        <v>0</v>
      </c>
      <c r="J21" s="609">
        <f t="shared" si="2"/>
        <v>0</v>
      </c>
    </row>
    <row r="22" spans="1:10" ht="21">
      <c r="A22" s="403"/>
      <c r="B22" s="403">
        <v>18</v>
      </c>
      <c r="C22" s="641"/>
      <c r="D22" s="645"/>
      <c r="E22" s="643"/>
      <c r="F22" s="643"/>
      <c r="G22" s="643"/>
      <c r="H22" s="613">
        <f t="shared" si="1"/>
        <v>0</v>
      </c>
      <c r="J22" s="609">
        <f t="shared" si="2"/>
        <v>0</v>
      </c>
    </row>
    <row r="23" spans="1:10" ht="21">
      <c r="A23" s="403"/>
      <c r="B23" s="403">
        <v>19</v>
      </c>
      <c r="C23" s="641"/>
      <c r="D23" s="645"/>
      <c r="E23" s="643"/>
      <c r="F23" s="643"/>
      <c r="G23" s="643"/>
      <c r="H23" s="613">
        <f t="shared" si="1"/>
        <v>0</v>
      </c>
      <c r="J23" s="609">
        <f t="shared" si="2"/>
        <v>0</v>
      </c>
    </row>
    <row r="24" spans="1:10" ht="21">
      <c r="A24" s="403"/>
      <c r="B24" s="403">
        <v>20</v>
      </c>
      <c r="C24" s="641"/>
      <c r="D24" s="645"/>
      <c r="E24" s="643"/>
      <c r="F24" s="643"/>
      <c r="G24" s="643"/>
      <c r="H24" s="613">
        <f t="shared" si="1"/>
        <v>0</v>
      </c>
      <c r="J24" s="609">
        <f t="shared" si="2"/>
        <v>0</v>
      </c>
    </row>
    <row r="25" spans="1:10" ht="21">
      <c r="A25" s="403"/>
      <c r="B25" s="403">
        <v>21</v>
      </c>
      <c r="C25" s="641"/>
      <c r="D25" s="645"/>
      <c r="E25" s="643"/>
      <c r="F25" s="643"/>
      <c r="G25" s="643"/>
      <c r="H25" s="613">
        <f t="shared" si="1"/>
        <v>0</v>
      </c>
      <c r="J25" s="609">
        <f t="shared" si="2"/>
        <v>0</v>
      </c>
    </row>
    <row r="26" spans="1:10" ht="21">
      <c r="A26" s="403"/>
      <c r="B26" s="403">
        <v>22</v>
      </c>
      <c r="C26" s="641"/>
      <c r="D26" s="645"/>
      <c r="E26" s="643"/>
      <c r="F26" s="643"/>
      <c r="G26" s="643"/>
      <c r="H26" s="613">
        <f t="shared" si="1"/>
        <v>0</v>
      </c>
      <c r="J26" s="609">
        <f t="shared" si="2"/>
        <v>0</v>
      </c>
    </row>
    <row r="27" spans="1:10" ht="21">
      <c r="A27" s="403"/>
      <c r="B27" s="403">
        <v>23</v>
      </c>
      <c r="C27" s="641"/>
      <c r="D27" s="645"/>
      <c r="E27" s="643"/>
      <c r="F27" s="643"/>
      <c r="G27" s="643"/>
      <c r="H27" s="613">
        <f t="shared" si="1"/>
        <v>0</v>
      </c>
      <c r="J27" s="609">
        <f t="shared" si="2"/>
        <v>0</v>
      </c>
    </row>
    <row r="28" spans="1:10" ht="21">
      <c r="A28" s="403"/>
      <c r="B28" s="403">
        <v>24</v>
      </c>
      <c r="C28" s="641"/>
      <c r="D28" s="645"/>
      <c r="E28" s="643"/>
      <c r="F28" s="643"/>
      <c r="G28" s="643"/>
      <c r="H28" s="613">
        <f t="shared" si="1"/>
        <v>0</v>
      </c>
      <c r="J28" s="609">
        <f t="shared" si="2"/>
        <v>0</v>
      </c>
    </row>
    <row r="29" spans="1:10" ht="21">
      <c r="A29" s="403"/>
      <c r="B29" s="403">
        <v>25</v>
      </c>
      <c r="C29" s="641"/>
      <c r="D29" s="645"/>
      <c r="E29" s="643"/>
      <c r="F29" s="643"/>
      <c r="G29" s="643"/>
      <c r="H29" s="613">
        <f t="shared" si="1"/>
        <v>0</v>
      </c>
      <c r="J29" s="609">
        <f t="shared" si="2"/>
        <v>0</v>
      </c>
    </row>
    <row r="30" spans="1:10" ht="21">
      <c r="A30" s="403"/>
      <c r="B30" s="403">
        <v>26</v>
      </c>
      <c r="C30" s="641"/>
      <c r="D30" s="645"/>
      <c r="E30" s="643"/>
      <c r="F30" s="643"/>
      <c r="G30" s="643"/>
      <c r="H30" s="613">
        <f t="shared" si="1"/>
        <v>0</v>
      </c>
      <c r="J30" s="609">
        <f t="shared" si="2"/>
        <v>0</v>
      </c>
    </row>
    <row r="31" spans="1:10" ht="21">
      <c r="A31" s="403"/>
      <c r="B31" s="403">
        <v>27</v>
      </c>
      <c r="C31" s="641"/>
      <c r="D31" s="645"/>
      <c r="E31" s="643"/>
      <c r="F31" s="643"/>
      <c r="G31" s="643"/>
      <c r="H31" s="613">
        <f t="shared" si="1"/>
        <v>0</v>
      </c>
      <c r="J31" s="609">
        <f t="shared" si="2"/>
        <v>0</v>
      </c>
    </row>
    <row r="32" spans="1:10" ht="21">
      <c r="A32" s="403"/>
      <c r="B32" s="403">
        <v>28</v>
      </c>
      <c r="C32" s="641"/>
      <c r="D32" s="645"/>
      <c r="E32" s="643"/>
      <c r="F32" s="643"/>
      <c r="G32" s="643"/>
      <c r="H32" s="613">
        <f t="shared" si="1"/>
        <v>0</v>
      </c>
      <c r="J32" s="609">
        <f t="shared" si="2"/>
        <v>0</v>
      </c>
    </row>
    <row r="33" spans="1:10" ht="21">
      <c r="A33" s="403"/>
      <c r="B33" s="403">
        <v>29</v>
      </c>
      <c r="C33" s="641"/>
      <c r="D33" s="645"/>
      <c r="E33" s="643"/>
      <c r="F33" s="643"/>
      <c r="G33" s="643"/>
      <c r="H33" s="613">
        <f t="shared" si="1"/>
        <v>0</v>
      </c>
      <c r="J33" s="609">
        <f t="shared" si="2"/>
        <v>0</v>
      </c>
    </row>
    <row r="34" spans="1:10" ht="21">
      <c r="A34" s="403"/>
      <c r="B34" s="403">
        <v>30</v>
      </c>
      <c r="C34" s="641"/>
      <c r="D34" s="645"/>
      <c r="E34" s="643"/>
      <c r="F34" s="643"/>
      <c r="G34" s="643"/>
      <c r="H34" s="613">
        <f t="shared" si="1"/>
        <v>0</v>
      </c>
      <c r="J34" s="609">
        <f t="shared" si="2"/>
        <v>0</v>
      </c>
    </row>
    <row r="35" spans="1:10" ht="21">
      <c r="A35" s="403"/>
      <c r="B35" s="403">
        <v>31</v>
      </c>
      <c r="C35" s="641"/>
      <c r="D35" s="645"/>
      <c r="E35" s="643"/>
      <c r="F35" s="643"/>
      <c r="G35" s="643"/>
      <c r="H35" s="613">
        <f t="shared" si="1"/>
        <v>0</v>
      </c>
      <c r="J35" s="609">
        <f t="shared" si="2"/>
        <v>0</v>
      </c>
    </row>
    <row r="36" spans="1:10" ht="21">
      <c r="A36" s="403" t="s">
        <v>256</v>
      </c>
      <c r="B36" s="403">
        <v>32</v>
      </c>
      <c r="C36" s="641"/>
      <c r="D36" s="645"/>
      <c r="E36" s="643"/>
      <c r="F36" s="643"/>
      <c r="G36" s="643"/>
      <c r="H36" s="613">
        <f t="shared" si="1"/>
        <v>0</v>
      </c>
      <c r="J36" s="609">
        <f t="shared" si="2"/>
        <v>0</v>
      </c>
    </row>
    <row r="37" spans="1:10" ht="21">
      <c r="A37" s="403" t="s">
        <v>257</v>
      </c>
      <c r="B37" s="403">
        <v>33</v>
      </c>
      <c r="C37" s="641"/>
      <c r="D37" s="645"/>
      <c r="E37" s="643"/>
      <c r="F37" s="643"/>
      <c r="G37" s="643"/>
      <c r="H37" s="613">
        <f t="shared" si="1"/>
        <v>0</v>
      </c>
      <c r="J37" s="609">
        <f t="shared" si="2"/>
        <v>0</v>
      </c>
    </row>
    <row r="38" spans="1:10" ht="21">
      <c r="A38" s="403"/>
      <c r="B38" s="403">
        <v>34</v>
      </c>
      <c r="C38" s="641"/>
      <c r="D38" s="645"/>
      <c r="E38" s="643"/>
      <c r="F38" s="643"/>
      <c r="G38" s="643"/>
      <c r="H38" s="613">
        <f t="shared" si="1"/>
        <v>0</v>
      </c>
      <c r="J38" s="609">
        <f t="shared" si="2"/>
        <v>0</v>
      </c>
    </row>
    <row r="39" spans="1:10" ht="21">
      <c r="A39" s="403"/>
      <c r="B39" s="403">
        <v>35</v>
      </c>
      <c r="C39" s="641"/>
      <c r="D39" s="645"/>
      <c r="E39" s="643"/>
      <c r="F39" s="643"/>
      <c r="G39" s="643"/>
      <c r="H39" s="613">
        <f t="shared" si="1"/>
        <v>0</v>
      </c>
      <c r="J39" s="609">
        <f t="shared" si="2"/>
        <v>0</v>
      </c>
    </row>
    <row r="40" spans="1:10" ht="21">
      <c r="A40" s="403"/>
      <c r="B40" s="403">
        <v>36</v>
      </c>
      <c r="C40" s="641"/>
      <c r="D40" s="645"/>
      <c r="E40" s="643"/>
      <c r="F40" s="643"/>
      <c r="G40" s="643"/>
      <c r="H40" s="613">
        <f t="shared" si="1"/>
        <v>0</v>
      </c>
      <c r="J40" s="609">
        <f t="shared" si="2"/>
        <v>0</v>
      </c>
    </row>
    <row r="41" spans="1:10" ht="21">
      <c r="A41" s="403"/>
      <c r="B41" s="403">
        <v>37</v>
      </c>
      <c r="C41" s="641"/>
      <c r="D41" s="645"/>
      <c r="E41" s="643"/>
      <c r="F41" s="643"/>
      <c r="G41" s="643"/>
      <c r="H41" s="613">
        <f t="shared" si="1"/>
        <v>0</v>
      </c>
      <c r="J41" s="609">
        <f t="shared" si="2"/>
        <v>0</v>
      </c>
    </row>
    <row r="42" spans="1:10" ht="21">
      <c r="A42" s="403"/>
      <c r="B42" s="403">
        <v>38</v>
      </c>
      <c r="C42" s="641"/>
      <c r="D42" s="645"/>
      <c r="E42" s="643"/>
      <c r="F42" s="643"/>
      <c r="G42" s="643"/>
      <c r="H42" s="613">
        <f t="shared" si="1"/>
        <v>0</v>
      </c>
      <c r="J42" s="609">
        <f t="shared" si="2"/>
        <v>0</v>
      </c>
    </row>
    <row r="43" spans="1:10" ht="21">
      <c r="A43" s="403"/>
      <c r="B43" s="403">
        <v>39</v>
      </c>
      <c r="C43" s="641"/>
      <c r="D43" s="645"/>
      <c r="E43" s="643"/>
      <c r="F43" s="643"/>
      <c r="G43" s="643"/>
      <c r="H43" s="613">
        <f t="shared" si="1"/>
        <v>0</v>
      </c>
      <c r="J43" s="609">
        <f t="shared" si="2"/>
        <v>0</v>
      </c>
    </row>
    <row r="44" spans="1:10" ht="21">
      <c r="A44" s="403"/>
      <c r="B44" s="403">
        <v>40</v>
      </c>
      <c r="C44" s="641"/>
      <c r="D44" s="645"/>
      <c r="E44" s="643"/>
      <c r="F44" s="643"/>
      <c r="G44" s="643"/>
      <c r="H44" s="613">
        <f t="shared" si="1"/>
        <v>0</v>
      </c>
      <c r="J44" s="609">
        <f t="shared" si="2"/>
        <v>0</v>
      </c>
    </row>
    <row r="45" spans="1:10" ht="21">
      <c r="A45" s="403"/>
      <c r="B45" s="403">
        <v>41</v>
      </c>
      <c r="C45" s="641"/>
      <c r="D45" s="645"/>
      <c r="E45" s="643"/>
      <c r="F45" s="643"/>
      <c r="G45" s="643"/>
      <c r="H45" s="613">
        <f t="shared" si="1"/>
        <v>0</v>
      </c>
      <c r="J45" s="609">
        <f t="shared" si="2"/>
        <v>0</v>
      </c>
    </row>
    <row r="46" spans="1:10" ht="21">
      <c r="A46" s="403"/>
      <c r="B46" s="403">
        <v>42</v>
      </c>
      <c r="C46" s="641"/>
      <c r="D46" s="645"/>
      <c r="E46" s="643"/>
      <c r="F46" s="643"/>
      <c r="G46" s="643"/>
      <c r="H46" s="613">
        <f t="shared" si="1"/>
        <v>0</v>
      </c>
      <c r="J46" s="609">
        <f t="shared" si="2"/>
        <v>0</v>
      </c>
    </row>
    <row r="47" spans="1:10" ht="21">
      <c r="A47" s="403"/>
      <c r="B47" s="403">
        <v>43</v>
      </c>
      <c r="C47" s="641"/>
      <c r="D47" s="645"/>
      <c r="E47" s="643"/>
      <c r="F47" s="643"/>
      <c r="G47" s="643"/>
      <c r="H47" s="613">
        <f t="shared" si="1"/>
        <v>0</v>
      </c>
      <c r="J47" s="609">
        <f t="shared" si="2"/>
        <v>0</v>
      </c>
    </row>
    <row r="48" spans="1:10" ht="21">
      <c r="A48" s="403"/>
      <c r="B48" s="403">
        <v>44</v>
      </c>
      <c r="C48" s="641"/>
      <c r="D48" s="645"/>
      <c r="E48" s="643"/>
      <c r="F48" s="643"/>
      <c r="G48" s="643"/>
      <c r="H48" s="613">
        <f t="shared" si="1"/>
        <v>0</v>
      </c>
      <c r="J48" s="609">
        <f t="shared" si="2"/>
        <v>0</v>
      </c>
    </row>
    <row r="49" spans="1:10" ht="21">
      <c r="A49" s="403"/>
      <c r="B49" s="403">
        <v>45</v>
      </c>
      <c r="C49" s="641"/>
      <c r="D49" s="645"/>
      <c r="E49" s="643"/>
      <c r="F49" s="643"/>
      <c r="G49" s="643"/>
      <c r="H49" s="613">
        <f t="shared" si="1"/>
        <v>0</v>
      </c>
      <c r="J49" s="609">
        <f t="shared" si="2"/>
        <v>0</v>
      </c>
    </row>
    <row r="50" spans="1:10" ht="21">
      <c r="A50" s="403" t="s">
        <v>258</v>
      </c>
      <c r="B50" s="403">
        <v>46</v>
      </c>
      <c r="C50" s="644"/>
      <c r="D50" s="645"/>
      <c r="E50" s="643"/>
      <c r="F50" s="643"/>
      <c r="G50" s="643"/>
      <c r="H50" s="613">
        <f t="shared" si="1"/>
        <v>0</v>
      </c>
      <c r="J50" s="609">
        <f t="shared" si="2"/>
        <v>0</v>
      </c>
    </row>
    <row r="51" spans="1:10" ht="21">
      <c r="A51" s="403" t="s">
        <v>265</v>
      </c>
      <c r="B51" s="403">
        <v>47</v>
      </c>
      <c r="C51" s="644"/>
      <c r="D51" s="645"/>
      <c r="E51" s="643"/>
      <c r="F51" s="643"/>
      <c r="G51" s="643"/>
      <c r="H51" s="613">
        <f t="shared" si="1"/>
        <v>0</v>
      </c>
      <c r="J51" s="609">
        <f t="shared" si="2"/>
        <v>0</v>
      </c>
    </row>
    <row r="52" spans="1:10" ht="21">
      <c r="A52" s="403"/>
      <c r="B52" s="403">
        <v>48</v>
      </c>
      <c r="C52" s="644"/>
      <c r="D52" s="645"/>
      <c r="E52" s="643"/>
      <c r="F52" s="643"/>
      <c r="G52" s="643"/>
      <c r="H52" s="613">
        <f t="shared" si="1"/>
        <v>0</v>
      </c>
      <c r="J52" s="609">
        <f t="shared" si="2"/>
        <v>0</v>
      </c>
    </row>
    <row r="53" spans="1:10" ht="21">
      <c r="A53" s="403"/>
      <c r="B53" s="403">
        <v>49</v>
      </c>
      <c r="C53" s="644"/>
      <c r="D53" s="645"/>
      <c r="E53" s="643"/>
      <c r="F53" s="643"/>
      <c r="G53" s="643"/>
      <c r="H53" s="613">
        <f t="shared" si="1"/>
        <v>0</v>
      </c>
      <c r="J53" s="609">
        <f t="shared" si="2"/>
        <v>0</v>
      </c>
    </row>
    <row r="54" spans="1:10" ht="21">
      <c r="A54" s="403"/>
      <c r="B54" s="403">
        <v>50</v>
      </c>
      <c r="C54" s="644"/>
      <c r="D54" s="645"/>
      <c r="E54" s="643"/>
      <c r="F54" s="643"/>
      <c r="G54" s="643"/>
      <c r="H54" s="613">
        <f t="shared" si="1"/>
        <v>0</v>
      </c>
      <c r="J54" s="609">
        <f t="shared" si="2"/>
        <v>0</v>
      </c>
    </row>
    <row r="55" spans="1:10" ht="21">
      <c r="A55" s="403"/>
      <c r="B55" s="403">
        <v>51</v>
      </c>
      <c r="C55" s="644"/>
      <c r="D55" s="645"/>
      <c r="E55" s="643"/>
      <c r="F55" s="643"/>
      <c r="G55" s="643"/>
      <c r="H55" s="613">
        <f t="shared" si="1"/>
        <v>0</v>
      </c>
      <c r="J55" s="609">
        <f t="shared" si="2"/>
        <v>0</v>
      </c>
    </row>
    <row r="56" spans="1:10" ht="21">
      <c r="A56" s="403"/>
      <c r="B56" s="403">
        <v>52</v>
      </c>
      <c r="C56" s="641"/>
      <c r="D56" s="643"/>
      <c r="E56" s="643"/>
      <c r="F56" s="643"/>
      <c r="G56" s="643"/>
      <c r="H56" s="613">
        <f t="shared" si="1"/>
        <v>0</v>
      </c>
      <c r="J56" s="609">
        <f t="shared" si="2"/>
        <v>0</v>
      </c>
    </row>
    <row r="57" spans="1:10" ht="21">
      <c r="A57" s="403"/>
      <c r="B57" s="403">
        <v>53</v>
      </c>
      <c r="C57" s="641"/>
      <c r="D57" s="643"/>
      <c r="E57" s="643"/>
      <c r="F57" s="643"/>
      <c r="G57" s="643"/>
      <c r="H57" s="613">
        <f t="shared" si="1"/>
        <v>0</v>
      </c>
      <c r="J57" s="609">
        <f t="shared" si="2"/>
        <v>0</v>
      </c>
    </row>
    <row r="58" spans="1:10" ht="21">
      <c r="A58" s="403"/>
      <c r="B58" s="403">
        <v>54</v>
      </c>
      <c r="C58" s="641"/>
      <c r="D58" s="643"/>
      <c r="E58" s="643"/>
      <c r="F58" s="643"/>
      <c r="G58" s="643"/>
      <c r="H58" s="613">
        <f t="shared" si="1"/>
        <v>0</v>
      </c>
      <c r="J58" s="609">
        <f t="shared" si="2"/>
        <v>0</v>
      </c>
    </row>
    <row r="59" spans="1:10" ht="21">
      <c r="A59" s="403"/>
      <c r="B59" s="403">
        <v>55</v>
      </c>
      <c r="C59" s="641"/>
      <c r="D59" s="643"/>
      <c r="E59" s="643"/>
      <c r="F59" s="643"/>
      <c r="G59" s="643"/>
      <c r="H59" s="613">
        <f t="shared" si="1"/>
        <v>0</v>
      </c>
      <c r="J59" s="609">
        <f t="shared" si="2"/>
        <v>0</v>
      </c>
    </row>
    <row r="60" spans="1:10" ht="21">
      <c r="A60" s="403"/>
      <c r="B60" s="403">
        <v>56</v>
      </c>
      <c r="C60" s="641"/>
      <c r="D60" s="643"/>
      <c r="E60" s="643"/>
      <c r="F60" s="643"/>
      <c r="G60" s="643"/>
      <c r="H60" s="613">
        <f t="shared" si="1"/>
        <v>0</v>
      </c>
      <c r="J60" s="609">
        <f t="shared" si="2"/>
        <v>0</v>
      </c>
    </row>
    <row r="61" spans="1:10" ht="21">
      <c r="A61" s="403"/>
      <c r="B61" s="403">
        <v>57</v>
      </c>
      <c r="C61" s="641"/>
      <c r="D61" s="643"/>
      <c r="E61" s="643"/>
      <c r="F61" s="643"/>
      <c r="G61" s="643"/>
      <c r="H61" s="613">
        <f t="shared" si="1"/>
        <v>0</v>
      </c>
      <c r="J61" s="609">
        <f t="shared" si="2"/>
        <v>0</v>
      </c>
    </row>
    <row r="62" spans="1:10" ht="21">
      <c r="A62" s="403"/>
      <c r="B62" s="403">
        <v>58</v>
      </c>
      <c r="C62" s="641"/>
      <c r="D62" s="643"/>
      <c r="E62" s="643"/>
      <c r="F62" s="643"/>
      <c r="G62" s="643"/>
      <c r="H62" s="613">
        <f t="shared" si="1"/>
        <v>0</v>
      </c>
      <c r="J62" s="609">
        <f t="shared" si="2"/>
        <v>0</v>
      </c>
    </row>
    <row r="63" spans="1:10" ht="21">
      <c r="A63" s="403"/>
      <c r="B63" s="403">
        <v>59</v>
      </c>
      <c r="C63" s="641"/>
      <c r="D63" s="643"/>
      <c r="E63" s="643"/>
      <c r="F63" s="643"/>
      <c r="G63" s="643"/>
      <c r="H63" s="613">
        <f t="shared" si="1"/>
        <v>0</v>
      </c>
      <c r="J63" s="609">
        <f t="shared" si="2"/>
        <v>0</v>
      </c>
    </row>
    <row r="64" spans="1:10" ht="21">
      <c r="A64" s="403"/>
      <c r="B64" s="403">
        <v>60</v>
      </c>
      <c r="C64" s="641"/>
      <c r="D64" s="643"/>
      <c r="E64" s="643"/>
      <c r="F64" s="643"/>
      <c r="G64" s="643"/>
      <c r="H64" s="613">
        <f t="shared" si="1"/>
        <v>0</v>
      </c>
      <c r="J64" s="609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E6910-DFA4-47E1-979E-67322DDED398}">
  <sheetPr codeName="Sheet59">
    <tabColor theme="6" tint="0.39997558519241921"/>
  </sheetPr>
  <dimension ref="A1:J64"/>
  <sheetViews>
    <sheetView zoomScale="98" zoomScaleNormal="98" workbookViewId="0">
      <pane xSplit="3" ySplit="4" topLeftCell="E5" activePane="bottomRight" state="frozen"/>
      <selection pane="topRight" activeCell="D1" sqref="D1"/>
      <selection pane="bottomLeft" activeCell="A5" sqref="A5"/>
      <selection pane="bottomRight" activeCell="F4" sqref="F4"/>
    </sheetView>
  </sheetViews>
  <sheetFormatPr defaultColWidth="9.140625" defaultRowHeight="18.75"/>
  <cols>
    <col min="1" max="2" width="9.140625" style="423"/>
    <col min="3" max="3" width="20.85546875" style="423" customWidth="1"/>
    <col min="4" max="4" width="12.85546875" style="423" customWidth="1"/>
    <col min="5" max="5" width="13.5703125" style="423" customWidth="1"/>
    <col min="6" max="6" width="15" style="423" customWidth="1"/>
    <col min="7" max="7" width="13.140625" style="423" customWidth="1"/>
    <col min="8" max="8" width="15" style="423" customWidth="1"/>
    <col min="9" max="16384" width="9.140625" style="423"/>
  </cols>
  <sheetData>
    <row r="1" spans="1:10">
      <c r="A1" s="850" t="s">
        <v>569</v>
      </c>
      <c r="B1" s="850"/>
      <c r="C1" s="850"/>
      <c r="D1" s="850"/>
      <c r="E1" s="850"/>
      <c r="F1" s="850"/>
      <c r="G1" s="850"/>
      <c r="H1" s="850"/>
    </row>
    <row r="2" spans="1:10">
      <c r="A2" s="850" t="s">
        <v>237</v>
      </c>
      <c r="B2" s="850" t="s">
        <v>3</v>
      </c>
      <c r="C2" s="850" t="s">
        <v>4</v>
      </c>
      <c r="D2" s="900" t="s">
        <v>228</v>
      </c>
      <c r="E2" s="850" t="s">
        <v>260</v>
      </c>
      <c r="F2" s="138" t="s">
        <v>230</v>
      </c>
      <c r="G2" s="138" t="s">
        <v>230</v>
      </c>
      <c r="H2" s="870" t="s">
        <v>261</v>
      </c>
      <c r="J2" s="422" t="s">
        <v>318</v>
      </c>
    </row>
    <row r="3" spans="1:10">
      <c r="A3" s="850"/>
      <c r="B3" s="850"/>
      <c r="C3" s="850"/>
      <c r="D3" s="900"/>
      <c r="E3" s="850"/>
      <c r="F3" s="138" t="s">
        <v>236</v>
      </c>
      <c r="G3" s="138" t="s">
        <v>235</v>
      </c>
      <c r="H3" s="870"/>
    </row>
    <row r="4" spans="1:10">
      <c r="A4" s="850" t="s">
        <v>40</v>
      </c>
      <c r="B4" s="850"/>
      <c r="C4" s="850"/>
      <c r="D4" s="456">
        <f>SUM(D5:D64)</f>
        <v>95973.539999999979</v>
      </c>
      <c r="E4" s="456">
        <f t="shared" ref="E4:F4" si="0">SUM(E5:E64)</f>
        <v>7.5</v>
      </c>
      <c r="F4" s="456">
        <f t="shared" si="0"/>
        <v>7.5</v>
      </c>
      <c r="G4" s="456">
        <f>SUM(G5:G64)</f>
        <v>7.5</v>
      </c>
      <c r="H4" s="456">
        <f>SUM(H5:H64)</f>
        <v>0</v>
      </c>
      <c r="J4" s="424">
        <f>SUM(J5:J64)</f>
        <v>1</v>
      </c>
    </row>
    <row r="5" spans="1:10" ht="21">
      <c r="A5" s="138" t="s">
        <v>248</v>
      </c>
      <c r="B5" s="391">
        <v>1</v>
      </c>
      <c r="C5" s="641" t="s">
        <v>117</v>
      </c>
      <c r="D5" s="650">
        <v>13866</v>
      </c>
      <c r="E5" s="694">
        <v>7.5</v>
      </c>
      <c r="F5" s="694">
        <v>7.5</v>
      </c>
      <c r="G5" s="648">
        <v>7.5</v>
      </c>
      <c r="H5" s="457">
        <f>+G5-F5</f>
        <v>0</v>
      </c>
      <c r="J5" s="423">
        <f>IF(G5&gt;0,1,0)</f>
        <v>1</v>
      </c>
    </row>
    <row r="6" spans="1:10" ht="21">
      <c r="A6" s="138" t="s">
        <v>262</v>
      </c>
      <c r="B6" s="391">
        <v>2</v>
      </c>
      <c r="C6" s="641" t="s">
        <v>156</v>
      </c>
      <c r="D6" s="650">
        <v>1</v>
      </c>
      <c r="E6" s="694">
        <v>0</v>
      </c>
      <c r="F6" s="694">
        <v>0</v>
      </c>
      <c r="G6" s="648">
        <v>0</v>
      </c>
      <c r="H6" s="457">
        <f t="shared" ref="H6:H64" si="1">+G6-F6</f>
        <v>0</v>
      </c>
      <c r="J6" s="423">
        <f t="shared" ref="J6:J64" si="2">IF(G6&gt;0,1,0)</f>
        <v>0</v>
      </c>
    </row>
    <row r="7" spans="1:10" ht="21">
      <c r="A7" s="138"/>
      <c r="B7" s="391">
        <v>3</v>
      </c>
      <c r="C7" s="641" t="s">
        <v>157</v>
      </c>
      <c r="D7" s="650">
        <v>1</v>
      </c>
      <c r="E7" s="694">
        <v>0</v>
      </c>
      <c r="F7" s="694">
        <v>0</v>
      </c>
      <c r="G7" s="648">
        <v>0</v>
      </c>
      <c r="H7" s="457">
        <f t="shared" si="1"/>
        <v>0</v>
      </c>
      <c r="J7" s="423">
        <f t="shared" si="2"/>
        <v>0</v>
      </c>
    </row>
    <row r="8" spans="1:10" ht="21">
      <c r="A8" s="138"/>
      <c r="B8" s="391">
        <v>4</v>
      </c>
      <c r="C8" s="641" t="s">
        <v>217</v>
      </c>
      <c r="D8" s="650">
        <v>1</v>
      </c>
      <c r="E8" s="694">
        <v>0</v>
      </c>
      <c r="F8" s="694">
        <v>0</v>
      </c>
      <c r="G8" s="648">
        <v>0</v>
      </c>
      <c r="H8" s="457">
        <f t="shared" si="1"/>
        <v>0</v>
      </c>
      <c r="J8" s="423">
        <f t="shared" si="2"/>
        <v>0</v>
      </c>
    </row>
    <row r="9" spans="1:10" ht="21">
      <c r="A9" s="138" t="s">
        <v>250</v>
      </c>
      <c r="B9" s="391">
        <v>5</v>
      </c>
      <c r="C9" s="641" t="s">
        <v>160</v>
      </c>
      <c r="D9" s="650">
        <v>1</v>
      </c>
      <c r="E9" s="694">
        <v>0</v>
      </c>
      <c r="F9" s="694">
        <v>0</v>
      </c>
      <c r="G9" s="648">
        <v>0</v>
      </c>
      <c r="H9" s="457">
        <f t="shared" si="1"/>
        <v>0</v>
      </c>
      <c r="J9" s="423">
        <f t="shared" si="2"/>
        <v>0</v>
      </c>
    </row>
    <row r="10" spans="1:10" ht="21">
      <c r="A10" s="138" t="s">
        <v>263</v>
      </c>
      <c r="B10" s="391">
        <v>6</v>
      </c>
      <c r="C10" s="641" t="s">
        <v>174</v>
      </c>
      <c r="D10" s="650">
        <v>181</v>
      </c>
      <c r="E10" s="694">
        <v>0</v>
      </c>
      <c r="F10" s="694">
        <v>0</v>
      </c>
      <c r="G10" s="648">
        <v>0</v>
      </c>
      <c r="H10" s="457">
        <f t="shared" si="1"/>
        <v>0</v>
      </c>
      <c r="J10" s="423">
        <f t="shared" si="2"/>
        <v>0</v>
      </c>
    </row>
    <row r="11" spans="1:10" ht="21">
      <c r="A11" s="138"/>
      <c r="B11" s="391">
        <v>7</v>
      </c>
      <c r="C11" s="641" t="s">
        <v>176</v>
      </c>
      <c r="D11" s="650">
        <v>607</v>
      </c>
      <c r="E11" s="694">
        <v>0</v>
      </c>
      <c r="F11" s="694">
        <v>0</v>
      </c>
      <c r="G11" s="648">
        <v>0</v>
      </c>
      <c r="H11" s="457">
        <f t="shared" si="1"/>
        <v>0</v>
      </c>
      <c r="J11" s="423">
        <f t="shared" si="2"/>
        <v>0</v>
      </c>
    </row>
    <row r="12" spans="1:10" ht="21">
      <c r="A12" s="138"/>
      <c r="B12" s="391">
        <v>8</v>
      </c>
      <c r="C12" s="641" t="s">
        <v>177</v>
      </c>
      <c r="D12" s="650">
        <v>42</v>
      </c>
      <c r="E12" s="694">
        <v>0</v>
      </c>
      <c r="F12" s="694">
        <v>0</v>
      </c>
      <c r="G12" s="648">
        <v>0</v>
      </c>
      <c r="H12" s="457">
        <f t="shared" si="1"/>
        <v>0</v>
      </c>
      <c r="J12" s="423">
        <f t="shared" si="2"/>
        <v>0</v>
      </c>
    </row>
    <row r="13" spans="1:10" ht="21">
      <c r="A13" s="138"/>
      <c r="B13" s="391">
        <v>9</v>
      </c>
      <c r="C13" s="644" t="s">
        <v>178</v>
      </c>
      <c r="D13" s="650">
        <v>701</v>
      </c>
      <c r="E13" s="694">
        <v>0</v>
      </c>
      <c r="F13" s="694">
        <v>0</v>
      </c>
      <c r="G13" s="648">
        <v>0</v>
      </c>
      <c r="H13" s="457">
        <f t="shared" si="1"/>
        <v>0</v>
      </c>
      <c r="J13" s="423">
        <f t="shared" si="2"/>
        <v>0</v>
      </c>
    </row>
    <row r="14" spans="1:10" ht="21">
      <c r="A14" s="138" t="s">
        <v>252</v>
      </c>
      <c r="B14" s="391">
        <v>10</v>
      </c>
      <c r="C14" s="641" t="s">
        <v>181</v>
      </c>
      <c r="D14" s="650">
        <v>2</v>
      </c>
      <c r="E14" s="694">
        <v>0</v>
      </c>
      <c r="F14" s="694">
        <v>0</v>
      </c>
      <c r="G14" s="648">
        <v>0</v>
      </c>
      <c r="H14" s="457">
        <f t="shared" si="1"/>
        <v>0</v>
      </c>
      <c r="J14" s="423">
        <f t="shared" si="2"/>
        <v>0</v>
      </c>
    </row>
    <row r="15" spans="1:10" ht="21">
      <c r="A15" s="138" t="s">
        <v>264</v>
      </c>
      <c r="B15" s="391">
        <v>11</v>
      </c>
      <c r="C15" s="641" t="s">
        <v>164</v>
      </c>
      <c r="D15" s="650">
        <v>280</v>
      </c>
      <c r="E15" s="694">
        <v>0</v>
      </c>
      <c r="F15" s="694">
        <v>0</v>
      </c>
      <c r="G15" s="648">
        <v>0</v>
      </c>
      <c r="H15" s="457">
        <f t="shared" si="1"/>
        <v>0</v>
      </c>
      <c r="J15" s="423">
        <f t="shared" si="2"/>
        <v>0</v>
      </c>
    </row>
    <row r="16" spans="1:10" ht="21">
      <c r="A16" s="138"/>
      <c r="B16" s="391">
        <v>12</v>
      </c>
      <c r="C16" s="641" t="s">
        <v>165</v>
      </c>
      <c r="D16" s="650">
        <v>32</v>
      </c>
      <c r="E16" s="694">
        <v>0</v>
      </c>
      <c r="F16" s="694">
        <v>0</v>
      </c>
      <c r="G16" s="648">
        <v>0</v>
      </c>
      <c r="H16" s="457">
        <f t="shared" si="1"/>
        <v>0</v>
      </c>
      <c r="J16" s="423">
        <f t="shared" si="2"/>
        <v>0</v>
      </c>
    </row>
    <row r="17" spans="1:10" ht="21">
      <c r="A17" s="138"/>
      <c r="B17" s="391">
        <v>13</v>
      </c>
      <c r="C17" s="641" t="s">
        <v>166</v>
      </c>
      <c r="D17" s="650">
        <v>3</v>
      </c>
      <c r="E17" s="694">
        <v>0</v>
      </c>
      <c r="F17" s="694">
        <v>0</v>
      </c>
      <c r="G17" s="648">
        <v>0</v>
      </c>
      <c r="H17" s="457">
        <f t="shared" si="1"/>
        <v>0</v>
      </c>
      <c r="J17" s="423">
        <f t="shared" si="2"/>
        <v>0</v>
      </c>
    </row>
    <row r="18" spans="1:10" ht="21">
      <c r="A18" s="138"/>
      <c r="B18" s="391">
        <v>14</v>
      </c>
      <c r="C18" s="641" t="s">
        <v>167</v>
      </c>
      <c r="D18" s="650">
        <v>17</v>
      </c>
      <c r="E18" s="694">
        <v>0</v>
      </c>
      <c r="F18" s="694">
        <v>0</v>
      </c>
      <c r="G18" s="648">
        <v>0</v>
      </c>
      <c r="H18" s="457">
        <f t="shared" si="1"/>
        <v>0</v>
      </c>
      <c r="J18" s="423">
        <f t="shared" si="2"/>
        <v>0</v>
      </c>
    </row>
    <row r="19" spans="1:10" ht="21">
      <c r="A19" s="138"/>
      <c r="B19" s="391">
        <v>15</v>
      </c>
      <c r="C19" s="641" t="s">
        <v>168</v>
      </c>
      <c r="D19" s="650">
        <v>1</v>
      </c>
      <c r="E19" s="694">
        <v>0</v>
      </c>
      <c r="F19" s="694">
        <v>0</v>
      </c>
      <c r="G19" s="648">
        <v>0</v>
      </c>
      <c r="H19" s="457">
        <f t="shared" si="1"/>
        <v>0</v>
      </c>
      <c r="J19" s="423">
        <f t="shared" si="2"/>
        <v>0</v>
      </c>
    </row>
    <row r="20" spans="1:10" ht="21">
      <c r="A20" s="138" t="s">
        <v>254</v>
      </c>
      <c r="B20" s="391">
        <v>16</v>
      </c>
      <c r="C20" s="641" t="s">
        <v>170</v>
      </c>
      <c r="D20" s="650">
        <v>121</v>
      </c>
      <c r="E20" s="694">
        <v>0</v>
      </c>
      <c r="F20" s="694">
        <v>0</v>
      </c>
      <c r="G20" s="648">
        <v>0</v>
      </c>
      <c r="H20" s="457">
        <f t="shared" si="1"/>
        <v>0</v>
      </c>
      <c r="J20" s="423">
        <f t="shared" si="2"/>
        <v>0</v>
      </c>
    </row>
    <row r="21" spans="1:10" ht="21">
      <c r="A21" s="138" t="s">
        <v>255</v>
      </c>
      <c r="B21" s="391">
        <v>17</v>
      </c>
      <c r="C21" s="641" t="s">
        <v>135</v>
      </c>
      <c r="D21" s="650">
        <v>35</v>
      </c>
      <c r="E21" s="694">
        <v>0</v>
      </c>
      <c r="F21" s="694">
        <v>0</v>
      </c>
      <c r="G21" s="648">
        <v>0</v>
      </c>
      <c r="H21" s="457">
        <f t="shared" si="1"/>
        <v>0</v>
      </c>
      <c r="J21" s="423">
        <f t="shared" si="2"/>
        <v>0</v>
      </c>
    </row>
    <row r="22" spans="1:10" ht="21">
      <c r="A22" s="138"/>
      <c r="B22" s="391">
        <v>18</v>
      </c>
      <c r="C22" s="641" t="s">
        <v>136</v>
      </c>
      <c r="D22" s="650">
        <v>16</v>
      </c>
      <c r="E22" s="694">
        <v>0</v>
      </c>
      <c r="F22" s="694">
        <v>0</v>
      </c>
      <c r="G22" s="648">
        <v>0</v>
      </c>
      <c r="H22" s="457">
        <f t="shared" si="1"/>
        <v>0</v>
      </c>
      <c r="J22" s="423">
        <f t="shared" si="2"/>
        <v>0</v>
      </c>
    </row>
    <row r="23" spans="1:10" ht="21">
      <c r="A23" s="138"/>
      <c r="B23" s="391">
        <v>19</v>
      </c>
      <c r="C23" s="641" t="s">
        <v>137</v>
      </c>
      <c r="D23" s="650">
        <v>2</v>
      </c>
      <c r="E23" s="694">
        <v>0</v>
      </c>
      <c r="F23" s="694">
        <v>0</v>
      </c>
      <c r="G23" s="648">
        <v>0</v>
      </c>
      <c r="H23" s="457">
        <f t="shared" si="1"/>
        <v>0</v>
      </c>
      <c r="J23" s="423">
        <f t="shared" si="2"/>
        <v>0</v>
      </c>
    </row>
    <row r="24" spans="1:10" ht="21">
      <c r="A24" s="138"/>
      <c r="B24" s="391">
        <v>20</v>
      </c>
      <c r="C24" s="641" t="s">
        <v>138</v>
      </c>
      <c r="D24" s="650">
        <v>33</v>
      </c>
      <c r="E24" s="694">
        <v>0</v>
      </c>
      <c r="F24" s="694">
        <v>0</v>
      </c>
      <c r="G24" s="648">
        <v>0</v>
      </c>
      <c r="H24" s="457">
        <f t="shared" si="1"/>
        <v>0</v>
      </c>
      <c r="J24" s="423">
        <f t="shared" si="2"/>
        <v>0</v>
      </c>
    </row>
    <row r="25" spans="1:10" ht="21">
      <c r="A25" s="138"/>
      <c r="B25" s="391">
        <v>21</v>
      </c>
      <c r="C25" s="641" t="s">
        <v>139</v>
      </c>
      <c r="D25" s="650">
        <v>2</v>
      </c>
      <c r="E25" s="694">
        <v>0</v>
      </c>
      <c r="F25" s="694">
        <v>0</v>
      </c>
      <c r="G25" s="648">
        <v>0</v>
      </c>
      <c r="H25" s="457">
        <f t="shared" si="1"/>
        <v>0</v>
      </c>
      <c r="J25" s="423">
        <f t="shared" si="2"/>
        <v>0</v>
      </c>
    </row>
    <row r="26" spans="1:10" ht="21">
      <c r="A26" s="138"/>
      <c r="B26" s="391">
        <v>22</v>
      </c>
      <c r="C26" s="641" t="s">
        <v>140</v>
      </c>
      <c r="D26" s="650">
        <v>2</v>
      </c>
      <c r="E26" s="694">
        <v>0</v>
      </c>
      <c r="F26" s="694">
        <v>0</v>
      </c>
      <c r="G26" s="648">
        <v>0</v>
      </c>
      <c r="H26" s="457">
        <f t="shared" si="1"/>
        <v>0</v>
      </c>
      <c r="J26" s="423">
        <f t="shared" si="2"/>
        <v>0</v>
      </c>
    </row>
    <row r="27" spans="1:10" ht="21">
      <c r="A27" s="138"/>
      <c r="B27" s="391">
        <v>23</v>
      </c>
      <c r="C27" s="641" t="s">
        <v>142</v>
      </c>
      <c r="D27" s="650">
        <v>11</v>
      </c>
      <c r="E27" s="694">
        <v>0</v>
      </c>
      <c r="F27" s="694">
        <v>0</v>
      </c>
      <c r="G27" s="648">
        <v>0</v>
      </c>
      <c r="H27" s="457">
        <f t="shared" si="1"/>
        <v>0</v>
      </c>
      <c r="J27" s="423">
        <f t="shared" si="2"/>
        <v>0</v>
      </c>
    </row>
    <row r="28" spans="1:10" ht="21">
      <c r="A28" s="138"/>
      <c r="B28" s="391">
        <v>24</v>
      </c>
      <c r="C28" s="644" t="s">
        <v>145</v>
      </c>
      <c r="D28" s="650">
        <v>2551.36</v>
      </c>
      <c r="E28" s="694">
        <v>0</v>
      </c>
      <c r="F28" s="694">
        <v>0</v>
      </c>
      <c r="G28" s="648">
        <v>0</v>
      </c>
      <c r="H28" s="457">
        <f t="shared" si="1"/>
        <v>0</v>
      </c>
      <c r="J28" s="423">
        <f t="shared" si="2"/>
        <v>0</v>
      </c>
    </row>
    <row r="29" spans="1:10" ht="21">
      <c r="A29" s="138"/>
      <c r="B29" s="391">
        <v>25</v>
      </c>
      <c r="C29" s="644" t="s">
        <v>148</v>
      </c>
      <c r="D29" s="650">
        <v>2.5</v>
      </c>
      <c r="E29" s="694">
        <v>0</v>
      </c>
      <c r="F29" s="694">
        <v>0</v>
      </c>
      <c r="G29" s="648">
        <v>0</v>
      </c>
      <c r="H29" s="457">
        <f t="shared" si="1"/>
        <v>0</v>
      </c>
      <c r="J29" s="423">
        <f t="shared" si="2"/>
        <v>0</v>
      </c>
    </row>
    <row r="30" spans="1:10" ht="21">
      <c r="A30" s="138"/>
      <c r="B30" s="391">
        <v>26</v>
      </c>
      <c r="C30" s="644" t="s">
        <v>146</v>
      </c>
      <c r="D30" s="650">
        <v>7</v>
      </c>
      <c r="E30" s="694">
        <v>0</v>
      </c>
      <c r="F30" s="694">
        <v>0</v>
      </c>
      <c r="G30" s="648">
        <v>0</v>
      </c>
      <c r="H30" s="457">
        <f t="shared" si="1"/>
        <v>0</v>
      </c>
      <c r="J30" s="423">
        <f t="shared" si="2"/>
        <v>0</v>
      </c>
    </row>
    <row r="31" spans="1:10" ht="21">
      <c r="A31" s="138"/>
      <c r="B31" s="391">
        <v>27</v>
      </c>
      <c r="C31" s="696" t="s">
        <v>147</v>
      </c>
      <c r="D31" s="647">
        <v>4</v>
      </c>
      <c r="E31" s="694">
        <v>0</v>
      </c>
      <c r="F31" s="694">
        <v>0</v>
      </c>
      <c r="G31" s="648">
        <v>0</v>
      </c>
      <c r="H31" s="457">
        <f t="shared" si="1"/>
        <v>0</v>
      </c>
      <c r="J31" s="423">
        <f t="shared" si="2"/>
        <v>0</v>
      </c>
    </row>
    <row r="32" spans="1:10" ht="21">
      <c r="A32" s="138"/>
      <c r="B32" s="391">
        <v>28</v>
      </c>
      <c r="C32" s="696" t="s">
        <v>149</v>
      </c>
      <c r="D32" s="647">
        <v>44</v>
      </c>
      <c r="E32" s="694">
        <v>0</v>
      </c>
      <c r="F32" s="694">
        <v>0</v>
      </c>
      <c r="G32" s="648">
        <v>0</v>
      </c>
      <c r="H32" s="457">
        <f t="shared" si="1"/>
        <v>0</v>
      </c>
      <c r="J32" s="423">
        <f t="shared" si="2"/>
        <v>0</v>
      </c>
    </row>
    <row r="33" spans="1:10" ht="21">
      <c r="A33" s="138"/>
      <c r="B33" s="391">
        <v>29</v>
      </c>
      <c r="C33" s="696" t="s">
        <v>150</v>
      </c>
      <c r="D33" s="647">
        <v>12</v>
      </c>
      <c r="E33" s="694">
        <v>0</v>
      </c>
      <c r="F33" s="694">
        <v>0</v>
      </c>
      <c r="G33" s="648">
        <v>0</v>
      </c>
      <c r="H33" s="457">
        <f t="shared" si="1"/>
        <v>0</v>
      </c>
      <c r="J33" s="423">
        <f t="shared" si="2"/>
        <v>0</v>
      </c>
    </row>
    <row r="34" spans="1:10" ht="21">
      <c r="A34" s="138"/>
      <c r="B34" s="391">
        <v>30</v>
      </c>
      <c r="C34" s="644" t="s">
        <v>151</v>
      </c>
      <c r="D34" s="647">
        <v>3</v>
      </c>
      <c r="E34" s="694">
        <v>0</v>
      </c>
      <c r="F34" s="694">
        <v>0</v>
      </c>
      <c r="G34" s="648">
        <v>0</v>
      </c>
      <c r="H34" s="457">
        <f t="shared" si="1"/>
        <v>0</v>
      </c>
      <c r="J34" s="423">
        <f t="shared" si="2"/>
        <v>0</v>
      </c>
    </row>
    <row r="35" spans="1:10" ht="21">
      <c r="A35" s="138"/>
      <c r="B35" s="391">
        <v>31</v>
      </c>
      <c r="C35" s="641" t="s">
        <v>152</v>
      </c>
      <c r="D35" s="650">
        <v>503</v>
      </c>
      <c r="E35" s="694">
        <v>0</v>
      </c>
      <c r="F35" s="694">
        <v>0</v>
      </c>
      <c r="G35" s="648">
        <v>0</v>
      </c>
      <c r="H35" s="457">
        <f t="shared" si="1"/>
        <v>0</v>
      </c>
      <c r="J35" s="423">
        <f t="shared" si="2"/>
        <v>0</v>
      </c>
    </row>
    <row r="36" spans="1:10" ht="21">
      <c r="A36" s="138" t="s">
        <v>256</v>
      </c>
      <c r="B36" s="391">
        <v>32</v>
      </c>
      <c r="C36" s="641" t="s">
        <v>153</v>
      </c>
      <c r="D36" s="650">
        <v>12</v>
      </c>
      <c r="E36" s="694">
        <v>0</v>
      </c>
      <c r="F36" s="694">
        <v>0</v>
      </c>
      <c r="G36" s="648">
        <v>0</v>
      </c>
      <c r="H36" s="457">
        <f t="shared" si="1"/>
        <v>0</v>
      </c>
      <c r="J36" s="423">
        <f t="shared" si="2"/>
        <v>0</v>
      </c>
    </row>
    <row r="37" spans="1:10" ht="21">
      <c r="A37" s="138" t="s">
        <v>257</v>
      </c>
      <c r="B37" s="391">
        <v>33</v>
      </c>
      <c r="C37" s="641" t="s">
        <v>183</v>
      </c>
      <c r="D37" s="650">
        <v>890</v>
      </c>
      <c r="E37" s="694">
        <v>0</v>
      </c>
      <c r="F37" s="694">
        <v>0</v>
      </c>
      <c r="G37" s="648">
        <v>0</v>
      </c>
      <c r="H37" s="457">
        <f t="shared" si="1"/>
        <v>0</v>
      </c>
      <c r="J37" s="423">
        <f t="shared" si="2"/>
        <v>0</v>
      </c>
    </row>
    <row r="38" spans="1:10" ht="21">
      <c r="A38" s="138"/>
      <c r="B38" s="391">
        <v>34</v>
      </c>
      <c r="C38" s="641" t="s">
        <v>184</v>
      </c>
      <c r="D38" s="650">
        <v>321</v>
      </c>
      <c r="E38" s="694">
        <v>0</v>
      </c>
      <c r="F38" s="694">
        <v>0</v>
      </c>
      <c r="G38" s="648">
        <v>0</v>
      </c>
      <c r="H38" s="457">
        <f t="shared" si="1"/>
        <v>0</v>
      </c>
      <c r="J38" s="423">
        <f t="shared" si="2"/>
        <v>0</v>
      </c>
    </row>
    <row r="39" spans="1:10" ht="21">
      <c r="A39" s="138"/>
      <c r="B39" s="391">
        <v>35</v>
      </c>
      <c r="C39" s="641" t="s">
        <v>185</v>
      </c>
      <c r="D39" s="650">
        <v>92</v>
      </c>
      <c r="E39" s="694">
        <v>0</v>
      </c>
      <c r="F39" s="694">
        <v>0</v>
      </c>
      <c r="G39" s="648">
        <v>0</v>
      </c>
      <c r="H39" s="457">
        <f t="shared" si="1"/>
        <v>0</v>
      </c>
      <c r="J39" s="423">
        <f t="shared" si="2"/>
        <v>0</v>
      </c>
    </row>
    <row r="40" spans="1:10" ht="21">
      <c r="A40" s="138"/>
      <c r="B40" s="391">
        <v>36</v>
      </c>
      <c r="C40" s="641" t="s">
        <v>186</v>
      </c>
      <c r="D40" s="650">
        <v>36</v>
      </c>
      <c r="E40" s="694">
        <v>0</v>
      </c>
      <c r="F40" s="694">
        <v>0</v>
      </c>
      <c r="G40" s="648">
        <v>0</v>
      </c>
      <c r="H40" s="457">
        <f t="shared" si="1"/>
        <v>0</v>
      </c>
      <c r="J40" s="423">
        <f t="shared" si="2"/>
        <v>0</v>
      </c>
    </row>
    <row r="41" spans="1:10" ht="21">
      <c r="A41" s="138"/>
      <c r="B41" s="391">
        <v>37</v>
      </c>
      <c r="C41" s="641" t="s">
        <v>187</v>
      </c>
      <c r="D41" s="650">
        <v>251</v>
      </c>
      <c r="E41" s="694">
        <v>0</v>
      </c>
      <c r="F41" s="694">
        <v>0</v>
      </c>
      <c r="G41" s="648">
        <v>0</v>
      </c>
      <c r="H41" s="457">
        <f t="shared" si="1"/>
        <v>0</v>
      </c>
      <c r="J41" s="423">
        <f t="shared" si="2"/>
        <v>0</v>
      </c>
    </row>
    <row r="42" spans="1:10" ht="21">
      <c r="A42" s="138"/>
      <c r="B42" s="391">
        <v>38</v>
      </c>
      <c r="C42" s="641" t="s">
        <v>188</v>
      </c>
      <c r="D42" s="650">
        <v>2</v>
      </c>
      <c r="E42" s="694">
        <v>0</v>
      </c>
      <c r="F42" s="694">
        <v>0</v>
      </c>
      <c r="G42" s="648">
        <v>0</v>
      </c>
      <c r="H42" s="457">
        <f t="shared" si="1"/>
        <v>0</v>
      </c>
      <c r="J42" s="423">
        <f t="shared" si="2"/>
        <v>0</v>
      </c>
    </row>
    <row r="43" spans="1:10" ht="21">
      <c r="A43" s="138"/>
      <c r="B43" s="391">
        <v>39</v>
      </c>
      <c r="C43" s="641" t="s">
        <v>189</v>
      </c>
      <c r="D43" s="650">
        <v>16</v>
      </c>
      <c r="E43" s="694">
        <v>0</v>
      </c>
      <c r="F43" s="694">
        <v>0</v>
      </c>
      <c r="G43" s="648">
        <v>0</v>
      </c>
      <c r="H43" s="457">
        <f t="shared" si="1"/>
        <v>0</v>
      </c>
      <c r="J43" s="423">
        <f t="shared" si="2"/>
        <v>0</v>
      </c>
    </row>
    <row r="44" spans="1:10" ht="21">
      <c r="A44" s="138"/>
      <c r="B44" s="391">
        <v>40</v>
      </c>
      <c r="C44" s="641" t="s">
        <v>190</v>
      </c>
      <c r="D44" s="650">
        <v>33</v>
      </c>
      <c r="E44" s="694">
        <v>0</v>
      </c>
      <c r="F44" s="694">
        <v>0</v>
      </c>
      <c r="G44" s="648">
        <v>0</v>
      </c>
      <c r="H44" s="457">
        <f t="shared" si="1"/>
        <v>0</v>
      </c>
      <c r="J44" s="423">
        <f t="shared" si="2"/>
        <v>0</v>
      </c>
    </row>
    <row r="45" spans="1:10" ht="21">
      <c r="A45" s="138"/>
      <c r="B45" s="391">
        <v>41</v>
      </c>
      <c r="C45" s="641" t="s">
        <v>191</v>
      </c>
      <c r="D45" s="650">
        <v>29.75</v>
      </c>
      <c r="E45" s="694">
        <v>0</v>
      </c>
      <c r="F45" s="694">
        <v>0</v>
      </c>
      <c r="G45" s="648">
        <v>0</v>
      </c>
      <c r="H45" s="457">
        <f t="shared" si="1"/>
        <v>0</v>
      </c>
      <c r="J45" s="423">
        <f t="shared" si="2"/>
        <v>0</v>
      </c>
    </row>
    <row r="46" spans="1:10" ht="21">
      <c r="A46" s="138"/>
      <c r="B46" s="391">
        <v>42</v>
      </c>
      <c r="C46" s="641" t="s">
        <v>192</v>
      </c>
      <c r="D46" s="650">
        <v>79</v>
      </c>
      <c r="E46" s="694">
        <v>0</v>
      </c>
      <c r="F46" s="694">
        <v>0</v>
      </c>
      <c r="G46" s="648">
        <v>0</v>
      </c>
      <c r="H46" s="457">
        <f t="shared" si="1"/>
        <v>0</v>
      </c>
      <c r="J46" s="423">
        <f t="shared" si="2"/>
        <v>0</v>
      </c>
    </row>
    <row r="47" spans="1:10" ht="21">
      <c r="A47" s="138"/>
      <c r="B47" s="391">
        <v>43</v>
      </c>
      <c r="C47" s="641" t="s">
        <v>193</v>
      </c>
      <c r="D47" s="650">
        <v>13768.53</v>
      </c>
      <c r="E47" s="694">
        <v>0</v>
      </c>
      <c r="F47" s="694">
        <v>0</v>
      </c>
      <c r="G47" s="648">
        <v>0</v>
      </c>
      <c r="H47" s="457">
        <f t="shared" si="1"/>
        <v>0</v>
      </c>
      <c r="J47" s="423">
        <f t="shared" si="2"/>
        <v>0</v>
      </c>
    </row>
    <row r="48" spans="1:10" ht="21">
      <c r="A48" s="138"/>
      <c r="B48" s="391">
        <v>44</v>
      </c>
      <c r="C48" s="641" t="s">
        <v>194</v>
      </c>
      <c r="D48" s="650">
        <v>819</v>
      </c>
      <c r="E48" s="694">
        <v>0</v>
      </c>
      <c r="F48" s="694">
        <v>0</v>
      </c>
      <c r="G48" s="648">
        <v>0</v>
      </c>
      <c r="H48" s="457">
        <f t="shared" si="1"/>
        <v>0</v>
      </c>
      <c r="J48" s="423">
        <f t="shared" si="2"/>
        <v>0</v>
      </c>
    </row>
    <row r="49" spans="1:10" ht="21">
      <c r="A49" s="138"/>
      <c r="B49" s="391">
        <v>45</v>
      </c>
      <c r="C49" s="641" t="s">
        <v>195</v>
      </c>
      <c r="D49" s="650">
        <v>62</v>
      </c>
      <c r="E49" s="694">
        <v>0</v>
      </c>
      <c r="F49" s="694">
        <v>0</v>
      </c>
      <c r="G49" s="648">
        <v>0</v>
      </c>
      <c r="H49" s="457">
        <f t="shared" si="1"/>
        <v>0</v>
      </c>
      <c r="J49" s="423">
        <f t="shared" si="2"/>
        <v>0</v>
      </c>
    </row>
    <row r="50" spans="1:10" ht="21">
      <c r="A50" s="138" t="s">
        <v>258</v>
      </c>
      <c r="B50" s="391">
        <v>46</v>
      </c>
      <c r="C50" s="641" t="s">
        <v>196</v>
      </c>
      <c r="D50" s="650">
        <v>99</v>
      </c>
      <c r="E50" s="694">
        <v>0</v>
      </c>
      <c r="F50" s="694">
        <v>0</v>
      </c>
      <c r="G50" s="648">
        <v>0</v>
      </c>
      <c r="H50" s="457">
        <f t="shared" si="1"/>
        <v>0</v>
      </c>
      <c r="J50" s="423">
        <f t="shared" si="2"/>
        <v>0</v>
      </c>
    </row>
    <row r="51" spans="1:10" ht="21">
      <c r="A51" s="138" t="s">
        <v>265</v>
      </c>
      <c r="B51" s="391">
        <v>47</v>
      </c>
      <c r="C51" s="641" t="s">
        <v>118</v>
      </c>
      <c r="D51" s="650">
        <v>45140.38</v>
      </c>
      <c r="E51" s="694">
        <v>0</v>
      </c>
      <c r="F51" s="694">
        <v>0</v>
      </c>
      <c r="G51" s="648">
        <v>0</v>
      </c>
      <c r="H51" s="457">
        <f t="shared" si="1"/>
        <v>0</v>
      </c>
      <c r="J51" s="423">
        <f t="shared" si="2"/>
        <v>0</v>
      </c>
    </row>
    <row r="52" spans="1:10" ht="21">
      <c r="A52" s="138"/>
      <c r="B52" s="391">
        <v>48</v>
      </c>
      <c r="C52" s="641" t="s">
        <v>119</v>
      </c>
      <c r="D52" s="650">
        <v>329</v>
      </c>
      <c r="E52" s="694">
        <v>0</v>
      </c>
      <c r="F52" s="694">
        <v>0</v>
      </c>
      <c r="G52" s="648">
        <v>0</v>
      </c>
      <c r="H52" s="457">
        <f t="shared" si="1"/>
        <v>0</v>
      </c>
      <c r="J52" s="423">
        <f t="shared" si="2"/>
        <v>0</v>
      </c>
    </row>
    <row r="53" spans="1:10" ht="21">
      <c r="A53" s="138"/>
      <c r="B53" s="391">
        <v>49</v>
      </c>
      <c r="C53" s="644" t="s">
        <v>120</v>
      </c>
      <c r="D53" s="650">
        <v>1</v>
      </c>
      <c r="E53" s="694">
        <v>0</v>
      </c>
      <c r="F53" s="694">
        <v>0</v>
      </c>
      <c r="G53" s="648">
        <v>0</v>
      </c>
      <c r="H53" s="457">
        <f t="shared" si="1"/>
        <v>0</v>
      </c>
      <c r="J53" s="423">
        <f t="shared" si="2"/>
        <v>0</v>
      </c>
    </row>
    <row r="54" spans="1:10" ht="21">
      <c r="A54" s="138"/>
      <c r="B54" s="391">
        <v>50</v>
      </c>
      <c r="C54" s="644" t="s">
        <v>121</v>
      </c>
      <c r="D54" s="650">
        <v>1976.79</v>
      </c>
      <c r="E54" s="694">
        <v>0</v>
      </c>
      <c r="F54" s="694">
        <v>0</v>
      </c>
      <c r="G54" s="648">
        <v>0</v>
      </c>
      <c r="H54" s="457">
        <f t="shared" si="1"/>
        <v>0</v>
      </c>
      <c r="J54" s="423">
        <f t="shared" si="2"/>
        <v>0</v>
      </c>
    </row>
    <row r="55" spans="1:10" ht="21">
      <c r="A55" s="138"/>
      <c r="B55" s="391">
        <v>51</v>
      </c>
      <c r="C55" s="641" t="s">
        <v>122</v>
      </c>
      <c r="D55" s="651">
        <v>1647</v>
      </c>
      <c r="E55" s="694">
        <v>0</v>
      </c>
      <c r="F55" s="694">
        <v>0</v>
      </c>
      <c r="G55" s="648">
        <v>0</v>
      </c>
      <c r="H55" s="457">
        <f t="shared" si="1"/>
        <v>0</v>
      </c>
      <c r="J55" s="423">
        <f t="shared" si="2"/>
        <v>0</v>
      </c>
    </row>
    <row r="56" spans="1:10" ht="21">
      <c r="A56" s="138"/>
      <c r="B56" s="391">
        <v>52</v>
      </c>
      <c r="C56" s="641" t="s">
        <v>124</v>
      </c>
      <c r="D56" s="651">
        <v>35</v>
      </c>
      <c r="E56" s="694">
        <v>0</v>
      </c>
      <c r="F56" s="694">
        <v>0</v>
      </c>
      <c r="G56" s="648">
        <v>0</v>
      </c>
      <c r="H56" s="457">
        <f t="shared" si="1"/>
        <v>0</v>
      </c>
      <c r="J56" s="423">
        <f t="shared" si="2"/>
        <v>0</v>
      </c>
    </row>
    <row r="57" spans="1:10" ht="21">
      <c r="A57" s="138"/>
      <c r="B57" s="391">
        <v>53</v>
      </c>
      <c r="C57" s="641" t="s">
        <v>125</v>
      </c>
      <c r="D57" s="651">
        <v>242.4</v>
      </c>
      <c r="E57" s="694">
        <v>0</v>
      </c>
      <c r="F57" s="694">
        <v>0</v>
      </c>
      <c r="G57" s="648">
        <v>0</v>
      </c>
      <c r="H57" s="457">
        <f t="shared" si="1"/>
        <v>0</v>
      </c>
      <c r="J57" s="423">
        <f t="shared" si="2"/>
        <v>0</v>
      </c>
    </row>
    <row r="58" spans="1:10" ht="21">
      <c r="A58" s="138"/>
      <c r="B58" s="391">
        <v>54</v>
      </c>
      <c r="C58" s="641" t="s">
        <v>126</v>
      </c>
      <c r="D58" s="651">
        <v>1506.83</v>
      </c>
      <c r="E58" s="694">
        <v>0</v>
      </c>
      <c r="F58" s="694">
        <v>0</v>
      </c>
      <c r="G58" s="648">
        <v>0</v>
      </c>
      <c r="H58" s="457">
        <f t="shared" si="1"/>
        <v>0</v>
      </c>
      <c r="J58" s="423">
        <f t="shared" si="2"/>
        <v>0</v>
      </c>
    </row>
    <row r="59" spans="1:10" ht="21">
      <c r="A59" s="138"/>
      <c r="B59" s="391">
        <v>55</v>
      </c>
      <c r="C59" s="641" t="s">
        <v>266</v>
      </c>
      <c r="D59" s="651">
        <v>170</v>
      </c>
      <c r="E59" s="694">
        <v>0</v>
      </c>
      <c r="F59" s="694">
        <v>0</v>
      </c>
      <c r="G59" s="648">
        <v>0</v>
      </c>
      <c r="H59" s="457">
        <f t="shared" si="1"/>
        <v>0</v>
      </c>
      <c r="J59" s="423">
        <f t="shared" si="2"/>
        <v>0</v>
      </c>
    </row>
    <row r="60" spans="1:10" ht="21">
      <c r="A60" s="138"/>
      <c r="B60" s="391">
        <v>56</v>
      </c>
      <c r="C60" s="641" t="s">
        <v>128</v>
      </c>
      <c r="D60" s="651">
        <v>5941</v>
      </c>
      <c r="E60" s="694">
        <v>0</v>
      </c>
      <c r="F60" s="694">
        <v>0</v>
      </c>
      <c r="G60" s="648">
        <v>0</v>
      </c>
      <c r="H60" s="457">
        <f t="shared" si="1"/>
        <v>0</v>
      </c>
      <c r="J60" s="423">
        <f t="shared" si="2"/>
        <v>0</v>
      </c>
    </row>
    <row r="61" spans="1:10" ht="21">
      <c r="A61" s="138"/>
      <c r="B61" s="391">
        <v>57</v>
      </c>
      <c r="C61" s="641" t="s">
        <v>129</v>
      </c>
      <c r="D61" s="651">
        <v>10</v>
      </c>
      <c r="E61" s="694">
        <v>0</v>
      </c>
      <c r="F61" s="694">
        <v>0</v>
      </c>
      <c r="G61" s="648">
        <v>0</v>
      </c>
      <c r="H61" s="457">
        <f t="shared" si="1"/>
        <v>0</v>
      </c>
      <c r="J61" s="423">
        <f t="shared" si="2"/>
        <v>0</v>
      </c>
    </row>
    <row r="62" spans="1:10" ht="21">
      <c r="A62" s="138"/>
      <c r="B62" s="391">
        <v>58</v>
      </c>
      <c r="C62" s="641" t="s">
        <v>130</v>
      </c>
      <c r="D62" s="651">
        <v>3270</v>
      </c>
      <c r="E62" s="694">
        <v>0</v>
      </c>
      <c r="F62" s="694">
        <v>0</v>
      </c>
      <c r="G62" s="648">
        <v>0</v>
      </c>
      <c r="H62" s="457">
        <f t="shared" si="1"/>
        <v>0</v>
      </c>
      <c r="J62" s="423">
        <f t="shared" si="2"/>
        <v>0</v>
      </c>
    </row>
    <row r="63" spans="1:10" ht="21">
      <c r="A63" s="138"/>
      <c r="B63" s="391">
        <v>59</v>
      </c>
      <c r="C63" s="641" t="s">
        <v>132</v>
      </c>
      <c r="D63" s="651">
        <v>87</v>
      </c>
      <c r="E63" s="694">
        <v>0</v>
      </c>
      <c r="F63" s="694">
        <v>0</v>
      </c>
      <c r="G63" s="648">
        <v>0</v>
      </c>
      <c r="H63" s="457">
        <f t="shared" si="1"/>
        <v>0</v>
      </c>
      <c r="J63" s="423">
        <f t="shared" si="2"/>
        <v>0</v>
      </c>
    </row>
    <row r="64" spans="1:10" ht="21">
      <c r="A64" s="138"/>
      <c r="B64" s="391">
        <v>60</v>
      </c>
      <c r="C64" s="641" t="s">
        <v>131</v>
      </c>
      <c r="D64" s="650">
        <v>22</v>
      </c>
      <c r="E64" s="694">
        <v>0</v>
      </c>
      <c r="F64" s="694">
        <v>0</v>
      </c>
      <c r="G64" s="648">
        <v>0</v>
      </c>
      <c r="H64" s="457">
        <f t="shared" si="1"/>
        <v>0</v>
      </c>
      <c r="J64" s="423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95E33-8089-4504-905A-82B089E361F2}">
  <sheetPr codeName="Sheet58">
    <tabColor theme="6" tint="0.39997558519241921"/>
  </sheetPr>
  <dimension ref="A1:J64"/>
  <sheetViews>
    <sheetView zoomScale="90" zoomScaleNormal="90" workbookViewId="0">
      <pane xSplit="3" ySplit="4" topLeftCell="D5" activePane="bottomRight" state="frozen"/>
      <selection activeCell="C5" sqref="C5:G64"/>
      <selection pane="topRight" activeCell="C5" sqref="C5:G64"/>
      <selection pane="bottomLeft" activeCell="C5" sqref="C5:G64"/>
      <selection pane="bottomRight" activeCell="C5" sqref="C5:G64"/>
    </sheetView>
  </sheetViews>
  <sheetFormatPr defaultColWidth="9.140625" defaultRowHeight="18.75"/>
  <cols>
    <col min="1" max="2" width="9.140625" style="423"/>
    <col min="3" max="3" width="16.42578125" style="423" customWidth="1"/>
    <col min="4" max="4" width="15.42578125" style="423" customWidth="1"/>
    <col min="5" max="5" width="13.5703125" style="423" customWidth="1"/>
    <col min="6" max="6" width="17" style="423" customWidth="1"/>
    <col min="7" max="7" width="16.42578125" style="423" customWidth="1"/>
    <col min="8" max="8" width="11.28515625" style="423" customWidth="1"/>
    <col min="9" max="16384" width="9.140625" style="423"/>
  </cols>
  <sheetData>
    <row r="1" spans="1:10">
      <c r="A1" s="876" t="s">
        <v>552</v>
      </c>
      <c r="B1" s="876"/>
      <c r="C1" s="876"/>
      <c r="D1" s="876"/>
      <c r="E1" s="876"/>
      <c r="F1" s="876"/>
      <c r="G1" s="876"/>
      <c r="H1" s="876"/>
    </row>
    <row r="2" spans="1:10">
      <c r="A2" s="876" t="s">
        <v>237</v>
      </c>
      <c r="B2" s="876" t="s">
        <v>3</v>
      </c>
      <c r="C2" s="876" t="s">
        <v>4</v>
      </c>
      <c r="D2" s="901" t="s">
        <v>228</v>
      </c>
      <c r="E2" s="876" t="s">
        <v>260</v>
      </c>
      <c r="F2" s="444" t="s">
        <v>230</v>
      </c>
      <c r="G2" s="444" t="s">
        <v>230</v>
      </c>
      <c r="H2" s="872" t="s">
        <v>261</v>
      </c>
      <c r="J2" s="422" t="s">
        <v>318</v>
      </c>
    </row>
    <row r="3" spans="1:10">
      <c r="A3" s="876"/>
      <c r="B3" s="876"/>
      <c r="C3" s="876"/>
      <c r="D3" s="901"/>
      <c r="E3" s="876"/>
      <c r="F3" s="444" t="s">
        <v>236</v>
      </c>
      <c r="G3" s="444" t="s">
        <v>235</v>
      </c>
      <c r="H3" s="872"/>
    </row>
    <row r="4" spans="1:10">
      <c r="A4" s="876" t="s">
        <v>40</v>
      </c>
      <c r="B4" s="876"/>
      <c r="C4" s="876"/>
      <c r="D4" s="458">
        <f>SUM(D5:D64)</f>
        <v>0</v>
      </c>
      <c r="E4" s="458">
        <f>SUM(E5:E64)</f>
        <v>0</v>
      </c>
      <c r="F4" s="458">
        <f t="shared" ref="F4:H4" si="0">SUM(F5:F64)</f>
        <v>0</v>
      </c>
      <c r="G4" s="458">
        <f t="shared" si="0"/>
        <v>0</v>
      </c>
      <c r="H4" s="458">
        <f t="shared" si="0"/>
        <v>0</v>
      </c>
      <c r="J4" s="423">
        <f>SUM(J5:J64)</f>
        <v>0</v>
      </c>
    </row>
    <row r="5" spans="1:10" ht="21">
      <c r="A5" s="138" t="s">
        <v>248</v>
      </c>
      <c r="B5" s="391">
        <v>1</v>
      </c>
      <c r="C5" s="646"/>
      <c r="D5" s="647"/>
      <c r="E5" s="648"/>
      <c r="F5" s="648"/>
      <c r="G5" s="648"/>
      <c r="H5" s="457">
        <f>+G5-F5</f>
        <v>0</v>
      </c>
      <c r="J5" s="423">
        <f>IF(G5&gt;0,1,0)</f>
        <v>0</v>
      </c>
    </row>
    <row r="6" spans="1:10" ht="21">
      <c r="A6" s="138" t="s">
        <v>262</v>
      </c>
      <c r="B6" s="391">
        <v>2</v>
      </c>
      <c r="C6" s="646"/>
      <c r="D6" s="647"/>
      <c r="E6" s="648"/>
      <c r="F6" s="648"/>
      <c r="G6" s="648"/>
      <c r="H6" s="457">
        <f t="shared" ref="H6:H64" si="1">+G6-F6</f>
        <v>0</v>
      </c>
      <c r="J6" s="423">
        <f t="shared" ref="J6:J64" si="2">IF(G6&gt;0,1,0)</f>
        <v>0</v>
      </c>
    </row>
    <row r="7" spans="1:10" ht="21">
      <c r="A7" s="138"/>
      <c r="B7" s="391">
        <v>3</v>
      </c>
      <c r="C7" s="646"/>
      <c r="D7" s="647"/>
      <c r="E7" s="648"/>
      <c r="F7" s="648"/>
      <c r="G7" s="648"/>
      <c r="H7" s="457">
        <f t="shared" si="1"/>
        <v>0</v>
      </c>
      <c r="J7" s="423">
        <f t="shared" si="2"/>
        <v>0</v>
      </c>
    </row>
    <row r="8" spans="1:10" ht="21">
      <c r="A8" s="138"/>
      <c r="B8" s="391">
        <v>4</v>
      </c>
      <c r="C8" s="649"/>
      <c r="D8" s="647"/>
      <c r="E8" s="648"/>
      <c r="F8" s="648"/>
      <c r="G8" s="648"/>
      <c r="H8" s="457">
        <f t="shared" si="1"/>
        <v>0</v>
      </c>
      <c r="J8" s="423">
        <f t="shared" si="2"/>
        <v>0</v>
      </c>
    </row>
    <row r="9" spans="1:10" ht="21">
      <c r="A9" s="138" t="s">
        <v>250</v>
      </c>
      <c r="B9" s="391">
        <v>5</v>
      </c>
      <c r="C9" s="646"/>
      <c r="D9" s="650"/>
      <c r="E9" s="648"/>
      <c r="F9" s="648"/>
      <c r="G9" s="648"/>
      <c r="H9" s="457">
        <f t="shared" si="1"/>
        <v>0</v>
      </c>
      <c r="J9" s="423">
        <f t="shared" si="2"/>
        <v>0</v>
      </c>
    </row>
    <row r="10" spans="1:10" ht="21">
      <c r="A10" s="138" t="s">
        <v>263</v>
      </c>
      <c r="B10" s="391">
        <v>6</v>
      </c>
      <c r="C10" s="646"/>
      <c r="D10" s="650"/>
      <c r="E10" s="648"/>
      <c r="F10" s="648"/>
      <c r="G10" s="648"/>
      <c r="H10" s="457">
        <f t="shared" si="1"/>
        <v>0</v>
      </c>
      <c r="J10" s="423">
        <f t="shared" si="2"/>
        <v>0</v>
      </c>
    </row>
    <row r="11" spans="1:10" ht="21">
      <c r="A11" s="138"/>
      <c r="B11" s="391">
        <v>7</v>
      </c>
      <c r="C11" s="646"/>
      <c r="D11" s="650"/>
      <c r="E11" s="648"/>
      <c r="F11" s="648"/>
      <c r="G11" s="648"/>
      <c r="H11" s="457">
        <f t="shared" si="1"/>
        <v>0</v>
      </c>
      <c r="J11" s="423">
        <f t="shared" si="2"/>
        <v>0</v>
      </c>
    </row>
    <row r="12" spans="1:10" ht="21">
      <c r="A12" s="138"/>
      <c r="B12" s="391">
        <v>8</v>
      </c>
      <c r="C12" s="646"/>
      <c r="D12" s="650"/>
      <c r="E12" s="648"/>
      <c r="F12" s="648"/>
      <c r="G12" s="648"/>
      <c r="H12" s="457">
        <f t="shared" si="1"/>
        <v>0</v>
      </c>
      <c r="J12" s="423">
        <f t="shared" si="2"/>
        <v>0</v>
      </c>
    </row>
    <row r="13" spans="1:10" ht="21">
      <c r="A13" s="138"/>
      <c r="B13" s="391">
        <v>9</v>
      </c>
      <c r="C13" s="646"/>
      <c r="D13" s="650"/>
      <c r="E13" s="648"/>
      <c r="F13" s="648"/>
      <c r="G13" s="648"/>
      <c r="H13" s="457">
        <f t="shared" si="1"/>
        <v>0</v>
      </c>
      <c r="J13" s="423">
        <f t="shared" si="2"/>
        <v>0</v>
      </c>
    </row>
    <row r="14" spans="1:10" ht="21">
      <c r="A14" s="138" t="s">
        <v>252</v>
      </c>
      <c r="B14" s="391">
        <v>10</v>
      </c>
      <c r="C14" s="646"/>
      <c r="D14" s="650"/>
      <c r="E14" s="648"/>
      <c r="F14" s="648"/>
      <c r="G14" s="648"/>
      <c r="H14" s="457">
        <f t="shared" si="1"/>
        <v>0</v>
      </c>
      <c r="J14" s="423">
        <f t="shared" si="2"/>
        <v>0</v>
      </c>
    </row>
    <row r="15" spans="1:10" ht="21">
      <c r="A15" s="138" t="s">
        <v>264</v>
      </c>
      <c r="B15" s="391">
        <v>11</v>
      </c>
      <c r="C15" s="646"/>
      <c r="D15" s="650"/>
      <c r="E15" s="648"/>
      <c r="F15" s="648"/>
      <c r="G15" s="648"/>
      <c r="H15" s="457">
        <f t="shared" si="1"/>
        <v>0</v>
      </c>
      <c r="J15" s="423">
        <f t="shared" si="2"/>
        <v>0</v>
      </c>
    </row>
    <row r="16" spans="1:10" ht="21">
      <c r="A16" s="138"/>
      <c r="B16" s="391">
        <v>12</v>
      </c>
      <c r="C16" s="646"/>
      <c r="D16" s="650"/>
      <c r="E16" s="648"/>
      <c r="F16" s="648"/>
      <c r="G16" s="648"/>
      <c r="H16" s="457">
        <f t="shared" si="1"/>
        <v>0</v>
      </c>
      <c r="J16" s="423">
        <f t="shared" si="2"/>
        <v>0</v>
      </c>
    </row>
    <row r="17" spans="1:10" ht="21">
      <c r="A17" s="138"/>
      <c r="B17" s="391">
        <v>13</v>
      </c>
      <c r="C17" s="646"/>
      <c r="D17" s="650"/>
      <c r="E17" s="648"/>
      <c r="F17" s="648"/>
      <c r="G17" s="648"/>
      <c r="H17" s="457">
        <f t="shared" si="1"/>
        <v>0</v>
      </c>
      <c r="J17" s="423">
        <f t="shared" si="2"/>
        <v>0</v>
      </c>
    </row>
    <row r="18" spans="1:10" ht="21">
      <c r="A18" s="138"/>
      <c r="B18" s="391">
        <v>14</v>
      </c>
      <c r="C18" s="646"/>
      <c r="D18" s="650"/>
      <c r="E18" s="648"/>
      <c r="F18" s="648"/>
      <c r="G18" s="648"/>
      <c r="H18" s="457">
        <f t="shared" si="1"/>
        <v>0</v>
      </c>
      <c r="J18" s="423">
        <f t="shared" si="2"/>
        <v>0</v>
      </c>
    </row>
    <row r="19" spans="1:10" ht="21">
      <c r="A19" s="138"/>
      <c r="B19" s="391">
        <v>15</v>
      </c>
      <c r="C19" s="646"/>
      <c r="D19" s="650"/>
      <c r="E19" s="648"/>
      <c r="F19" s="648"/>
      <c r="G19" s="648"/>
      <c r="H19" s="457">
        <f t="shared" si="1"/>
        <v>0</v>
      </c>
      <c r="J19" s="423">
        <f t="shared" si="2"/>
        <v>0</v>
      </c>
    </row>
    <row r="20" spans="1:10" ht="21">
      <c r="A20" s="138" t="s">
        <v>254</v>
      </c>
      <c r="B20" s="391">
        <v>16</v>
      </c>
      <c r="C20" s="646"/>
      <c r="D20" s="650"/>
      <c r="E20" s="648"/>
      <c r="F20" s="648"/>
      <c r="G20" s="648"/>
      <c r="H20" s="457">
        <f t="shared" si="1"/>
        <v>0</v>
      </c>
      <c r="J20" s="423">
        <f t="shared" si="2"/>
        <v>0</v>
      </c>
    </row>
    <row r="21" spans="1:10" ht="21">
      <c r="A21" s="138" t="s">
        <v>255</v>
      </c>
      <c r="B21" s="391">
        <v>17</v>
      </c>
      <c r="C21" s="646"/>
      <c r="D21" s="650"/>
      <c r="E21" s="648"/>
      <c r="F21" s="648"/>
      <c r="G21" s="648"/>
      <c r="H21" s="457">
        <f t="shared" si="1"/>
        <v>0</v>
      </c>
      <c r="J21" s="423">
        <f t="shared" si="2"/>
        <v>0</v>
      </c>
    </row>
    <row r="22" spans="1:10" ht="21">
      <c r="A22" s="138"/>
      <c r="B22" s="391">
        <v>18</v>
      </c>
      <c r="C22" s="646"/>
      <c r="D22" s="650"/>
      <c r="E22" s="648"/>
      <c r="F22" s="648"/>
      <c r="G22" s="648"/>
      <c r="H22" s="457">
        <f t="shared" si="1"/>
        <v>0</v>
      </c>
      <c r="J22" s="423">
        <f t="shared" si="2"/>
        <v>0</v>
      </c>
    </row>
    <row r="23" spans="1:10" ht="21">
      <c r="A23" s="138"/>
      <c r="B23" s="391">
        <v>19</v>
      </c>
      <c r="C23" s="646"/>
      <c r="D23" s="650"/>
      <c r="E23" s="648"/>
      <c r="F23" s="648"/>
      <c r="G23" s="648"/>
      <c r="H23" s="457">
        <f t="shared" si="1"/>
        <v>0</v>
      </c>
      <c r="J23" s="423">
        <f t="shared" si="2"/>
        <v>0</v>
      </c>
    </row>
    <row r="24" spans="1:10" ht="21">
      <c r="A24" s="138"/>
      <c r="B24" s="391">
        <v>20</v>
      </c>
      <c r="C24" s="646"/>
      <c r="D24" s="650"/>
      <c r="E24" s="648"/>
      <c r="F24" s="648"/>
      <c r="G24" s="648"/>
      <c r="H24" s="457">
        <f t="shared" si="1"/>
        <v>0</v>
      </c>
      <c r="J24" s="423">
        <f t="shared" si="2"/>
        <v>0</v>
      </c>
    </row>
    <row r="25" spans="1:10" ht="21">
      <c r="A25" s="138"/>
      <c r="B25" s="391">
        <v>21</v>
      </c>
      <c r="C25" s="646"/>
      <c r="D25" s="650"/>
      <c r="E25" s="648"/>
      <c r="F25" s="648"/>
      <c r="G25" s="648"/>
      <c r="H25" s="457">
        <f t="shared" si="1"/>
        <v>0</v>
      </c>
      <c r="J25" s="423">
        <f t="shared" si="2"/>
        <v>0</v>
      </c>
    </row>
    <row r="26" spans="1:10" ht="21">
      <c r="A26" s="138"/>
      <c r="B26" s="391">
        <v>22</v>
      </c>
      <c r="C26" s="646"/>
      <c r="D26" s="650"/>
      <c r="E26" s="648"/>
      <c r="F26" s="648"/>
      <c r="G26" s="648"/>
      <c r="H26" s="457">
        <f t="shared" si="1"/>
        <v>0</v>
      </c>
      <c r="J26" s="423">
        <f t="shared" si="2"/>
        <v>0</v>
      </c>
    </row>
    <row r="27" spans="1:10" ht="21">
      <c r="A27" s="138"/>
      <c r="B27" s="391">
        <v>23</v>
      </c>
      <c r="C27" s="646"/>
      <c r="D27" s="650"/>
      <c r="E27" s="648"/>
      <c r="F27" s="648"/>
      <c r="G27" s="648"/>
      <c r="H27" s="457">
        <f t="shared" si="1"/>
        <v>0</v>
      </c>
      <c r="J27" s="423">
        <f t="shared" si="2"/>
        <v>0</v>
      </c>
    </row>
    <row r="28" spans="1:10" ht="21">
      <c r="A28" s="138"/>
      <c r="B28" s="391">
        <v>24</v>
      </c>
      <c r="C28" s="646"/>
      <c r="D28" s="650"/>
      <c r="E28" s="648"/>
      <c r="F28" s="648"/>
      <c r="G28" s="648"/>
      <c r="H28" s="457">
        <f t="shared" si="1"/>
        <v>0</v>
      </c>
      <c r="J28" s="423">
        <f t="shared" si="2"/>
        <v>0</v>
      </c>
    </row>
    <row r="29" spans="1:10" ht="21">
      <c r="A29" s="138"/>
      <c r="B29" s="391">
        <v>25</v>
      </c>
      <c r="C29" s="646"/>
      <c r="D29" s="650"/>
      <c r="E29" s="648"/>
      <c r="F29" s="648"/>
      <c r="G29" s="648"/>
      <c r="H29" s="457">
        <f t="shared" si="1"/>
        <v>0</v>
      </c>
      <c r="J29" s="423">
        <f t="shared" si="2"/>
        <v>0</v>
      </c>
    </row>
    <row r="30" spans="1:10" ht="21">
      <c r="A30" s="138"/>
      <c r="B30" s="391">
        <v>26</v>
      </c>
      <c r="C30" s="646"/>
      <c r="D30" s="650"/>
      <c r="E30" s="648"/>
      <c r="F30" s="648"/>
      <c r="G30" s="648"/>
      <c r="H30" s="457">
        <f t="shared" si="1"/>
        <v>0</v>
      </c>
      <c r="J30" s="423">
        <f t="shared" si="2"/>
        <v>0</v>
      </c>
    </row>
    <row r="31" spans="1:10" ht="21">
      <c r="A31" s="138"/>
      <c r="B31" s="391">
        <v>27</v>
      </c>
      <c r="C31" s="646"/>
      <c r="D31" s="650"/>
      <c r="E31" s="648"/>
      <c r="F31" s="648"/>
      <c r="G31" s="648"/>
      <c r="H31" s="457">
        <f t="shared" si="1"/>
        <v>0</v>
      </c>
      <c r="J31" s="423">
        <f t="shared" si="2"/>
        <v>0</v>
      </c>
    </row>
    <row r="32" spans="1:10" ht="21">
      <c r="A32" s="138"/>
      <c r="B32" s="391">
        <v>28</v>
      </c>
      <c r="C32" s="646"/>
      <c r="D32" s="650"/>
      <c r="E32" s="648"/>
      <c r="F32" s="648"/>
      <c r="G32" s="648"/>
      <c r="H32" s="457">
        <f t="shared" si="1"/>
        <v>0</v>
      </c>
      <c r="J32" s="423">
        <f t="shared" si="2"/>
        <v>0</v>
      </c>
    </row>
    <row r="33" spans="1:10" ht="21">
      <c r="A33" s="138"/>
      <c r="B33" s="391">
        <v>29</v>
      </c>
      <c r="C33" s="646"/>
      <c r="D33" s="650"/>
      <c r="E33" s="648"/>
      <c r="F33" s="648"/>
      <c r="G33" s="648"/>
      <c r="H33" s="457">
        <f t="shared" si="1"/>
        <v>0</v>
      </c>
      <c r="J33" s="423">
        <f t="shared" si="2"/>
        <v>0</v>
      </c>
    </row>
    <row r="34" spans="1:10" ht="21">
      <c r="A34" s="138"/>
      <c r="B34" s="391">
        <v>30</v>
      </c>
      <c r="C34" s="646"/>
      <c r="D34" s="650"/>
      <c r="E34" s="648"/>
      <c r="F34" s="648"/>
      <c r="G34" s="648"/>
      <c r="H34" s="457">
        <f t="shared" si="1"/>
        <v>0</v>
      </c>
      <c r="J34" s="423">
        <f t="shared" si="2"/>
        <v>0</v>
      </c>
    </row>
    <row r="35" spans="1:10" ht="21">
      <c r="A35" s="138"/>
      <c r="B35" s="391">
        <v>31</v>
      </c>
      <c r="C35" s="646"/>
      <c r="D35" s="650"/>
      <c r="E35" s="648"/>
      <c r="F35" s="648"/>
      <c r="G35" s="648"/>
      <c r="H35" s="457">
        <f t="shared" si="1"/>
        <v>0</v>
      </c>
      <c r="J35" s="423">
        <f t="shared" si="2"/>
        <v>0</v>
      </c>
    </row>
    <row r="36" spans="1:10" ht="21">
      <c r="A36" s="138" t="s">
        <v>256</v>
      </c>
      <c r="B36" s="391">
        <v>32</v>
      </c>
      <c r="C36" s="646"/>
      <c r="D36" s="650"/>
      <c r="E36" s="648"/>
      <c r="F36" s="648"/>
      <c r="G36" s="648"/>
      <c r="H36" s="457">
        <f t="shared" si="1"/>
        <v>0</v>
      </c>
      <c r="J36" s="423">
        <f t="shared" si="2"/>
        <v>0</v>
      </c>
    </row>
    <row r="37" spans="1:10" ht="21">
      <c r="A37" s="138" t="s">
        <v>257</v>
      </c>
      <c r="B37" s="391">
        <v>33</v>
      </c>
      <c r="C37" s="646"/>
      <c r="D37" s="650"/>
      <c r="E37" s="648"/>
      <c r="F37" s="648"/>
      <c r="G37" s="648"/>
      <c r="H37" s="457">
        <f t="shared" si="1"/>
        <v>0</v>
      </c>
      <c r="J37" s="423">
        <f t="shared" si="2"/>
        <v>0</v>
      </c>
    </row>
    <row r="38" spans="1:10" ht="21">
      <c r="A38" s="138"/>
      <c r="B38" s="391">
        <v>34</v>
      </c>
      <c r="C38" s="646"/>
      <c r="D38" s="650"/>
      <c r="E38" s="648"/>
      <c r="F38" s="648"/>
      <c r="G38" s="648"/>
      <c r="H38" s="457">
        <f t="shared" si="1"/>
        <v>0</v>
      </c>
      <c r="J38" s="423">
        <f t="shared" si="2"/>
        <v>0</v>
      </c>
    </row>
    <row r="39" spans="1:10" ht="21">
      <c r="A39" s="138"/>
      <c r="B39" s="391">
        <v>35</v>
      </c>
      <c r="C39" s="646"/>
      <c r="D39" s="650"/>
      <c r="E39" s="648"/>
      <c r="F39" s="648"/>
      <c r="G39" s="648"/>
      <c r="H39" s="457">
        <f t="shared" si="1"/>
        <v>0</v>
      </c>
      <c r="J39" s="423">
        <f t="shared" si="2"/>
        <v>0</v>
      </c>
    </row>
    <row r="40" spans="1:10" ht="21">
      <c r="A40" s="138"/>
      <c r="B40" s="391">
        <v>36</v>
      </c>
      <c r="C40" s="646"/>
      <c r="D40" s="650"/>
      <c r="E40" s="648"/>
      <c r="F40" s="648"/>
      <c r="G40" s="648"/>
      <c r="H40" s="457">
        <f t="shared" si="1"/>
        <v>0</v>
      </c>
      <c r="J40" s="423">
        <f t="shared" si="2"/>
        <v>0</v>
      </c>
    </row>
    <row r="41" spans="1:10" ht="21">
      <c r="A41" s="138"/>
      <c r="B41" s="391">
        <v>37</v>
      </c>
      <c r="C41" s="646"/>
      <c r="D41" s="650"/>
      <c r="E41" s="648"/>
      <c r="F41" s="648"/>
      <c r="G41" s="648"/>
      <c r="H41" s="457">
        <f t="shared" si="1"/>
        <v>0</v>
      </c>
      <c r="J41" s="423">
        <f t="shared" si="2"/>
        <v>0</v>
      </c>
    </row>
    <row r="42" spans="1:10" ht="21">
      <c r="A42" s="138"/>
      <c r="B42" s="391">
        <v>38</v>
      </c>
      <c r="C42" s="646"/>
      <c r="D42" s="650"/>
      <c r="E42" s="648"/>
      <c r="F42" s="648"/>
      <c r="G42" s="648"/>
      <c r="H42" s="457">
        <f t="shared" si="1"/>
        <v>0</v>
      </c>
      <c r="J42" s="423">
        <f t="shared" si="2"/>
        <v>0</v>
      </c>
    </row>
    <row r="43" spans="1:10" ht="21">
      <c r="A43" s="138"/>
      <c r="B43" s="391">
        <v>39</v>
      </c>
      <c r="C43" s="646"/>
      <c r="D43" s="650"/>
      <c r="E43" s="648"/>
      <c r="F43" s="648"/>
      <c r="G43" s="648"/>
      <c r="H43" s="457">
        <f t="shared" si="1"/>
        <v>0</v>
      </c>
      <c r="J43" s="423">
        <f t="shared" si="2"/>
        <v>0</v>
      </c>
    </row>
    <row r="44" spans="1:10" ht="21">
      <c r="A44" s="138"/>
      <c r="B44" s="391">
        <v>40</v>
      </c>
      <c r="C44" s="646"/>
      <c r="D44" s="650"/>
      <c r="E44" s="648"/>
      <c r="F44" s="648"/>
      <c r="G44" s="648"/>
      <c r="H44" s="457">
        <f t="shared" si="1"/>
        <v>0</v>
      </c>
      <c r="J44" s="423">
        <f t="shared" si="2"/>
        <v>0</v>
      </c>
    </row>
    <row r="45" spans="1:10" ht="21">
      <c r="A45" s="138"/>
      <c r="B45" s="391">
        <v>41</v>
      </c>
      <c r="C45" s="646"/>
      <c r="D45" s="650"/>
      <c r="E45" s="648"/>
      <c r="F45" s="648"/>
      <c r="G45" s="648"/>
      <c r="H45" s="457">
        <f t="shared" si="1"/>
        <v>0</v>
      </c>
      <c r="J45" s="423">
        <f t="shared" si="2"/>
        <v>0</v>
      </c>
    </row>
    <row r="46" spans="1:10" ht="21">
      <c r="A46" s="138"/>
      <c r="B46" s="391">
        <v>42</v>
      </c>
      <c r="C46" s="646"/>
      <c r="D46" s="650"/>
      <c r="E46" s="648"/>
      <c r="F46" s="648"/>
      <c r="G46" s="648"/>
      <c r="H46" s="457">
        <f t="shared" si="1"/>
        <v>0</v>
      </c>
      <c r="J46" s="423">
        <f t="shared" si="2"/>
        <v>0</v>
      </c>
    </row>
    <row r="47" spans="1:10" ht="21">
      <c r="A47" s="138"/>
      <c r="B47" s="391">
        <v>43</v>
      </c>
      <c r="C47" s="646"/>
      <c r="D47" s="650"/>
      <c r="E47" s="648"/>
      <c r="F47" s="648"/>
      <c r="G47" s="648"/>
      <c r="H47" s="457">
        <f t="shared" si="1"/>
        <v>0</v>
      </c>
      <c r="J47" s="423">
        <f t="shared" si="2"/>
        <v>0</v>
      </c>
    </row>
    <row r="48" spans="1:10" ht="21">
      <c r="A48" s="138"/>
      <c r="B48" s="391">
        <v>44</v>
      </c>
      <c r="C48" s="646"/>
      <c r="D48" s="650"/>
      <c r="E48" s="648"/>
      <c r="F48" s="648"/>
      <c r="G48" s="648"/>
      <c r="H48" s="457">
        <f t="shared" si="1"/>
        <v>0</v>
      </c>
      <c r="J48" s="423">
        <f t="shared" si="2"/>
        <v>0</v>
      </c>
    </row>
    <row r="49" spans="1:10" ht="21">
      <c r="A49" s="138"/>
      <c r="B49" s="391">
        <v>45</v>
      </c>
      <c r="C49" s="646"/>
      <c r="D49" s="650"/>
      <c r="E49" s="648"/>
      <c r="F49" s="648"/>
      <c r="G49" s="648"/>
      <c r="H49" s="457">
        <f t="shared" si="1"/>
        <v>0</v>
      </c>
      <c r="J49" s="423">
        <f t="shared" si="2"/>
        <v>0</v>
      </c>
    </row>
    <row r="50" spans="1:10" ht="21">
      <c r="A50" s="138" t="s">
        <v>258</v>
      </c>
      <c r="B50" s="391">
        <v>46</v>
      </c>
      <c r="C50" s="649"/>
      <c r="D50" s="650"/>
      <c r="E50" s="648"/>
      <c r="F50" s="648"/>
      <c r="G50" s="648"/>
      <c r="H50" s="457">
        <f t="shared" si="1"/>
        <v>0</v>
      </c>
      <c r="J50" s="423">
        <f t="shared" si="2"/>
        <v>0</v>
      </c>
    </row>
    <row r="51" spans="1:10" ht="21">
      <c r="A51" s="138" t="s">
        <v>265</v>
      </c>
      <c r="B51" s="391">
        <v>47</v>
      </c>
      <c r="C51" s="649"/>
      <c r="D51" s="650"/>
      <c r="E51" s="648"/>
      <c r="F51" s="648"/>
      <c r="G51" s="648"/>
      <c r="H51" s="457">
        <f t="shared" si="1"/>
        <v>0</v>
      </c>
      <c r="J51" s="423">
        <f t="shared" si="2"/>
        <v>0</v>
      </c>
    </row>
    <row r="52" spans="1:10" ht="21">
      <c r="A52" s="138"/>
      <c r="B52" s="391">
        <v>48</v>
      </c>
      <c r="C52" s="649"/>
      <c r="D52" s="650"/>
      <c r="E52" s="648"/>
      <c r="F52" s="648"/>
      <c r="G52" s="648"/>
      <c r="H52" s="457">
        <f t="shared" si="1"/>
        <v>0</v>
      </c>
      <c r="J52" s="423">
        <f t="shared" si="2"/>
        <v>0</v>
      </c>
    </row>
    <row r="53" spans="1:10" ht="21">
      <c r="A53" s="138"/>
      <c r="B53" s="391">
        <v>49</v>
      </c>
      <c r="C53" s="649"/>
      <c r="D53" s="650"/>
      <c r="E53" s="648"/>
      <c r="F53" s="648"/>
      <c r="G53" s="648"/>
      <c r="H53" s="457">
        <f t="shared" si="1"/>
        <v>0</v>
      </c>
      <c r="J53" s="423">
        <f t="shared" si="2"/>
        <v>0</v>
      </c>
    </row>
    <row r="54" spans="1:10" ht="21">
      <c r="A54" s="138"/>
      <c r="B54" s="391">
        <v>50</v>
      </c>
      <c r="C54" s="649"/>
      <c r="D54" s="650"/>
      <c r="E54" s="648"/>
      <c r="F54" s="648"/>
      <c r="G54" s="648"/>
      <c r="H54" s="457">
        <f t="shared" si="1"/>
        <v>0</v>
      </c>
      <c r="J54" s="423">
        <f t="shared" si="2"/>
        <v>0</v>
      </c>
    </row>
    <row r="55" spans="1:10" ht="21">
      <c r="A55" s="138"/>
      <c r="B55" s="391">
        <v>51</v>
      </c>
      <c r="C55" s="649"/>
      <c r="D55" s="650"/>
      <c r="E55" s="648"/>
      <c r="F55" s="648"/>
      <c r="G55" s="648"/>
      <c r="H55" s="457">
        <f t="shared" si="1"/>
        <v>0</v>
      </c>
      <c r="J55" s="423">
        <f t="shared" si="2"/>
        <v>0</v>
      </c>
    </row>
    <row r="56" spans="1:10" ht="21">
      <c r="A56" s="138"/>
      <c r="B56" s="391">
        <v>52</v>
      </c>
      <c r="C56" s="646"/>
      <c r="D56" s="651"/>
      <c r="E56" s="648"/>
      <c r="F56" s="648"/>
      <c r="G56" s="648"/>
      <c r="H56" s="457">
        <f t="shared" si="1"/>
        <v>0</v>
      </c>
      <c r="J56" s="423">
        <f t="shared" si="2"/>
        <v>0</v>
      </c>
    </row>
    <row r="57" spans="1:10" ht="21">
      <c r="A57" s="138"/>
      <c r="B57" s="391">
        <v>53</v>
      </c>
      <c r="C57" s="646"/>
      <c r="D57" s="651"/>
      <c r="E57" s="648"/>
      <c r="F57" s="648"/>
      <c r="G57" s="648"/>
      <c r="H57" s="457">
        <f t="shared" si="1"/>
        <v>0</v>
      </c>
      <c r="J57" s="423">
        <f t="shared" si="2"/>
        <v>0</v>
      </c>
    </row>
    <row r="58" spans="1:10" ht="21">
      <c r="A58" s="138"/>
      <c r="B58" s="391">
        <v>54</v>
      </c>
      <c r="C58" s="646"/>
      <c r="D58" s="651"/>
      <c r="E58" s="648"/>
      <c r="F58" s="648"/>
      <c r="G58" s="648"/>
      <c r="H58" s="457">
        <f t="shared" si="1"/>
        <v>0</v>
      </c>
      <c r="J58" s="423">
        <f t="shared" si="2"/>
        <v>0</v>
      </c>
    </row>
    <row r="59" spans="1:10" ht="21">
      <c r="A59" s="138"/>
      <c r="B59" s="391">
        <v>55</v>
      </c>
      <c r="C59" s="646"/>
      <c r="D59" s="651"/>
      <c r="E59" s="648"/>
      <c r="F59" s="648"/>
      <c r="G59" s="648"/>
      <c r="H59" s="457">
        <f t="shared" si="1"/>
        <v>0</v>
      </c>
      <c r="J59" s="423">
        <f t="shared" si="2"/>
        <v>0</v>
      </c>
    </row>
    <row r="60" spans="1:10" ht="21">
      <c r="A60" s="138"/>
      <c r="B60" s="391">
        <v>56</v>
      </c>
      <c r="C60" s="646"/>
      <c r="D60" s="651"/>
      <c r="E60" s="648"/>
      <c r="F60" s="648"/>
      <c r="G60" s="648"/>
      <c r="H60" s="457">
        <f t="shared" si="1"/>
        <v>0</v>
      </c>
      <c r="J60" s="423">
        <f t="shared" si="2"/>
        <v>0</v>
      </c>
    </row>
    <row r="61" spans="1:10" ht="21">
      <c r="A61" s="138"/>
      <c r="B61" s="391">
        <v>57</v>
      </c>
      <c r="C61" s="646"/>
      <c r="D61" s="651"/>
      <c r="E61" s="648"/>
      <c r="F61" s="648"/>
      <c r="G61" s="648"/>
      <c r="H61" s="457">
        <f t="shared" si="1"/>
        <v>0</v>
      </c>
      <c r="J61" s="423">
        <f t="shared" si="2"/>
        <v>0</v>
      </c>
    </row>
    <row r="62" spans="1:10" ht="21">
      <c r="A62" s="138"/>
      <c r="B62" s="391">
        <v>58</v>
      </c>
      <c r="C62" s="646"/>
      <c r="D62" s="651"/>
      <c r="E62" s="648"/>
      <c r="F62" s="648"/>
      <c r="G62" s="648"/>
      <c r="H62" s="457">
        <f t="shared" si="1"/>
        <v>0</v>
      </c>
      <c r="J62" s="423">
        <f t="shared" si="2"/>
        <v>0</v>
      </c>
    </row>
    <row r="63" spans="1:10" ht="21">
      <c r="A63" s="138"/>
      <c r="B63" s="391">
        <v>59</v>
      </c>
      <c r="C63" s="646"/>
      <c r="D63" s="651"/>
      <c r="E63" s="648"/>
      <c r="F63" s="648"/>
      <c r="G63" s="648"/>
      <c r="H63" s="457">
        <f t="shared" si="1"/>
        <v>0</v>
      </c>
      <c r="J63" s="423">
        <f t="shared" si="2"/>
        <v>0</v>
      </c>
    </row>
    <row r="64" spans="1:10" ht="21">
      <c r="A64" s="138"/>
      <c r="B64" s="391">
        <v>60</v>
      </c>
      <c r="C64" s="646"/>
      <c r="D64" s="651"/>
      <c r="E64" s="648"/>
      <c r="F64" s="648"/>
      <c r="G64" s="648"/>
      <c r="H64" s="457">
        <f t="shared" si="1"/>
        <v>0</v>
      </c>
      <c r="J64" s="423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47">
    <tabColor theme="8" tint="0.59999389629810485"/>
  </sheetPr>
  <dimension ref="A1:J71"/>
  <sheetViews>
    <sheetView zoomScale="106" zoomScaleNormal="106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16" sqref="G16"/>
    </sheetView>
  </sheetViews>
  <sheetFormatPr defaultColWidth="9.140625" defaultRowHeight="18.75"/>
  <cols>
    <col min="1" max="1" width="9.140625" style="423"/>
    <col min="2" max="2" width="6.5703125" style="423" customWidth="1"/>
    <col min="3" max="3" width="16.42578125" style="423" customWidth="1"/>
    <col min="4" max="4" width="13.85546875" style="423" customWidth="1"/>
    <col min="5" max="5" width="15" style="423" customWidth="1"/>
    <col min="6" max="6" width="15.42578125" style="423" customWidth="1"/>
    <col min="7" max="7" width="13.140625" style="423" customWidth="1"/>
    <col min="8" max="8" width="13" style="423" customWidth="1"/>
    <col min="9" max="16384" width="9.140625" style="423"/>
  </cols>
  <sheetData>
    <row r="1" spans="1:10">
      <c r="A1" s="876" t="s">
        <v>570</v>
      </c>
      <c r="B1" s="876"/>
      <c r="C1" s="876"/>
      <c r="D1" s="876"/>
      <c r="E1" s="876"/>
      <c r="F1" s="876"/>
      <c r="G1" s="876"/>
      <c r="H1" s="876"/>
    </row>
    <row r="2" spans="1:10">
      <c r="A2" s="876" t="s">
        <v>237</v>
      </c>
      <c r="B2" s="876" t="s">
        <v>227</v>
      </c>
      <c r="C2" s="876" t="s">
        <v>4</v>
      </c>
      <c r="D2" s="870" t="s">
        <v>228</v>
      </c>
      <c r="E2" s="876" t="s">
        <v>260</v>
      </c>
      <c r="F2" s="444" t="s">
        <v>230</v>
      </c>
      <c r="G2" s="444" t="s">
        <v>230</v>
      </c>
      <c r="H2" s="872" t="s">
        <v>231</v>
      </c>
      <c r="J2" s="422" t="s">
        <v>318</v>
      </c>
    </row>
    <row r="3" spans="1:10">
      <c r="A3" s="876"/>
      <c r="B3" s="876"/>
      <c r="C3" s="876"/>
      <c r="D3" s="870"/>
      <c r="E3" s="876"/>
      <c r="F3" s="444" t="s">
        <v>236</v>
      </c>
      <c r="G3" s="444" t="s">
        <v>235</v>
      </c>
      <c r="H3" s="872"/>
    </row>
    <row r="4" spans="1:10">
      <c r="A4" s="876" t="s">
        <v>40</v>
      </c>
      <c r="B4" s="876"/>
      <c r="C4" s="876"/>
      <c r="D4" s="459">
        <f>SUM(D5:D71)</f>
        <v>5273851.879999999</v>
      </c>
      <c r="E4" s="459">
        <f>SUM(E5:E71)</f>
        <v>552.29999999999995</v>
      </c>
      <c r="F4" s="459">
        <f t="shared" ref="F4:G4" si="0">SUM(F5:F71)</f>
        <v>556.29999999999995</v>
      </c>
      <c r="G4" s="459">
        <f t="shared" si="0"/>
        <v>552.29999999999995</v>
      </c>
      <c r="H4" s="459">
        <f>SUM(H5:H71)</f>
        <v>-4</v>
      </c>
      <c r="J4" s="424">
        <f>SUM(J5:J71)</f>
        <v>6</v>
      </c>
    </row>
    <row r="5" spans="1:10">
      <c r="A5" s="444" t="s">
        <v>248</v>
      </c>
      <c r="B5" s="394">
        <v>1</v>
      </c>
      <c r="C5" s="699" t="s">
        <v>196</v>
      </c>
      <c r="D5" s="689">
        <v>1196555.2</v>
      </c>
      <c r="E5" s="685">
        <v>349.5</v>
      </c>
      <c r="F5" s="685">
        <v>353</v>
      </c>
      <c r="G5" s="687">
        <v>349.5</v>
      </c>
      <c r="H5" s="460">
        <f>+G5-F5</f>
        <v>-3.5</v>
      </c>
      <c r="J5" s="423">
        <f>IF(G5&gt;0,1,0)</f>
        <v>1</v>
      </c>
    </row>
    <row r="6" spans="1:10">
      <c r="A6" s="444" t="s">
        <v>249</v>
      </c>
      <c r="B6" s="394">
        <v>2</v>
      </c>
      <c r="C6" s="699" t="s">
        <v>184</v>
      </c>
      <c r="D6" s="689">
        <v>928543.51</v>
      </c>
      <c r="E6" s="685">
        <v>60.3</v>
      </c>
      <c r="F6" s="685">
        <v>60.3</v>
      </c>
      <c r="G6" s="687">
        <v>60.3</v>
      </c>
      <c r="H6" s="460">
        <f t="shared" ref="H6:H69" si="1">+G6-F6</f>
        <v>0</v>
      </c>
      <c r="J6" s="423">
        <f t="shared" ref="J6:J69" si="2">IF(G6&gt;0,1,0)</f>
        <v>1</v>
      </c>
    </row>
    <row r="7" spans="1:10">
      <c r="A7" s="444"/>
      <c r="B7" s="394">
        <v>3</v>
      </c>
      <c r="C7" s="699" t="s">
        <v>186</v>
      </c>
      <c r="D7" s="700">
        <v>423653.35</v>
      </c>
      <c r="E7" s="685">
        <v>51</v>
      </c>
      <c r="F7" s="685">
        <v>51</v>
      </c>
      <c r="G7" s="687">
        <v>51</v>
      </c>
      <c r="H7" s="460">
        <f t="shared" si="1"/>
        <v>0</v>
      </c>
      <c r="J7" s="423">
        <f t="shared" si="2"/>
        <v>1</v>
      </c>
    </row>
    <row r="8" spans="1:10">
      <c r="A8" s="444"/>
      <c r="B8" s="394">
        <v>4</v>
      </c>
      <c r="C8" s="699" t="s">
        <v>183</v>
      </c>
      <c r="D8" s="692">
        <v>1149705</v>
      </c>
      <c r="E8" s="685">
        <v>45.5</v>
      </c>
      <c r="F8" s="685">
        <v>46</v>
      </c>
      <c r="G8" s="687">
        <v>45.5</v>
      </c>
      <c r="H8" s="460">
        <f t="shared" si="1"/>
        <v>-0.5</v>
      </c>
      <c r="J8" s="423">
        <f t="shared" si="2"/>
        <v>1</v>
      </c>
    </row>
    <row r="9" spans="1:10">
      <c r="A9" s="444"/>
      <c r="B9" s="394">
        <v>5</v>
      </c>
      <c r="C9" s="699" t="s">
        <v>166</v>
      </c>
      <c r="D9" s="692">
        <v>100898.5</v>
      </c>
      <c r="E9" s="685">
        <v>45</v>
      </c>
      <c r="F9" s="685">
        <v>45</v>
      </c>
      <c r="G9" s="687">
        <v>45</v>
      </c>
      <c r="H9" s="460">
        <f t="shared" si="1"/>
        <v>0</v>
      </c>
      <c r="J9" s="423">
        <f t="shared" si="2"/>
        <v>1</v>
      </c>
    </row>
    <row r="10" spans="1:10">
      <c r="A10" s="444"/>
      <c r="B10" s="394">
        <v>6</v>
      </c>
      <c r="C10" s="699" t="s">
        <v>195</v>
      </c>
      <c r="D10" s="692">
        <v>137286.72</v>
      </c>
      <c r="E10" s="685">
        <v>1</v>
      </c>
      <c r="F10" s="685">
        <v>1</v>
      </c>
      <c r="G10" s="687">
        <v>1</v>
      </c>
      <c r="H10" s="460">
        <f t="shared" si="1"/>
        <v>0</v>
      </c>
      <c r="J10" s="423">
        <f t="shared" si="2"/>
        <v>1</v>
      </c>
    </row>
    <row r="11" spans="1:10">
      <c r="A11" s="444"/>
      <c r="B11" s="394">
        <v>7</v>
      </c>
      <c r="C11" s="699" t="s">
        <v>155</v>
      </c>
      <c r="D11" s="692">
        <v>146</v>
      </c>
      <c r="E11" s="685">
        <v>0</v>
      </c>
      <c r="F11" s="685">
        <v>0</v>
      </c>
      <c r="G11" s="687">
        <v>0</v>
      </c>
      <c r="H11" s="460">
        <f t="shared" si="1"/>
        <v>0</v>
      </c>
      <c r="J11" s="423">
        <f t="shared" si="2"/>
        <v>0</v>
      </c>
    </row>
    <row r="12" spans="1:10">
      <c r="A12" s="444" t="s">
        <v>250</v>
      </c>
      <c r="B12" s="394">
        <v>8</v>
      </c>
      <c r="C12" s="699" t="s">
        <v>156</v>
      </c>
      <c r="D12" s="692">
        <v>1501.5</v>
      </c>
      <c r="E12" s="685">
        <v>0</v>
      </c>
      <c r="F12" s="685">
        <v>0</v>
      </c>
      <c r="G12" s="687">
        <v>0</v>
      </c>
      <c r="H12" s="460">
        <f t="shared" si="1"/>
        <v>0</v>
      </c>
      <c r="J12" s="423">
        <f t="shared" si="2"/>
        <v>0</v>
      </c>
    </row>
    <row r="13" spans="1:10">
      <c r="A13" s="444" t="s">
        <v>249</v>
      </c>
      <c r="B13" s="394">
        <v>9</v>
      </c>
      <c r="C13" s="699" t="s">
        <v>217</v>
      </c>
      <c r="D13" s="692">
        <v>8678.75</v>
      </c>
      <c r="E13" s="685">
        <v>0</v>
      </c>
      <c r="F13" s="685">
        <v>0</v>
      </c>
      <c r="G13" s="687">
        <v>0</v>
      </c>
      <c r="H13" s="460">
        <f t="shared" si="1"/>
        <v>0</v>
      </c>
      <c r="J13" s="423">
        <f t="shared" si="2"/>
        <v>0</v>
      </c>
    </row>
    <row r="14" spans="1:10">
      <c r="A14" s="444"/>
      <c r="B14" s="394">
        <v>10</v>
      </c>
      <c r="C14" s="699" t="s">
        <v>158</v>
      </c>
      <c r="D14" s="692">
        <v>627</v>
      </c>
      <c r="E14" s="685">
        <v>0</v>
      </c>
      <c r="F14" s="685">
        <v>0</v>
      </c>
      <c r="G14" s="687">
        <v>0</v>
      </c>
      <c r="H14" s="460">
        <f t="shared" si="1"/>
        <v>0</v>
      </c>
      <c r="J14" s="423">
        <f t="shared" si="2"/>
        <v>0</v>
      </c>
    </row>
    <row r="15" spans="1:10">
      <c r="A15" s="444"/>
      <c r="B15" s="394">
        <v>11</v>
      </c>
      <c r="C15" s="699" t="s">
        <v>159</v>
      </c>
      <c r="D15" s="692">
        <v>575.25</v>
      </c>
      <c r="E15" s="685">
        <v>0</v>
      </c>
      <c r="F15" s="685">
        <v>0</v>
      </c>
      <c r="G15" s="687">
        <v>0</v>
      </c>
      <c r="H15" s="460">
        <f t="shared" si="1"/>
        <v>0</v>
      </c>
      <c r="J15" s="423">
        <f t="shared" si="2"/>
        <v>0</v>
      </c>
    </row>
    <row r="16" spans="1:10">
      <c r="A16" s="444"/>
      <c r="B16" s="394">
        <v>12</v>
      </c>
      <c r="C16" s="699" t="s">
        <v>160</v>
      </c>
      <c r="D16" s="692">
        <v>5432</v>
      </c>
      <c r="E16" s="685">
        <v>0</v>
      </c>
      <c r="F16" s="685">
        <v>0</v>
      </c>
      <c r="G16" s="687">
        <v>0</v>
      </c>
      <c r="H16" s="460">
        <f t="shared" si="1"/>
        <v>0</v>
      </c>
      <c r="J16" s="423">
        <f t="shared" si="2"/>
        <v>0</v>
      </c>
    </row>
    <row r="17" spans="1:10">
      <c r="A17" s="444"/>
      <c r="B17" s="394">
        <v>13</v>
      </c>
      <c r="C17" s="699" t="s">
        <v>161</v>
      </c>
      <c r="D17" s="692">
        <v>22.25</v>
      </c>
      <c r="E17" s="685">
        <v>0</v>
      </c>
      <c r="F17" s="685">
        <v>0</v>
      </c>
      <c r="G17" s="687">
        <v>0</v>
      </c>
      <c r="H17" s="460">
        <f t="shared" si="1"/>
        <v>0</v>
      </c>
      <c r="J17" s="423">
        <f t="shared" si="2"/>
        <v>0</v>
      </c>
    </row>
    <row r="18" spans="1:10">
      <c r="A18" s="444"/>
      <c r="B18" s="394">
        <v>14</v>
      </c>
      <c r="C18" s="699" t="s">
        <v>174</v>
      </c>
      <c r="D18" s="692">
        <v>16542</v>
      </c>
      <c r="E18" s="685">
        <v>0</v>
      </c>
      <c r="F18" s="685">
        <v>0</v>
      </c>
      <c r="G18" s="687">
        <v>0</v>
      </c>
      <c r="H18" s="460">
        <f t="shared" si="1"/>
        <v>0</v>
      </c>
      <c r="J18" s="423">
        <f t="shared" si="2"/>
        <v>0</v>
      </c>
    </row>
    <row r="19" spans="1:10">
      <c r="A19" s="444" t="s">
        <v>252</v>
      </c>
      <c r="B19" s="394">
        <v>15</v>
      </c>
      <c r="C19" s="699" t="s">
        <v>175</v>
      </c>
      <c r="D19" s="692">
        <v>365.25</v>
      </c>
      <c r="E19" s="685">
        <v>0</v>
      </c>
      <c r="F19" s="685">
        <v>0</v>
      </c>
      <c r="G19" s="687">
        <v>0</v>
      </c>
      <c r="H19" s="460">
        <f t="shared" si="1"/>
        <v>0</v>
      </c>
      <c r="J19" s="423">
        <f t="shared" si="2"/>
        <v>0</v>
      </c>
    </row>
    <row r="20" spans="1:10">
      <c r="A20" s="444" t="s">
        <v>251</v>
      </c>
      <c r="B20" s="394">
        <v>16</v>
      </c>
      <c r="C20" s="699" t="s">
        <v>176</v>
      </c>
      <c r="D20" s="701">
        <v>82545</v>
      </c>
      <c r="E20" s="685">
        <v>0</v>
      </c>
      <c r="F20" s="685">
        <v>0</v>
      </c>
      <c r="G20" s="687">
        <v>0</v>
      </c>
      <c r="H20" s="460">
        <f t="shared" si="1"/>
        <v>0</v>
      </c>
      <c r="J20" s="423">
        <f t="shared" si="2"/>
        <v>0</v>
      </c>
    </row>
    <row r="21" spans="1:10">
      <c r="A21" s="444"/>
      <c r="B21" s="394">
        <v>17</v>
      </c>
      <c r="C21" s="699" t="s">
        <v>177</v>
      </c>
      <c r="D21" s="692">
        <v>4254</v>
      </c>
      <c r="E21" s="685">
        <v>0</v>
      </c>
      <c r="F21" s="685">
        <v>0</v>
      </c>
      <c r="G21" s="687">
        <v>0</v>
      </c>
      <c r="H21" s="460">
        <f t="shared" si="1"/>
        <v>0</v>
      </c>
      <c r="J21" s="423">
        <f t="shared" si="2"/>
        <v>0</v>
      </c>
    </row>
    <row r="22" spans="1:10">
      <c r="A22" s="444"/>
      <c r="B22" s="394">
        <v>18</v>
      </c>
      <c r="C22" s="699" t="s">
        <v>178</v>
      </c>
      <c r="D22" s="692">
        <v>11143.77</v>
      </c>
      <c r="E22" s="685">
        <v>0</v>
      </c>
      <c r="F22" s="685">
        <v>0</v>
      </c>
      <c r="G22" s="687">
        <v>0</v>
      </c>
      <c r="H22" s="460">
        <f t="shared" si="1"/>
        <v>0</v>
      </c>
      <c r="J22" s="423">
        <f t="shared" si="2"/>
        <v>0</v>
      </c>
    </row>
    <row r="23" spans="1:10">
      <c r="A23" s="444"/>
      <c r="B23" s="394">
        <v>19</v>
      </c>
      <c r="C23" s="699" t="s">
        <v>179</v>
      </c>
      <c r="D23" s="692">
        <v>47</v>
      </c>
      <c r="E23" s="685">
        <v>0</v>
      </c>
      <c r="F23" s="685">
        <v>0</v>
      </c>
      <c r="G23" s="687">
        <v>0</v>
      </c>
      <c r="H23" s="460">
        <f t="shared" si="1"/>
        <v>0</v>
      </c>
      <c r="J23" s="423">
        <f t="shared" si="2"/>
        <v>0</v>
      </c>
    </row>
    <row r="24" spans="1:10">
      <c r="A24" s="444"/>
      <c r="B24" s="394">
        <v>20</v>
      </c>
      <c r="C24" s="699" t="s">
        <v>181</v>
      </c>
      <c r="D24" s="701">
        <v>4</v>
      </c>
      <c r="E24" s="685">
        <v>0</v>
      </c>
      <c r="F24" s="685">
        <v>0</v>
      </c>
      <c r="G24" s="687">
        <v>0</v>
      </c>
      <c r="H24" s="460">
        <f t="shared" si="1"/>
        <v>0</v>
      </c>
      <c r="J24" s="423">
        <f t="shared" si="2"/>
        <v>0</v>
      </c>
    </row>
    <row r="25" spans="1:10">
      <c r="A25" s="444"/>
      <c r="B25" s="394">
        <v>21</v>
      </c>
      <c r="C25" s="699" t="s">
        <v>164</v>
      </c>
      <c r="D25" s="692">
        <v>12941.25</v>
      </c>
      <c r="E25" s="685">
        <v>0</v>
      </c>
      <c r="F25" s="685">
        <v>0</v>
      </c>
      <c r="G25" s="687">
        <v>0</v>
      </c>
      <c r="H25" s="460">
        <f t="shared" si="1"/>
        <v>0</v>
      </c>
      <c r="J25" s="423">
        <f t="shared" si="2"/>
        <v>0</v>
      </c>
    </row>
    <row r="26" spans="1:10">
      <c r="A26" s="444"/>
      <c r="B26" s="394">
        <v>22</v>
      </c>
      <c r="C26" s="699" t="s">
        <v>165</v>
      </c>
      <c r="D26" s="701">
        <v>29059.75</v>
      </c>
      <c r="E26" s="685">
        <v>0</v>
      </c>
      <c r="F26" s="685">
        <v>0</v>
      </c>
      <c r="G26" s="687">
        <v>0</v>
      </c>
      <c r="H26" s="460">
        <f t="shared" si="1"/>
        <v>0</v>
      </c>
      <c r="J26" s="423">
        <f t="shared" si="2"/>
        <v>0</v>
      </c>
    </row>
    <row r="27" spans="1:10">
      <c r="A27" s="444" t="s">
        <v>267</v>
      </c>
      <c r="B27" s="394">
        <v>23</v>
      </c>
      <c r="C27" s="699" t="s">
        <v>167</v>
      </c>
      <c r="D27" s="701">
        <v>62047</v>
      </c>
      <c r="E27" s="685">
        <v>0</v>
      </c>
      <c r="F27" s="685">
        <v>0</v>
      </c>
      <c r="G27" s="687">
        <v>0</v>
      </c>
      <c r="H27" s="460">
        <f t="shared" si="1"/>
        <v>0</v>
      </c>
      <c r="J27" s="423">
        <f t="shared" si="2"/>
        <v>0</v>
      </c>
    </row>
    <row r="28" spans="1:10">
      <c r="A28" s="444" t="s">
        <v>268</v>
      </c>
      <c r="B28" s="394">
        <v>24</v>
      </c>
      <c r="C28" s="699" t="s">
        <v>168</v>
      </c>
      <c r="D28" s="701">
        <v>2516.75</v>
      </c>
      <c r="E28" s="685">
        <v>0</v>
      </c>
      <c r="F28" s="685">
        <v>0</v>
      </c>
      <c r="G28" s="687">
        <v>0</v>
      </c>
      <c r="H28" s="460">
        <f t="shared" si="1"/>
        <v>0</v>
      </c>
      <c r="J28" s="423">
        <f t="shared" si="2"/>
        <v>0</v>
      </c>
    </row>
    <row r="29" spans="1:10">
      <c r="A29" s="444"/>
      <c r="B29" s="394">
        <v>25</v>
      </c>
      <c r="C29" s="699" t="s">
        <v>169</v>
      </c>
      <c r="D29" s="701">
        <v>13108.5</v>
      </c>
      <c r="E29" s="685">
        <v>0</v>
      </c>
      <c r="F29" s="685">
        <v>0</v>
      </c>
      <c r="G29" s="687">
        <v>0</v>
      </c>
      <c r="H29" s="460">
        <f t="shared" si="1"/>
        <v>0</v>
      </c>
      <c r="J29" s="423">
        <f t="shared" si="2"/>
        <v>0</v>
      </c>
    </row>
    <row r="30" spans="1:10">
      <c r="A30" s="444"/>
      <c r="B30" s="394">
        <v>26</v>
      </c>
      <c r="C30" s="699" t="s">
        <v>170</v>
      </c>
      <c r="D30" s="701">
        <v>32466.400000000001</v>
      </c>
      <c r="E30" s="685">
        <v>0</v>
      </c>
      <c r="F30" s="685">
        <v>0</v>
      </c>
      <c r="G30" s="687">
        <v>0</v>
      </c>
      <c r="H30" s="460">
        <f t="shared" si="1"/>
        <v>0</v>
      </c>
      <c r="J30" s="423">
        <f t="shared" si="2"/>
        <v>0</v>
      </c>
    </row>
    <row r="31" spans="1:10">
      <c r="A31" s="444"/>
      <c r="B31" s="394">
        <v>27</v>
      </c>
      <c r="C31" s="699" t="s">
        <v>172</v>
      </c>
      <c r="D31" s="701">
        <v>34247.19</v>
      </c>
      <c r="E31" s="685">
        <v>0</v>
      </c>
      <c r="F31" s="685">
        <v>0</v>
      </c>
      <c r="G31" s="687">
        <v>0</v>
      </c>
      <c r="H31" s="460">
        <f t="shared" si="1"/>
        <v>0</v>
      </c>
      <c r="J31" s="423">
        <f t="shared" si="2"/>
        <v>0</v>
      </c>
    </row>
    <row r="32" spans="1:10">
      <c r="A32" s="444"/>
      <c r="B32" s="394">
        <v>28</v>
      </c>
      <c r="C32" s="699" t="s">
        <v>134</v>
      </c>
      <c r="D32" s="701">
        <v>5764.49</v>
      </c>
      <c r="E32" s="685">
        <v>0</v>
      </c>
      <c r="F32" s="685">
        <v>0</v>
      </c>
      <c r="G32" s="687">
        <v>0</v>
      </c>
      <c r="H32" s="460">
        <f t="shared" si="1"/>
        <v>0</v>
      </c>
      <c r="J32" s="423">
        <f t="shared" si="2"/>
        <v>0</v>
      </c>
    </row>
    <row r="33" spans="1:10">
      <c r="A33" s="444"/>
      <c r="B33" s="394">
        <v>29</v>
      </c>
      <c r="C33" s="699" t="s">
        <v>135</v>
      </c>
      <c r="D33" s="701">
        <v>1243.75</v>
      </c>
      <c r="E33" s="685">
        <v>0</v>
      </c>
      <c r="F33" s="685">
        <v>0</v>
      </c>
      <c r="G33" s="687">
        <v>0</v>
      </c>
      <c r="H33" s="460">
        <f t="shared" si="1"/>
        <v>0</v>
      </c>
      <c r="J33" s="423">
        <f t="shared" si="2"/>
        <v>0</v>
      </c>
    </row>
    <row r="34" spans="1:10">
      <c r="A34" s="444"/>
      <c r="B34" s="394">
        <v>30</v>
      </c>
      <c r="C34" s="699" t="s">
        <v>136</v>
      </c>
      <c r="D34" s="701">
        <v>6</v>
      </c>
      <c r="E34" s="685">
        <v>0</v>
      </c>
      <c r="F34" s="685">
        <v>0</v>
      </c>
      <c r="G34" s="687">
        <v>0</v>
      </c>
      <c r="H34" s="460">
        <f t="shared" si="1"/>
        <v>0</v>
      </c>
      <c r="J34" s="423">
        <f t="shared" si="2"/>
        <v>0</v>
      </c>
    </row>
    <row r="35" spans="1:10">
      <c r="A35" s="444"/>
      <c r="B35" s="394">
        <v>31</v>
      </c>
      <c r="C35" s="699" t="s">
        <v>137</v>
      </c>
      <c r="D35" s="701">
        <v>6478.25</v>
      </c>
      <c r="E35" s="685">
        <v>0</v>
      </c>
      <c r="F35" s="685">
        <v>0</v>
      </c>
      <c r="G35" s="687">
        <v>0</v>
      </c>
      <c r="H35" s="460">
        <f t="shared" si="1"/>
        <v>0</v>
      </c>
      <c r="J35" s="423">
        <f t="shared" si="2"/>
        <v>0</v>
      </c>
    </row>
    <row r="36" spans="1:10">
      <c r="A36" s="444"/>
      <c r="B36" s="394">
        <v>32</v>
      </c>
      <c r="C36" s="699" t="s">
        <v>138</v>
      </c>
      <c r="D36" s="701">
        <v>3250.5</v>
      </c>
      <c r="E36" s="685">
        <v>0</v>
      </c>
      <c r="F36" s="685">
        <v>0</v>
      </c>
      <c r="G36" s="687">
        <v>0</v>
      </c>
      <c r="H36" s="460">
        <f t="shared" si="1"/>
        <v>0</v>
      </c>
      <c r="J36" s="423">
        <f t="shared" si="2"/>
        <v>0</v>
      </c>
    </row>
    <row r="37" spans="1:10">
      <c r="A37" s="444"/>
      <c r="B37" s="394">
        <v>33</v>
      </c>
      <c r="C37" s="699" t="s">
        <v>139</v>
      </c>
      <c r="D37" s="701">
        <v>27676.32</v>
      </c>
      <c r="E37" s="685">
        <v>0</v>
      </c>
      <c r="F37" s="685">
        <v>0</v>
      </c>
      <c r="G37" s="687">
        <v>0</v>
      </c>
      <c r="H37" s="460">
        <f t="shared" si="1"/>
        <v>0</v>
      </c>
      <c r="J37" s="423">
        <f t="shared" si="2"/>
        <v>0</v>
      </c>
    </row>
    <row r="38" spans="1:10">
      <c r="A38" s="444"/>
      <c r="B38" s="394">
        <v>34</v>
      </c>
      <c r="C38" s="699" t="s">
        <v>140</v>
      </c>
      <c r="D38" s="701">
        <v>2046.29</v>
      </c>
      <c r="E38" s="685">
        <v>0</v>
      </c>
      <c r="F38" s="685">
        <v>0</v>
      </c>
      <c r="G38" s="687">
        <v>0</v>
      </c>
      <c r="H38" s="460">
        <f t="shared" si="1"/>
        <v>0</v>
      </c>
      <c r="J38" s="423">
        <f t="shared" si="2"/>
        <v>0</v>
      </c>
    </row>
    <row r="39" spans="1:10">
      <c r="A39" s="444"/>
      <c r="B39" s="394">
        <v>35</v>
      </c>
      <c r="C39" s="699" t="s">
        <v>141</v>
      </c>
      <c r="D39" s="701">
        <v>94.5</v>
      </c>
      <c r="E39" s="685">
        <v>0</v>
      </c>
      <c r="F39" s="685">
        <v>0</v>
      </c>
      <c r="G39" s="687">
        <v>0</v>
      </c>
      <c r="H39" s="460">
        <f t="shared" si="1"/>
        <v>0</v>
      </c>
      <c r="J39" s="423">
        <f t="shared" si="2"/>
        <v>0</v>
      </c>
    </row>
    <row r="40" spans="1:10">
      <c r="A40" s="444"/>
      <c r="B40" s="394">
        <v>36</v>
      </c>
      <c r="C40" s="699" t="s">
        <v>142</v>
      </c>
      <c r="D40" s="701">
        <v>4798</v>
      </c>
      <c r="E40" s="685">
        <v>0</v>
      </c>
      <c r="F40" s="685">
        <v>0</v>
      </c>
      <c r="G40" s="687">
        <v>0</v>
      </c>
      <c r="H40" s="460">
        <f t="shared" si="1"/>
        <v>0</v>
      </c>
      <c r="J40" s="423">
        <f t="shared" si="2"/>
        <v>0</v>
      </c>
    </row>
    <row r="41" spans="1:10">
      <c r="A41" s="444"/>
      <c r="B41" s="394">
        <v>37</v>
      </c>
      <c r="C41" s="699" t="s">
        <v>143</v>
      </c>
      <c r="D41" s="701">
        <v>1240.04</v>
      </c>
      <c r="E41" s="685">
        <v>0</v>
      </c>
      <c r="F41" s="685">
        <v>0</v>
      </c>
      <c r="G41" s="687">
        <v>0</v>
      </c>
      <c r="H41" s="460">
        <f t="shared" si="1"/>
        <v>0</v>
      </c>
      <c r="J41" s="423">
        <f t="shared" si="2"/>
        <v>0</v>
      </c>
    </row>
    <row r="42" spans="1:10">
      <c r="A42" s="444"/>
      <c r="B42" s="394">
        <v>38</v>
      </c>
      <c r="C42" s="699" t="s">
        <v>144</v>
      </c>
      <c r="D42" s="701">
        <v>18.75</v>
      </c>
      <c r="E42" s="685">
        <v>0</v>
      </c>
      <c r="F42" s="685">
        <v>0</v>
      </c>
      <c r="G42" s="687">
        <v>0</v>
      </c>
      <c r="H42" s="460">
        <f t="shared" si="1"/>
        <v>0</v>
      </c>
      <c r="J42" s="423">
        <f t="shared" si="2"/>
        <v>0</v>
      </c>
    </row>
    <row r="43" spans="1:10">
      <c r="A43" s="444"/>
      <c r="B43" s="394">
        <v>39</v>
      </c>
      <c r="C43" s="699" t="s">
        <v>145</v>
      </c>
      <c r="D43" s="701">
        <v>16485.150000000001</v>
      </c>
      <c r="E43" s="685">
        <v>0</v>
      </c>
      <c r="F43" s="685">
        <v>0</v>
      </c>
      <c r="G43" s="687">
        <v>0</v>
      </c>
      <c r="H43" s="460">
        <f t="shared" si="1"/>
        <v>0</v>
      </c>
      <c r="J43" s="423">
        <f t="shared" si="2"/>
        <v>0</v>
      </c>
    </row>
    <row r="44" spans="1:10">
      <c r="A44" s="444"/>
      <c r="B44" s="394">
        <v>40</v>
      </c>
      <c r="C44" s="699" t="s">
        <v>269</v>
      </c>
      <c r="D44" s="701">
        <v>5744.25</v>
      </c>
      <c r="E44" s="685">
        <v>0</v>
      </c>
      <c r="F44" s="685">
        <v>0</v>
      </c>
      <c r="G44" s="687">
        <v>0</v>
      </c>
      <c r="H44" s="460">
        <f t="shared" si="1"/>
        <v>0</v>
      </c>
      <c r="J44" s="423">
        <f t="shared" si="2"/>
        <v>0</v>
      </c>
    </row>
    <row r="45" spans="1:10">
      <c r="A45" s="444"/>
      <c r="B45" s="394">
        <v>41</v>
      </c>
      <c r="C45" s="699" t="s">
        <v>147</v>
      </c>
      <c r="D45" s="701">
        <v>22465.42</v>
      </c>
      <c r="E45" s="685">
        <v>0</v>
      </c>
      <c r="F45" s="685">
        <v>0</v>
      </c>
      <c r="G45" s="687">
        <v>0</v>
      </c>
      <c r="H45" s="460">
        <f t="shared" si="1"/>
        <v>0</v>
      </c>
      <c r="J45" s="423">
        <f t="shared" si="2"/>
        <v>0</v>
      </c>
    </row>
    <row r="46" spans="1:10">
      <c r="A46" s="444" t="s">
        <v>256</v>
      </c>
      <c r="B46" s="394">
        <v>42</v>
      </c>
      <c r="C46" s="699" t="s">
        <v>148</v>
      </c>
      <c r="D46" s="701">
        <v>2119.52</v>
      </c>
      <c r="E46" s="685">
        <v>0</v>
      </c>
      <c r="F46" s="685">
        <v>0</v>
      </c>
      <c r="G46" s="687">
        <v>0</v>
      </c>
      <c r="H46" s="460">
        <f t="shared" si="1"/>
        <v>0</v>
      </c>
      <c r="J46" s="423">
        <f t="shared" si="2"/>
        <v>0</v>
      </c>
    </row>
    <row r="47" spans="1:10">
      <c r="A47" s="444" t="s">
        <v>257</v>
      </c>
      <c r="B47" s="394">
        <v>43</v>
      </c>
      <c r="C47" s="699" t="s">
        <v>150</v>
      </c>
      <c r="D47" s="701">
        <v>6773.3</v>
      </c>
      <c r="E47" s="685">
        <v>0</v>
      </c>
      <c r="F47" s="685">
        <v>0</v>
      </c>
      <c r="G47" s="687">
        <v>0</v>
      </c>
      <c r="H47" s="460">
        <f t="shared" si="1"/>
        <v>0</v>
      </c>
      <c r="J47" s="423">
        <f t="shared" si="2"/>
        <v>0</v>
      </c>
    </row>
    <row r="48" spans="1:10">
      <c r="A48" s="444"/>
      <c r="B48" s="394">
        <v>44</v>
      </c>
      <c r="C48" s="699" t="s">
        <v>151</v>
      </c>
      <c r="D48" s="701">
        <v>5161.25</v>
      </c>
      <c r="E48" s="685">
        <v>0</v>
      </c>
      <c r="F48" s="685">
        <v>0</v>
      </c>
      <c r="G48" s="687">
        <v>0</v>
      </c>
      <c r="H48" s="460">
        <f t="shared" si="1"/>
        <v>0</v>
      </c>
      <c r="J48" s="423">
        <f t="shared" si="2"/>
        <v>0</v>
      </c>
    </row>
    <row r="49" spans="1:10">
      <c r="A49" s="444"/>
      <c r="B49" s="394">
        <v>45</v>
      </c>
      <c r="C49" s="699" t="s">
        <v>152</v>
      </c>
      <c r="D49" s="701">
        <v>29475.759999999998</v>
      </c>
      <c r="E49" s="685">
        <v>0</v>
      </c>
      <c r="F49" s="685">
        <v>0</v>
      </c>
      <c r="G49" s="687">
        <v>0</v>
      </c>
      <c r="H49" s="460">
        <f t="shared" si="1"/>
        <v>0</v>
      </c>
      <c r="J49" s="423">
        <f t="shared" si="2"/>
        <v>0</v>
      </c>
    </row>
    <row r="50" spans="1:10">
      <c r="A50" s="394"/>
      <c r="B50" s="394">
        <v>46</v>
      </c>
      <c r="C50" s="699" t="s">
        <v>153</v>
      </c>
      <c r="D50" s="701">
        <v>8107.01</v>
      </c>
      <c r="E50" s="685">
        <v>0</v>
      </c>
      <c r="F50" s="685">
        <v>0</v>
      </c>
      <c r="G50" s="687">
        <v>0</v>
      </c>
      <c r="H50" s="460">
        <f t="shared" si="1"/>
        <v>0</v>
      </c>
      <c r="J50" s="423">
        <f t="shared" si="2"/>
        <v>0</v>
      </c>
    </row>
    <row r="51" spans="1:10">
      <c r="A51" s="394"/>
      <c r="B51" s="394">
        <v>47</v>
      </c>
      <c r="C51" s="699" t="s">
        <v>185</v>
      </c>
      <c r="D51" s="701">
        <v>210398.29</v>
      </c>
      <c r="E51" s="685">
        <v>0</v>
      </c>
      <c r="F51" s="685">
        <v>0</v>
      </c>
      <c r="G51" s="687">
        <v>0</v>
      </c>
      <c r="H51" s="460">
        <f t="shared" si="1"/>
        <v>0</v>
      </c>
      <c r="J51" s="423">
        <f t="shared" si="2"/>
        <v>0</v>
      </c>
    </row>
    <row r="52" spans="1:10">
      <c r="A52" s="394"/>
      <c r="B52" s="394">
        <v>48</v>
      </c>
      <c r="C52" s="699" t="s">
        <v>187</v>
      </c>
      <c r="D52" s="701">
        <v>68512.509999999995</v>
      </c>
      <c r="E52" s="685">
        <v>0</v>
      </c>
      <c r="F52" s="685">
        <v>0</v>
      </c>
      <c r="G52" s="687">
        <v>0</v>
      </c>
      <c r="H52" s="460">
        <f t="shared" si="1"/>
        <v>0</v>
      </c>
      <c r="J52" s="423">
        <f t="shared" si="2"/>
        <v>0</v>
      </c>
    </row>
    <row r="53" spans="1:10">
      <c r="A53" s="444"/>
      <c r="B53" s="394">
        <v>49</v>
      </c>
      <c r="C53" s="699" t="s">
        <v>188</v>
      </c>
      <c r="D53" s="701">
        <v>16648.8</v>
      </c>
      <c r="E53" s="685">
        <v>0</v>
      </c>
      <c r="F53" s="685">
        <v>0</v>
      </c>
      <c r="G53" s="687">
        <v>0</v>
      </c>
      <c r="H53" s="460">
        <f t="shared" si="1"/>
        <v>0</v>
      </c>
      <c r="J53" s="423">
        <f t="shared" si="2"/>
        <v>0</v>
      </c>
    </row>
    <row r="54" spans="1:10">
      <c r="A54" s="444"/>
      <c r="B54" s="394">
        <v>50</v>
      </c>
      <c r="C54" s="699" t="s">
        <v>189</v>
      </c>
      <c r="D54" s="701">
        <v>199244.77</v>
      </c>
      <c r="E54" s="685">
        <v>0</v>
      </c>
      <c r="F54" s="685">
        <v>0</v>
      </c>
      <c r="G54" s="687">
        <v>0</v>
      </c>
      <c r="H54" s="460">
        <f t="shared" si="1"/>
        <v>0</v>
      </c>
      <c r="J54" s="423">
        <f t="shared" si="2"/>
        <v>0</v>
      </c>
    </row>
    <row r="55" spans="1:10">
      <c r="A55" s="444"/>
      <c r="B55" s="394">
        <v>51</v>
      </c>
      <c r="C55" s="699" t="s">
        <v>190</v>
      </c>
      <c r="D55" s="701">
        <v>108772.89</v>
      </c>
      <c r="E55" s="685">
        <v>0</v>
      </c>
      <c r="F55" s="685">
        <v>0</v>
      </c>
      <c r="G55" s="687">
        <v>0</v>
      </c>
      <c r="H55" s="460">
        <f t="shared" si="1"/>
        <v>0</v>
      </c>
      <c r="J55" s="423">
        <f t="shared" si="2"/>
        <v>0</v>
      </c>
    </row>
    <row r="56" spans="1:10">
      <c r="A56" s="444"/>
      <c r="B56" s="394">
        <v>52</v>
      </c>
      <c r="C56" s="699" t="s">
        <v>191</v>
      </c>
      <c r="D56" s="701">
        <v>3026</v>
      </c>
      <c r="E56" s="685">
        <v>0</v>
      </c>
      <c r="F56" s="685">
        <v>0</v>
      </c>
      <c r="G56" s="687">
        <v>0</v>
      </c>
      <c r="H56" s="460">
        <f t="shared" si="1"/>
        <v>0</v>
      </c>
      <c r="J56" s="423">
        <f t="shared" si="2"/>
        <v>0</v>
      </c>
    </row>
    <row r="57" spans="1:10">
      <c r="A57" s="444"/>
      <c r="B57" s="394">
        <v>53</v>
      </c>
      <c r="C57" s="699" t="s">
        <v>192</v>
      </c>
      <c r="D57" s="701">
        <v>6908.39</v>
      </c>
      <c r="E57" s="685">
        <v>0</v>
      </c>
      <c r="F57" s="685">
        <v>0</v>
      </c>
      <c r="G57" s="687">
        <v>0</v>
      </c>
      <c r="H57" s="460">
        <f t="shared" si="1"/>
        <v>0</v>
      </c>
      <c r="J57" s="423">
        <f t="shared" si="2"/>
        <v>0</v>
      </c>
    </row>
    <row r="58" spans="1:10">
      <c r="A58" s="444"/>
      <c r="B58" s="394">
        <v>54</v>
      </c>
      <c r="C58" s="699" t="s">
        <v>193</v>
      </c>
      <c r="D58" s="701">
        <v>136841.29999999999</v>
      </c>
      <c r="E58" s="685">
        <v>0</v>
      </c>
      <c r="F58" s="685">
        <v>0</v>
      </c>
      <c r="G58" s="687">
        <v>0</v>
      </c>
      <c r="H58" s="460">
        <f t="shared" si="1"/>
        <v>0</v>
      </c>
      <c r="J58" s="423">
        <f t="shared" si="2"/>
        <v>0</v>
      </c>
    </row>
    <row r="59" spans="1:10">
      <c r="A59" s="444"/>
      <c r="B59" s="394">
        <v>55</v>
      </c>
      <c r="C59" s="699" t="s">
        <v>194</v>
      </c>
      <c r="D59" s="701">
        <v>88665.62</v>
      </c>
      <c r="E59" s="685">
        <v>0</v>
      </c>
      <c r="F59" s="685">
        <v>0</v>
      </c>
      <c r="G59" s="687">
        <v>0</v>
      </c>
      <c r="H59" s="460">
        <f t="shared" si="1"/>
        <v>0</v>
      </c>
      <c r="J59" s="423">
        <f t="shared" si="2"/>
        <v>0</v>
      </c>
    </row>
    <row r="60" spans="1:10">
      <c r="A60" s="444" t="s">
        <v>258</v>
      </c>
      <c r="B60" s="394">
        <v>56</v>
      </c>
      <c r="C60" s="699" t="s">
        <v>116</v>
      </c>
      <c r="D60" s="701">
        <v>3502</v>
      </c>
      <c r="E60" s="685">
        <v>0</v>
      </c>
      <c r="F60" s="685">
        <v>0</v>
      </c>
      <c r="G60" s="687">
        <v>0</v>
      </c>
      <c r="H60" s="460">
        <f t="shared" si="1"/>
        <v>0</v>
      </c>
      <c r="J60" s="423">
        <f t="shared" si="2"/>
        <v>0</v>
      </c>
    </row>
    <row r="61" spans="1:10">
      <c r="A61" s="444" t="s">
        <v>270</v>
      </c>
      <c r="B61" s="394">
        <v>57</v>
      </c>
      <c r="C61" s="699" t="s">
        <v>120</v>
      </c>
      <c r="D61" s="701">
        <v>1654</v>
      </c>
      <c r="E61" s="685">
        <v>0</v>
      </c>
      <c r="F61" s="685">
        <v>0</v>
      </c>
      <c r="G61" s="687">
        <v>0</v>
      </c>
      <c r="H61" s="460">
        <f t="shared" si="1"/>
        <v>0</v>
      </c>
      <c r="J61" s="423">
        <f t="shared" si="2"/>
        <v>0</v>
      </c>
    </row>
    <row r="62" spans="1:10">
      <c r="A62" s="455"/>
      <c r="B62" s="394">
        <v>58</v>
      </c>
      <c r="C62" s="699" t="s">
        <v>121</v>
      </c>
      <c r="D62" s="701">
        <v>1348.93</v>
      </c>
      <c r="E62" s="685">
        <v>0</v>
      </c>
      <c r="F62" s="685">
        <v>0</v>
      </c>
      <c r="G62" s="687">
        <v>0</v>
      </c>
      <c r="H62" s="460">
        <f t="shared" si="1"/>
        <v>0</v>
      </c>
      <c r="J62" s="423">
        <f t="shared" si="2"/>
        <v>0</v>
      </c>
    </row>
    <row r="63" spans="1:10">
      <c r="A63" s="455"/>
      <c r="B63" s="394">
        <v>59</v>
      </c>
      <c r="C63" s="699" t="s">
        <v>122</v>
      </c>
      <c r="D63" s="701">
        <v>873.5</v>
      </c>
      <c r="E63" s="685">
        <v>0</v>
      </c>
      <c r="F63" s="685">
        <v>0</v>
      </c>
      <c r="G63" s="687">
        <v>0</v>
      </c>
      <c r="H63" s="460">
        <f t="shared" si="1"/>
        <v>0</v>
      </c>
      <c r="J63" s="423">
        <f t="shared" si="2"/>
        <v>0</v>
      </c>
    </row>
    <row r="64" spans="1:10">
      <c r="A64" s="455"/>
      <c r="B64" s="394">
        <v>60</v>
      </c>
      <c r="C64" s="699" t="s">
        <v>124</v>
      </c>
      <c r="D64" s="701">
        <v>4336.9799999999996</v>
      </c>
      <c r="E64" s="685">
        <v>0</v>
      </c>
      <c r="F64" s="685">
        <v>0</v>
      </c>
      <c r="G64" s="687">
        <v>0</v>
      </c>
      <c r="H64" s="460">
        <f t="shared" si="1"/>
        <v>0</v>
      </c>
      <c r="J64" s="423">
        <f t="shared" si="2"/>
        <v>0</v>
      </c>
    </row>
    <row r="65" spans="1:10">
      <c r="A65" s="455"/>
      <c r="B65" s="394">
        <v>61</v>
      </c>
      <c r="C65" s="699" t="s">
        <v>125</v>
      </c>
      <c r="D65" s="701">
        <v>7028</v>
      </c>
      <c r="E65" s="685">
        <v>0</v>
      </c>
      <c r="F65" s="685">
        <v>0</v>
      </c>
      <c r="G65" s="687">
        <v>0</v>
      </c>
      <c r="H65" s="460">
        <f t="shared" si="1"/>
        <v>0</v>
      </c>
      <c r="J65" s="423">
        <f t="shared" si="2"/>
        <v>0</v>
      </c>
    </row>
    <row r="66" spans="1:10">
      <c r="A66" s="444"/>
      <c r="B66" s="394">
        <v>62</v>
      </c>
      <c r="C66" s="699" t="s">
        <v>126</v>
      </c>
      <c r="D66" s="702">
        <v>1921.56</v>
      </c>
      <c r="E66" s="685">
        <v>0</v>
      </c>
      <c r="F66" s="685">
        <v>0</v>
      </c>
      <c r="G66" s="687">
        <v>0</v>
      </c>
      <c r="H66" s="460">
        <f t="shared" si="1"/>
        <v>0</v>
      </c>
      <c r="J66" s="423">
        <f t="shared" si="2"/>
        <v>0</v>
      </c>
    </row>
    <row r="67" spans="1:10">
      <c r="A67" s="444"/>
      <c r="B67" s="394">
        <v>63</v>
      </c>
      <c r="C67" s="699" t="s">
        <v>128</v>
      </c>
      <c r="D67" s="702">
        <v>1013.4</v>
      </c>
      <c r="E67" s="685">
        <v>0</v>
      </c>
      <c r="F67" s="685">
        <v>0</v>
      </c>
      <c r="G67" s="687">
        <v>0</v>
      </c>
      <c r="H67" s="460">
        <f t="shared" si="1"/>
        <v>0</v>
      </c>
      <c r="J67" s="423">
        <f t="shared" si="2"/>
        <v>0</v>
      </c>
    </row>
    <row r="68" spans="1:10">
      <c r="A68" s="444"/>
      <c r="B68" s="394">
        <v>64</v>
      </c>
      <c r="C68" s="699" t="s">
        <v>129</v>
      </c>
      <c r="D68" s="702">
        <v>166</v>
      </c>
      <c r="E68" s="685">
        <v>0</v>
      </c>
      <c r="F68" s="685">
        <v>0</v>
      </c>
      <c r="G68" s="687">
        <v>0</v>
      </c>
      <c r="H68" s="460">
        <f t="shared" si="1"/>
        <v>0</v>
      </c>
      <c r="J68" s="423">
        <f t="shared" si="2"/>
        <v>0</v>
      </c>
    </row>
    <row r="69" spans="1:10">
      <c r="A69" s="444"/>
      <c r="B69" s="394">
        <v>65</v>
      </c>
      <c r="C69" s="699" t="s">
        <v>130</v>
      </c>
      <c r="D69" s="701">
        <v>6572</v>
      </c>
      <c r="E69" s="685">
        <v>0</v>
      </c>
      <c r="F69" s="685">
        <v>0</v>
      </c>
      <c r="G69" s="687">
        <v>0</v>
      </c>
      <c r="H69" s="460">
        <f t="shared" si="1"/>
        <v>0</v>
      </c>
      <c r="J69" s="423">
        <f t="shared" si="2"/>
        <v>0</v>
      </c>
    </row>
    <row r="70" spans="1:10">
      <c r="A70" s="444"/>
      <c r="B70" s="394">
        <v>66</v>
      </c>
      <c r="C70" s="699" t="s">
        <v>132</v>
      </c>
      <c r="D70" s="701">
        <v>388.5</v>
      </c>
      <c r="E70" s="685">
        <v>0</v>
      </c>
      <c r="F70" s="685">
        <v>0</v>
      </c>
      <c r="G70" s="687">
        <v>0</v>
      </c>
      <c r="H70" s="460">
        <f t="shared" ref="H70:H71" si="3">+G70-F70</f>
        <v>0</v>
      </c>
      <c r="J70" s="423">
        <f t="shared" ref="J70:J71" si="4">IF(G70&gt;0,1,0)</f>
        <v>0</v>
      </c>
    </row>
    <row r="71" spans="1:10">
      <c r="A71" s="444"/>
      <c r="B71" s="394">
        <v>67</v>
      </c>
      <c r="C71" s="699" t="s">
        <v>131</v>
      </c>
      <c r="D71" s="701">
        <v>2167</v>
      </c>
      <c r="E71" s="685">
        <v>0</v>
      </c>
      <c r="F71" s="685">
        <v>0</v>
      </c>
      <c r="G71" s="687">
        <v>0</v>
      </c>
      <c r="H71" s="460">
        <f t="shared" si="3"/>
        <v>0</v>
      </c>
      <c r="J71" s="423">
        <f t="shared" si="4"/>
        <v>0</v>
      </c>
    </row>
  </sheetData>
  <mergeCells count="8">
    <mergeCell ref="E2:E3"/>
    <mergeCell ref="A1:H1"/>
    <mergeCell ref="H2:H3"/>
    <mergeCell ref="A4:C4"/>
    <mergeCell ref="A2:A3"/>
    <mergeCell ref="B2:B3"/>
    <mergeCell ref="C2:C3"/>
    <mergeCell ref="D2:D3"/>
  </mergeCells>
  <pageMargins left="0.7" right="0.7" top="0.75" bottom="0.75" header="0.3" footer="0.3"/>
  <pageSetup paperSize="9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C164C-FBDD-448A-8651-EC70E3DCA909}">
  <sheetPr codeName="Sheet110">
    <tabColor theme="8" tint="0.59999389629810485"/>
  </sheetPr>
  <dimension ref="A1:J71"/>
  <sheetViews>
    <sheetView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F16" sqref="F16"/>
    </sheetView>
  </sheetViews>
  <sheetFormatPr defaultColWidth="9.140625" defaultRowHeight="18.75"/>
  <cols>
    <col min="1" max="1" width="9.140625" style="423"/>
    <col min="2" max="2" width="6.5703125" style="423" customWidth="1"/>
    <col min="3" max="3" width="16.42578125" style="423" customWidth="1"/>
    <col min="4" max="4" width="13.85546875" style="423" customWidth="1"/>
    <col min="5" max="5" width="15" style="423" customWidth="1"/>
    <col min="6" max="6" width="15.42578125" style="423" customWidth="1"/>
    <col min="7" max="7" width="13.140625" style="423" customWidth="1"/>
    <col min="8" max="8" width="13" style="423" customWidth="1"/>
    <col min="9" max="16384" width="9.140625" style="423"/>
  </cols>
  <sheetData>
    <row r="1" spans="1:10">
      <c r="A1" s="876" t="s">
        <v>571</v>
      </c>
      <c r="B1" s="876"/>
      <c r="C1" s="876"/>
      <c r="D1" s="876"/>
      <c r="E1" s="876"/>
      <c r="F1" s="876"/>
      <c r="G1" s="876"/>
      <c r="H1" s="876"/>
    </row>
    <row r="2" spans="1:10">
      <c r="A2" s="876" t="s">
        <v>237</v>
      </c>
      <c r="B2" s="876" t="s">
        <v>227</v>
      </c>
      <c r="C2" s="876" t="s">
        <v>4</v>
      </c>
      <c r="D2" s="870" t="s">
        <v>228</v>
      </c>
      <c r="E2" s="876" t="s">
        <v>260</v>
      </c>
      <c r="F2" s="444" t="s">
        <v>230</v>
      </c>
      <c r="G2" s="444" t="s">
        <v>230</v>
      </c>
      <c r="H2" s="872" t="s">
        <v>231</v>
      </c>
      <c r="J2" s="422" t="s">
        <v>318</v>
      </c>
    </row>
    <row r="3" spans="1:10">
      <c r="A3" s="876"/>
      <c r="B3" s="876"/>
      <c r="C3" s="876"/>
      <c r="D3" s="870"/>
      <c r="E3" s="876"/>
      <c r="F3" s="444" t="s">
        <v>236</v>
      </c>
      <c r="G3" s="444" t="s">
        <v>235</v>
      </c>
      <c r="H3" s="872"/>
    </row>
    <row r="4" spans="1:10">
      <c r="A4" s="876" t="s">
        <v>40</v>
      </c>
      <c r="B4" s="876"/>
      <c r="C4" s="876"/>
      <c r="D4" s="459">
        <f>SUM(D5:D71)</f>
        <v>5273851.8800000008</v>
      </c>
      <c r="E4" s="459">
        <f>SUM(E5:E71)</f>
        <v>764.5</v>
      </c>
      <c r="F4" s="459">
        <f t="shared" ref="F4:G4" si="0">SUM(F5:F71)</f>
        <v>775.5</v>
      </c>
      <c r="G4" s="459">
        <f t="shared" si="0"/>
        <v>764.5</v>
      </c>
      <c r="H4" s="459">
        <f>SUM(H5:H71)</f>
        <v>-11</v>
      </c>
      <c r="J4" s="424">
        <f>SUM(J5:J71)</f>
        <v>4</v>
      </c>
    </row>
    <row r="5" spans="1:10">
      <c r="A5" s="444" t="s">
        <v>248</v>
      </c>
      <c r="B5" s="394">
        <v>1</v>
      </c>
      <c r="C5" s="699" t="s">
        <v>166</v>
      </c>
      <c r="D5" s="689">
        <v>100898.5</v>
      </c>
      <c r="E5" s="685">
        <v>723</v>
      </c>
      <c r="F5" s="685">
        <v>734</v>
      </c>
      <c r="G5" s="687">
        <v>723</v>
      </c>
      <c r="H5" s="460">
        <f>+G5-F5</f>
        <v>-11</v>
      </c>
      <c r="J5" s="423">
        <f>IF(G5&gt;0,1,0)</f>
        <v>1</v>
      </c>
    </row>
    <row r="6" spans="1:10">
      <c r="A6" s="444" t="s">
        <v>249</v>
      </c>
      <c r="B6" s="394">
        <v>2</v>
      </c>
      <c r="C6" s="699" t="s">
        <v>167</v>
      </c>
      <c r="D6" s="689">
        <v>62047</v>
      </c>
      <c r="E6" s="685">
        <v>35</v>
      </c>
      <c r="F6" s="685">
        <v>35</v>
      </c>
      <c r="G6" s="687">
        <v>35</v>
      </c>
      <c r="H6" s="460">
        <f t="shared" ref="H6:H69" si="1">+G6-F6</f>
        <v>0</v>
      </c>
      <c r="J6" s="423">
        <f t="shared" ref="J6:J69" si="2">IF(G6&gt;0,1,0)</f>
        <v>1</v>
      </c>
    </row>
    <row r="7" spans="1:10">
      <c r="A7" s="444"/>
      <c r="B7" s="394">
        <v>3</v>
      </c>
      <c r="C7" s="699" t="s">
        <v>186</v>
      </c>
      <c r="D7" s="700">
        <v>423653.35</v>
      </c>
      <c r="E7" s="685">
        <v>4</v>
      </c>
      <c r="F7" s="685">
        <v>4</v>
      </c>
      <c r="G7" s="687">
        <v>4</v>
      </c>
      <c r="H7" s="460">
        <f t="shared" si="1"/>
        <v>0</v>
      </c>
      <c r="J7" s="423">
        <f t="shared" si="2"/>
        <v>1</v>
      </c>
    </row>
    <row r="8" spans="1:10">
      <c r="A8" s="444"/>
      <c r="B8" s="394">
        <v>4</v>
      </c>
      <c r="C8" s="699" t="s">
        <v>164</v>
      </c>
      <c r="D8" s="692">
        <v>12941.25</v>
      </c>
      <c r="E8" s="685">
        <v>2.5</v>
      </c>
      <c r="F8" s="685">
        <v>2.5</v>
      </c>
      <c r="G8" s="687">
        <v>2.5</v>
      </c>
      <c r="H8" s="460">
        <f t="shared" si="1"/>
        <v>0</v>
      </c>
      <c r="J8" s="423">
        <f t="shared" si="2"/>
        <v>1</v>
      </c>
    </row>
    <row r="9" spans="1:10">
      <c r="A9" s="444"/>
      <c r="B9" s="394">
        <v>5</v>
      </c>
      <c r="C9" s="699" t="s">
        <v>155</v>
      </c>
      <c r="D9" s="692">
        <v>146</v>
      </c>
      <c r="E9" s="685">
        <v>0</v>
      </c>
      <c r="F9" s="685">
        <v>0</v>
      </c>
      <c r="G9" s="687">
        <v>0</v>
      </c>
      <c r="H9" s="460">
        <f t="shared" si="1"/>
        <v>0</v>
      </c>
      <c r="J9" s="423">
        <f t="shared" si="2"/>
        <v>0</v>
      </c>
    </row>
    <row r="10" spans="1:10">
      <c r="A10" s="444"/>
      <c r="B10" s="394">
        <v>6</v>
      </c>
      <c r="C10" s="699" t="s">
        <v>156</v>
      </c>
      <c r="D10" s="692">
        <v>1501.5</v>
      </c>
      <c r="E10" s="685">
        <v>0</v>
      </c>
      <c r="F10" s="685">
        <v>0</v>
      </c>
      <c r="G10" s="687">
        <v>0</v>
      </c>
      <c r="H10" s="460">
        <f t="shared" si="1"/>
        <v>0</v>
      </c>
      <c r="J10" s="423">
        <f t="shared" si="2"/>
        <v>0</v>
      </c>
    </row>
    <row r="11" spans="1:10">
      <c r="A11" s="444"/>
      <c r="B11" s="394">
        <v>7</v>
      </c>
      <c r="C11" s="699" t="s">
        <v>217</v>
      </c>
      <c r="D11" s="692">
        <v>8678.75</v>
      </c>
      <c r="E11" s="685">
        <v>0</v>
      </c>
      <c r="F11" s="685">
        <v>0</v>
      </c>
      <c r="G11" s="687">
        <v>0</v>
      </c>
      <c r="H11" s="460">
        <f t="shared" si="1"/>
        <v>0</v>
      </c>
      <c r="J11" s="423">
        <f t="shared" si="2"/>
        <v>0</v>
      </c>
    </row>
    <row r="12" spans="1:10">
      <c r="A12" s="444" t="s">
        <v>250</v>
      </c>
      <c r="B12" s="394">
        <v>8</v>
      </c>
      <c r="C12" s="699" t="s">
        <v>158</v>
      </c>
      <c r="D12" s="692">
        <v>627</v>
      </c>
      <c r="E12" s="685">
        <v>0</v>
      </c>
      <c r="F12" s="685">
        <v>0</v>
      </c>
      <c r="G12" s="687">
        <v>0</v>
      </c>
      <c r="H12" s="460">
        <f t="shared" si="1"/>
        <v>0</v>
      </c>
      <c r="J12" s="423">
        <f t="shared" si="2"/>
        <v>0</v>
      </c>
    </row>
    <row r="13" spans="1:10">
      <c r="A13" s="444" t="s">
        <v>249</v>
      </c>
      <c r="B13" s="394">
        <v>9</v>
      </c>
      <c r="C13" s="699" t="s">
        <v>159</v>
      </c>
      <c r="D13" s="692">
        <v>575.25</v>
      </c>
      <c r="E13" s="685">
        <v>0</v>
      </c>
      <c r="F13" s="685">
        <v>0</v>
      </c>
      <c r="G13" s="687">
        <v>0</v>
      </c>
      <c r="H13" s="460">
        <f t="shared" si="1"/>
        <v>0</v>
      </c>
      <c r="J13" s="423">
        <f t="shared" si="2"/>
        <v>0</v>
      </c>
    </row>
    <row r="14" spans="1:10">
      <c r="A14" s="444"/>
      <c r="B14" s="394">
        <v>10</v>
      </c>
      <c r="C14" s="699" t="s">
        <v>160</v>
      </c>
      <c r="D14" s="692">
        <v>5432</v>
      </c>
      <c r="E14" s="685">
        <v>0</v>
      </c>
      <c r="F14" s="685">
        <v>0</v>
      </c>
      <c r="G14" s="687">
        <v>0</v>
      </c>
      <c r="H14" s="460">
        <f t="shared" si="1"/>
        <v>0</v>
      </c>
      <c r="J14" s="423">
        <f t="shared" si="2"/>
        <v>0</v>
      </c>
    </row>
    <row r="15" spans="1:10">
      <c r="A15" s="444"/>
      <c r="B15" s="394">
        <v>11</v>
      </c>
      <c r="C15" s="699" t="s">
        <v>161</v>
      </c>
      <c r="D15" s="692">
        <v>22.25</v>
      </c>
      <c r="E15" s="685">
        <v>0</v>
      </c>
      <c r="F15" s="685">
        <v>0</v>
      </c>
      <c r="G15" s="687">
        <v>0</v>
      </c>
      <c r="H15" s="460">
        <f t="shared" si="1"/>
        <v>0</v>
      </c>
      <c r="J15" s="423">
        <f t="shared" si="2"/>
        <v>0</v>
      </c>
    </row>
    <row r="16" spans="1:10">
      <c r="A16" s="444"/>
      <c r="B16" s="394">
        <v>12</v>
      </c>
      <c r="C16" s="699" t="s">
        <v>174</v>
      </c>
      <c r="D16" s="692">
        <v>16542</v>
      </c>
      <c r="E16" s="685">
        <v>0</v>
      </c>
      <c r="F16" s="685">
        <v>0</v>
      </c>
      <c r="G16" s="687">
        <v>0</v>
      </c>
      <c r="H16" s="460">
        <f t="shared" si="1"/>
        <v>0</v>
      </c>
      <c r="J16" s="423">
        <f t="shared" si="2"/>
        <v>0</v>
      </c>
    </row>
    <row r="17" spans="1:10">
      <c r="A17" s="444"/>
      <c r="B17" s="394">
        <v>13</v>
      </c>
      <c r="C17" s="699" t="s">
        <v>175</v>
      </c>
      <c r="D17" s="692">
        <v>365.25</v>
      </c>
      <c r="E17" s="685">
        <v>0</v>
      </c>
      <c r="F17" s="685">
        <v>0</v>
      </c>
      <c r="G17" s="687">
        <v>0</v>
      </c>
      <c r="H17" s="460">
        <f t="shared" si="1"/>
        <v>0</v>
      </c>
      <c r="J17" s="423">
        <f t="shared" si="2"/>
        <v>0</v>
      </c>
    </row>
    <row r="18" spans="1:10">
      <c r="A18" s="444"/>
      <c r="B18" s="394">
        <v>14</v>
      </c>
      <c r="C18" s="699" t="s">
        <v>176</v>
      </c>
      <c r="D18" s="692">
        <v>82545</v>
      </c>
      <c r="E18" s="685">
        <v>0</v>
      </c>
      <c r="F18" s="685">
        <v>0</v>
      </c>
      <c r="G18" s="687">
        <v>0</v>
      </c>
      <c r="H18" s="460">
        <f t="shared" si="1"/>
        <v>0</v>
      </c>
      <c r="J18" s="423">
        <f t="shared" si="2"/>
        <v>0</v>
      </c>
    </row>
    <row r="19" spans="1:10">
      <c r="A19" s="444" t="s">
        <v>252</v>
      </c>
      <c r="B19" s="394">
        <v>15</v>
      </c>
      <c r="C19" s="699" t="s">
        <v>177</v>
      </c>
      <c r="D19" s="692">
        <v>4254</v>
      </c>
      <c r="E19" s="685">
        <v>0</v>
      </c>
      <c r="F19" s="685">
        <v>0</v>
      </c>
      <c r="G19" s="687">
        <v>0</v>
      </c>
      <c r="H19" s="460">
        <f t="shared" si="1"/>
        <v>0</v>
      </c>
      <c r="J19" s="423">
        <f t="shared" si="2"/>
        <v>0</v>
      </c>
    </row>
    <row r="20" spans="1:10">
      <c r="A20" s="444" t="s">
        <v>251</v>
      </c>
      <c r="B20" s="394">
        <v>16</v>
      </c>
      <c r="C20" s="699" t="s">
        <v>178</v>
      </c>
      <c r="D20" s="701">
        <v>11143.77</v>
      </c>
      <c r="E20" s="685">
        <v>0</v>
      </c>
      <c r="F20" s="685">
        <v>0</v>
      </c>
      <c r="G20" s="687">
        <v>0</v>
      </c>
      <c r="H20" s="460">
        <f t="shared" si="1"/>
        <v>0</v>
      </c>
      <c r="J20" s="423">
        <f t="shared" si="2"/>
        <v>0</v>
      </c>
    </row>
    <row r="21" spans="1:10">
      <c r="A21" s="444"/>
      <c r="B21" s="394">
        <v>17</v>
      </c>
      <c r="C21" s="699" t="s">
        <v>179</v>
      </c>
      <c r="D21" s="692">
        <v>47</v>
      </c>
      <c r="E21" s="685">
        <v>0</v>
      </c>
      <c r="F21" s="685">
        <v>0</v>
      </c>
      <c r="G21" s="687">
        <v>0</v>
      </c>
      <c r="H21" s="460">
        <f t="shared" si="1"/>
        <v>0</v>
      </c>
      <c r="J21" s="423">
        <f t="shared" si="2"/>
        <v>0</v>
      </c>
    </row>
    <row r="22" spans="1:10">
      <c r="A22" s="444"/>
      <c r="B22" s="394">
        <v>18</v>
      </c>
      <c r="C22" s="699" t="s">
        <v>181</v>
      </c>
      <c r="D22" s="692">
        <v>4</v>
      </c>
      <c r="E22" s="685">
        <v>0</v>
      </c>
      <c r="F22" s="685">
        <v>0</v>
      </c>
      <c r="G22" s="687">
        <v>0</v>
      </c>
      <c r="H22" s="460">
        <f t="shared" si="1"/>
        <v>0</v>
      </c>
      <c r="J22" s="423">
        <f t="shared" si="2"/>
        <v>0</v>
      </c>
    </row>
    <row r="23" spans="1:10">
      <c r="A23" s="444"/>
      <c r="B23" s="394">
        <v>19</v>
      </c>
      <c r="C23" s="699" t="s">
        <v>165</v>
      </c>
      <c r="D23" s="692">
        <v>29059.75</v>
      </c>
      <c r="E23" s="685">
        <v>0</v>
      </c>
      <c r="F23" s="685">
        <v>0</v>
      </c>
      <c r="G23" s="687">
        <v>0</v>
      </c>
      <c r="H23" s="460">
        <f t="shared" si="1"/>
        <v>0</v>
      </c>
      <c r="J23" s="423">
        <f t="shared" si="2"/>
        <v>0</v>
      </c>
    </row>
    <row r="24" spans="1:10">
      <c r="A24" s="444"/>
      <c r="B24" s="394">
        <v>20</v>
      </c>
      <c r="C24" s="699" t="s">
        <v>168</v>
      </c>
      <c r="D24" s="701">
        <v>2516.75</v>
      </c>
      <c r="E24" s="685">
        <v>0</v>
      </c>
      <c r="F24" s="685">
        <v>0</v>
      </c>
      <c r="G24" s="687">
        <v>0</v>
      </c>
      <c r="H24" s="460">
        <f t="shared" si="1"/>
        <v>0</v>
      </c>
      <c r="J24" s="423">
        <f t="shared" si="2"/>
        <v>0</v>
      </c>
    </row>
    <row r="25" spans="1:10">
      <c r="A25" s="444"/>
      <c r="B25" s="394">
        <v>21</v>
      </c>
      <c r="C25" s="699" t="s">
        <v>169</v>
      </c>
      <c r="D25" s="692">
        <v>13108.5</v>
      </c>
      <c r="E25" s="685">
        <v>0</v>
      </c>
      <c r="F25" s="685">
        <v>0</v>
      </c>
      <c r="G25" s="687">
        <v>0</v>
      </c>
      <c r="H25" s="460">
        <f t="shared" si="1"/>
        <v>0</v>
      </c>
      <c r="J25" s="423">
        <f t="shared" si="2"/>
        <v>0</v>
      </c>
    </row>
    <row r="26" spans="1:10">
      <c r="A26" s="444"/>
      <c r="B26" s="394">
        <v>22</v>
      </c>
      <c r="C26" s="699" t="s">
        <v>170</v>
      </c>
      <c r="D26" s="701">
        <v>32466.400000000001</v>
      </c>
      <c r="E26" s="685">
        <v>0</v>
      </c>
      <c r="F26" s="685">
        <v>0</v>
      </c>
      <c r="G26" s="687">
        <v>0</v>
      </c>
      <c r="H26" s="460">
        <f t="shared" si="1"/>
        <v>0</v>
      </c>
      <c r="J26" s="423">
        <f t="shared" si="2"/>
        <v>0</v>
      </c>
    </row>
    <row r="27" spans="1:10">
      <c r="A27" s="444" t="s">
        <v>267</v>
      </c>
      <c r="B27" s="394">
        <v>23</v>
      </c>
      <c r="C27" s="699" t="s">
        <v>172</v>
      </c>
      <c r="D27" s="701">
        <v>34247.19</v>
      </c>
      <c r="E27" s="685">
        <v>0</v>
      </c>
      <c r="F27" s="685">
        <v>0</v>
      </c>
      <c r="G27" s="687">
        <v>0</v>
      </c>
      <c r="H27" s="460">
        <f t="shared" si="1"/>
        <v>0</v>
      </c>
      <c r="J27" s="423">
        <f t="shared" si="2"/>
        <v>0</v>
      </c>
    </row>
    <row r="28" spans="1:10">
      <c r="A28" s="444" t="s">
        <v>268</v>
      </c>
      <c r="B28" s="394">
        <v>24</v>
      </c>
      <c r="C28" s="699" t="s">
        <v>134</v>
      </c>
      <c r="D28" s="701">
        <v>5764.49</v>
      </c>
      <c r="E28" s="685">
        <v>0</v>
      </c>
      <c r="F28" s="685">
        <v>0</v>
      </c>
      <c r="G28" s="687">
        <v>0</v>
      </c>
      <c r="H28" s="460">
        <f t="shared" si="1"/>
        <v>0</v>
      </c>
      <c r="J28" s="423">
        <f t="shared" si="2"/>
        <v>0</v>
      </c>
    </row>
    <row r="29" spans="1:10">
      <c r="A29" s="444"/>
      <c r="B29" s="394">
        <v>25</v>
      </c>
      <c r="C29" s="699" t="s">
        <v>135</v>
      </c>
      <c r="D29" s="701">
        <v>1243.75</v>
      </c>
      <c r="E29" s="685">
        <v>0</v>
      </c>
      <c r="F29" s="685">
        <v>0</v>
      </c>
      <c r="G29" s="687">
        <v>0</v>
      </c>
      <c r="H29" s="460">
        <f t="shared" si="1"/>
        <v>0</v>
      </c>
      <c r="J29" s="423">
        <f t="shared" si="2"/>
        <v>0</v>
      </c>
    </row>
    <row r="30" spans="1:10">
      <c r="A30" s="444"/>
      <c r="B30" s="394">
        <v>26</v>
      </c>
      <c r="C30" s="699" t="s">
        <v>136</v>
      </c>
      <c r="D30" s="701">
        <v>6</v>
      </c>
      <c r="E30" s="685">
        <v>0</v>
      </c>
      <c r="F30" s="685">
        <v>0</v>
      </c>
      <c r="G30" s="687">
        <v>0</v>
      </c>
      <c r="H30" s="460">
        <f t="shared" si="1"/>
        <v>0</v>
      </c>
      <c r="J30" s="423">
        <f t="shared" si="2"/>
        <v>0</v>
      </c>
    </row>
    <row r="31" spans="1:10">
      <c r="A31" s="444"/>
      <c r="B31" s="394">
        <v>27</v>
      </c>
      <c r="C31" s="699" t="s">
        <v>137</v>
      </c>
      <c r="D31" s="701">
        <v>6478.25</v>
      </c>
      <c r="E31" s="685">
        <v>0</v>
      </c>
      <c r="F31" s="685">
        <v>0</v>
      </c>
      <c r="G31" s="687">
        <v>0</v>
      </c>
      <c r="H31" s="460">
        <f t="shared" si="1"/>
        <v>0</v>
      </c>
      <c r="J31" s="423">
        <f t="shared" si="2"/>
        <v>0</v>
      </c>
    </row>
    <row r="32" spans="1:10">
      <c r="A32" s="444"/>
      <c r="B32" s="394">
        <v>28</v>
      </c>
      <c r="C32" s="699" t="s">
        <v>138</v>
      </c>
      <c r="D32" s="701">
        <v>3250.5</v>
      </c>
      <c r="E32" s="685">
        <v>0</v>
      </c>
      <c r="F32" s="685">
        <v>0</v>
      </c>
      <c r="G32" s="687">
        <v>0</v>
      </c>
      <c r="H32" s="460">
        <f t="shared" si="1"/>
        <v>0</v>
      </c>
      <c r="J32" s="423">
        <f t="shared" si="2"/>
        <v>0</v>
      </c>
    </row>
    <row r="33" spans="1:10">
      <c r="A33" s="444"/>
      <c r="B33" s="394">
        <v>29</v>
      </c>
      <c r="C33" s="699" t="s">
        <v>139</v>
      </c>
      <c r="D33" s="701">
        <v>27676.32</v>
      </c>
      <c r="E33" s="685">
        <v>0</v>
      </c>
      <c r="F33" s="685">
        <v>0</v>
      </c>
      <c r="G33" s="687">
        <v>0</v>
      </c>
      <c r="H33" s="460">
        <f t="shared" si="1"/>
        <v>0</v>
      </c>
      <c r="J33" s="423">
        <f t="shared" si="2"/>
        <v>0</v>
      </c>
    </row>
    <row r="34" spans="1:10">
      <c r="A34" s="444"/>
      <c r="B34" s="394">
        <v>30</v>
      </c>
      <c r="C34" s="699" t="s">
        <v>140</v>
      </c>
      <c r="D34" s="701">
        <v>2046.29</v>
      </c>
      <c r="E34" s="685">
        <v>0</v>
      </c>
      <c r="F34" s="685">
        <v>0</v>
      </c>
      <c r="G34" s="687">
        <v>0</v>
      </c>
      <c r="H34" s="460">
        <f t="shared" si="1"/>
        <v>0</v>
      </c>
      <c r="J34" s="423">
        <f t="shared" si="2"/>
        <v>0</v>
      </c>
    </row>
    <row r="35" spans="1:10">
      <c r="A35" s="444"/>
      <c r="B35" s="394">
        <v>31</v>
      </c>
      <c r="C35" s="699" t="s">
        <v>141</v>
      </c>
      <c r="D35" s="701">
        <v>94.5</v>
      </c>
      <c r="E35" s="685">
        <v>0</v>
      </c>
      <c r="F35" s="685">
        <v>0</v>
      </c>
      <c r="G35" s="687">
        <v>0</v>
      </c>
      <c r="H35" s="460">
        <f t="shared" si="1"/>
        <v>0</v>
      </c>
      <c r="J35" s="423">
        <f t="shared" si="2"/>
        <v>0</v>
      </c>
    </row>
    <row r="36" spans="1:10">
      <c r="A36" s="444"/>
      <c r="B36" s="394">
        <v>32</v>
      </c>
      <c r="C36" s="699" t="s">
        <v>142</v>
      </c>
      <c r="D36" s="701">
        <v>4798</v>
      </c>
      <c r="E36" s="685">
        <v>0</v>
      </c>
      <c r="F36" s="685">
        <v>0</v>
      </c>
      <c r="G36" s="687">
        <v>0</v>
      </c>
      <c r="H36" s="460">
        <f t="shared" si="1"/>
        <v>0</v>
      </c>
      <c r="J36" s="423">
        <f t="shared" si="2"/>
        <v>0</v>
      </c>
    </row>
    <row r="37" spans="1:10">
      <c r="A37" s="444"/>
      <c r="B37" s="394">
        <v>33</v>
      </c>
      <c r="C37" s="699" t="s">
        <v>143</v>
      </c>
      <c r="D37" s="701">
        <v>1240.04</v>
      </c>
      <c r="E37" s="685">
        <v>0</v>
      </c>
      <c r="F37" s="685">
        <v>0</v>
      </c>
      <c r="G37" s="687">
        <v>0</v>
      </c>
      <c r="H37" s="460">
        <f t="shared" si="1"/>
        <v>0</v>
      </c>
      <c r="J37" s="423">
        <f t="shared" si="2"/>
        <v>0</v>
      </c>
    </row>
    <row r="38" spans="1:10">
      <c r="A38" s="444"/>
      <c r="B38" s="394">
        <v>34</v>
      </c>
      <c r="C38" s="699" t="s">
        <v>144</v>
      </c>
      <c r="D38" s="701">
        <v>18.75</v>
      </c>
      <c r="E38" s="685">
        <v>0</v>
      </c>
      <c r="F38" s="685">
        <v>0</v>
      </c>
      <c r="G38" s="687">
        <v>0</v>
      </c>
      <c r="H38" s="460">
        <f t="shared" si="1"/>
        <v>0</v>
      </c>
      <c r="J38" s="423">
        <f t="shared" si="2"/>
        <v>0</v>
      </c>
    </row>
    <row r="39" spans="1:10">
      <c r="A39" s="444"/>
      <c r="B39" s="394">
        <v>35</v>
      </c>
      <c r="C39" s="699" t="s">
        <v>145</v>
      </c>
      <c r="D39" s="701">
        <v>16485.150000000001</v>
      </c>
      <c r="E39" s="685">
        <v>0</v>
      </c>
      <c r="F39" s="685">
        <v>0</v>
      </c>
      <c r="G39" s="687">
        <v>0</v>
      </c>
      <c r="H39" s="460">
        <f t="shared" si="1"/>
        <v>0</v>
      </c>
      <c r="J39" s="423">
        <f t="shared" si="2"/>
        <v>0</v>
      </c>
    </row>
    <row r="40" spans="1:10">
      <c r="A40" s="444"/>
      <c r="B40" s="394">
        <v>36</v>
      </c>
      <c r="C40" s="699" t="s">
        <v>269</v>
      </c>
      <c r="D40" s="701">
        <v>5744.25</v>
      </c>
      <c r="E40" s="685">
        <v>0</v>
      </c>
      <c r="F40" s="685">
        <v>0</v>
      </c>
      <c r="G40" s="687">
        <v>0</v>
      </c>
      <c r="H40" s="460">
        <f t="shared" si="1"/>
        <v>0</v>
      </c>
      <c r="J40" s="423">
        <f t="shared" si="2"/>
        <v>0</v>
      </c>
    </row>
    <row r="41" spans="1:10">
      <c r="A41" s="444"/>
      <c r="B41" s="394">
        <v>37</v>
      </c>
      <c r="C41" s="699" t="s">
        <v>147</v>
      </c>
      <c r="D41" s="701">
        <v>22465.42</v>
      </c>
      <c r="E41" s="685">
        <v>0</v>
      </c>
      <c r="F41" s="685">
        <v>0</v>
      </c>
      <c r="G41" s="687">
        <v>0</v>
      </c>
      <c r="H41" s="460">
        <f t="shared" si="1"/>
        <v>0</v>
      </c>
      <c r="J41" s="423">
        <f t="shared" si="2"/>
        <v>0</v>
      </c>
    </row>
    <row r="42" spans="1:10">
      <c r="A42" s="444"/>
      <c r="B42" s="394">
        <v>38</v>
      </c>
      <c r="C42" s="699" t="s">
        <v>148</v>
      </c>
      <c r="D42" s="701">
        <v>2119.52</v>
      </c>
      <c r="E42" s="685">
        <v>0</v>
      </c>
      <c r="F42" s="685">
        <v>0</v>
      </c>
      <c r="G42" s="687">
        <v>0</v>
      </c>
      <c r="H42" s="460">
        <f t="shared" si="1"/>
        <v>0</v>
      </c>
      <c r="J42" s="423">
        <f t="shared" si="2"/>
        <v>0</v>
      </c>
    </row>
    <row r="43" spans="1:10">
      <c r="A43" s="444"/>
      <c r="B43" s="394">
        <v>39</v>
      </c>
      <c r="C43" s="699" t="s">
        <v>150</v>
      </c>
      <c r="D43" s="701">
        <v>6773.3</v>
      </c>
      <c r="E43" s="685">
        <v>0</v>
      </c>
      <c r="F43" s="685">
        <v>0</v>
      </c>
      <c r="G43" s="687">
        <v>0</v>
      </c>
      <c r="H43" s="460">
        <f t="shared" si="1"/>
        <v>0</v>
      </c>
      <c r="J43" s="423">
        <f t="shared" si="2"/>
        <v>0</v>
      </c>
    </row>
    <row r="44" spans="1:10">
      <c r="A44" s="444"/>
      <c r="B44" s="394">
        <v>40</v>
      </c>
      <c r="C44" s="699" t="s">
        <v>151</v>
      </c>
      <c r="D44" s="701">
        <v>5161.25</v>
      </c>
      <c r="E44" s="685">
        <v>0</v>
      </c>
      <c r="F44" s="685">
        <v>0</v>
      </c>
      <c r="G44" s="687">
        <v>0</v>
      </c>
      <c r="H44" s="460">
        <f t="shared" si="1"/>
        <v>0</v>
      </c>
      <c r="J44" s="423">
        <f t="shared" si="2"/>
        <v>0</v>
      </c>
    </row>
    <row r="45" spans="1:10">
      <c r="A45" s="444"/>
      <c r="B45" s="394">
        <v>41</v>
      </c>
      <c r="C45" s="699" t="s">
        <v>152</v>
      </c>
      <c r="D45" s="701">
        <v>29475.759999999998</v>
      </c>
      <c r="E45" s="685">
        <v>0</v>
      </c>
      <c r="F45" s="685">
        <v>0</v>
      </c>
      <c r="G45" s="687">
        <v>0</v>
      </c>
      <c r="H45" s="460">
        <f t="shared" si="1"/>
        <v>0</v>
      </c>
      <c r="J45" s="423">
        <f t="shared" si="2"/>
        <v>0</v>
      </c>
    </row>
    <row r="46" spans="1:10">
      <c r="A46" s="444" t="s">
        <v>256</v>
      </c>
      <c r="B46" s="394">
        <v>42</v>
      </c>
      <c r="C46" s="699" t="s">
        <v>153</v>
      </c>
      <c r="D46" s="701">
        <v>8107.01</v>
      </c>
      <c r="E46" s="685">
        <v>0</v>
      </c>
      <c r="F46" s="685">
        <v>0</v>
      </c>
      <c r="G46" s="687">
        <v>0</v>
      </c>
      <c r="H46" s="460">
        <f t="shared" si="1"/>
        <v>0</v>
      </c>
      <c r="J46" s="423">
        <f t="shared" si="2"/>
        <v>0</v>
      </c>
    </row>
    <row r="47" spans="1:10">
      <c r="A47" s="444" t="s">
        <v>257</v>
      </c>
      <c r="B47" s="394">
        <v>43</v>
      </c>
      <c r="C47" s="699" t="s">
        <v>183</v>
      </c>
      <c r="D47" s="701">
        <v>1149705</v>
      </c>
      <c r="E47" s="685">
        <v>0</v>
      </c>
      <c r="F47" s="685">
        <v>0</v>
      </c>
      <c r="G47" s="687">
        <v>0</v>
      </c>
      <c r="H47" s="460">
        <f t="shared" si="1"/>
        <v>0</v>
      </c>
      <c r="J47" s="423">
        <f t="shared" si="2"/>
        <v>0</v>
      </c>
    </row>
    <row r="48" spans="1:10">
      <c r="A48" s="444"/>
      <c r="B48" s="394">
        <v>44</v>
      </c>
      <c r="C48" s="699" t="s">
        <v>184</v>
      </c>
      <c r="D48" s="701">
        <v>928543.51</v>
      </c>
      <c r="E48" s="685">
        <v>0</v>
      </c>
      <c r="F48" s="685">
        <v>0</v>
      </c>
      <c r="G48" s="687">
        <v>0</v>
      </c>
      <c r="H48" s="460">
        <f t="shared" si="1"/>
        <v>0</v>
      </c>
      <c r="J48" s="423">
        <f t="shared" si="2"/>
        <v>0</v>
      </c>
    </row>
    <row r="49" spans="1:10">
      <c r="A49" s="444"/>
      <c r="B49" s="394">
        <v>45</v>
      </c>
      <c r="C49" s="699" t="s">
        <v>185</v>
      </c>
      <c r="D49" s="701">
        <v>210398.29</v>
      </c>
      <c r="E49" s="685">
        <v>0</v>
      </c>
      <c r="F49" s="685">
        <v>0</v>
      </c>
      <c r="G49" s="687">
        <v>0</v>
      </c>
      <c r="H49" s="460">
        <f t="shared" si="1"/>
        <v>0</v>
      </c>
      <c r="J49" s="423">
        <f t="shared" si="2"/>
        <v>0</v>
      </c>
    </row>
    <row r="50" spans="1:10">
      <c r="A50" s="394"/>
      <c r="B50" s="394">
        <v>46</v>
      </c>
      <c r="C50" s="699" t="s">
        <v>187</v>
      </c>
      <c r="D50" s="701">
        <v>68512.509999999995</v>
      </c>
      <c r="E50" s="685">
        <v>0</v>
      </c>
      <c r="F50" s="685">
        <v>0</v>
      </c>
      <c r="G50" s="687">
        <v>0</v>
      </c>
      <c r="H50" s="460">
        <f t="shared" si="1"/>
        <v>0</v>
      </c>
      <c r="J50" s="423">
        <f t="shared" si="2"/>
        <v>0</v>
      </c>
    </row>
    <row r="51" spans="1:10">
      <c r="A51" s="394"/>
      <c r="B51" s="394">
        <v>47</v>
      </c>
      <c r="C51" s="699" t="s">
        <v>188</v>
      </c>
      <c r="D51" s="701">
        <v>16648.8</v>
      </c>
      <c r="E51" s="685">
        <v>0</v>
      </c>
      <c r="F51" s="685">
        <v>0</v>
      </c>
      <c r="G51" s="687">
        <v>0</v>
      </c>
      <c r="H51" s="460">
        <f t="shared" si="1"/>
        <v>0</v>
      </c>
      <c r="J51" s="423">
        <f t="shared" si="2"/>
        <v>0</v>
      </c>
    </row>
    <row r="52" spans="1:10">
      <c r="A52" s="394"/>
      <c r="B52" s="394">
        <v>48</v>
      </c>
      <c r="C52" s="699" t="s">
        <v>189</v>
      </c>
      <c r="D52" s="701">
        <v>199244.77</v>
      </c>
      <c r="E52" s="685">
        <v>0</v>
      </c>
      <c r="F52" s="685">
        <v>0</v>
      </c>
      <c r="G52" s="687">
        <v>0</v>
      </c>
      <c r="H52" s="460">
        <f t="shared" si="1"/>
        <v>0</v>
      </c>
      <c r="J52" s="423">
        <f t="shared" si="2"/>
        <v>0</v>
      </c>
    </row>
    <row r="53" spans="1:10">
      <c r="A53" s="444"/>
      <c r="B53" s="394">
        <v>49</v>
      </c>
      <c r="C53" s="699" t="s">
        <v>190</v>
      </c>
      <c r="D53" s="701">
        <v>108772.89</v>
      </c>
      <c r="E53" s="685">
        <v>0</v>
      </c>
      <c r="F53" s="685">
        <v>0</v>
      </c>
      <c r="G53" s="687">
        <v>0</v>
      </c>
      <c r="H53" s="460">
        <f t="shared" si="1"/>
        <v>0</v>
      </c>
      <c r="J53" s="423">
        <f t="shared" si="2"/>
        <v>0</v>
      </c>
    </row>
    <row r="54" spans="1:10">
      <c r="A54" s="444"/>
      <c r="B54" s="394">
        <v>50</v>
      </c>
      <c r="C54" s="699" t="s">
        <v>191</v>
      </c>
      <c r="D54" s="701">
        <v>3026</v>
      </c>
      <c r="E54" s="685">
        <v>0</v>
      </c>
      <c r="F54" s="685">
        <v>0</v>
      </c>
      <c r="G54" s="687">
        <v>0</v>
      </c>
      <c r="H54" s="460">
        <f t="shared" si="1"/>
        <v>0</v>
      </c>
      <c r="J54" s="423">
        <f t="shared" si="2"/>
        <v>0</v>
      </c>
    </row>
    <row r="55" spans="1:10">
      <c r="A55" s="444"/>
      <c r="B55" s="394">
        <v>51</v>
      </c>
      <c r="C55" s="699" t="s">
        <v>192</v>
      </c>
      <c r="D55" s="701">
        <v>6908.39</v>
      </c>
      <c r="E55" s="685">
        <v>0</v>
      </c>
      <c r="F55" s="685">
        <v>0</v>
      </c>
      <c r="G55" s="687">
        <v>0</v>
      </c>
      <c r="H55" s="460">
        <f t="shared" si="1"/>
        <v>0</v>
      </c>
      <c r="J55" s="423">
        <f t="shared" si="2"/>
        <v>0</v>
      </c>
    </row>
    <row r="56" spans="1:10">
      <c r="A56" s="444"/>
      <c r="B56" s="394">
        <v>52</v>
      </c>
      <c r="C56" s="699" t="s">
        <v>193</v>
      </c>
      <c r="D56" s="701">
        <v>136841.29999999999</v>
      </c>
      <c r="E56" s="685">
        <v>0</v>
      </c>
      <c r="F56" s="685">
        <v>0</v>
      </c>
      <c r="G56" s="687">
        <v>0</v>
      </c>
      <c r="H56" s="460">
        <f t="shared" si="1"/>
        <v>0</v>
      </c>
      <c r="J56" s="423">
        <f t="shared" si="2"/>
        <v>0</v>
      </c>
    </row>
    <row r="57" spans="1:10">
      <c r="A57" s="444"/>
      <c r="B57" s="394">
        <v>53</v>
      </c>
      <c r="C57" s="699" t="s">
        <v>194</v>
      </c>
      <c r="D57" s="701">
        <v>88665.62</v>
      </c>
      <c r="E57" s="685">
        <v>0</v>
      </c>
      <c r="F57" s="685">
        <v>0</v>
      </c>
      <c r="G57" s="687">
        <v>0</v>
      </c>
      <c r="H57" s="460">
        <f t="shared" si="1"/>
        <v>0</v>
      </c>
      <c r="J57" s="423">
        <f t="shared" si="2"/>
        <v>0</v>
      </c>
    </row>
    <row r="58" spans="1:10">
      <c r="A58" s="444"/>
      <c r="B58" s="394">
        <v>54</v>
      </c>
      <c r="C58" s="699" t="s">
        <v>195</v>
      </c>
      <c r="D58" s="701">
        <v>137286.72</v>
      </c>
      <c r="E58" s="685">
        <v>0</v>
      </c>
      <c r="F58" s="685">
        <v>0</v>
      </c>
      <c r="G58" s="687">
        <v>0</v>
      </c>
      <c r="H58" s="460">
        <f t="shared" si="1"/>
        <v>0</v>
      </c>
      <c r="J58" s="423">
        <f t="shared" si="2"/>
        <v>0</v>
      </c>
    </row>
    <row r="59" spans="1:10">
      <c r="A59" s="444"/>
      <c r="B59" s="394">
        <v>55</v>
      </c>
      <c r="C59" s="699" t="s">
        <v>196</v>
      </c>
      <c r="D59" s="701">
        <v>1196555.2</v>
      </c>
      <c r="E59" s="685">
        <v>0</v>
      </c>
      <c r="F59" s="685">
        <v>0</v>
      </c>
      <c r="G59" s="687">
        <v>0</v>
      </c>
      <c r="H59" s="460">
        <f t="shared" si="1"/>
        <v>0</v>
      </c>
      <c r="J59" s="423">
        <f t="shared" si="2"/>
        <v>0</v>
      </c>
    </row>
    <row r="60" spans="1:10">
      <c r="A60" s="444" t="s">
        <v>258</v>
      </c>
      <c r="B60" s="394">
        <v>56</v>
      </c>
      <c r="C60" s="699" t="s">
        <v>116</v>
      </c>
      <c r="D60" s="701">
        <v>3502</v>
      </c>
      <c r="E60" s="685">
        <v>0</v>
      </c>
      <c r="F60" s="685">
        <v>0</v>
      </c>
      <c r="G60" s="687">
        <v>0</v>
      </c>
      <c r="H60" s="460">
        <f t="shared" si="1"/>
        <v>0</v>
      </c>
      <c r="J60" s="423">
        <f t="shared" si="2"/>
        <v>0</v>
      </c>
    </row>
    <row r="61" spans="1:10">
      <c r="A61" s="444" t="s">
        <v>270</v>
      </c>
      <c r="B61" s="394">
        <v>57</v>
      </c>
      <c r="C61" s="699" t="s">
        <v>120</v>
      </c>
      <c r="D61" s="701">
        <v>1654</v>
      </c>
      <c r="E61" s="685">
        <v>0</v>
      </c>
      <c r="F61" s="685">
        <v>0</v>
      </c>
      <c r="G61" s="687">
        <v>0</v>
      </c>
      <c r="H61" s="460">
        <f t="shared" si="1"/>
        <v>0</v>
      </c>
      <c r="J61" s="423">
        <f t="shared" si="2"/>
        <v>0</v>
      </c>
    </row>
    <row r="62" spans="1:10">
      <c r="A62" s="455"/>
      <c r="B62" s="394">
        <v>58</v>
      </c>
      <c r="C62" s="699" t="s">
        <v>121</v>
      </c>
      <c r="D62" s="701">
        <v>1348.93</v>
      </c>
      <c r="E62" s="685">
        <v>0</v>
      </c>
      <c r="F62" s="685">
        <v>0</v>
      </c>
      <c r="G62" s="687">
        <v>0</v>
      </c>
      <c r="H62" s="460">
        <f t="shared" si="1"/>
        <v>0</v>
      </c>
      <c r="J62" s="423">
        <f t="shared" si="2"/>
        <v>0</v>
      </c>
    </row>
    <row r="63" spans="1:10">
      <c r="A63" s="455"/>
      <c r="B63" s="394">
        <v>59</v>
      </c>
      <c r="C63" s="699" t="s">
        <v>122</v>
      </c>
      <c r="D63" s="701">
        <v>873.5</v>
      </c>
      <c r="E63" s="685">
        <v>0</v>
      </c>
      <c r="F63" s="685">
        <v>0</v>
      </c>
      <c r="G63" s="687">
        <v>0</v>
      </c>
      <c r="H63" s="460">
        <f t="shared" si="1"/>
        <v>0</v>
      </c>
      <c r="J63" s="423">
        <f t="shared" si="2"/>
        <v>0</v>
      </c>
    </row>
    <row r="64" spans="1:10">
      <c r="A64" s="455"/>
      <c r="B64" s="394">
        <v>60</v>
      </c>
      <c r="C64" s="699" t="s">
        <v>124</v>
      </c>
      <c r="D64" s="701">
        <v>4336.9799999999996</v>
      </c>
      <c r="E64" s="685">
        <v>0</v>
      </c>
      <c r="F64" s="685">
        <v>0</v>
      </c>
      <c r="G64" s="687">
        <v>0</v>
      </c>
      <c r="H64" s="460">
        <f t="shared" si="1"/>
        <v>0</v>
      </c>
      <c r="J64" s="423">
        <f t="shared" si="2"/>
        <v>0</v>
      </c>
    </row>
    <row r="65" spans="1:10">
      <c r="A65" s="455"/>
      <c r="B65" s="394">
        <v>61</v>
      </c>
      <c r="C65" s="699" t="s">
        <v>125</v>
      </c>
      <c r="D65" s="701">
        <v>7028</v>
      </c>
      <c r="E65" s="685">
        <v>0</v>
      </c>
      <c r="F65" s="685">
        <v>0</v>
      </c>
      <c r="G65" s="687">
        <v>0</v>
      </c>
      <c r="H65" s="460">
        <f t="shared" si="1"/>
        <v>0</v>
      </c>
      <c r="J65" s="423">
        <f t="shared" si="2"/>
        <v>0</v>
      </c>
    </row>
    <row r="66" spans="1:10">
      <c r="A66" s="444"/>
      <c r="B66" s="394">
        <v>62</v>
      </c>
      <c r="C66" s="699" t="s">
        <v>126</v>
      </c>
      <c r="D66" s="702">
        <v>1921.56</v>
      </c>
      <c r="E66" s="685">
        <v>0</v>
      </c>
      <c r="F66" s="685">
        <v>0</v>
      </c>
      <c r="G66" s="687">
        <v>0</v>
      </c>
      <c r="H66" s="460">
        <f t="shared" si="1"/>
        <v>0</v>
      </c>
      <c r="J66" s="423">
        <f t="shared" si="2"/>
        <v>0</v>
      </c>
    </row>
    <row r="67" spans="1:10">
      <c r="A67" s="444"/>
      <c r="B67" s="394">
        <v>63</v>
      </c>
      <c r="C67" s="699" t="s">
        <v>128</v>
      </c>
      <c r="D67" s="702">
        <v>1013.4</v>
      </c>
      <c r="E67" s="685">
        <v>0</v>
      </c>
      <c r="F67" s="685">
        <v>0</v>
      </c>
      <c r="G67" s="687">
        <v>0</v>
      </c>
      <c r="H67" s="460">
        <f t="shared" si="1"/>
        <v>0</v>
      </c>
      <c r="J67" s="423">
        <f t="shared" si="2"/>
        <v>0</v>
      </c>
    </row>
    <row r="68" spans="1:10">
      <c r="A68" s="444"/>
      <c r="B68" s="394">
        <v>64</v>
      </c>
      <c r="C68" s="699" t="s">
        <v>129</v>
      </c>
      <c r="D68" s="702">
        <v>166</v>
      </c>
      <c r="E68" s="685">
        <v>0</v>
      </c>
      <c r="F68" s="685">
        <v>0</v>
      </c>
      <c r="G68" s="687">
        <v>0</v>
      </c>
      <c r="H68" s="460">
        <f t="shared" si="1"/>
        <v>0</v>
      </c>
      <c r="J68" s="423">
        <f t="shared" si="2"/>
        <v>0</v>
      </c>
    </row>
    <row r="69" spans="1:10">
      <c r="A69" s="444"/>
      <c r="B69" s="394">
        <v>65</v>
      </c>
      <c r="C69" s="699" t="s">
        <v>130</v>
      </c>
      <c r="D69" s="701">
        <v>6572</v>
      </c>
      <c r="E69" s="685">
        <v>0</v>
      </c>
      <c r="F69" s="685">
        <v>0</v>
      </c>
      <c r="G69" s="687">
        <v>0</v>
      </c>
      <c r="H69" s="460">
        <f t="shared" si="1"/>
        <v>0</v>
      </c>
      <c r="J69" s="423">
        <f t="shared" si="2"/>
        <v>0</v>
      </c>
    </row>
    <row r="70" spans="1:10">
      <c r="A70" s="444"/>
      <c r="B70" s="394">
        <v>66</v>
      </c>
      <c r="C70" s="699" t="s">
        <v>132</v>
      </c>
      <c r="D70" s="701">
        <v>388.5</v>
      </c>
      <c r="E70" s="685">
        <v>0</v>
      </c>
      <c r="F70" s="685">
        <v>0</v>
      </c>
      <c r="G70" s="687">
        <v>0</v>
      </c>
      <c r="H70" s="460">
        <f t="shared" ref="H70:H71" si="3">+G70-F70</f>
        <v>0</v>
      </c>
      <c r="J70" s="423">
        <f t="shared" ref="J70:J71" si="4">IF(G70&gt;0,1,0)</f>
        <v>0</v>
      </c>
    </row>
    <row r="71" spans="1:10">
      <c r="A71" s="444"/>
      <c r="B71" s="394">
        <v>67</v>
      </c>
      <c r="C71" s="699" t="s">
        <v>131</v>
      </c>
      <c r="D71" s="701">
        <v>2167</v>
      </c>
      <c r="E71" s="685">
        <v>0</v>
      </c>
      <c r="F71" s="685">
        <v>0</v>
      </c>
      <c r="G71" s="687">
        <v>0</v>
      </c>
      <c r="H71" s="460">
        <f t="shared" si="3"/>
        <v>0</v>
      </c>
      <c r="J71" s="423">
        <f t="shared" si="4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46">
    <tabColor theme="8" tint="0.59999389629810485"/>
  </sheetPr>
  <dimension ref="A1:J71"/>
  <sheetViews>
    <sheetView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0" sqref="H10"/>
    </sheetView>
  </sheetViews>
  <sheetFormatPr defaultColWidth="9" defaultRowHeight="18.75"/>
  <cols>
    <col min="1" max="1" width="9" style="423"/>
    <col min="2" max="2" width="7.28515625" style="423" customWidth="1"/>
    <col min="3" max="3" width="13.85546875" style="423" customWidth="1"/>
    <col min="4" max="4" width="14.42578125" style="423" customWidth="1"/>
    <col min="5" max="5" width="12.5703125" style="423" customWidth="1"/>
    <col min="6" max="6" width="14.7109375" style="423" customWidth="1"/>
    <col min="7" max="8" width="14.42578125" style="423" customWidth="1"/>
    <col min="9" max="16384" width="9" style="423"/>
  </cols>
  <sheetData>
    <row r="1" spans="1:10">
      <c r="A1" s="850" t="s">
        <v>572</v>
      </c>
      <c r="B1" s="850"/>
      <c r="C1" s="850"/>
      <c r="D1" s="850"/>
      <c r="E1" s="850"/>
      <c r="F1" s="850"/>
      <c r="G1" s="850"/>
      <c r="H1" s="850"/>
    </row>
    <row r="2" spans="1:10">
      <c r="A2" s="850" t="s">
        <v>237</v>
      </c>
      <c r="B2" s="850" t="s">
        <v>227</v>
      </c>
      <c r="C2" s="850" t="s">
        <v>4</v>
      </c>
      <c r="D2" s="870" t="s">
        <v>228</v>
      </c>
      <c r="E2" s="876" t="s">
        <v>260</v>
      </c>
      <c r="F2" s="138" t="s">
        <v>230</v>
      </c>
      <c r="G2" s="138" t="s">
        <v>230</v>
      </c>
      <c r="H2" s="870" t="s">
        <v>231</v>
      </c>
      <c r="J2" s="422" t="s">
        <v>318</v>
      </c>
    </row>
    <row r="3" spans="1:10">
      <c r="A3" s="850"/>
      <c r="B3" s="850"/>
      <c r="C3" s="850"/>
      <c r="D3" s="870"/>
      <c r="E3" s="876"/>
      <c r="F3" s="138" t="s">
        <v>236</v>
      </c>
      <c r="G3" s="138" t="s">
        <v>235</v>
      </c>
      <c r="H3" s="870"/>
    </row>
    <row r="4" spans="1:10">
      <c r="A4" s="850" t="s">
        <v>40</v>
      </c>
      <c r="B4" s="850"/>
      <c r="C4" s="850"/>
      <c r="D4" s="459">
        <f>SUM(D5:D71)</f>
        <v>5273851.879999999</v>
      </c>
      <c r="E4" s="459">
        <f>SUM(E5:E71)</f>
        <v>1175.5</v>
      </c>
      <c r="F4" s="459">
        <f>SUM(F5:F71)</f>
        <v>1178.5</v>
      </c>
      <c r="G4" s="459">
        <f t="shared" ref="G4" si="0">SUM(G5:G71)</f>
        <v>1175.5</v>
      </c>
      <c r="H4" s="459">
        <f>SUM(H5:H71)</f>
        <v>-3</v>
      </c>
      <c r="J4" s="424">
        <f>SUM(J5:J71)</f>
        <v>14</v>
      </c>
    </row>
    <row r="5" spans="1:10">
      <c r="A5" s="138" t="s">
        <v>248</v>
      </c>
      <c r="B5" s="391">
        <v>1</v>
      </c>
      <c r="C5" s="703" t="s">
        <v>184</v>
      </c>
      <c r="D5" s="689">
        <v>928543.51</v>
      </c>
      <c r="E5" s="686">
        <v>314</v>
      </c>
      <c r="F5" s="686">
        <v>314</v>
      </c>
      <c r="G5" s="691">
        <v>314</v>
      </c>
      <c r="H5" s="460">
        <f>+G5-F5</f>
        <v>0</v>
      </c>
      <c r="J5" s="423">
        <f>IF(G5&gt;0,1,0)</f>
        <v>1</v>
      </c>
    </row>
    <row r="6" spans="1:10">
      <c r="A6" s="138" t="s">
        <v>249</v>
      </c>
      <c r="B6" s="391">
        <v>2</v>
      </c>
      <c r="C6" s="703" t="s">
        <v>196</v>
      </c>
      <c r="D6" s="689">
        <v>1196555.2</v>
      </c>
      <c r="E6" s="686">
        <v>295</v>
      </c>
      <c r="F6" s="686">
        <v>306.5</v>
      </c>
      <c r="G6" s="691">
        <v>295</v>
      </c>
      <c r="H6" s="460">
        <f t="shared" ref="H6:H69" si="1">+G6-F6</f>
        <v>-11.5</v>
      </c>
      <c r="J6" s="423">
        <f t="shared" ref="J6:J69" si="2">IF(G6&gt;0,1,0)</f>
        <v>1</v>
      </c>
    </row>
    <row r="7" spans="1:10">
      <c r="A7" s="138"/>
      <c r="B7" s="391">
        <v>3</v>
      </c>
      <c r="C7" s="703" t="s">
        <v>186</v>
      </c>
      <c r="D7" s="704">
        <v>423653.35</v>
      </c>
      <c r="E7" s="686">
        <v>153</v>
      </c>
      <c r="F7" s="686">
        <v>153</v>
      </c>
      <c r="G7" s="691">
        <v>153</v>
      </c>
      <c r="H7" s="460">
        <f t="shared" si="1"/>
        <v>0</v>
      </c>
      <c r="J7" s="423">
        <f t="shared" si="2"/>
        <v>1</v>
      </c>
    </row>
    <row r="8" spans="1:10">
      <c r="A8" s="138"/>
      <c r="B8" s="391">
        <v>4</v>
      </c>
      <c r="C8" s="703" t="s">
        <v>195</v>
      </c>
      <c r="D8" s="689">
        <v>137286.72</v>
      </c>
      <c r="E8" s="686">
        <v>147</v>
      </c>
      <c r="F8" s="686">
        <v>143</v>
      </c>
      <c r="G8" s="691">
        <v>147</v>
      </c>
      <c r="H8" s="460">
        <f t="shared" si="1"/>
        <v>4</v>
      </c>
      <c r="J8" s="423">
        <f t="shared" si="2"/>
        <v>1</v>
      </c>
    </row>
    <row r="9" spans="1:10">
      <c r="A9" s="138"/>
      <c r="B9" s="391">
        <v>5</v>
      </c>
      <c r="C9" s="703" t="s">
        <v>183</v>
      </c>
      <c r="D9" s="689">
        <v>1149705</v>
      </c>
      <c r="E9" s="686">
        <v>104</v>
      </c>
      <c r="F9" s="686">
        <v>104</v>
      </c>
      <c r="G9" s="691">
        <v>104</v>
      </c>
      <c r="H9" s="460">
        <f t="shared" si="1"/>
        <v>0</v>
      </c>
      <c r="J9" s="423">
        <f t="shared" si="2"/>
        <v>1</v>
      </c>
    </row>
    <row r="10" spans="1:10">
      <c r="A10" s="138"/>
      <c r="B10" s="391">
        <v>6</v>
      </c>
      <c r="C10" s="703" t="s">
        <v>166</v>
      </c>
      <c r="D10" s="689">
        <v>100898.5</v>
      </c>
      <c r="E10" s="686">
        <v>73</v>
      </c>
      <c r="F10" s="686">
        <v>73</v>
      </c>
      <c r="G10" s="691">
        <v>73</v>
      </c>
      <c r="H10" s="460">
        <f t="shared" si="1"/>
        <v>0</v>
      </c>
      <c r="J10" s="423">
        <f t="shared" si="2"/>
        <v>1</v>
      </c>
    </row>
    <row r="11" spans="1:10">
      <c r="A11" s="138"/>
      <c r="B11" s="391">
        <v>7</v>
      </c>
      <c r="C11" s="703" t="s">
        <v>167</v>
      </c>
      <c r="D11" s="689">
        <v>62047</v>
      </c>
      <c r="E11" s="686">
        <v>52</v>
      </c>
      <c r="F11" s="686">
        <v>52</v>
      </c>
      <c r="G11" s="691">
        <v>52</v>
      </c>
      <c r="H11" s="460">
        <f t="shared" si="1"/>
        <v>0</v>
      </c>
      <c r="J11" s="423">
        <f t="shared" si="2"/>
        <v>1</v>
      </c>
    </row>
    <row r="12" spans="1:10">
      <c r="A12" s="138" t="s">
        <v>250</v>
      </c>
      <c r="B12" s="391">
        <v>8</v>
      </c>
      <c r="C12" s="703" t="s">
        <v>165</v>
      </c>
      <c r="D12" s="689">
        <v>29059.75</v>
      </c>
      <c r="E12" s="686">
        <v>16</v>
      </c>
      <c r="F12" s="686">
        <v>16</v>
      </c>
      <c r="G12" s="691">
        <v>16</v>
      </c>
      <c r="H12" s="460">
        <f t="shared" si="1"/>
        <v>0</v>
      </c>
      <c r="J12" s="423">
        <f t="shared" si="2"/>
        <v>1</v>
      </c>
    </row>
    <row r="13" spans="1:10">
      <c r="A13" s="138" t="s">
        <v>249</v>
      </c>
      <c r="B13" s="391">
        <v>9</v>
      </c>
      <c r="C13" s="703" t="s">
        <v>193</v>
      </c>
      <c r="D13" s="689">
        <v>136841.29999999999</v>
      </c>
      <c r="E13" s="686">
        <v>10</v>
      </c>
      <c r="F13" s="686">
        <v>10</v>
      </c>
      <c r="G13" s="691">
        <v>10</v>
      </c>
      <c r="H13" s="460">
        <f t="shared" si="1"/>
        <v>0</v>
      </c>
      <c r="J13" s="423">
        <f t="shared" si="2"/>
        <v>1</v>
      </c>
    </row>
    <row r="14" spans="1:10">
      <c r="A14" s="138"/>
      <c r="B14" s="391">
        <v>10</v>
      </c>
      <c r="C14" s="703" t="s">
        <v>194</v>
      </c>
      <c r="D14" s="689">
        <v>88665.62</v>
      </c>
      <c r="E14" s="686">
        <v>4.5</v>
      </c>
      <c r="F14" s="686">
        <v>0</v>
      </c>
      <c r="G14" s="691">
        <v>4.5</v>
      </c>
      <c r="H14" s="460">
        <f t="shared" si="1"/>
        <v>4.5</v>
      </c>
      <c r="J14" s="423">
        <f t="shared" si="2"/>
        <v>1</v>
      </c>
    </row>
    <row r="15" spans="1:10">
      <c r="A15" s="138"/>
      <c r="B15" s="391">
        <v>11</v>
      </c>
      <c r="C15" s="703" t="s">
        <v>164</v>
      </c>
      <c r="D15" s="689">
        <v>12941.25</v>
      </c>
      <c r="E15" s="686">
        <v>2.5</v>
      </c>
      <c r="F15" s="686">
        <v>2.5</v>
      </c>
      <c r="G15" s="691">
        <v>2.5</v>
      </c>
      <c r="H15" s="460">
        <f t="shared" si="1"/>
        <v>0</v>
      </c>
      <c r="J15" s="423">
        <f t="shared" si="2"/>
        <v>1</v>
      </c>
    </row>
    <row r="16" spans="1:10">
      <c r="A16" s="138"/>
      <c r="B16" s="391">
        <v>12</v>
      </c>
      <c r="C16" s="703" t="s">
        <v>170</v>
      </c>
      <c r="D16" s="689">
        <v>32466.400000000001</v>
      </c>
      <c r="E16" s="686">
        <v>2</v>
      </c>
      <c r="F16" s="686">
        <v>2</v>
      </c>
      <c r="G16" s="691">
        <v>2</v>
      </c>
      <c r="H16" s="460">
        <f t="shared" si="1"/>
        <v>0</v>
      </c>
      <c r="J16" s="423">
        <f t="shared" si="2"/>
        <v>1</v>
      </c>
    </row>
    <row r="17" spans="1:10">
      <c r="A17" s="138"/>
      <c r="B17" s="391">
        <v>13</v>
      </c>
      <c r="C17" s="703" t="s">
        <v>185</v>
      </c>
      <c r="D17" s="689">
        <v>210398.29</v>
      </c>
      <c r="E17" s="686">
        <v>2</v>
      </c>
      <c r="F17" s="686">
        <v>2</v>
      </c>
      <c r="G17" s="691">
        <v>2</v>
      </c>
      <c r="H17" s="460">
        <f t="shared" si="1"/>
        <v>0</v>
      </c>
      <c r="J17" s="423">
        <f t="shared" si="2"/>
        <v>1</v>
      </c>
    </row>
    <row r="18" spans="1:10">
      <c r="A18" s="138"/>
      <c r="B18" s="391">
        <v>14</v>
      </c>
      <c r="C18" s="703" t="s">
        <v>144</v>
      </c>
      <c r="D18" s="689">
        <v>18.75</v>
      </c>
      <c r="E18" s="686">
        <v>0.5</v>
      </c>
      <c r="F18" s="686">
        <v>0.5</v>
      </c>
      <c r="G18" s="691">
        <v>0.5</v>
      </c>
      <c r="H18" s="460">
        <f t="shared" si="1"/>
        <v>0</v>
      </c>
      <c r="J18" s="423">
        <f t="shared" si="2"/>
        <v>1</v>
      </c>
    </row>
    <row r="19" spans="1:10">
      <c r="A19" s="138" t="s">
        <v>252</v>
      </c>
      <c r="B19" s="391">
        <v>15</v>
      </c>
      <c r="C19" s="703" t="s">
        <v>155</v>
      </c>
      <c r="D19" s="689">
        <v>146</v>
      </c>
      <c r="E19" s="686">
        <v>0</v>
      </c>
      <c r="F19" s="686">
        <v>0</v>
      </c>
      <c r="G19" s="691">
        <v>0</v>
      </c>
      <c r="H19" s="460">
        <f t="shared" si="1"/>
        <v>0</v>
      </c>
      <c r="J19" s="423">
        <f t="shared" si="2"/>
        <v>0</v>
      </c>
    </row>
    <row r="20" spans="1:10">
      <c r="A20" s="138" t="s">
        <v>251</v>
      </c>
      <c r="B20" s="391">
        <v>16</v>
      </c>
      <c r="C20" s="703" t="s">
        <v>156</v>
      </c>
      <c r="D20" s="689">
        <v>1501.5</v>
      </c>
      <c r="E20" s="686">
        <v>0</v>
      </c>
      <c r="F20" s="686">
        <v>0</v>
      </c>
      <c r="G20" s="691">
        <v>0</v>
      </c>
      <c r="H20" s="460">
        <f t="shared" si="1"/>
        <v>0</v>
      </c>
      <c r="J20" s="423">
        <f t="shared" si="2"/>
        <v>0</v>
      </c>
    </row>
    <row r="21" spans="1:10">
      <c r="A21" s="138"/>
      <c r="B21" s="391">
        <v>17</v>
      </c>
      <c r="C21" s="703" t="s">
        <v>217</v>
      </c>
      <c r="D21" s="689">
        <v>8678.75</v>
      </c>
      <c r="E21" s="686">
        <v>0</v>
      </c>
      <c r="F21" s="686">
        <v>0</v>
      </c>
      <c r="G21" s="691">
        <v>0</v>
      </c>
      <c r="H21" s="460">
        <f t="shared" si="1"/>
        <v>0</v>
      </c>
      <c r="J21" s="423">
        <f t="shared" si="2"/>
        <v>0</v>
      </c>
    </row>
    <row r="22" spans="1:10">
      <c r="A22" s="138"/>
      <c r="B22" s="391">
        <v>18</v>
      </c>
      <c r="C22" s="703" t="s">
        <v>158</v>
      </c>
      <c r="D22" s="689">
        <v>627</v>
      </c>
      <c r="E22" s="686">
        <v>0</v>
      </c>
      <c r="F22" s="686">
        <v>0</v>
      </c>
      <c r="G22" s="691">
        <v>0</v>
      </c>
      <c r="H22" s="460">
        <f t="shared" si="1"/>
        <v>0</v>
      </c>
      <c r="J22" s="423">
        <f t="shared" si="2"/>
        <v>0</v>
      </c>
    </row>
    <row r="23" spans="1:10">
      <c r="A23" s="138"/>
      <c r="B23" s="391">
        <v>19</v>
      </c>
      <c r="C23" s="703" t="s">
        <v>159</v>
      </c>
      <c r="D23" s="689">
        <v>575.25</v>
      </c>
      <c r="E23" s="686">
        <v>0</v>
      </c>
      <c r="F23" s="686">
        <v>0</v>
      </c>
      <c r="G23" s="691">
        <v>0</v>
      </c>
      <c r="H23" s="460">
        <f t="shared" si="1"/>
        <v>0</v>
      </c>
      <c r="J23" s="423">
        <f t="shared" si="2"/>
        <v>0</v>
      </c>
    </row>
    <row r="24" spans="1:10">
      <c r="A24" s="138"/>
      <c r="B24" s="391">
        <v>20</v>
      </c>
      <c r="C24" s="703" t="s">
        <v>160</v>
      </c>
      <c r="D24" s="689">
        <v>5432</v>
      </c>
      <c r="E24" s="686">
        <v>0</v>
      </c>
      <c r="F24" s="686">
        <v>0</v>
      </c>
      <c r="G24" s="691">
        <v>0</v>
      </c>
      <c r="H24" s="460">
        <f t="shared" si="1"/>
        <v>0</v>
      </c>
      <c r="J24" s="423">
        <f t="shared" si="2"/>
        <v>0</v>
      </c>
    </row>
    <row r="25" spans="1:10">
      <c r="A25" s="138"/>
      <c r="B25" s="391">
        <v>21</v>
      </c>
      <c r="C25" s="703" t="s">
        <v>161</v>
      </c>
      <c r="D25" s="689">
        <v>22.25</v>
      </c>
      <c r="E25" s="686">
        <v>0</v>
      </c>
      <c r="F25" s="686">
        <v>0</v>
      </c>
      <c r="G25" s="691">
        <v>0</v>
      </c>
      <c r="H25" s="460">
        <f t="shared" si="1"/>
        <v>0</v>
      </c>
      <c r="J25" s="423">
        <f t="shared" si="2"/>
        <v>0</v>
      </c>
    </row>
    <row r="26" spans="1:10">
      <c r="A26" s="138"/>
      <c r="B26" s="391">
        <v>22</v>
      </c>
      <c r="C26" s="703" t="s">
        <v>174</v>
      </c>
      <c r="D26" s="689">
        <v>16542</v>
      </c>
      <c r="E26" s="686">
        <v>0</v>
      </c>
      <c r="F26" s="686">
        <v>0</v>
      </c>
      <c r="G26" s="691">
        <v>0</v>
      </c>
      <c r="H26" s="460">
        <f t="shared" si="1"/>
        <v>0</v>
      </c>
      <c r="J26" s="423">
        <f t="shared" si="2"/>
        <v>0</v>
      </c>
    </row>
    <row r="27" spans="1:10">
      <c r="A27" s="138" t="s">
        <v>267</v>
      </c>
      <c r="B27" s="391">
        <v>23</v>
      </c>
      <c r="C27" s="703" t="s">
        <v>175</v>
      </c>
      <c r="D27" s="689">
        <v>365.25</v>
      </c>
      <c r="E27" s="686">
        <v>0</v>
      </c>
      <c r="F27" s="686">
        <v>0</v>
      </c>
      <c r="G27" s="691">
        <v>0</v>
      </c>
      <c r="H27" s="460">
        <f t="shared" si="1"/>
        <v>0</v>
      </c>
      <c r="J27" s="423">
        <f t="shared" si="2"/>
        <v>0</v>
      </c>
    </row>
    <row r="28" spans="1:10">
      <c r="A28" s="138" t="s">
        <v>268</v>
      </c>
      <c r="B28" s="391">
        <v>24</v>
      </c>
      <c r="C28" s="703" t="s">
        <v>176</v>
      </c>
      <c r="D28" s="689">
        <v>82545</v>
      </c>
      <c r="E28" s="686">
        <v>0</v>
      </c>
      <c r="F28" s="686">
        <v>0</v>
      </c>
      <c r="G28" s="691">
        <v>0</v>
      </c>
      <c r="H28" s="460">
        <f t="shared" si="1"/>
        <v>0</v>
      </c>
      <c r="J28" s="423">
        <f t="shared" si="2"/>
        <v>0</v>
      </c>
    </row>
    <row r="29" spans="1:10">
      <c r="A29" s="138"/>
      <c r="B29" s="391">
        <v>25</v>
      </c>
      <c r="C29" s="703" t="s">
        <v>177</v>
      </c>
      <c r="D29" s="689">
        <v>4254</v>
      </c>
      <c r="E29" s="686">
        <v>0</v>
      </c>
      <c r="F29" s="686">
        <v>0</v>
      </c>
      <c r="G29" s="691">
        <v>0</v>
      </c>
      <c r="H29" s="460">
        <f t="shared" si="1"/>
        <v>0</v>
      </c>
      <c r="J29" s="423">
        <f t="shared" si="2"/>
        <v>0</v>
      </c>
    </row>
    <row r="30" spans="1:10">
      <c r="A30" s="138"/>
      <c r="B30" s="391">
        <v>26</v>
      </c>
      <c r="C30" s="703" t="s">
        <v>178</v>
      </c>
      <c r="D30" s="689">
        <v>11143.77</v>
      </c>
      <c r="E30" s="686">
        <v>0</v>
      </c>
      <c r="F30" s="686">
        <v>0</v>
      </c>
      <c r="G30" s="691">
        <v>0</v>
      </c>
      <c r="H30" s="460">
        <f t="shared" si="1"/>
        <v>0</v>
      </c>
      <c r="J30" s="423">
        <f t="shared" si="2"/>
        <v>0</v>
      </c>
    </row>
    <row r="31" spans="1:10">
      <c r="A31" s="138"/>
      <c r="B31" s="391">
        <v>27</v>
      </c>
      <c r="C31" s="703" t="s">
        <v>179</v>
      </c>
      <c r="D31" s="689">
        <v>47</v>
      </c>
      <c r="E31" s="686">
        <v>0</v>
      </c>
      <c r="F31" s="686">
        <v>0</v>
      </c>
      <c r="G31" s="691">
        <v>0</v>
      </c>
      <c r="H31" s="460">
        <f t="shared" si="1"/>
        <v>0</v>
      </c>
      <c r="J31" s="423">
        <f t="shared" si="2"/>
        <v>0</v>
      </c>
    </row>
    <row r="32" spans="1:10">
      <c r="A32" s="138"/>
      <c r="B32" s="391">
        <v>28</v>
      </c>
      <c r="C32" s="703" t="s">
        <v>181</v>
      </c>
      <c r="D32" s="689">
        <v>4</v>
      </c>
      <c r="E32" s="686">
        <v>0</v>
      </c>
      <c r="F32" s="686">
        <v>0</v>
      </c>
      <c r="G32" s="691">
        <v>0</v>
      </c>
      <c r="H32" s="460">
        <f t="shared" si="1"/>
        <v>0</v>
      </c>
      <c r="J32" s="423">
        <f t="shared" si="2"/>
        <v>0</v>
      </c>
    </row>
    <row r="33" spans="1:10">
      <c r="A33" s="138"/>
      <c r="B33" s="391">
        <v>29</v>
      </c>
      <c r="C33" s="703" t="s">
        <v>168</v>
      </c>
      <c r="D33" s="689">
        <v>2516.75</v>
      </c>
      <c r="E33" s="686">
        <v>0</v>
      </c>
      <c r="F33" s="686">
        <v>0</v>
      </c>
      <c r="G33" s="691">
        <v>0</v>
      </c>
      <c r="H33" s="460">
        <f t="shared" si="1"/>
        <v>0</v>
      </c>
      <c r="J33" s="423">
        <f t="shared" si="2"/>
        <v>0</v>
      </c>
    </row>
    <row r="34" spans="1:10">
      <c r="A34" s="138"/>
      <c r="B34" s="391">
        <v>30</v>
      </c>
      <c r="C34" s="703" t="s">
        <v>169</v>
      </c>
      <c r="D34" s="689">
        <v>13108.5</v>
      </c>
      <c r="E34" s="686">
        <v>0</v>
      </c>
      <c r="F34" s="686">
        <v>0</v>
      </c>
      <c r="G34" s="691">
        <v>0</v>
      </c>
      <c r="H34" s="460">
        <f t="shared" si="1"/>
        <v>0</v>
      </c>
      <c r="J34" s="423">
        <f t="shared" si="2"/>
        <v>0</v>
      </c>
    </row>
    <row r="35" spans="1:10">
      <c r="A35" s="138"/>
      <c r="B35" s="391">
        <v>31</v>
      </c>
      <c r="C35" s="703" t="s">
        <v>172</v>
      </c>
      <c r="D35" s="689">
        <v>34247.19</v>
      </c>
      <c r="E35" s="686">
        <v>0</v>
      </c>
      <c r="F35" s="686">
        <v>0</v>
      </c>
      <c r="G35" s="691">
        <v>0</v>
      </c>
      <c r="H35" s="460">
        <f t="shared" si="1"/>
        <v>0</v>
      </c>
      <c r="J35" s="423">
        <f t="shared" si="2"/>
        <v>0</v>
      </c>
    </row>
    <row r="36" spans="1:10">
      <c r="A36" s="138"/>
      <c r="B36" s="391">
        <v>32</v>
      </c>
      <c r="C36" s="703" t="s">
        <v>134</v>
      </c>
      <c r="D36" s="689">
        <v>5764.49</v>
      </c>
      <c r="E36" s="686">
        <v>0</v>
      </c>
      <c r="F36" s="686">
        <v>0</v>
      </c>
      <c r="G36" s="691">
        <v>0</v>
      </c>
      <c r="H36" s="460">
        <f t="shared" si="1"/>
        <v>0</v>
      </c>
      <c r="J36" s="423">
        <f t="shared" si="2"/>
        <v>0</v>
      </c>
    </row>
    <row r="37" spans="1:10">
      <c r="A37" s="138"/>
      <c r="B37" s="391">
        <v>33</v>
      </c>
      <c r="C37" s="703" t="s">
        <v>135</v>
      </c>
      <c r="D37" s="689">
        <v>1243.75</v>
      </c>
      <c r="E37" s="686">
        <v>0</v>
      </c>
      <c r="F37" s="686">
        <v>0</v>
      </c>
      <c r="G37" s="691">
        <v>0</v>
      </c>
      <c r="H37" s="460">
        <f t="shared" si="1"/>
        <v>0</v>
      </c>
      <c r="J37" s="423">
        <f t="shared" si="2"/>
        <v>0</v>
      </c>
    </row>
    <row r="38" spans="1:10">
      <c r="A38" s="138"/>
      <c r="B38" s="391">
        <v>34</v>
      </c>
      <c r="C38" s="703" t="s">
        <v>136</v>
      </c>
      <c r="D38" s="689">
        <v>6</v>
      </c>
      <c r="E38" s="686">
        <v>0</v>
      </c>
      <c r="F38" s="686">
        <v>0</v>
      </c>
      <c r="G38" s="691">
        <v>0</v>
      </c>
      <c r="H38" s="460">
        <f t="shared" si="1"/>
        <v>0</v>
      </c>
      <c r="J38" s="423">
        <f t="shared" si="2"/>
        <v>0</v>
      </c>
    </row>
    <row r="39" spans="1:10">
      <c r="A39" s="138"/>
      <c r="B39" s="391">
        <v>35</v>
      </c>
      <c r="C39" s="703" t="s">
        <v>137</v>
      </c>
      <c r="D39" s="689">
        <v>6478.25</v>
      </c>
      <c r="E39" s="686">
        <v>0</v>
      </c>
      <c r="F39" s="686">
        <v>0</v>
      </c>
      <c r="G39" s="691">
        <v>0</v>
      </c>
      <c r="H39" s="460">
        <f t="shared" si="1"/>
        <v>0</v>
      </c>
      <c r="J39" s="423">
        <f t="shared" si="2"/>
        <v>0</v>
      </c>
    </row>
    <row r="40" spans="1:10">
      <c r="A40" s="138"/>
      <c r="B40" s="391">
        <v>36</v>
      </c>
      <c r="C40" s="703" t="s">
        <v>138</v>
      </c>
      <c r="D40" s="689">
        <v>3250.5</v>
      </c>
      <c r="E40" s="686">
        <v>0</v>
      </c>
      <c r="F40" s="686">
        <v>0</v>
      </c>
      <c r="G40" s="691">
        <v>0</v>
      </c>
      <c r="H40" s="460">
        <f t="shared" si="1"/>
        <v>0</v>
      </c>
      <c r="J40" s="423">
        <f t="shared" si="2"/>
        <v>0</v>
      </c>
    </row>
    <row r="41" spans="1:10">
      <c r="A41" s="138"/>
      <c r="B41" s="391">
        <v>37</v>
      </c>
      <c r="C41" s="703" t="s">
        <v>139</v>
      </c>
      <c r="D41" s="689">
        <v>27676.32</v>
      </c>
      <c r="E41" s="686">
        <v>0</v>
      </c>
      <c r="F41" s="686">
        <v>0</v>
      </c>
      <c r="G41" s="691">
        <v>0</v>
      </c>
      <c r="H41" s="460">
        <f t="shared" si="1"/>
        <v>0</v>
      </c>
      <c r="J41" s="423">
        <f t="shared" si="2"/>
        <v>0</v>
      </c>
    </row>
    <row r="42" spans="1:10">
      <c r="A42" s="138"/>
      <c r="B42" s="391">
        <v>38</v>
      </c>
      <c r="C42" s="703" t="s">
        <v>140</v>
      </c>
      <c r="D42" s="689">
        <v>2046.29</v>
      </c>
      <c r="E42" s="686">
        <v>0</v>
      </c>
      <c r="F42" s="686">
        <v>0</v>
      </c>
      <c r="G42" s="691">
        <v>0</v>
      </c>
      <c r="H42" s="460">
        <f t="shared" si="1"/>
        <v>0</v>
      </c>
      <c r="J42" s="423">
        <f t="shared" si="2"/>
        <v>0</v>
      </c>
    </row>
    <row r="43" spans="1:10">
      <c r="A43" s="138"/>
      <c r="B43" s="391">
        <v>39</v>
      </c>
      <c r="C43" s="703" t="s">
        <v>141</v>
      </c>
      <c r="D43" s="689">
        <v>94.5</v>
      </c>
      <c r="E43" s="686">
        <v>0</v>
      </c>
      <c r="F43" s="686">
        <v>0</v>
      </c>
      <c r="G43" s="691">
        <v>0</v>
      </c>
      <c r="H43" s="460">
        <f t="shared" si="1"/>
        <v>0</v>
      </c>
      <c r="J43" s="423">
        <f t="shared" si="2"/>
        <v>0</v>
      </c>
    </row>
    <row r="44" spans="1:10">
      <c r="A44" s="138"/>
      <c r="B44" s="391">
        <v>40</v>
      </c>
      <c r="C44" s="703" t="s">
        <v>142</v>
      </c>
      <c r="D44" s="689">
        <v>4798</v>
      </c>
      <c r="E44" s="686">
        <v>0</v>
      </c>
      <c r="F44" s="686">
        <v>0</v>
      </c>
      <c r="G44" s="691">
        <v>0</v>
      </c>
      <c r="H44" s="460">
        <f t="shared" si="1"/>
        <v>0</v>
      </c>
      <c r="J44" s="423">
        <f t="shared" si="2"/>
        <v>0</v>
      </c>
    </row>
    <row r="45" spans="1:10">
      <c r="A45" s="138"/>
      <c r="B45" s="391">
        <v>41</v>
      </c>
      <c r="C45" s="703" t="s">
        <v>143</v>
      </c>
      <c r="D45" s="689">
        <v>1240.04</v>
      </c>
      <c r="E45" s="686">
        <v>0</v>
      </c>
      <c r="F45" s="686">
        <v>0</v>
      </c>
      <c r="G45" s="691">
        <v>0</v>
      </c>
      <c r="H45" s="460">
        <f t="shared" si="1"/>
        <v>0</v>
      </c>
      <c r="J45" s="423">
        <f t="shared" si="2"/>
        <v>0</v>
      </c>
    </row>
    <row r="46" spans="1:10">
      <c r="A46" s="138" t="s">
        <v>256</v>
      </c>
      <c r="B46" s="391">
        <v>42</v>
      </c>
      <c r="C46" s="703" t="s">
        <v>145</v>
      </c>
      <c r="D46" s="689">
        <v>16485.150000000001</v>
      </c>
      <c r="E46" s="686">
        <v>0</v>
      </c>
      <c r="F46" s="686">
        <v>0</v>
      </c>
      <c r="G46" s="691">
        <v>0</v>
      </c>
      <c r="H46" s="460">
        <f t="shared" si="1"/>
        <v>0</v>
      </c>
      <c r="J46" s="423">
        <f t="shared" si="2"/>
        <v>0</v>
      </c>
    </row>
    <row r="47" spans="1:10">
      <c r="A47" s="138" t="s">
        <v>257</v>
      </c>
      <c r="B47" s="391">
        <v>43</v>
      </c>
      <c r="C47" s="703" t="s">
        <v>269</v>
      </c>
      <c r="D47" s="689">
        <v>5744.25</v>
      </c>
      <c r="E47" s="686">
        <v>0</v>
      </c>
      <c r="F47" s="686">
        <v>0</v>
      </c>
      <c r="G47" s="691">
        <v>0</v>
      </c>
      <c r="H47" s="460">
        <f t="shared" si="1"/>
        <v>0</v>
      </c>
      <c r="J47" s="423">
        <f t="shared" si="2"/>
        <v>0</v>
      </c>
    </row>
    <row r="48" spans="1:10">
      <c r="A48" s="138"/>
      <c r="B48" s="391">
        <v>44</v>
      </c>
      <c r="C48" s="703" t="s">
        <v>147</v>
      </c>
      <c r="D48" s="689">
        <v>22465.42</v>
      </c>
      <c r="E48" s="686">
        <v>0</v>
      </c>
      <c r="F48" s="686">
        <v>0</v>
      </c>
      <c r="G48" s="691">
        <v>0</v>
      </c>
      <c r="H48" s="460">
        <f t="shared" si="1"/>
        <v>0</v>
      </c>
      <c r="J48" s="423">
        <f t="shared" si="2"/>
        <v>0</v>
      </c>
    </row>
    <row r="49" spans="1:10">
      <c r="A49" s="138"/>
      <c r="B49" s="391">
        <v>45</v>
      </c>
      <c r="C49" s="703" t="s">
        <v>148</v>
      </c>
      <c r="D49" s="689">
        <v>2119.52</v>
      </c>
      <c r="E49" s="686">
        <v>0</v>
      </c>
      <c r="F49" s="686">
        <v>0</v>
      </c>
      <c r="G49" s="691">
        <v>0</v>
      </c>
      <c r="H49" s="460">
        <f t="shared" si="1"/>
        <v>0</v>
      </c>
      <c r="J49" s="423">
        <f t="shared" si="2"/>
        <v>0</v>
      </c>
    </row>
    <row r="50" spans="1:10">
      <c r="A50" s="391"/>
      <c r="B50" s="391">
        <v>46</v>
      </c>
      <c r="C50" s="703" t="s">
        <v>150</v>
      </c>
      <c r="D50" s="689">
        <v>6773.3</v>
      </c>
      <c r="E50" s="686">
        <v>0</v>
      </c>
      <c r="F50" s="686">
        <v>0</v>
      </c>
      <c r="G50" s="691">
        <v>0</v>
      </c>
      <c r="H50" s="460">
        <f t="shared" si="1"/>
        <v>0</v>
      </c>
      <c r="J50" s="423">
        <f t="shared" si="2"/>
        <v>0</v>
      </c>
    </row>
    <row r="51" spans="1:10">
      <c r="A51" s="391"/>
      <c r="B51" s="391">
        <v>47</v>
      </c>
      <c r="C51" s="703" t="s">
        <v>151</v>
      </c>
      <c r="D51" s="689">
        <v>5161.25</v>
      </c>
      <c r="E51" s="686">
        <v>0</v>
      </c>
      <c r="F51" s="686">
        <v>0</v>
      </c>
      <c r="G51" s="691">
        <v>0</v>
      </c>
      <c r="H51" s="460">
        <f t="shared" si="1"/>
        <v>0</v>
      </c>
      <c r="J51" s="423">
        <f t="shared" si="2"/>
        <v>0</v>
      </c>
    </row>
    <row r="52" spans="1:10">
      <c r="A52" s="391"/>
      <c r="B52" s="391">
        <v>48</v>
      </c>
      <c r="C52" s="703" t="s">
        <v>152</v>
      </c>
      <c r="D52" s="689">
        <v>29475.759999999998</v>
      </c>
      <c r="E52" s="686">
        <v>0</v>
      </c>
      <c r="F52" s="686">
        <v>0</v>
      </c>
      <c r="G52" s="691">
        <v>0</v>
      </c>
      <c r="H52" s="460">
        <f t="shared" si="1"/>
        <v>0</v>
      </c>
      <c r="J52" s="423">
        <f t="shared" si="2"/>
        <v>0</v>
      </c>
    </row>
    <row r="53" spans="1:10">
      <c r="A53" s="138"/>
      <c r="B53" s="391">
        <v>49</v>
      </c>
      <c r="C53" s="703" t="s">
        <v>153</v>
      </c>
      <c r="D53" s="689">
        <v>8107.01</v>
      </c>
      <c r="E53" s="686">
        <v>0</v>
      </c>
      <c r="F53" s="686">
        <v>0</v>
      </c>
      <c r="G53" s="691">
        <v>0</v>
      </c>
      <c r="H53" s="460">
        <f t="shared" si="1"/>
        <v>0</v>
      </c>
      <c r="J53" s="423">
        <f t="shared" si="2"/>
        <v>0</v>
      </c>
    </row>
    <row r="54" spans="1:10">
      <c r="A54" s="138"/>
      <c r="B54" s="391">
        <v>50</v>
      </c>
      <c r="C54" s="703" t="s">
        <v>187</v>
      </c>
      <c r="D54" s="689">
        <v>68512.509999999995</v>
      </c>
      <c r="E54" s="686">
        <v>0</v>
      </c>
      <c r="F54" s="686">
        <v>0</v>
      </c>
      <c r="G54" s="691">
        <v>0</v>
      </c>
      <c r="H54" s="460">
        <f t="shared" si="1"/>
        <v>0</v>
      </c>
      <c r="J54" s="423">
        <f t="shared" si="2"/>
        <v>0</v>
      </c>
    </row>
    <row r="55" spans="1:10">
      <c r="A55" s="138"/>
      <c r="B55" s="391">
        <v>51</v>
      </c>
      <c r="C55" s="703" t="s">
        <v>188</v>
      </c>
      <c r="D55" s="689">
        <v>16648.8</v>
      </c>
      <c r="E55" s="686">
        <v>0</v>
      </c>
      <c r="F55" s="686">
        <v>0</v>
      </c>
      <c r="G55" s="691">
        <v>0</v>
      </c>
      <c r="H55" s="460">
        <f t="shared" si="1"/>
        <v>0</v>
      </c>
      <c r="J55" s="423">
        <f t="shared" si="2"/>
        <v>0</v>
      </c>
    </row>
    <row r="56" spans="1:10">
      <c r="A56" s="138"/>
      <c r="B56" s="391">
        <v>52</v>
      </c>
      <c r="C56" s="703" t="s">
        <v>189</v>
      </c>
      <c r="D56" s="689">
        <v>199244.77</v>
      </c>
      <c r="E56" s="686">
        <v>0</v>
      </c>
      <c r="F56" s="686">
        <v>0</v>
      </c>
      <c r="G56" s="691">
        <v>0</v>
      </c>
      <c r="H56" s="460">
        <f t="shared" si="1"/>
        <v>0</v>
      </c>
      <c r="J56" s="423">
        <f t="shared" si="2"/>
        <v>0</v>
      </c>
    </row>
    <row r="57" spans="1:10">
      <c r="A57" s="138"/>
      <c r="B57" s="391">
        <v>53</v>
      </c>
      <c r="C57" s="703" t="s">
        <v>190</v>
      </c>
      <c r="D57" s="689">
        <v>108772.89</v>
      </c>
      <c r="E57" s="686">
        <v>0</v>
      </c>
      <c r="F57" s="686">
        <v>0</v>
      </c>
      <c r="G57" s="691">
        <v>0</v>
      </c>
      <c r="H57" s="460">
        <f t="shared" si="1"/>
        <v>0</v>
      </c>
      <c r="J57" s="423">
        <f t="shared" si="2"/>
        <v>0</v>
      </c>
    </row>
    <row r="58" spans="1:10">
      <c r="A58" s="138"/>
      <c r="B58" s="391">
        <v>54</v>
      </c>
      <c r="C58" s="703" t="s">
        <v>191</v>
      </c>
      <c r="D58" s="689">
        <v>3026</v>
      </c>
      <c r="E58" s="686">
        <v>0</v>
      </c>
      <c r="F58" s="686">
        <v>0</v>
      </c>
      <c r="G58" s="691">
        <v>0</v>
      </c>
      <c r="H58" s="460">
        <f t="shared" si="1"/>
        <v>0</v>
      </c>
      <c r="J58" s="423">
        <f t="shared" si="2"/>
        <v>0</v>
      </c>
    </row>
    <row r="59" spans="1:10">
      <c r="A59" s="138"/>
      <c r="B59" s="391">
        <v>55</v>
      </c>
      <c r="C59" s="703" t="s">
        <v>192</v>
      </c>
      <c r="D59" s="689">
        <v>6908.39</v>
      </c>
      <c r="E59" s="686">
        <v>0</v>
      </c>
      <c r="F59" s="686">
        <v>0</v>
      </c>
      <c r="G59" s="691">
        <v>0</v>
      </c>
      <c r="H59" s="460">
        <f t="shared" si="1"/>
        <v>0</v>
      </c>
      <c r="J59" s="423">
        <f t="shared" si="2"/>
        <v>0</v>
      </c>
    </row>
    <row r="60" spans="1:10">
      <c r="A60" s="138" t="s">
        <v>258</v>
      </c>
      <c r="B60" s="391">
        <v>56</v>
      </c>
      <c r="C60" s="703" t="s">
        <v>116</v>
      </c>
      <c r="D60" s="689">
        <v>3502</v>
      </c>
      <c r="E60" s="686">
        <v>0</v>
      </c>
      <c r="F60" s="686">
        <v>0</v>
      </c>
      <c r="G60" s="691">
        <v>0</v>
      </c>
      <c r="H60" s="460">
        <f t="shared" si="1"/>
        <v>0</v>
      </c>
      <c r="J60" s="423">
        <f t="shared" si="2"/>
        <v>0</v>
      </c>
    </row>
    <row r="61" spans="1:10">
      <c r="A61" s="138" t="s">
        <v>270</v>
      </c>
      <c r="B61" s="391">
        <v>57</v>
      </c>
      <c r="C61" s="703" t="s">
        <v>120</v>
      </c>
      <c r="D61" s="689">
        <v>1654</v>
      </c>
      <c r="E61" s="686">
        <v>0</v>
      </c>
      <c r="F61" s="686">
        <v>0</v>
      </c>
      <c r="G61" s="691">
        <v>0</v>
      </c>
      <c r="H61" s="460">
        <f t="shared" si="1"/>
        <v>0</v>
      </c>
      <c r="J61" s="423">
        <f t="shared" si="2"/>
        <v>0</v>
      </c>
    </row>
    <row r="62" spans="1:10">
      <c r="A62" s="445"/>
      <c r="B62" s="391">
        <v>58</v>
      </c>
      <c r="C62" s="703" t="s">
        <v>121</v>
      </c>
      <c r="D62" s="689">
        <v>1348.93</v>
      </c>
      <c r="E62" s="686">
        <v>0</v>
      </c>
      <c r="F62" s="686">
        <v>0</v>
      </c>
      <c r="G62" s="691">
        <v>0</v>
      </c>
      <c r="H62" s="460">
        <f t="shared" si="1"/>
        <v>0</v>
      </c>
      <c r="J62" s="423">
        <f t="shared" si="2"/>
        <v>0</v>
      </c>
    </row>
    <row r="63" spans="1:10">
      <c r="A63" s="445"/>
      <c r="B63" s="391">
        <v>59</v>
      </c>
      <c r="C63" s="703" t="s">
        <v>122</v>
      </c>
      <c r="D63" s="689">
        <v>873.5</v>
      </c>
      <c r="E63" s="686">
        <v>0</v>
      </c>
      <c r="F63" s="686">
        <v>0</v>
      </c>
      <c r="G63" s="691">
        <v>0</v>
      </c>
      <c r="H63" s="460">
        <f t="shared" si="1"/>
        <v>0</v>
      </c>
      <c r="J63" s="423">
        <f t="shared" si="2"/>
        <v>0</v>
      </c>
    </row>
    <row r="64" spans="1:10">
      <c r="A64" s="445"/>
      <c r="B64" s="391">
        <v>60</v>
      </c>
      <c r="C64" s="703" t="s">
        <v>124</v>
      </c>
      <c r="D64" s="689">
        <v>4336.9799999999996</v>
      </c>
      <c r="E64" s="686">
        <v>0</v>
      </c>
      <c r="F64" s="686">
        <v>0</v>
      </c>
      <c r="G64" s="691">
        <v>0</v>
      </c>
      <c r="H64" s="460">
        <f t="shared" si="1"/>
        <v>0</v>
      </c>
      <c r="J64" s="423">
        <f t="shared" si="2"/>
        <v>0</v>
      </c>
    </row>
    <row r="65" spans="1:10">
      <c r="A65" s="445"/>
      <c r="B65" s="391">
        <v>61</v>
      </c>
      <c r="C65" s="703" t="s">
        <v>125</v>
      </c>
      <c r="D65" s="689">
        <v>7028</v>
      </c>
      <c r="E65" s="686">
        <v>0</v>
      </c>
      <c r="F65" s="686">
        <v>0</v>
      </c>
      <c r="G65" s="691">
        <v>0</v>
      </c>
      <c r="H65" s="460">
        <f t="shared" si="1"/>
        <v>0</v>
      </c>
      <c r="J65" s="423">
        <f t="shared" si="2"/>
        <v>0</v>
      </c>
    </row>
    <row r="66" spans="1:10">
      <c r="A66" s="138"/>
      <c r="B66" s="391">
        <v>62</v>
      </c>
      <c r="C66" s="703" t="s">
        <v>126</v>
      </c>
      <c r="D66" s="685">
        <v>1921.56</v>
      </c>
      <c r="E66" s="686">
        <v>0</v>
      </c>
      <c r="F66" s="686">
        <v>0</v>
      </c>
      <c r="G66" s="691">
        <v>0</v>
      </c>
      <c r="H66" s="460">
        <f t="shared" si="1"/>
        <v>0</v>
      </c>
      <c r="J66" s="423">
        <f t="shared" si="2"/>
        <v>0</v>
      </c>
    </row>
    <row r="67" spans="1:10">
      <c r="A67" s="138"/>
      <c r="B67" s="391">
        <v>63</v>
      </c>
      <c r="C67" s="703" t="s">
        <v>128</v>
      </c>
      <c r="D67" s="685">
        <v>1013.4</v>
      </c>
      <c r="E67" s="686">
        <v>0</v>
      </c>
      <c r="F67" s="686">
        <v>0</v>
      </c>
      <c r="G67" s="691">
        <v>0</v>
      </c>
      <c r="H67" s="460">
        <f t="shared" si="1"/>
        <v>0</v>
      </c>
      <c r="J67" s="423">
        <f t="shared" si="2"/>
        <v>0</v>
      </c>
    </row>
    <row r="68" spans="1:10">
      <c r="A68" s="138"/>
      <c r="B68" s="391">
        <v>64</v>
      </c>
      <c r="C68" s="703" t="s">
        <v>129</v>
      </c>
      <c r="D68" s="685">
        <v>166</v>
      </c>
      <c r="E68" s="686">
        <v>0</v>
      </c>
      <c r="F68" s="686">
        <v>0</v>
      </c>
      <c r="G68" s="691">
        <v>0</v>
      </c>
      <c r="H68" s="460">
        <f t="shared" si="1"/>
        <v>0</v>
      </c>
      <c r="J68" s="423">
        <f t="shared" si="2"/>
        <v>0</v>
      </c>
    </row>
    <row r="69" spans="1:10">
      <c r="A69" s="138"/>
      <c r="B69" s="391">
        <v>65</v>
      </c>
      <c r="C69" s="703" t="s">
        <v>130</v>
      </c>
      <c r="D69" s="689">
        <v>6572</v>
      </c>
      <c r="E69" s="686">
        <v>0</v>
      </c>
      <c r="F69" s="686">
        <v>0</v>
      </c>
      <c r="G69" s="691">
        <v>0</v>
      </c>
      <c r="H69" s="460">
        <f t="shared" si="1"/>
        <v>0</v>
      </c>
      <c r="J69" s="423">
        <f t="shared" si="2"/>
        <v>0</v>
      </c>
    </row>
    <row r="70" spans="1:10">
      <c r="A70" s="138"/>
      <c r="B70" s="391">
        <v>66</v>
      </c>
      <c r="C70" s="703" t="s">
        <v>132</v>
      </c>
      <c r="D70" s="689">
        <v>388.5</v>
      </c>
      <c r="E70" s="686">
        <v>0</v>
      </c>
      <c r="F70" s="686">
        <v>0</v>
      </c>
      <c r="G70" s="691">
        <v>0</v>
      </c>
      <c r="H70" s="460">
        <f t="shared" ref="H70:H71" si="3">+G70-F70</f>
        <v>0</v>
      </c>
      <c r="J70" s="423">
        <f t="shared" ref="J70:J71" si="4">IF(G70&gt;0,1,0)</f>
        <v>0</v>
      </c>
    </row>
    <row r="71" spans="1:10">
      <c r="A71" s="138"/>
      <c r="B71" s="391">
        <v>67</v>
      </c>
      <c r="C71" s="703" t="s">
        <v>131</v>
      </c>
      <c r="D71" s="689">
        <v>2167</v>
      </c>
      <c r="E71" s="686">
        <v>0</v>
      </c>
      <c r="F71" s="686">
        <v>0</v>
      </c>
      <c r="G71" s="691">
        <v>0</v>
      </c>
      <c r="H71" s="460">
        <f t="shared" si="3"/>
        <v>0</v>
      </c>
      <c r="J71" s="423">
        <f t="shared" si="4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48">
    <tabColor theme="8" tint="0.59999389629810485"/>
  </sheetPr>
  <dimension ref="A1:J7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9" sqref="H9"/>
    </sheetView>
  </sheetViews>
  <sheetFormatPr defaultColWidth="9" defaultRowHeight="18.75"/>
  <cols>
    <col min="1" max="1" width="9" style="423"/>
    <col min="2" max="2" width="4.7109375" style="423" customWidth="1"/>
    <col min="3" max="3" width="14.42578125" style="423" customWidth="1"/>
    <col min="4" max="4" width="14.140625" style="423" customWidth="1"/>
    <col min="5" max="5" width="13.42578125" style="423" customWidth="1"/>
    <col min="6" max="6" width="15.5703125" style="423" customWidth="1"/>
    <col min="7" max="7" width="13.140625" style="423" customWidth="1"/>
    <col min="8" max="8" width="9.140625" style="423" customWidth="1"/>
    <col min="9" max="16384" width="9" style="423"/>
  </cols>
  <sheetData>
    <row r="1" spans="1:10">
      <c r="A1" s="850" t="s">
        <v>573</v>
      </c>
      <c r="B1" s="850"/>
      <c r="C1" s="850"/>
      <c r="D1" s="850"/>
      <c r="E1" s="850"/>
      <c r="F1" s="850"/>
      <c r="G1" s="850"/>
      <c r="H1" s="850"/>
    </row>
    <row r="2" spans="1:10">
      <c r="A2" s="850" t="s">
        <v>237</v>
      </c>
      <c r="B2" s="850" t="s">
        <v>227</v>
      </c>
      <c r="C2" s="850" t="s">
        <v>4</v>
      </c>
      <c r="D2" s="870" t="s">
        <v>228</v>
      </c>
      <c r="E2" s="876" t="s">
        <v>260</v>
      </c>
      <c r="F2" s="138" t="s">
        <v>230</v>
      </c>
      <c r="G2" s="138" t="s">
        <v>230</v>
      </c>
      <c r="H2" s="870" t="s">
        <v>231</v>
      </c>
      <c r="J2" s="422" t="s">
        <v>318</v>
      </c>
    </row>
    <row r="3" spans="1:10">
      <c r="A3" s="850"/>
      <c r="B3" s="850"/>
      <c r="C3" s="850"/>
      <c r="D3" s="870"/>
      <c r="E3" s="876"/>
      <c r="F3" s="138" t="s">
        <v>236</v>
      </c>
      <c r="G3" s="138" t="s">
        <v>235</v>
      </c>
      <c r="H3" s="870"/>
    </row>
    <row r="4" spans="1:10">
      <c r="A4" s="850" t="s">
        <v>40</v>
      </c>
      <c r="B4" s="850"/>
      <c r="C4" s="850"/>
      <c r="D4" s="459">
        <f>SUM(D5:D71)</f>
        <v>5273851.879999999</v>
      </c>
      <c r="E4" s="459">
        <f t="shared" ref="E4:H4" si="0">SUM(E5:E71)</f>
        <v>540.29999999999995</v>
      </c>
      <c r="F4" s="459">
        <f>SUM(F5:F71)</f>
        <v>537.79999999999995</v>
      </c>
      <c r="G4" s="459">
        <f t="shared" si="0"/>
        <v>540.29999999999995</v>
      </c>
      <c r="H4" s="459">
        <f t="shared" si="0"/>
        <v>2.5</v>
      </c>
      <c r="J4" s="424">
        <f>SUM(J5:J71)</f>
        <v>10</v>
      </c>
    </row>
    <row r="5" spans="1:10">
      <c r="A5" s="138" t="s">
        <v>248</v>
      </c>
      <c r="B5" s="391">
        <v>1</v>
      </c>
      <c r="C5" s="705" t="s">
        <v>196</v>
      </c>
      <c r="D5" s="689">
        <v>1196555.2</v>
      </c>
      <c r="E5" s="686">
        <v>342</v>
      </c>
      <c r="F5" s="686">
        <v>342</v>
      </c>
      <c r="G5" s="691">
        <v>342</v>
      </c>
      <c r="H5" s="460">
        <f>+G5-F5</f>
        <v>0</v>
      </c>
      <c r="J5" s="423">
        <f>IF(G5&gt;0,1,0)</f>
        <v>1</v>
      </c>
    </row>
    <row r="6" spans="1:10">
      <c r="A6" s="138" t="s">
        <v>249</v>
      </c>
      <c r="B6" s="391">
        <v>2</v>
      </c>
      <c r="C6" s="705" t="s">
        <v>184</v>
      </c>
      <c r="D6" s="689">
        <v>928543.51</v>
      </c>
      <c r="E6" s="686">
        <v>66</v>
      </c>
      <c r="F6" s="686">
        <v>66</v>
      </c>
      <c r="G6" s="691">
        <v>66</v>
      </c>
      <c r="H6" s="460">
        <f t="shared" ref="H6:H69" si="1">+G6-F6</f>
        <v>0</v>
      </c>
      <c r="J6" s="423">
        <f t="shared" ref="J6:J69" si="2">IF(G6&gt;0,1,0)</f>
        <v>1</v>
      </c>
    </row>
    <row r="7" spans="1:10">
      <c r="A7" s="138"/>
      <c r="B7" s="391">
        <v>3</v>
      </c>
      <c r="C7" s="705" t="s">
        <v>166</v>
      </c>
      <c r="D7" s="704">
        <v>100898.5</v>
      </c>
      <c r="E7" s="686">
        <v>35</v>
      </c>
      <c r="F7" s="686">
        <v>35</v>
      </c>
      <c r="G7" s="691">
        <v>35</v>
      </c>
      <c r="H7" s="460">
        <f t="shared" si="1"/>
        <v>0</v>
      </c>
      <c r="J7" s="423">
        <f t="shared" si="2"/>
        <v>1</v>
      </c>
    </row>
    <row r="8" spans="1:10">
      <c r="A8" s="138"/>
      <c r="B8" s="391">
        <v>4</v>
      </c>
      <c r="C8" s="705" t="s">
        <v>195</v>
      </c>
      <c r="D8" s="689">
        <v>137286.72</v>
      </c>
      <c r="E8" s="686">
        <v>34.799999999999997</v>
      </c>
      <c r="F8" s="686">
        <v>34.799999999999997</v>
      </c>
      <c r="G8" s="691">
        <v>34.799999999999997</v>
      </c>
      <c r="H8" s="460">
        <f t="shared" si="1"/>
        <v>0</v>
      </c>
      <c r="J8" s="423">
        <f t="shared" si="2"/>
        <v>1</v>
      </c>
    </row>
    <row r="9" spans="1:10">
      <c r="A9" s="138"/>
      <c r="B9" s="391">
        <v>5</v>
      </c>
      <c r="C9" s="705" t="s">
        <v>183</v>
      </c>
      <c r="D9" s="689">
        <v>1149705</v>
      </c>
      <c r="E9" s="686">
        <v>19</v>
      </c>
      <c r="F9" s="686">
        <v>19</v>
      </c>
      <c r="G9" s="691">
        <v>19</v>
      </c>
      <c r="H9" s="460">
        <f t="shared" si="1"/>
        <v>0</v>
      </c>
      <c r="J9" s="423">
        <f t="shared" si="2"/>
        <v>1</v>
      </c>
    </row>
    <row r="10" spans="1:10">
      <c r="A10" s="138"/>
      <c r="B10" s="391">
        <v>6</v>
      </c>
      <c r="C10" s="705" t="s">
        <v>167</v>
      </c>
      <c r="D10" s="689">
        <v>62047</v>
      </c>
      <c r="E10" s="686">
        <v>16</v>
      </c>
      <c r="F10" s="686">
        <v>16</v>
      </c>
      <c r="G10" s="691">
        <v>16</v>
      </c>
      <c r="H10" s="460">
        <f t="shared" si="1"/>
        <v>0</v>
      </c>
      <c r="J10" s="423">
        <f t="shared" si="2"/>
        <v>1</v>
      </c>
    </row>
    <row r="11" spans="1:10">
      <c r="A11" s="138"/>
      <c r="B11" s="391">
        <v>7</v>
      </c>
      <c r="C11" s="705" t="s">
        <v>194</v>
      </c>
      <c r="D11" s="689">
        <v>88665.62</v>
      </c>
      <c r="E11" s="686">
        <v>15.5</v>
      </c>
      <c r="F11" s="686">
        <v>13</v>
      </c>
      <c r="G11" s="691">
        <v>15.5</v>
      </c>
      <c r="H11" s="460">
        <f t="shared" si="1"/>
        <v>2.5</v>
      </c>
      <c r="J11" s="423">
        <f t="shared" si="2"/>
        <v>1</v>
      </c>
    </row>
    <row r="12" spans="1:10">
      <c r="A12" s="138" t="s">
        <v>250</v>
      </c>
      <c r="B12" s="391">
        <v>8</v>
      </c>
      <c r="C12" s="705" t="s">
        <v>186</v>
      </c>
      <c r="D12" s="689">
        <v>423653.35</v>
      </c>
      <c r="E12" s="686">
        <v>6</v>
      </c>
      <c r="F12" s="686">
        <v>6</v>
      </c>
      <c r="G12" s="691">
        <v>6</v>
      </c>
      <c r="H12" s="460">
        <f t="shared" si="1"/>
        <v>0</v>
      </c>
      <c r="J12" s="423">
        <f t="shared" si="2"/>
        <v>1</v>
      </c>
    </row>
    <row r="13" spans="1:10">
      <c r="A13" s="138" t="s">
        <v>249</v>
      </c>
      <c r="B13" s="391">
        <v>9</v>
      </c>
      <c r="C13" s="705" t="s">
        <v>187</v>
      </c>
      <c r="D13" s="689">
        <v>68512.509999999995</v>
      </c>
      <c r="E13" s="686">
        <v>4</v>
      </c>
      <c r="F13" s="686">
        <v>4</v>
      </c>
      <c r="G13" s="691">
        <v>4</v>
      </c>
      <c r="H13" s="460">
        <f t="shared" si="1"/>
        <v>0</v>
      </c>
      <c r="J13" s="423">
        <f t="shared" si="2"/>
        <v>1</v>
      </c>
    </row>
    <row r="14" spans="1:10">
      <c r="A14" s="138"/>
      <c r="B14" s="391">
        <v>10</v>
      </c>
      <c r="C14" s="705" t="s">
        <v>164</v>
      </c>
      <c r="D14" s="689">
        <v>12941.25</v>
      </c>
      <c r="E14" s="686">
        <v>2</v>
      </c>
      <c r="F14" s="686">
        <v>2</v>
      </c>
      <c r="G14" s="691">
        <v>2</v>
      </c>
      <c r="H14" s="460">
        <f t="shared" si="1"/>
        <v>0</v>
      </c>
      <c r="J14" s="423">
        <f t="shared" si="2"/>
        <v>1</v>
      </c>
    </row>
    <row r="15" spans="1:10">
      <c r="A15" s="138"/>
      <c r="B15" s="391">
        <v>11</v>
      </c>
      <c r="C15" s="705" t="s">
        <v>155</v>
      </c>
      <c r="D15" s="689">
        <v>146</v>
      </c>
      <c r="E15" s="686">
        <v>0</v>
      </c>
      <c r="F15" s="686">
        <v>0</v>
      </c>
      <c r="G15" s="691">
        <v>0</v>
      </c>
      <c r="H15" s="460">
        <f t="shared" si="1"/>
        <v>0</v>
      </c>
      <c r="J15" s="423">
        <f t="shared" si="2"/>
        <v>0</v>
      </c>
    </row>
    <row r="16" spans="1:10">
      <c r="A16" s="138"/>
      <c r="B16" s="391">
        <v>12</v>
      </c>
      <c r="C16" s="705" t="s">
        <v>156</v>
      </c>
      <c r="D16" s="689">
        <v>1501.5</v>
      </c>
      <c r="E16" s="686">
        <v>0</v>
      </c>
      <c r="F16" s="686">
        <v>0</v>
      </c>
      <c r="G16" s="691">
        <v>0</v>
      </c>
      <c r="H16" s="460">
        <f t="shared" si="1"/>
        <v>0</v>
      </c>
      <c r="J16" s="423">
        <f t="shared" si="2"/>
        <v>0</v>
      </c>
    </row>
    <row r="17" spans="1:10">
      <c r="A17" s="138"/>
      <c r="B17" s="391">
        <v>13</v>
      </c>
      <c r="C17" s="705" t="s">
        <v>217</v>
      </c>
      <c r="D17" s="689">
        <v>8678.75</v>
      </c>
      <c r="E17" s="686">
        <v>0</v>
      </c>
      <c r="F17" s="686">
        <v>0</v>
      </c>
      <c r="G17" s="691">
        <v>0</v>
      </c>
      <c r="H17" s="460">
        <f t="shared" si="1"/>
        <v>0</v>
      </c>
      <c r="J17" s="423">
        <f t="shared" si="2"/>
        <v>0</v>
      </c>
    </row>
    <row r="18" spans="1:10">
      <c r="A18" s="138"/>
      <c r="B18" s="391">
        <v>14</v>
      </c>
      <c r="C18" s="705" t="s">
        <v>158</v>
      </c>
      <c r="D18" s="689">
        <v>627</v>
      </c>
      <c r="E18" s="686">
        <v>0</v>
      </c>
      <c r="F18" s="686">
        <v>0</v>
      </c>
      <c r="G18" s="691">
        <v>0</v>
      </c>
      <c r="H18" s="460">
        <f t="shared" si="1"/>
        <v>0</v>
      </c>
      <c r="J18" s="423">
        <f t="shared" si="2"/>
        <v>0</v>
      </c>
    </row>
    <row r="19" spans="1:10">
      <c r="A19" s="138" t="s">
        <v>252</v>
      </c>
      <c r="B19" s="391">
        <v>15</v>
      </c>
      <c r="C19" s="705" t="s">
        <v>159</v>
      </c>
      <c r="D19" s="689">
        <v>575.25</v>
      </c>
      <c r="E19" s="686">
        <v>0</v>
      </c>
      <c r="F19" s="686">
        <v>0</v>
      </c>
      <c r="G19" s="691">
        <v>0</v>
      </c>
      <c r="H19" s="460">
        <f t="shared" si="1"/>
        <v>0</v>
      </c>
      <c r="J19" s="423">
        <f t="shared" si="2"/>
        <v>0</v>
      </c>
    </row>
    <row r="20" spans="1:10">
      <c r="A20" s="138" t="s">
        <v>251</v>
      </c>
      <c r="B20" s="391">
        <v>16</v>
      </c>
      <c r="C20" s="705" t="s">
        <v>160</v>
      </c>
      <c r="D20" s="706">
        <v>5432</v>
      </c>
      <c r="E20" s="686">
        <v>0</v>
      </c>
      <c r="F20" s="686">
        <v>0</v>
      </c>
      <c r="G20" s="691">
        <v>0</v>
      </c>
      <c r="H20" s="460">
        <f t="shared" si="1"/>
        <v>0</v>
      </c>
      <c r="J20" s="423">
        <f t="shared" si="2"/>
        <v>0</v>
      </c>
    </row>
    <row r="21" spans="1:10">
      <c r="A21" s="138"/>
      <c r="B21" s="391">
        <v>17</v>
      </c>
      <c r="C21" s="705" t="s">
        <v>161</v>
      </c>
      <c r="D21" s="689">
        <v>22.25</v>
      </c>
      <c r="E21" s="686">
        <v>0</v>
      </c>
      <c r="F21" s="686">
        <v>0</v>
      </c>
      <c r="G21" s="691">
        <v>0</v>
      </c>
      <c r="H21" s="460">
        <f t="shared" si="1"/>
        <v>0</v>
      </c>
      <c r="J21" s="423">
        <f t="shared" si="2"/>
        <v>0</v>
      </c>
    </row>
    <row r="22" spans="1:10">
      <c r="A22" s="138"/>
      <c r="B22" s="391">
        <v>18</v>
      </c>
      <c r="C22" s="705" t="s">
        <v>174</v>
      </c>
      <c r="D22" s="689">
        <v>16542</v>
      </c>
      <c r="E22" s="686">
        <v>0</v>
      </c>
      <c r="F22" s="686">
        <v>0</v>
      </c>
      <c r="G22" s="691">
        <v>0</v>
      </c>
      <c r="H22" s="460">
        <f t="shared" si="1"/>
        <v>0</v>
      </c>
      <c r="J22" s="423">
        <f t="shared" si="2"/>
        <v>0</v>
      </c>
    </row>
    <row r="23" spans="1:10">
      <c r="A23" s="138"/>
      <c r="B23" s="391">
        <v>19</v>
      </c>
      <c r="C23" s="705" t="s">
        <v>175</v>
      </c>
      <c r="D23" s="689">
        <v>365.25</v>
      </c>
      <c r="E23" s="686">
        <v>0</v>
      </c>
      <c r="F23" s="686">
        <v>0</v>
      </c>
      <c r="G23" s="691">
        <v>0</v>
      </c>
      <c r="H23" s="460">
        <f t="shared" si="1"/>
        <v>0</v>
      </c>
      <c r="J23" s="423">
        <f t="shared" si="2"/>
        <v>0</v>
      </c>
    </row>
    <row r="24" spans="1:10">
      <c r="A24" s="138"/>
      <c r="B24" s="391">
        <v>20</v>
      </c>
      <c r="C24" s="705" t="s">
        <v>176</v>
      </c>
      <c r="D24" s="706">
        <v>82545</v>
      </c>
      <c r="E24" s="686">
        <v>0</v>
      </c>
      <c r="F24" s="686">
        <v>0</v>
      </c>
      <c r="G24" s="691">
        <v>0</v>
      </c>
      <c r="H24" s="460">
        <f t="shared" si="1"/>
        <v>0</v>
      </c>
      <c r="J24" s="423">
        <f t="shared" si="2"/>
        <v>0</v>
      </c>
    </row>
    <row r="25" spans="1:10">
      <c r="A25" s="138"/>
      <c r="B25" s="391">
        <v>21</v>
      </c>
      <c r="C25" s="705" t="s">
        <v>177</v>
      </c>
      <c r="D25" s="689">
        <v>4254</v>
      </c>
      <c r="E25" s="686">
        <v>0</v>
      </c>
      <c r="F25" s="686">
        <v>0</v>
      </c>
      <c r="G25" s="691">
        <v>0</v>
      </c>
      <c r="H25" s="460">
        <f t="shared" si="1"/>
        <v>0</v>
      </c>
      <c r="J25" s="423">
        <f t="shared" si="2"/>
        <v>0</v>
      </c>
    </row>
    <row r="26" spans="1:10">
      <c r="A26" s="138"/>
      <c r="B26" s="391">
        <v>22</v>
      </c>
      <c r="C26" s="705" t="s">
        <v>178</v>
      </c>
      <c r="D26" s="706">
        <v>11143.77</v>
      </c>
      <c r="E26" s="686">
        <v>0</v>
      </c>
      <c r="F26" s="686">
        <v>0</v>
      </c>
      <c r="G26" s="691">
        <v>0</v>
      </c>
      <c r="H26" s="460">
        <f t="shared" si="1"/>
        <v>0</v>
      </c>
      <c r="J26" s="423">
        <f t="shared" si="2"/>
        <v>0</v>
      </c>
    </row>
    <row r="27" spans="1:10">
      <c r="A27" s="138" t="s">
        <v>267</v>
      </c>
      <c r="B27" s="391">
        <v>23</v>
      </c>
      <c r="C27" s="705" t="s">
        <v>179</v>
      </c>
      <c r="D27" s="706">
        <v>47</v>
      </c>
      <c r="E27" s="686">
        <v>0</v>
      </c>
      <c r="F27" s="686">
        <v>0</v>
      </c>
      <c r="G27" s="691">
        <v>0</v>
      </c>
      <c r="H27" s="460">
        <f t="shared" si="1"/>
        <v>0</v>
      </c>
      <c r="J27" s="423">
        <f t="shared" si="2"/>
        <v>0</v>
      </c>
    </row>
    <row r="28" spans="1:10">
      <c r="A28" s="138" t="s">
        <v>268</v>
      </c>
      <c r="B28" s="391">
        <v>24</v>
      </c>
      <c r="C28" s="705" t="s">
        <v>181</v>
      </c>
      <c r="D28" s="706">
        <v>4</v>
      </c>
      <c r="E28" s="686">
        <v>0</v>
      </c>
      <c r="F28" s="686">
        <v>0</v>
      </c>
      <c r="G28" s="691">
        <v>0</v>
      </c>
      <c r="H28" s="460">
        <f t="shared" si="1"/>
        <v>0</v>
      </c>
      <c r="J28" s="423">
        <f t="shared" si="2"/>
        <v>0</v>
      </c>
    </row>
    <row r="29" spans="1:10">
      <c r="A29" s="138"/>
      <c r="B29" s="391">
        <v>25</v>
      </c>
      <c r="C29" s="705" t="s">
        <v>165</v>
      </c>
      <c r="D29" s="706">
        <v>29059.75</v>
      </c>
      <c r="E29" s="686">
        <v>0</v>
      </c>
      <c r="F29" s="686">
        <v>0</v>
      </c>
      <c r="G29" s="691">
        <v>0</v>
      </c>
      <c r="H29" s="460">
        <f t="shared" si="1"/>
        <v>0</v>
      </c>
      <c r="J29" s="423">
        <f t="shared" si="2"/>
        <v>0</v>
      </c>
    </row>
    <row r="30" spans="1:10">
      <c r="A30" s="138"/>
      <c r="B30" s="391">
        <v>26</v>
      </c>
      <c r="C30" s="705" t="s">
        <v>168</v>
      </c>
      <c r="D30" s="706">
        <v>2516.75</v>
      </c>
      <c r="E30" s="686">
        <v>0</v>
      </c>
      <c r="F30" s="686">
        <v>0</v>
      </c>
      <c r="G30" s="691">
        <v>0</v>
      </c>
      <c r="H30" s="460">
        <f t="shared" si="1"/>
        <v>0</v>
      </c>
      <c r="J30" s="423">
        <f t="shared" si="2"/>
        <v>0</v>
      </c>
    </row>
    <row r="31" spans="1:10">
      <c r="A31" s="138"/>
      <c r="B31" s="391">
        <v>27</v>
      </c>
      <c r="C31" s="705" t="s">
        <v>169</v>
      </c>
      <c r="D31" s="706">
        <v>13108.5</v>
      </c>
      <c r="E31" s="686">
        <v>0</v>
      </c>
      <c r="F31" s="686">
        <v>0</v>
      </c>
      <c r="G31" s="691">
        <v>0</v>
      </c>
      <c r="H31" s="460">
        <f t="shared" si="1"/>
        <v>0</v>
      </c>
      <c r="J31" s="423">
        <f t="shared" si="2"/>
        <v>0</v>
      </c>
    </row>
    <row r="32" spans="1:10">
      <c r="A32" s="138"/>
      <c r="B32" s="391">
        <v>28</v>
      </c>
      <c r="C32" s="705" t="s">
        <v>170</v>
      </c>
      <c r="D32" s="706">
        <v>32466.400000000001</v>
      </c>
      <c r="E32" s="686">
        <v>0</v>
      </c>
      <c r="F32" s="686">
        <v>0</v>
      </c>
      <c r="G32" s="691">
        <v>0</v>
      </c>
      <c r="H32" s="460">
        <f t="shared" si="1"/>
        <v>0</v>
      </c>
      <c r="J32" s="423">
        <f t="shared" si="2"/>
        <v>0</v>
      </c>
    </row>
    <row r="33" spans="1:10">
      <c r="A33" s="138"/>
      <c r="B33" s="391">
        <v>29</v>
      </c>
      <c r="C33" s="705" t="s">
        <v>172</v>
      </c>
      <c r="D33" s="706">
        <v>34247.19</v>
      </c>
      <c r="E33" s="686">
        <v>0</v>
      </c>
      <c r="F33" s="686">
        <v>0</v>
      </c>
      <c r="G33" s="691">
        <v>0</v>
      </c>
      <c r="H33" s="460">
        <f t="shared" si="1"/>
        <v>0</v>
      </c>
      <c r="J33" s="423">
        <f t="shared" si="2"/>
        <v>0</v>
      </c>
    </row>
    <row r="34" spans="1:10">
      <c r="A34" s="138"/>
      <c r="B34" s="391">
        <v>30</v>
      </c>
      <c r="C34" s="705" t="s">
        <v>134</v>
      </c>
      <c r="D34" s="706">
        <v>5764.49</v>
      </c>
      <c r="E34" s="686">
        <v>0</v>
      </c>
      <c r="F34" s="686">
        <v>0</v>
      </c>
      <c r="G34" s="691">
        <v>0</v>
      </c>
      <c r="H34" s="460">
        <f t="shared" si="1"/>
        <v>0</v>
      </c>
      <c r="J34" s="423">
        <f t="shared" si="2"/>
        <v>0</v>
      </c>
    </row>
    <row r="35" spans="1:10">
      <c r="A35" s="138"/>
      <c r="B35" s="391">
        <v>31</v>
      </c>
      <c r="C35" s="705" t="s">
        <v>135</v>
      </c>
      <c r="D35" s="706">
        <v>1243.75</v>
      </c>
      <c r="E35" s="686">
        <v>0</v>
      </c>
      <c r="F35" s="686">
        <v>0</v>
      </c>
      <c r="G35" s="691">
        <v>0</v>
      </c>
      <c r="H35" s="460">
        <f t="shared" si="1"/>
        <v>0</v>
      </c>
      <c r="J35" s="423">
        <f t="shared" si="2"/>
        <v>0</v>
      </c>
    </row>
    <row r="36" spans="1:10">
      <c r="A36" s="138"/>
      <c r="B36" s="391">
        <v>32</v>
      </c>
      <c r="C36" s="705" t="s">
        <v>136</v>
      </c>
      <c r="D36" s="706">
        <v>6</v>
      </c>
      <c r="E36" s="686">
        <v>0</v>
      </c>
      <c r="F36" s="686">
        <v>0</v>
      </c>
      <c r="G36" s="691">
        <v>0</v>
      </c>
      <c r="H36" s="460">
        <f t="shared" si="1"/>
        <v>0</v>
      </c>
      <c r="J36" s="423">
        <f t="shared" si="2"/>
        <v>0</v>
      </c>
    </row>
    <row r="37" spans="1:10">
      <c r="A37" s="138"/>
      <c r="B37" s="391">
        <v>33</v>
      </c>
      <c r="C37" s="705" t="s">
        <v>137</v>
      </c>
      <c r="D37" s="706">
        <v>6478.25</v>
      </c>
      <c r="E37" s="686">
        <v>0</v>
      </c>
      <c r="F37" s="686">
        <v>0</v>
      </c>
      <c r="G37" s="691">
        <v>0</v>
      </c>
      <c r="H37" s="460">
        <f t="shared" si="1"/>
        <v>0</v>
      </c>
      <c r="J37" s="423">
        <f t="shared" si="2"/>
        <v>0</v>
      </c>
    </row>
    <row r="38" spans="1:10">
      <c r="A38" s="138"/>
      <c r="B38" s="391">
        <v>34</v>
      </c>
      <c r="C38" s="705" t="s">
        <v>138</v>
      </c>
      <c r="D38" s="706">
        <v>3250.5</v>
      </c>
      <c r="E38" s="686">
        <v>0</v>
      </c>
      <c r="F38" s="686">
        <v>0</v>
      </c>
      <c r="G38" s="691">
        <v>0</v>
      </c>
      <c r="H38" s="460">
        <f t="shared" si="1"/>
        <v>0</v>
      </c>
      <c r="J38" s="423">
        <f t="shared" si="2"/>
        <v>0</v>
      </c>
    </row>
    <row r="39" spans="1:10">
      <c r="A39" s="138"/>
      <c r="B39" s="391">
        <v>35</v>
      </c>
      <c r="C39" s="705" t="s">
        <v>139</v>
      </c>
      <c r="D39" s="706">
        <v>27676.32</v>
      </c>
      <c r="E39" s="686">
        <v>0</v>
      </c>
      <c r="F39" s="686">
        <v>0</v>
      </c>
      <c r="G39" s="691">
        <v>0</v>
      </c>
      <c r="H39" s="460">
        <f t="shared" si="1"/>
        <v>0</v>
      </c>
      <c r="J39" s="423">
        <f t="shared" si="2"/>
        <v>0</v>
      </c>
    </row>
    <row r="40" spans="1:10">
      <c r="A40" s="138"/>
      <c r="B40" s="391">
        <v>36</v>
      </c>
      <c r="C40" s="705" t="s">
        <v>140</v>
      </c>
      <c r="D40" s="706">
        <v>2046.29</v>
      </c>
      <c r="E40" s="686">
        <v>0</v>
      </c>
      <c r="F40" s="686">
        <v>0</v>
      </c>
      <c r="G40" s="691">
        <v>0</v>
      </c>
      <c r="H40" s="460">
        <f t="shared" si="1"/>
        <v>0</v>
      </c>
      <c r="J40" s="423">
        <f t="shared" si="2"/>
        <v>0</v>
      </c>
    </row>
    <row r="41" spans="1:10">
      <c r="A41" s="138"/>
      <c r="B41" s="391">
        <v>37</v>
      </c>
      <c r="C41" s="705" t="s">
        <v>141</v>
      </c>
      <c r="D41" s="706">
        <v>94.5</v>
      </c>
      <c r="E41" s="686">
        <v>0</v>
      </c>
      <c r="F41" s="686">
        <v>0</v>
      </c>
      <c r="G41" s="691">
        <v>0</v>
      </c>
      <c r="H41" s="460">
        <f t="shared" si="1"/>
        <v>0</v>
      </c>
      <c r="J41" s="423">
        <f t="shared" si="2"/>
        <v>0</v>
      </c>
    </row>
    <row r="42" spans="1:10">
      <c r="A42" s="138"/>
      <c r="B42" s="391">
        <v>38</v>
      </c>
      <c r="C42" s="705" t="s">
        <v>142</v>
      </c>
      <c r="D42" s="706">
        <v>4798</v>
      </c>
      <c r="E42" s="686">
        <v>0</v>
      </c>
      <c r="F42" s="686">
        <v>0</v>
      </c>
      <c r="G42" s="691">
        <v>0</v>
      </c>
      <c r="H42" s="460">
        <f t="shared" si="1"/>
        <v>0</v>
      </c>
      <c r="J42" s="423">
        <f t="shared" si="2"/>
        <v>0</v>
      </c>
    </row>
    <row r="43" spans="1:10">
      <c r="A43" s="138"/>
      <c r="B43" s="391">
        <v>39</v>
      </c>
      <c r="C43" s="705" t="s">
        <v>143</v>
      </c>
      <c r="D43" s="706">
        <v>1240.04</v>
      </c>
      <c r="E43" s="686">
        <v>0</v>
      </c>
      <c r="F43" s="686">
        <v>0</v>
      </c>
      <c r="G43" s="691">
        <v>0</v>
      </c>
      <c r="H43" s="460">
        <f t="shared" si="1"/>
        <v>0</v>
      </c>
      <c r="J43" s="423">
        <f t="shared" si="2"/>
        <v>0</v>
      </c>
    </row>
    <row r="44" spans="1:10">
      <c r="A44" s="138"/>
      <c r="B44" s="391">
        <v>40</v>
      </c>
      <c r="C44" s="705" t="s">
        <v>144</v>
      </c>
      <c r="D44" s="706">
        <v>18.75</v>
      </c>
      <c r="E44" s="686">
        <v>0</v>
      </c>
      <c r="F44" s="686">
        <v>0</v>
      </c>
      <c r="G44" s="691">
        <v>0</v>
      </c>
      <c r="H44" s="460">
        <f t="shared" si="1"/>
        <v>0</v>
      </c>
      <c r="J44" s="423">
        <f t="shared" si="2"/>
        <v>0</v>
      </c>
    </row>
    <row r="45" spans="1:10">
      <c r="A45" s="138"/>
      <c r="B45" s="391">
        <v>41</v>
      </c>
      <c r="C45" s="705" t="s">
        <v>145</v>
      </c>
      <c r="D45" s="706">
        <v>16485.150000000001</v>
      </c>
      <c r="E45" s="686">
        <v>0</v>
      </c>
      <c r="F45" s="686">
        <v>0</v>
      </c>
      <c r="G45" s="691">
        <v>0</v>
      </c>
      <c r="H45" s="460">
        <f t="shared" si="1"/>
        <v>0</v>
      </c>
      <c r="J45" s="423">
        <f t="shared" si="2"/>
        <v>0</v>
      </c>
    </row>
    <row r="46" spans="1:10">
      <c r="A46" s="138" t="s">
        <v>256</v>
      </c>
      <c r="B46" s="391">
        <v>42</v>
      </c>
      <c r="C46" s="705" t="s">
        <v>269</v>
      </c>
      <c r="D46" s="706">
        <v>5744.25</v>
      </c>
      <c r="E46" s="686">
        <v>0</v>
      </c>
      <c r="F46" s="686">
        <v>0</v>
      </c>
      <c r="G46" s="691">
        <v>0</v>
      </c>
      <c r="H46" s="460">
        <f t="shared" si="1"/>
        <v>0</v>
      </c>
      <c r="J46" s="423">
        <f t="shared" si="2"/>
        <v>0</v>
      </c>
    </row>
    <row r="47" spans="1:10">
      <c r="A47" s="138" t="s">
        <v>257</v>
      </c>
      <c r="B47" s="391">
        <v>43</v>
      </c>
      <c r="C47" s="705" t="s">
        <v>147</v>
      </c>
      <c r="D47" s="706">
        <v>22465.42</v>
      </c>
      <c r="E47" s="686">
        <v>0</v>
      </c>
      <c r="F47" s="686">
        <v>0</v>
      </c>
      <c r="G47" s="691">
        <v>0</v>
      </c>
      <c r="H47" s="460">
        <f t="shared" si="1"/>
        <v>0</v>
      </c>
      <c r="J47" s="423">
        <f t="shared" si="2"/>
        <v>0</v>
      </c>
    </row>
    <row r="48" spans="1:10">
      <c r="A48" s="138"/>
      <c r="B48" s="391">
        <v>44</v>
      </c>
      <c r="C48" s="705" t="s">
        <v>148</v>
      </c>
      <c r="D48" s="706">
        <v>2119.52</v>
      </c>
      <c r="E48" s="686">
        <v>0</v>
      </c>
      <c r="F48" s="686">
        <v>0</v>
      </c>
      <c r="G48" s="691">
        <v>0</v>
      </c>
      <c r="H48" s="460">
        <f t="shared" si="1"/>
        <v>0</v>
      </c>
      <c r="J48" s="423">
        <f t="shared" si="2"/>
        <v>0</v>
      </c>
    </row>
    <row r="49" spans="1:10">
      <c r="A49" s="138"/>
      <c r="B49" s="391">
        <v>45</v>
      </c>
      <c r="C49" s="705" t="s">
        <v>150</v>
      </c>
      <c r="D49" s="706">
        <v>6773.3</v>
      </c>
      <c r="E49" s="686">
        <v>0</v>
      </c>
      <c r="F49" s="686">
        <v>0</v>
      </c>
      <c r="G49" s="691">
        <v>0</v>
      </c>
      <c r="H49" s="460">
        <f t="shared" si="1"/>
        <v>0</v>
      </c>
      <c r="J49" s="423">
        <f t="shared" si="2"/>
        <v>0</v>
      </c>
    </row>
    <row r="50" spans="1:10">
      <c r="A50" s="391"/>
      <c r="B50" s="391">
        <v>46</v>
      </c>
      <c r="C50" s="705" t="s">
        <v>151</v>
      </c>
      <c r="D50" s="706">
        <v>5161.25</v>
      </c>
      <c r="E50" s="686">
        <v>0</v>
      </c>
      <c r="F50" s="686">
        <v>0</v>
      </c>
      <c r="G50" s="691">
        <v>0</v>
      </c>
      <c r="H50" s="460">
        <f t="shared" si="1"/>
        <v>0</v>
      </c>
      <c r="J50" s="423">
        <f t="shared" si="2"/>
        <v>0</v>
      </c>
    </row>
    <row r="51" spans="1:10">
      <c r="A51" s="391"/>
      <c r="B51" s="391">
        <v>47</v>
      </c>
      <c r="C51" s="705" t="s">
        <v>152</v>
      </c>
      <c r="D51" s="706">
        <v>29475.759999999998</v>
      </c>
      <c r="E51" s="686">
        <v>0</v>
      </c>
      <c r="F51" s="686">
        <v>0</v>
      </c>
      <c r="G51" s="691">
        <v>0</v>
      </c>
      <c r="H51" s="460">
        <f t="shared" si="1"/>
        <v>0</v>
      </c>
      <c r="J51" s="423">
        <f t="shared" si="2"/>
        <v>0</v>
      </c>
    </row>
    <row r="52" spans="1:10">
      <c r="A52" s="391"/>
      <c r="B52" s="391">
        <v>48</v>
      </c>
      <c r="C52" s="705" t="s">
        <v>153</v>
      </c>
      <c r="D52" s="706">
        <v>8107.01</v>
      </c>
      <c r="E52" s="686">
        <v>0</v>
      </c>
      <c r="F52" s="686">
        <v>0</v>
      </c>
      <c r="G52" s="691">
        <v>0</v>
      </c>
      <c r="H52" s="460">
        <f t="shared" si="1"/>
        <v>0</v>
      </c>
      <c r="J52" s="423">
        <f t="shared" si="2"/>
        <v>0</v>
      </c>
    </row>
    <row r="53" spans="1:10">
      <c r="A53" s="138"/>
      <c r="B53" s="391">
        <v>49</v>
      </c>
      <c r="C53" s="705" t="s">
        <v>185</v>
      </c>
      <c r="D53" s="706">
        <v>210398.29</v>
      </c>
      <c r="E53" s="686">
        <v>0</v>
      </c>
      <c r="F53" s="686">
        <v>0</v>
      </c>
      <c r="G53" s="691">
        <v>0</v>
      </c>
      <c r="H53" s="460">
        <f t="shared" si="1"/>
        <v>0</v>
      </c>
      <c r="J53" s="423">
        <f t="shared" si="2"/>
        <v>0</v>
      </c>
    </row>
    <row r="54" spans="1:10">
      <c r="A54" s="138"/>
      <c r="B54" s="391">
        <v>50</v>
      </c>
      <c r="C54" s="705" t="s">
        <v>188</v>
      </c>
      <c r="D54" s="706">
        <v>16648.8</v>
      </c>
      <c r="E54" s="686">
        <v>0</v>
      </c>
      <c r="F54" s="686">
        <v>0</v>
      </c>
      <c r="G54" s="691">
        <v>0</v>
      </c>
      <c r="H54" s="460">
        <f t="shared" si="1"/>
        <v>0</v>
      </c>
      <c r="J54" s="423">
        <f t="shared" si="2"/>
        <v>0</v>
      </c>
    </row>
    <row r="55" spans="1:10">
      <c r="A55" s="138"/>
      <c r="B55" s="391">
        <v>51</v>
      </c>
      <c r="C55" s="705" t="s">
        <v>189</v>
      </c>
      <c r="D55" s="706">
        <v>199244.77</v>
      </c>
      <c r="E55" s="686">
        <v>0</v>
      </c>
      <c r="F55" s="686">
        <v>0</v>
      </c>
      <c r="G55" s="691">
        <v>0</v>
      </c>
      <c r="H55" s="460">
        <f t="shared" si="1"/>
        <v>0</v>
      </c>
      <c r="J55" s="423">
        <f t="shared" si="2"/>
        <v>0</v>
      </c>
    </row>
    <row r="56" spans="1:10">
      <c r="A56" s="138"/>
      <c r="B56" s="391">
        <v>52</v>
      </c>
      <c r="C56" s="705" t="s">
        <v>190</v>
      </c>
      <c r="D56" s="706">
        <v>108772.89</v>
      </c>
      <c r="E56" s="686">
        <v>0</v>
      </c>
      <c r="F56" s="686">
        <v>0</v>
      </c>
      <c r="G56" s="691">
        <v>0</v>
      </c>
      <c r="H56" s="460">
        <f t="shared" si="1"/>
        <v>0</v>
      </c>
      <c r="J56" s="423">
        <f t="shared" si="2"/>
        <v>0</v>
      </c>
    </row>
    <row r="57" spans="1:10">
      <c r="A57" s="138"/>
      <c r="B57" s="391">
        <v>53</v>
      </c>
      <c r="C57" s="705" t="s">
        <v>191</v>
      </c>
      <c r="D57" s="706">
        <v>3026</v>
      </c>
      <c r="E57" s="686">
        <v>0</v>
      </c>
      <c r="F57" s="686">
        <v>0</v>
      </c>
      <c r="G57" s="691">
        <v>0</v>
      </c>
      <c r="H57" s="460">
        <f t="shared" si="1"/>
        <v>0</v>
      </c>
      <c r="J57" s="423">
        <f t="shared" si="2"/>
        <v>0</v>
      </c>
    </row>
    <row r="58" spans="1:10">
      <c r="A58" s="138"/>
      <c r="B58" s="391">
        <v>54</v>
      </c>
      <c r="C58" s="705" t="s">
        <v>192</v>
      </c>
      <c r="D58" s="706">
        <v>6908.39</v>
      </c>
      <c r="E58" s="686">
        <v>0</v>
      </c>
      <c r="F58" s="686">
        <v>0</v>
      </c>
      <c r="G58" s="691">
        <v>0</v>
      </c>
      <c r="H58" s="460">
        <f t="shared" si="1"/>
        <v>0</v>
      </c>
      <c r="J58" s="423">
        <f t="shared" si="2"/>
        <v>0</v>
      </c>
    </row>
    <row r="59" spans="1:10">
      <c r="A59" s="138"/>
      <c r="B59" s="391">
        <v>55</v>
      </c>
      <c r="C59" s="705" t="s">
        <v>193</v>
      </c>
      <c r="D59" s="706">
        <v>136841.29999999999</v>
      </c>
      <c r="E59" s="686">
        <v>0</v>
      </c>
      <c r="F59" s="686">
        <v>0</v>
      </c>
      <c r="G59" s="691">
        <v>0</v>
      </c>
      <c r="H59" s="460">
        <f t="shared" si="1"/>
        <v>0</v>
      </c>
      <c r="J59" s="423">
        <f t="shared" si="2"/>
        <v>0</v>
      </c>
    </row>
    <row r="60" spans="1:10">
      <c r="A60" s="138" t="s">
        <v>258</v>
      </c>
      <c r="B60" s="391">
        <v>56</v>
      </c>
      <c r="C60" s="705" t="s">
        <v>116</v>
      </c>
      <c r="D60" s="706">
        <v>3502</v>
      </c>
      <c r="E60" s="686">
        <v>0</v>
      </c>
      <c r="F60" s="686">
        <v>0</v>
      </c>
      <c r="G60" s="691">
        <v>0</v>
      </c>
      <c r="H60" s="460">
        <f t="shared" si="1"/>
        <v>0</v>
      </c>
      <c r="J60" s="423">
        <f t="shared" si="2"/>
        <v>0</v>
      </c>
    </row>
    <row r="61" spans="1:10">
      <c r="A61" s="138" t="s">
        <v>270</v>
      </c>
      <c r="B61" s="391">
        <v>57</v>
      </c>
      <c r="C61" s="705" t="s">
        <v>120</v>
      </c>
      <c r="D61" s="706">
        <v>1654</v>
      </c>
      <c r="E61" s="686">
        <v>0</v>
      </c>
      <c r="F61" s="686">
        <v>0</v>
      </c>
      <c r="G61" s="691">
        <v>0</v>
      </c>
      <c r="H61" s="460">
        <f t="shared" si="1"/>
        <v>0</v>
      </c>
      <c r="J61" s="423">
        <f t="shared" si="2"/>
        <v>0</v>
      </c>
    </row>
    <row r="62" spans="1:10">
      <c r="A62" s="445"/>
      <c r="B62" s="391">
        <v>58</v>
      </c>
      <c r="C62" s="705" t="s">
        <v>121</v>
      </c>
      <c r="D62" s="706">
        <v>1348.93</v>
      </c>
      <c r="E62" s="686">
        <v>0</v>
      </c>
      <c r="F62" s="686">
        <v>0</v>
      </c>
      <c r="G62" s="691">
        <v>0</v>
      </c>
      <c r="H62" s="460">
        <f t="shared" si="1"/>
        <v>0</v>
      </c>
      <c r="J62" s="423">
        <f t="shared" si="2"/>
        <v>0</v>
      </c>
    </row>
    <row r="63" spans="1:10">
      <c r="A63" s="445"/>
      <c r="B63" s="391">
        <v>59</v>
      </c>
      <c r="C63" s="705" t="s">
        <v>122</v>
      </c>
      <c r="D63" s="706">
        <v>873.5</v>
      </c>
      <c r="E63" s="686">
        <v>0</v>
      </c>
      <c r="F63" s="686">
        <v>0</v>
      </c>
      <c r="G63" s="691">
        <v>0</v>
      </c>
      <c r="H63" s="460">
        <f t="shared" si="1"/>
        <v>0</v>
      </c>
      <c r="J63" s="423">
        <f t="shared" si="2"/>
        <v>0</v>
      </c>
    </row>
    <row r="64" spans="1:10">
      <c r="A64" s="445"/>
      <c r="B64" s="391">
        <v>60</v>
      </c>
      <c r="C64" s="705" t="s">
        <v>124</v>
      </c>
      <c r="D64" s="706">
        <v>4336.9799999999996</v>
      </c>
      <c r="E64" s="686">
        <v>0</v>
      </c>
      <c r="F64" s="686">
        <v>0</v>
      </c>
      <c r="G64" s="691">
        <v>0</v>
      </c>
      <c r="H64" s="460">
        <f t="shared" si="1"/>
        <v>0</v>
      </c>
      <c r="J64" s="423">
        <f t="shared" si="2"/>
        <v>0</v>
      </c>
    </row>
    <row r="65" spans="1:10">
      <c r="A65" s="445"/>
      <c r="B65" s="391">
        <v>61</v>
      </c>
      <c r="C65" s="705" t="s">
        <v>125</v>
      </c>
      <c r="D65" s="706">
        <v>7028</v>
      </c>
      <c r="E65" s="686">
        <v>0</v>
      </c>
      <c r="F65" s="686">
        <v>0</v>
      </c>
      <c r="G65" s="691">
        <v>0</v>
      </c>
      <c r="H65" s="460">
        <f t="shared" si="1"/>
        <v>0</v>
      </c>
      <c r="J65" s="423">
        <f t="shared" si="2"/>
        <v>0</v>
      </c>
    </row>
    <row r="66" spans="1:10">
      <c r="A66" s="138"/>
      <c r="B66" s="391">
        <v>62</v>
      </c>
      <c r="C66" s="705" t="s">
        <v>126</v>
      </c>
      <c r="D66" s="707">
        <v>1921.56</v>
      </c>
      <c r="E66" s="686">
        <v>0</v>
      </c>
      <c r="F66" s="686">
        <v>0</v>
      </c>
      <c r="G66" s="691">
        <v>0</v>
      </c>
      <c r="H66" s="460">
        <f t="shared" si="1"/>
        <v>0</v>
      </c>
      <c r="J66" s="423">
        <f t="shared" si="2"/>
        <v>0</v>
      </c>
    </row>
    <row r="67" spans="1:10">
      <c r="A67" s="138"/>
      <c r="B67" s="391">
        <v>63</v>
      </c>
      <c r="C67" s="705" t="s">
        <v>128</v>
      </c>
      <c r="D67" s="707">
        <v>1013.4</v>
      </c>
      <c r="E67" s="686">
        <v>0</v>
      </c>
      <c r="F67" s="686">
        <v>0</v>
      </c>
      <c r="G67" s="691">
        <v>0</v>
      </c>
      <c r="H67" s="460">
        <f t="shared" si="1"/>
        <v>0</v>
      </c>
      <c r="J67" s="423">
        <f t="shared" si="2"/>
        <v>0</v>
      </c>
    </row>
    <row r="68" spans="1:10">
      <c r="A68" s="138"/>
      <c r="B68" s="391">
        <v>64</v>
      </c>
      <c r="C68" s="705" t="s">
        <v>129</v>
      </c>
      <c r="D68" s="707">
        <v>166</v>
      </c>
      <c r="E68" s="686">
        <v>0</v>
      </c>
      <c r="F68" s="686">
        <v>0</v>
      </c>
      <c r="G68" s="691">
        <v>0</v>
      </c>
      <c r="H68" s="460">
        <f t="shared" si="1"/>
        <v>0</v>
      </c>
      <c r="J68" s="423">
        <f t="shared" si="2"/>
        <v>0</v>
      </c>
    </row>
    <row r="69" spans="1:10">
      <c r="A69" s="138"/>
      <c r="B69" s="391">
        <v>65</v>
      </c>
      <c r="C69" s="705" t="s">
        <v>130</v>
      </c>
      <c r="D69" s="706">
        <v>6572</v>
      </c>
      <c r="E69" s="686">
        <v>0</v>
      </c>
      <c r="F69" s="686">
        <v>0</v>
      </c>
      <c r="G69" s="691">
        <v>0</v>
      </c>
      <c r="H69" s="460">
        <f t="shared" si="1"/>
        <v>0</v>
      </c>
      <c r="J69" s="423">
        <f t="shared" si="2"/>
        <v>0</v>
      </c>
    </row>
    <row r="70" spans="1:10">
      <c r="A70" s="138"/>
      <c r="B70" s="391">
        <v>66</v>
      </c>
      <c r="C70" s="705" t="s">
        <v>132</v>
      </c>
      <c r="D70" s="706">
        <v>388.5</v>
      </c>
      <c r="E70" s="686">
        <v>0</v>
      </c>
      <c r="F70" s="686">
        <v>0</v>
      </c>
      <c r="G70" s="691">
        <v>0</v>
      </c>
      <c r="H70" s="460">
        <f t="shared" ref="H70:H71" si="3">+G70-F70</f>
        <v>0</v>
      </c>
      <c r="J70" s="423">
        <f t="shared" ref="J70:J71" si="4">IF(G70&gt;0,1,0)</f>
        <v>0</v>
      </c>
    </row>
    <row r="71" spans="1:10">
      <c r="A71" s="666"/>
      <c r="B71" s="391">
        <v>67</v>
      </c>
      <c r="C71" s="705" t="s">
        <v>131</v>
      </c>
      <c r="D71" s="706">
        <v>2167</v>
      </c>
      <c r="E71" s="686">
        <v>0</v>
      </c>
      <c r="F71" s="686">
        <v>0</v>
      </c>
      <c r="G71" s="691">
        <v>0</v>
      </c>
      <c r="H71" s="460">
        <f t="shared" si="3"/>
        <v>0</v>
      </c>
      <c r="J71" s="423">
        <f t="shared" si="4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0BE58-7480-4432-B439-BFB45D7E7CA6}">
  <sheetPr codeName="Sheet98"/>
  <dimension ref="A1:J7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F67" sqref="F67"/>
    </sheetView>
  </sheetViews>
  <sheetFormatPr defaultRowHeight="18"/>
  <cols>
    <col min="2" max="2" width="4.7109375" customWidth="1"/>
    <col min="3" max="3" width="14.42578125" customWidth="1"/>
    <col min="4" max="4" width="14.140625" customWidth="1"/>
    <col min="5" max="5" width="13.42578125" customWidth="1"/>
    <col min="6" max="6" width="15.5703125" customWidth="1"/>
    <col min="7" max="7" width="13.140625" customWidth="1"/>
    <col min="8" max="8" width="9.140625" customWidth="1"/>
    <col min="10" max="10" width="9" style="92"/>
  </cols>
  <sheetData>
    <row r="1" spans="1:10" ht="19.5">
      <c r="A1" s="897" t="s">
        <v>439</v>
      </c>
      <c r="B1" s="897"/>
      <c r="C1" s="897"/>
      <c r="D1" s="897"/>
      <c r="E1" s="897"/>
      <c r="F1" s="897"/>
      <c r="G1" s="897"/>
      <c r="H1" s="897"/>
    </row>
    <row r="2" spans="1:10" ht="19.5">
      <c r="A2" s="897" t="s">
        <v>237</v>
      </c>
      <c r="B2" s="897" t="s">
        <v>227</v>
      </c>
      <c r="C2" s="897" t="s">
        <v>4</v>
      </c>
      <c r="D2" s="899" t="s">
        <v>228</v>
      </c>
      <c r="E2" s="902" t="s">
        <v>260</v>
      </c>
      <c r="F2" s="404" t="s">
        <v>230</v>
      </c>
      <c r="G2" s="404" t="s">
        <v>230</v>
      </c>
      <c r="H2" s="899" t="s">
        <v>231</v>
      </c>
      <c r="J2" s="389" t="s">
        <v>318</v>
      </c>
    </row>
    <row r="3" spans="1:10" ht="19.5">
      <c r="A3" s="897"/>
      <c r="B3" s="897"/>
      <c r="C3" s="897"/>
      <c r="D3" s="899"/>
      <c r="E3" s="902"/>
      <c r="F3" s="404" t="s">
        <v>236</v>
      </c>
      <c r="G3" s="404" t="s">
        <v>235</v>
      </c>
      <c r="H3" s="899"/>
    </row>
    <row r="4" spans="1:10" ht="21">
      <c r="A4" s="897" t="s">
        <v>40</v>
      </c>
      <c r="B4" s="897"/>
      <c r="C4" s="897"/>
      <c r="D4" s="384">
        <f>SUM(D5:D71)</f>
        <v>0</v>
      </c>
      <c r="E4" s="384">
        <f t="shared" ref="E4:H4" si="0">SUM(E5:E71)</f>
        <v>0</v>
      </c>
      <c r="F4" s="384">
        <f t="shared" si="0"/>
        <v>0</v>
      </c>
      <c r="G4" s="384">
        <f t="shared" si="0"/>
        <v>0</v>
      </c>
      <c r="H4" s="384">
        <f t="shared" si="0"/>
        <v>0</v>
      </c>
      <c r="J4" s="118">
        <f>SUM(J5:J71)</f>
        <v>0</v>
      </c>
    </row>
    <row r="5" spans="1:10" ht="21">
      <c r="A5" s="404" t="s">
        <v>248</v>
      </c>
      <c r="B5" s="403">
        <v>1</v>
      </c>
      <c r="C5" s="415"/>
      <c r="D5" s="408"/>
      <c r="E5" s="409"/>
      <c r="F5" s="409"/>
      <c r="G5" s="410"/>
      <c r="H5" s="406">
        <f>+G5-F5</f>
        <v>0</v>
      </c>
      <c r="J5" s="358">
        <f>IF(G5&gt;0,1,0)</f>
        <v>0</v>
      </c>
    </row>
    <row r="6" spans="1:10" ht="21">
      <c r="A6" s="404" t="s">
        <v>249</v>
      </c>
      <c r="B6" s="403">
        <v>2</v>
      </c>
      <c r="C6" s="262"/>
      <c r="D6" s="263"/>
      <c r="E6" s="247"/>
      <c r="F6" s="247"/>
      <c r="G6" s="411"/>
      <c r="H6" s="406">
        <f t="shared" ref="H6:H69" si="1">+G6-F6</f>
        <v>0</v>
      </c>
      <c r="J6" s="358">
        <f t="shared" ref="J6:J69" si="2">IF(G6&gt;0,1,0)</f>
        <v>0</v>
      </c>
    </row>
    <row r="7" spans="1:10" ht="21">
      <c r="A7" s="404"/>
      <c r="B7" s="403">
        <v>3</v>
      </c>
      <c r="C7" s="262"/>
      <c r="D7" s="416"/>
      <c r="E7" s="247"/>
      <c r="F7" s="247"/>
      <c r="G7" s="411"/>
      <c r="H7" s="406">
        <f t="shared" si="1"/>
        <v>0</v>
      </c>
      <c r="J7" s="358">
        <f t="shared" si="2"/>
        <v>0</v>
      </c>
    </row>
    <row r="8" spans="1:10" ht="21">
      <c r="A8" s="404"/>
      <c r="B8" s="403">
        <v>4</v>
      </c>
      <c r="C8" s="262"/>
      <c r="D8" s="263"/>
      <c r="E8" s="247"/>
      <c r="F8" s="247"/>
      <c r="G8" s="411"/>
      <c r="H8" s="406">
        <f t="shared" si="1"/>
        <v>0</v>
      </c>
      <c r="J8" s="358">
        <f t="shared" si="2"/>
        <v>0</v>
      </c>
    </row>
    <row r="9" spans="1:10" ht="21">
      <c r="A9" s="404"/>
      <c r="B9" s="403">
        <v>5</v>
      </c>
      <c r="C9" s="262"/>
      <c r="D9" s="263"/>
      <c r="E9" s="247"/>
      <c r="F9" s="247"/>
      <c r="G9" s="411"/>
      <c r="H9" s="406">
        <f t="shared" si="1"/>
        <v>0</v>
      </c>
      <c r="J9" s="358">
        <f t="shared" si="2"/>
        <v>0</v>
      </c>
    </row>
    <row r="10" spans="1:10" ht="21">
      <c r="A10" s="404"/>
      <c r="B10" s="403">
        <v>6</v>
      </c>
      <c r="C10" s="264"/>
      <c r="D10" s="265"/>
      <c r="E10" s="247"/>
      <c r="F10" s="247"/>
      <c r="G10" s="411"/>
      <c r="H10" s="406">
        <f t="shared" si="1"/>
        <v>0</v>
      </c>
      <c r="J10" s="358">
        <f t="shared" si="2"/>
        <v>0</v>
      </c>
    </row>
    <row r="11" spans="1:10" ht="21">
      <c r="A11" s="404"/>
      <c r="B11" s="403">
        <v>7</v>
      </c>
      <c r="C11" s="266"/>
      <c r="D11" s="267"/>
      <c r="E11" s="247"/>
      <c r="F11" s="247"/>
      <c r="G11" s="411"/>
      <c r="H11" s="406">
        <f t="shared" si="1"/>
        <v>0</v>
      </c>
      <c r="J11" s="358">
        <f t="shared" si="2"/>
        <v>0</v>
      </c>
    </row>
    <row r="12" spans="1:10" ht="21">
      <c r="A12" s="404" t="s">
        <v>250</v>
      </c>
      <c r="B12" s="403">
        <v>8</v>
      </c>
      <c r="C12" s="268"/>
      <c r="D12" s="269"/>
      <c r="E12" s="409"/>
      <c r="F12" s="409"/>
      <c r="G12" s="410"/>
      <c r="H12" s="406">
        <f t="shared" si="1"/>
        <v>0</v>
      </c>
      <c r="J12" s="358">
        <f t="shared" si="2"/>
        <v>0</v>
      </c>
    </row>
    <row r="13" spans="1:10" ht="21">
      <c r="A13" s="404" t="s">
        <v>249</v>
      </c>
      <c r="B13" s="403">
        <v>9</v>
      </c>
      <c r="C13" s="262"/>
      <c r="D13" s="263"/>
      <c r="E13" s="247"/>
      <c r="F13" s="247"/>
      <c r="G13" s="411"/>
      <c r="H13" s="406">
        <f t="shared" si="1"/>
        <v>0</v>
      </c>
      <c r="J13" s="358">
        <f t="shared" si="2"/>
        <v>0</v>
      </c>
    </row>
    <row r="14" spans="1:10" ht="21">
      <c r="A14" s="404"/>
      <c r="B14" s="403">
        <v>10</v>
      </c>
      <c r="C14" s="262"/>
      <c r="D14" s="263"/>
      <c r="E14" s="247"/>
      <c r="F14" s="247"/>
      <c r="G14" s="411"/>
      <c r="H14" s="406">
        <f t="shared" si="1"/>
        <v>0</v>
      </c>
      <c r="J14" s="358">
        <f t="shared" si="2"/>
        <v>0</v>
      </c>
    </row>
    <row r="15" spans="1:10" ht="21">
      <c r="A15" s="404"/>
      <c r="B15" s="403">
        <v>11</v>
      </c>
      <c r="C15" s="262"/>
      <c r="D15" s="263"/>
      <c r="E15" s="247"/>
      <c r="F15" s="247"/>
      <c r="G15" s="411"/>
      <c r="H15" s="406">
        <f t="shared" si="1"/>
        <v>0</v>
      </c>
      <c r="J15" s="358">
        <f t="shared" si="2"/>
        <v>0</v>
      </c>
    </row>
    <row r="16" spans="1:10" ht="21">
      <c r="A16" s="404"/>
      <c r="B16" s="403">
        <v>12</v>
      </c>
      <c r="C16" s="262"/>
      <c r="D16" s="263"/>
      <c r="E16" s="247"/>
      <c r="F16" s="247"/>
      <c r="G16" s="411"/>
      <c r="H16" s="406">
        <f t="shared" si="1"/>
        <v>0</v>
      </c>
      <c r="J16" s="358">
        <f t="shared" si="2"/>
        <v>0</v>
      </c>
    </row>
    <row r="17" spans="1:10" ht="21">
      <c r="A17" s="404"/>
      <c r="B17" s="403">
        <v>13</v>
      </c>
      <c r="C17" s="262"/>
      <c r="D17" s="263"/>
      <c r="E17" s="247"/>
      <c r="F17" s="247"/>
      <c r="G17" s="411"/>
      <c r="H17" s="406">
        <f t="shared" si="1"/>
        <v>0</v>
      </c>
      <c r="J17" s="358">
        <f t="shared" si="2"/>
        <v>0</v>
      </c>
    </row>
    <row r="18" spans="1:10" ht="21">
      <c r="A18" s="404"/>
      <c r="B18" s="403">
        <v>14</v>
      </c>
      <c r="C18" s="266"/>
      <c r="D18" s="267"/>
      <c r="E18" s="253"/>
      <c r="F18" s="253"/>
      <c r="G18" s="414"/>
      <c r="H18" s="406">
        <f t="shared" si="1"/>
        <v>0</v>
      </c>
      <c r="J18" s="358">
        <f t="shared" si="2"/>
        <v>0</v>
      </c>
    </row>
    <row r="19" spans="1:10" ht="21">
      <c r="A19" s="404" t="s">
        <v>252</v>
      </c>
      <c r="B19" s="403">
        <v>15</v>
      </c>
      <c r="C19" s="268"/>
      <c r="D19" s="269"/>
      <c r="E19" s="247"/>
      <c r="F19" s="247"/>
      <c r="G19" s="411"/>
      <c r="H19" s="406">
        <f t="shared" si="1"/>
        <v>0</v>
      </c>
      <c r="J19" s="358">
        <f t="shared" si="2"/>
        <v>0</v>
      </c>
    </row>
    <row r="20" spans="1:10" ht="21">
      <c r="A20" s="404" t="s">
        <v>251</v>
      </c>
      <c r="B20" s="403">
        <v>16</v>
      </c>
      <c r="C20" s="262"/>
      <c r="D20" s="270"/>
      <c r="E20" s="247"/>
      <c r="F20" s="247"/>
      <c r="G20" s="411"/>
      <c r="H20" s="406">
        <f t="shared" si="1"/>
        <v>0</v>
      </c>
      <c r="J20" s="358">
        <f t="shared" si="2"/>
        <v>0</v>
      </c>
    </row>
    <row r="21" spans="1:10" ht="21">
      <c r="A21" s="404"/>
      <c r="B21" s="403">
        <v>17</v>
      </c>
      <c r="C21" s="262"/>
      <c r="D21" s="263"/>
      <c r="E21" s="247"/>
      <c r="F21" s="247"/>
      <c r="G21" s="411"/>
      <c r="H21" s="406">
        <f t="shared" si="1"/>
        <v>0</v>
      </c>
      <c r="J21" s="358">
        <f t="shared" si="2"/>
        <v>0</v>
      </c>
    </row>
    <row r="22" spans="1:10" ht="21">
      <c r="A22" s="404"/>
      <c r="B22" s="403">
        <v>18</v>
      </c>
      <c r="C22" s="262"/>
      <c r="D22" s="263"/>
      <c r="E22" s="247"/>
      <c r="F22" s="247"/>
      <c r="G22" s="411"/>
      <c r="H22" s="406">
        <f t="shared" si="1"/>
        <v>0</v>
      </c>
      <c r="J22" s="358">
        <f t="shared" si="2"/>
        <v>0</v>
      </c>
    </row>
    <row r="23" spans="1:10" ht="21">
      <c r="A23" s="404"/>
      <c r="B23" s="403">
        <v>19</v>
      </c>
      <c r="C23" s="262"/>
      <c r="D23" s="263"/>
      <c r="E23" s="247"/>
      <c r="F23" s="247"/>
      <c r="G23" s="411"/>
      <c r="H23" s="406">
        <f t="shared" si="1"/>
        <v>0</v>
      </c>
      <c r="J23" s="358">
        <f t="shared" si="2"/>
        <v>0</v>
      </c>
    </row>
    <row r="24" spans="1:10" ht="21">
      <c r="A24" s="404"/>
      <c r="B24" s="403">
        <v>20</v>
      </c>
      <c r="C24" s="262"/>
      <c r="D24" s="270"/>
      <c r="E24" s="247"/>
      <c r="F24" s="247"/>
      <c r="G24" s="411"/>
      <c r="H24" s="406">
        <f t="shared" si="1"/>
        <v>0</v>
      </c>
      <c r="J24" s="358">
        <f t="shared" si="2"/>
        <v>0</v>
      </c>
    </row>
    <row r="25" spans="1:10" ht="21">
      <c r="A25" s="404"/>
      <c r="B25" s="403">
        <v>21</v>
      </c>
      <c r="C25" s="262"/>
      <c r="D25" s="263"/>
      <c r="E25" s="247"/>
      <c r="F25" s="247"/>
      <c r="G25" s="411"/>
      <c r="H25" s="406">
        <f t="shared" si="1"/>
        <v>0</v>
      </c>
      <c r="J25" s="358">
        <f t="shared" si="2"/>
        <v>0</v>
      </c>
    </row>
    <row r="26" spans="1:10" ht="21">
      <c r="A26" s="404"/>
      <c r="B26" s="403">
        <v>22</v>
      </c>
      <c r="C26" s="266"/>
      <c r="D26" s="271"/>
      <c r="E26" s="253"/>
      <c r="F26" s="253"/>
      <c r="G26" s="414"/>
      <c r="H26" s="406">
        <f t="shared" si="1"/>
        <v>0</v>
      </c>
      <c r="J26" s="358">
        <f t="shared" si="2"/>
        <v>0</v>
      </c>
    </row>
    <row r="27" spans="1:10" ht="21">
      <c r="A27" s="404" t="s">
        <v>267</v>
      </c>
      <c r="B27" s="403">
        <v>23</v>
      </c>
      <c r="C27" s="268"/>
      <c r="D27" s="272"/>
      <c r="E27" s="247"/>
      <c r="F27" s="247"/>
      <c r="G27" s="411"/>
      <c r="H27" s="406">
        <f t="shared" si="1"/>
        <v>0</v>
      </c>
      <c r="J27" s="358">
        <f t="shared" si="2"/>
        <v>0</v>
      </c>
    </row>
    <row r="28" spans="1:10" ht="21">
      <c r="A28" s="404" t="s">
        <v>268</v>
      </c>
      <c r="B28" s="403">
        <v>24</v>
      </c>
      <c r="C28" s="262"/>
      <c r="D28" s="270"/>
      <c r="E28" s="247"/>
      <c r="F28" s="247"/>
      <c r="G28" s="411"/>
      <c r="H28" s="406">
        <f t="shared" si="1"/>
        <v>0</v>
      </c>
      <c r="J28" s="358">
        <f t="shared" si="2"/>
        <v>0</v>
      </c>
    </row>
    <row r="29" spans="1:10" ht="21">
      <c r="A29" s="404"/>
      <c r="B29" s="403">
        <v>25</v>
      </c>
      <c r="C29" s="262"/>
      <c r="D29" s="270"/>
      <c r="E29" s="247"/>
      <c r="F29" s="247"/>
      <c r="G29" s="411"/>
      <c r="H29" s="406">
        <f t="shared" si="1"/>
        <v>0</v>
      </c>
      <c r="J29" s="358">
        <f t="shared" si="2"/>
        <v>0</v>
      </c>
    </row>
    <row r="30" spans="1:10" ht="21">
      <c r="A30" s="404"/>
      <c r="B30" s="403">
        <v>26</v>
      </c>
      <c r="C30" s="262"/>
      <c r="D30" s="270"/>
      <c r="E30" s="247"/>
      <c r="F30" s="247"/>
      <c r="G30" s="411"/>
      <c r="H30" s="406">
        <f t="shared" si="1"/>
        <v>0</v>
      </c>
      <c r="J30" s="358">
        <f t="shared" si="2"/>
        <v>0</v>
      </c>
    </row>
    <row r="31" spans="1:10" ht="21">
      <c r="A31" s="404"/>
      <c r="B31" s="403">
        <v>27</v>
      </c>
      <c r="C31" s="262"/>
      <c r="D31" s="270"/>
      <c r="E31" s="247"/>
      <c r="F31" s="247"/>
      <c r="G31" s="411"/>
      <c r="H31" s="406">
        <f t="shared" si="1"/>
        <v>0</v>
      </c>
      <c r="J31" s="358">
        <f t="shared" si="2"/>
        <v>0</v>
      </c>
    </row>
    <row r="32" spans="1:10" ht="21">
      <c r="A32" s="404"/>
      <c r="B32" s="403">
        <v>28</v>
      </c>
      <c r="C32" s="262"/>
      <c r="D32" s="270"/>
      <c r="E32" s="247"/>
      <c r="F32" s="247"/>
      <c r="G32" s="411"/>
      <c r="H32" s="406">
        <f t="shared" si="1"/>
        <v>0</v>
      </c>
      <c r="J32" s="358">
        <f t="shared" si="2"/>
        <v>0</v>
      </c>
    </row>
    <row r="33" spans="1:10" ht="21">
      <c r="A33" s="404"/>
      <c r="B33" s="403">
        <v>29</v>
      </c>
      <c r="C33" s="262"/>
      <c r="D33" s="270"/>
      <c r="E33" s="247"/>
      <c r="F33" s="247"/>
      <c r="G33" s="411"/>
      <c r="H33" s="406">
        <f t="shared" si="1"/>
        <v>0</v>
      </c>
      <c r="J33" s="358">
        <f t="shared" si="2"/>
        <v>0</v>
      </c>
    </row>
    <row r="34" spans="1:10" ht="21">
      <c r="A34" s="404"/>
      <c r="B34" s="403">
        <v>30</v>
      </c>
      <c r="C34" s="262"/>
      <c r="D34" s="270"/>
      <c r="E34" s="247"/>
      <c r="F34" s="247"/>
      <c r="G34" s="411"/>
      <c r="H34" s="406">
        <f t="shared" si="1"/>
        <v>0</v>
      </c>
      <c r="J34" s="358">
        <f t="shared" si="2"/>
        <v>0</v>
      </c>
    </row>
    <row r="35" spans="1:10" ht="21">
      <c r="A35" s="404"/>
      <c r="B35" s="403">
        <v>31</v>
      </c>
      <c r="C35" s="262"/>
      <c r="D35" s="270"/>
      <c r="E35" s="247"/>
      <c r="F35" s="247"/>
      <c r="G35" s="411"/>
      <c r="H35" s="406">
        <f t="shared" si="1"/>
        <v>0</v>
      </c>
      <c r="J35" s="358">
        <f t="shared" si="2"/>
        <v>0</v>
      </c>
    </row>
    <row r="36" spans="1:10" ht="21">
      <c r="A36" s="404"/>
      <c r="B36" s="403">
        <v>32</v>
      </c>
      <c r="C36" s="262"/>
      <c r="D36" s="270"/>
      <c r="E36" s="247"/>
      <c r="F36" s="247"/>
      <c r="G36" s="411"/>
      <c r="H36" s="406">
        <f t="shared" si="1"/>
        <v>0</v>
      </c>
      <c r="J36" s="358">
        <f t="shared" si="2"/>
        <v>0</v>
      </c>
    </row>
    <row r="37" spans="1:10" ht="21">
      <c r="A37" s="404"/>
      <c r="B37" s="403">
        <v>33</v>
      </c>
      <c r="C37" s="262"/>
      <c r="D37" s="270"/>
      <c r="E37" s="247"/>
      <c r="F37" s="247"/>
      <c r="G37" s="411"/>
      <c r="H37" s="406">
        <f t="shared" si="1"/>
        <v>0</v>
      </c>
      <c r="J37" s="358">
        <f t="shared" si="2"/>
        <v>0</v>
      </c>
    </row>
    <row r="38" spans="1:10" ht="21">
      <c r="A38" s="404"/>
      <c r="B38" s="403">
        <v>34</v>
      </c>
      <c r="C38" s="262"/>
      <c r="D38" s="270"/>
      <c r="E38" s="247"/>
      <c r="F38" s="247"/>
      <c r="G38" s="411"/>
      <c r="H38" s="406">
        <f t="shared" si="1"/>
        <v>0</v>
      </c>
      <c r="J38" s="358">
        <f t="shared" si="2"/>
        <v>0</v>
      </c>
    </row>
    <row r="39" spans="1:10" ht="21">
      <c r="A39" s="404"/>
      <c r="B39" s="403">
        <v>35</v>
      </c>
      <c r="C39" s="262"/>
      <c r="D39" s="270"/>
      <c r="E39" s="247"/>
      <c r="F39" s="247"/>
      <c r="G39" s="411"/>
      <c r="H39" s="406">
        <f t="shared" si="1"/>
        <v>0</v>
      </c>
      <c r="J39" s="358">
        <f t="shared" si="2"/>
        <v>0</v>
      </c>
    </row>
    <row r="40" spans="1:10" ht="21">
      <c r="A40" s="404"/>
      <c r="B40" s="403">
        <v>36</v>
      </c>
      <c r="C40" s="262"/>
      <c r="D40" s="270"/>
      <c r="E40" s="247"/>
      <c r="F40" s="247"/>
      <c r="G40" s="411"/>
      <c r="H40" s="406">
        <f t="shared" si="1"/>
        <v>0</v>
      </c>
      <c r="J40" s="358">
        <f t="shared" si="2"/>
        <v>0</v>
      </c>
    </row>
    <row r="41" spans="1:10" ht="21">
      <c r="A41" s="404"/>
      <c r="B41" s="403">
        <v>37</v>
      </c>
      <c r="C41" s="262"/>
      <c r="D41" s="270"/>
      <c r="E41" s="247"/>
      <c r="F41" s="247"/>
      <c r="G41" s="411"/>
      <c r="H41" s="406">
        <f t="shared" si="1"/>
        <v>0</v>
      </c>
      <c r="J41" s="358">
        <f t="shared" si="2"/>
        <v>0</v>
      </c>
    </row>
    <row r="42" spans="1:10" ht="21">
      <c r="A42" s="404"/>
      <c r="B42" s="403">
        <v>38</v>
      </c>
      <c r="C42" s="262"/>
      <c r="D42" s="270"/>
      <c r="E42" s="247"/>
      <c r="F42" s="247"/>
      <c r="G42" s="411"/>
      <c r="H42" s="406">
        <f t="shared" si="1"/>
        <v>0</v>
      </c>
      <c r="J42" s="358">
        <f t="shared" si="2"/>
        <v>0</v>
      </c>
    </row>
    <row r="43" spans="1:10" ht="21">
      <c r="A43" s="404"/>
      <c r="B43" s="403">
        <v>39</v>
      </c>
      <c r="C43" s="262"/>
      <c r="D43" s="270"/>
      <c r="E43" s="247"/>
      <c r="F43" s="247"/>
      <c r="G43" s="411"/>
      <c r="H43" s="406">
        <f t="shared" si="1"/>
        <v>0</v>
      </c>
      <c r="J43" s="358">
        <f t="shared" si="2"/>
        <v>0</v>
      </c>
    </row>
    <row r="44" spans="1:10" ht="21">
      <c r="A44" s="404"/>
      <c r="B44" s="403">
        <v>40</v>
      </c>
      <c r="C44" s="264"/>
      <c r="D44" s="273"/>
      <c r="E44" s="247"/>
      <c r="F44" s="247"/>
      <c r="G44" s="411"/>
      <c r="H44" s="406">
        <f t="shared" si="1"/>
        <v>0</v>
      </c>
      <c r="J44" s="358">
        <f t="shared" si="2"/>
        <v>0</v>
      </c>
    </row>
    <row r="45" spans="1:10" ht="21">
      <c r="A45" s="404"/>
      <c r="B45" s="403">
        <v>41</v>
      </c>
      <c r="C45" s="266"/>
      <c r="D45" s="271"/>
      <c r="E45" s="253"/>
      <c r="F45" s="253"/>
      <c r="G45" s="414"/>
      <c r="H45" s="406">
        <f t="shared" si="1"/>
        <v>0</v>
      </c>
      <c r="J45" s="358">
        <f t="shared" si="2"/>
        <v>0</v>
      </c>
    </row>
    <row r="46" spans="1:10" ht="21">
      <c r="A46" s="404" t="s">
        <v>256</v>
      </c>
      <c r="B46" s="403">
        <v>42</v>
      </c>
      <c r="C46" s="268"/>
      <c r="D46" s="272"/>
      <c r="E46" s="409"/>
      <c r="F46" s="409"/>
      <c r="G46" s="410"/>
      <c r="H46" s="406">
        <f t="shared" si="1"/>
        <v>0</v>
      </c>
      <c r="J46" s="358">
        <f t="shared" si="2"/>
        <v>0</v>
      </c>
    </row>
    <row r="47" spans="1:10" ht="21">
      <c r="A47" s="404" t="s">
        <v>257</v>
      </c>
      <c r="B47" s="403">
        <v>43</v>
      </c>
      <c r="C47" s="262"/>
      <c r="D47" s="270"/>
      <c r="E47" s="247"/>
      <c r="F47" s="247"/>
      <c r="G47" s="411"/>
      <c r="H47" s="406">
        <f t="shared" si="1"/>
        <v>0</v>
      </c>
      <c r="J47" s="358">
        <f t="shared" si="2"/>
        <v>0</v>
      </c>
    </row>
    <row r="48" spans="1:10" ht="21">
      <c r="A48" s="404"/>
      <c r="B48" s="403">
        <v>44</v>
      </c>
      <c r="C48" s="262"/>
      <c r="D48" s="270"/>
      <c r="E48" s="247"/>
      <c r="F48" s="247"/>
      <c r="G48" s="411"/>
      <c r="H48" s="406">
        <f t="shared" si="1"/>
        <v>0</v>
      </c>
      <c r="J48" s="358">
        <f t="shared" si="2"/>
        <v>0</v>
      </c>
    </row>
    <row r="49" spans="1:10" ht="21">
      <c r="A49" s="404"/>
      <c r="B49" s="403">
        <v>45</v>
      </c>
      <c r="C49" s="262"/>
      <c r="D49" s="270"/>
      <c r="E49" s="247"/>
      <c r="F49" s="247"/>
      <c r="G49" s="411"/>
      <c r="H49" s="406">
        <f t="shared" si="1"/>
        <v>0</v>
      </c>
      <c r="J49" s="358">
        <f t="shared" si="2"/>
        <v>0</v>
      </c>
    </row>
    <row r="50" spans="1:10" ht="21">
      <c r="A50" s="403"/>
      <c r="B50" s="403">
        <v>46</v>
      </c>
      <c r="C50" s="262"/>
      <c r="D50" s="270"/>
      <c r="E50" s="247"/>
      <c r="F50" s="247"/>
      <c r="G50" s="411"/>
      <c r="H50" s="406">
        <f t="shared" si="1"/>
        <v>0</v>
      </c>
      <c r="J50" s="358">
        <f t="shared" si="2"/>
        <v>0</v>
      </c>
    </row>
    <row r="51" spans="1:10" ht="21">
      <c r="A51" s="403"/>
      <c r="B51" s="403">
        <v>47</v>
      </c>
      <c r="C51" s="262"/>
      <c r="D51" s="270"/>
      <c r="E51" s="247"/>
      <c r="F51" s="247"/>
      <c r="G51" s="411"/>
      <c r="H51" s="406">
        <f t="shared" si="1"/>
        <v>0</v>
      </c>
      <c r="J51" s="358">
        <f t="shared" si="2"/>
        <v>0</v>
      </c>
    </row>
    <row r="52" spans="1:10" ht="21">
      <c r="A52" s="403"/>
      <c r="B52" s="403">
        <v>48</v>
      </c>
      <c r="C52" s="262"/>
      <c r="D52" s="270"/>
      <c r="E52" s="247"/>
      <c r="F52" s="247"/>
      <c r="G52" s="411"/>
      <c r="H52" s="406">
        <f t="shared" si="1"/>
        <v>0</v>
      </c>
      <c r="J52" s="358">
        <f t="shared" si="2"/>
        <v>0</v>
      </c>
    </row>
    <row r="53" spans="1:10" ht="21">
      <c r="A53" s="404"/>
      <c r="B53" s="403">
        <v>49</v>
      </c>
      <c r="C53" s="262"/>
      <c r="D53" s="270"/>
      <c r="E53" s="247"/>
      <c r="F53" s="247"/>
      <c r="G53" s="411"/>
      <c r="H53" s="406">
        <f t="shared" si="1"/>
        <v>0</v>
      </c>
      <c r="J53" s="358">
        <f t="shared" si="2"/>
        <v>0</v>
      </c>
    </row>
    <row r="54" spans="1:10" ht="21">
      <c r="A54" s="404"/>
      <c r="B54" s="403">
        <v>50</v>
      </c>
      <c r="C54" s="262"/>
      <c r="D54" s="270"/>
      <c r="E54" s="247"/>
      <c r="F54" s="247"/>
      <c r="G54" s="411"/>
      <c r="H54" s="406">
        <f t="shared" si="1"/>
        <v>0</v>
      </c>
      <c r="J54" s="358">
        <f t="shared" si="2"/>
        <v>0</v>
      </c>
    </row>
    <row r="55" spans="1:10" ht="21">
      <c r="A55" s="404"/>
      <c r="B55" s="403">
        <v>51</v>
      </c>
      <c r="C55" s="262"/>
      <c r="D55" s="270"/>
      <c r="E55" s="247"/>
      <c r="F55" s="247"/>
      <c r="G55" s="411"/>
      <c r="H55" s="406">
        <f t="shared" si="1"/>
        <v>0</v>
      </c>
      <c r="J55" s="358">
        <f t="shared" si="2"/>
        <v>0</v>
      </c>
    </row>
    <row r="56" spans="1:10" ht="21">
      <c r="A56" s="404"/>
      <c r="B56" s="403">
        <v>52</v>
      </c>
      <c r="C56" s="262"/>
      <c r="D56" s="270"/>
      <c r="E56" s="247"/>
      <c r="F56" s="247"/>
      <c r="G56" s="411"/>
      <c r="H56" s="406">
        <f t="shared" si="1"/>
        <v>0</v>
      </c>
      <c r="J56" s="358">
        <f t="shared" si="2"/>
        <v>0</v>
      </c>
    </row>
    <row r="57" spans="1:10" ht="21">
      <c r="A57" s="404"/>
      <c r="B57" s="403">
        <v>53</v>
      </c>
      <c r="C57" s="262"/>
      <c r="D57" s="270"/>
      <c r="E57" s="247"/>
      <c r="F57" s="247"/>
      <c r="G57" s="411"/>
      <c r="H57" s="406">
        <f t="shared" si="1"/>
        <v>0</v>
      </c>
      <c r="J57" s="358">
        <f t="shared" si="2"/>
        <v>0</v>
      </c>
    </row>
    <row r="58" spans="1:10" ht="21">
      <c r="A58" s="404"/>
      <c r="B58" s="403">
        <v>54</v>
      </c>
      <c r="C58" s="262"/>
      <c r="D58" s="270"/>
      <c r="E58" s="247"/>
      <c r="F58" s="247"/>
      <c r="G58" s="411"/>
      <c r="H58" s="406">
        <f t="shared" si="1"/>
        <v>0</v>
      </c>
      <c r="J58" s="358">
        <f t="shared" si="2"/>
        <v>0</v>
      </c>
    </row>
    <row r="59" spans="1:10" ht="21">
      <c r="A59" s="404"/>
      <c r="B59" s="403">
        <v>55</v>
      </c>
      <c r="C59" s="266"/>
      <c r="D59" s="271"/>
      <c r="E59" s="412"/>
      <c r="F59" s="412"/>
      <c r="G59" s="413"/>
      <c r="H59" s="406">
        <f t="shared" si="1"/>
        <v>0</v>
      </c>
      <c r="J59" s="358">
        <f t="shared" si="2"/>
        <v>0</v>
      </c>
    </row>
    <row r="60" spans="1:10" ht="21">
      <c r="A60" s="404" t="s">
        <v>258</v>
      </c>
      <c r="B60" s="403">
        <v>56</v>
      </c>
      <c r="C60" s="264"/>
      <c r="D60" s="273"/>
      <c r="E60" s="247"/>
      <c r="F60" s="247"/>
      <c r="G60" s="411"/>
      <c r="H60" s="406">
        <f t="shared" si="1"/>
        <v>0</v>
      </c>
      <c r="J60" s="358">
        <f t="shared" si="2"/>
        <v>0</v>
      </c>
    </row>
    <row r="61" spans="1:10" ht="21">
      <c r="A61" s="404" t="s">
        <v>270</v>
      </c>
      <c r="B61" s="403">
        <v>57</v>
      </c>
      <c r="C61" s="262"/>
      <c r="D61" s="270"/>
      <c r="E61" s="247"/>
      <c r="F61" s="247"/>
      <c r="G61" s="411"/>
      <c r="H61" s="406">
        <f t="shared" si="1"/>
        <v>0</v>
      </c>
      <c r="J61" s="358">
        <f t="shared" si="2"/>
        <v>0</v>
      </c>
    </row>
    <row r="62" spans="1:10" ht="21">
      <c r="A62" s="405"/>
      <c r="B62" s="403">
        <v>58</v>
      </c>
      <c r="C62" s="262"/>
      <c r="D62" s="270"/>
      <c r="E62" s="247"/>
      <c r="F62" s="247"/>
      <c r="G62" s="411"/>
      <c r="H62" s="406">
        <f t="shared" si="1"/>
        <v>0</v>
      </c>
      <c r="J62" s="358">
        <f t="shared" si="2"/>
        <v>0</v>
      </c>
    </row>
    <row r="63" spans="1:10" ht="21">
      <c r="A63" s="405"/>
      <c r="B63" s="403">
        <v>59</v>
      </c>
      <c r="C63" s="262"/>
      <c r="D63" s="270"/>
      <c r="E63" s="247"/>
      <c r="F63" s="247"/>
      <c r="G63" s="411"/>
      <c r="H63" s="406">
        <f t="shared" si="1"/>
        <v>0</v>
      </c>
      <c r="J63" s="358">
        <f t="shared" si="2"/>
        <v>0</v>
      </c>
    </row>
    <row r="64" spans="1:10" ht="21">
      <c r="A64" s="405"/>
      <c r="B64" s="403">
        <v>60</v>
      </c>
      <c r="C64" s="262"/>
      <c r="D64" s="270"/>
      <c r="E64" s="247"/>
      <c r="F64" s="247"/>
      <c r="G64" s="411"/>
      <c r="H64" s="406">
        <f t="shared" si="1"/>
        <v>0</v>
      </c>
      <c r="J64" s="358">
        <f t="shared" si="2"/>
        <v>0</v>
      </c>
    </row>
    <row r="65" spans="1:10" ht="21">
      <c r="A65" s="405"/>
      <c r="B65" s="403">
        <v>61</v>
      </c>
      <c r="C65" s="262"/>
      <c r="D65" s="270"/>
      <c r="E65" s="247"/>
      <c r="F65" s="247"/>
      <c r="G65" s="411"/>
      <c r="H65" s="406">
        <f t="shared" si="1"/>
        <v>0</v>
      </c>
      <c r="J65" s="358">
        <f t="shared" si="2"/>
        <v>0</v>
      </c>
    </row>
    <row r="66" spans="1:10" ht="21">
      <c r="A66" s="404"/>
      <c r="B66" s="403">
        <v>62</v>
      </c>
      <c r="C66" s="262"/>
      <c r="D66" s="274"/>
      <c r="E66" s="247"/>
      <c r="F66" s="247"/>
      <c r="G66" s="411"/>
      <c r="H66" s="406">
        <f t="shared" si="1"/>
        <v>0</v>
      </c>
      <c r="J66" s="358">
        <f t="shared" si="2"/>
        <v>0</v>
      </c>
    </row>
    <row r="67" spans="1:10" ht="21">
      <c r="A67" s="404"/>
      <c r="B67" s="403">
        <v>63</v>
      </c>
      <c r="C67" s="262"/>
      <c r="D67" s="274"/>
      <c r="E67" s="247"/>
      <c r="F67" s="247"/>
      <c r="G67" s="411"/>
      <c r="H67" s="406">
        <f t="shared" si="1"/>
        <v>0</v>
      </c>
      <c r="J67" s="358">
        <f t="shared" si="2"/>
        <v>0</v>
      </c>
    </row>
    <row r="68" spans="1:10" ht="21">
      <c r="A68" s="404"/>
      <c r="B68" s="403">
        <v>64</v>
      </c>
      <c r="C68" s="262"/>
      <c r="D68" s="274"/>
      <c r="E68" s="247"/>
      <c r="F68" s="247"/>
      <c r="G68" s="411"/>
      <c r="H68" s="406">
        <f t="shared" si="1"/>
        <v>0</v>
      </c>
      <c r="J68" s="358">
        <f t="shared" si="2"/>
        <v>0</v>
      </c>
    </row>
    <row r="69" spans="1:10" ht="21">
      <c r="A69" s="404"/>
      <c r="B69" s="403">
        <v>65</v>
      </c>
      <c r="C69" s="262"/>
      <c r="D69" s="270"/>
      <c r="E69" s="247"/>
      <c r="F69" s="247"/>
      <c r="G69" s="411"/>
      <c r="H69" s="406">
        <f t="shared" si="1"/>
        <v>0</v>
      </c>
      <c r="J69" s="358">
        <f t="shared" si="2"/>
        <v>0</v>
      </c>
    </row>
    <row r="70" spans="1:10" ht="21">
      <c r="A70" s="404"/>
      <c r="B70" s="403">
        <v>66</v>
      </c>
      <c r="C70" s="264"/>
      <c r="D70" s="273"/>
      <c r="E70" s="247"/>
      <c r="F70" s="247"/>
      <c r="G70" s="411"/>
      <c r="H70" s="406">
        <f t="shared" ref="H70:H71" si="3">+G70-F70</f>
        <v>0</v>
      </c>
      <c r="J70" s="358">
        <f t="shared" ref="J70:J71" si="4">IF(G70&gt;0,1,0)</f>
        <v>0</v>
      </c>
    </row>
    <row r="71" spans="1:10" ht="21">
      <c r="A71" s="404"/>
      <c r="B71" s="403">
        <v>67</v>
      </c>
      <c r="C71" s="266"/>
      <c r="D71" s="271"/>
      <c r="E71" s="253"/>
      <c r="F71" s="253"/>
      <c r="G71" s="414"/>
      <c r="H71" s="406">
        <f t="shared" si="3"/>
        <v>0</v>
      </c>
      <c r="J71" s="358">
        <f t="shared" si="4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50">
    <tabColor theme="8" tint="0.59999389629810485"/>
  </sheetPr>
  <dimension ref="A1:AF1248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9" sqref="G9"/>
    </sheetView>
  </sheetViews>
  <sheetFormatPr defaultColWidth="9" defaultRowHeight="18.75"/>
  <cols>
    <col min="1" max="1" width="9.140625" style="436"/>
    <col min="2" max="2" width="5.42578125" style="436" customWidth="1"/>
    <col min="3" max="3" width="16.140625" style="436" bestFit="1" customWidth="1"/>
    <col min="4" max="4" width="12.85546875" style="436" bestFit="1" customWidth="1"/>
    <col min="5" max="5" width="14.7109375" style="436" customWidth="1"/>
    <col min="6" max="6" width="15.85546875" style="436" customWidth="1"/>
    <col min="7" max="7" width="14.7109375" style="436" customWidth="1"/>
    <col min="8" max="8" width="14.5703125" style="436" customWidth="1"/>
    <col min="9" max="9" width="9.140625" style="436"/>
    <col min="10" max="10" width="9" style="423"/>
    <col min="11" max="13" width="9.140625" style="436"/>
    <col min="14" max="16384" width="9" style="436"/>
  </cols>
  <sheetData>
    <row r="1" spans="1:32" ht="20.25" customHeight="1">
      <c r="A1" s="876" t="s">
        <v>574</v>
      </c>
      <c r="B1" s="876"/>
      <c r="C1" s="876"/>
      <c r="D1" s="876"/>
      <c r="E1" s="876"/>
      <c r="F1" s="876"/>
      <c r="G1" s="876"/>
      <c r="H1" s="876"/>
      <c r="I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</row>
    <row r="2" spans="1:32" ht="20.25" customHeight="1">
      <c r="A2" s="876" t="s">
        <v>237</v>
      </c>
      <c r="B2" s="876" t="s">
        <v>227</v>
      </c>
      <c r="C2" s="876" t="s">
        <v>4</v>
      </c>
      <c r="D2" s="872" t="s">
        <v>228</v>
      </c>
      <c r="E2" s="876" t="s">
        <v>260</v>
      </c>
      <c r="F2" s="444" t="s">
        <v>230</v>
      </c>
      <c r="G2" s="444" t="s">
        <v>230</v>
      </c>
      <c r="H2" s="872" t="s">
        <v>261</v>
      </c>
      <c r="I2" s="423"/>
      <c r="J2" s="422" t="s">
        <v>318</v>
      </c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</row>
    <row r="3" spans="1:32" ht="20.25" customHeight="1">
      <c r="A3" s="876"/>
      <c r="B3" s="876"/>
      <c r="C3" s="876"/>
      <c r="D3" s="872"/>
      <c r="E3" s="876"/>
      <c r="F3" s="444" t="s">
        <v>236</v>
      </c>
      <c r="G3" s="444" t="s">
        <v>235</v>
      </c>
      <c r="H3" s="872"/>
      <c r="I3" s="423"/>
      <c r="K3" s="423"/>
      <c r="L3" s="423"/>
      <c r="M3" s="423"/>
      <c r="N3" s="423"/>
      <c r="O3" s="423"/>
      <c r="P3" s="423"/>
      <c r="Q3" s="423"/>
      <c r="R3" s="423"/>
      <c r="S3" s="423"/>
      <c r="T3" s="423"/>
      <c r="U3" s="423"/>
      <c r="V3" s="423"/>
      <c r="W3" s="423"/>
      <c r="X3" s="423"/>
      <c r="Y3" s="423"/>
      <c r="Z3" s="423"/>
      <c r="AA3" s="423"/>
      <c r="AB3" s="423"/>
      <c r="AC3" s="423"/>
      <c r="AD3" s="423"/>
      <c r="AE3" s="423"/>
      <c r="AF3" s="423"/>
    </row>
    <row r="4" spans="1:32" ht="20.25" customHeight="1">
      <c r="A4" s="876" t="s">
        <v>40</v>
      </c>
      <c r="B4" s="876"/>
      <c r="C4" s="876"/>
      <c r="D4" s="461">
        <f>SUM(D5:D71)</f>
        <v>5273851.879999999</v>
      </c>
      <c r="E4" s="461">
        <f>SUM(E5:E71)</f>
        <v>11553</v>
      </c>
      <c r="F4" s="461">
        <f t="shared" ref="F4:G4" si="0">SUM(F5:F71)</f>
        <v>11568.3</v>
      </c>
      <c r="G4" s="461">
        <f t="shared" si="0"/>
        <v>11553</v>
      </c>
      <c r="H4" s="461">
        <f>SUM(H5:H71)</f>
        <v>-15.3</v>
      </c>
      <c r="I4" s="423"/>
      <c r="J4" s="424">
        <f>SUM(J5:J71)</f>
        <v>14</v>
      </c>
      <c r="K4" s="423"/>
      <c r="L4" s="423"/>
      <c r="M4" s="423"/>
      <c r="N4" s="423"/>
      <c r="O4" s="423"/>
      <c r="P4" s="423"/>
      <c r="Q4" s="423"/>
      <c r="R4" s="423"/>
      <c r="S4" s="423"/>
      <c r="T4" s="423"/>
      <c r="U4" s="423"/>
      <c r="V4" s="423"/>
      <c r="W4" s="423"/>
      <c r="X4" s="423"/>
      <c r="Y4" s="423"/>
      <c r="Z4" s="423"/>
      <c r="AA4" s="423"/>
      <c r="AB4" s="423"/>
      <c r="AC4" s="423"/>
      <c r="AD4" s="423"/>
      <c r="AE4" s="423"/>
      <c r="AF4" s="423"/>
    </row>
    <row r="5" spans="1:32" ht="20.25" customHeight="1">
      <c r="A5" s="138" t="s">
        <v>248</v>
      </c>
      <c r="B5" s="391">
        <v>1</v>
      </c>
      <c r="C5" s="699" t="s">
        <v>183</v>
      </c>
      <c r="D5" s="689">
        <v>1149705</v>
      </c>
      <c r="E5" s="685">
        <v>6744</v>
      </c>
      <c r="F5" s="685">
        <v>6744</v>
      </c>
      <c r="G5" s="687">
        <v>6744</v>
      </c>
      <c r="H5" s="460">
        <f>+G5-F5</f>
        <v>0</v>
      </c>
      <c r="I5" s="423"/>
      <c r="J5" s="423">
        <f>IF(G5&gt;0,1,0)</f>
        <v>1</v>
      </c>
      <c r="K5" s="423"/>
      <c r="L5" s="423"/>
      <c r="M5" s="423"/>
      <c r="N5" s="423"/>
      <c r="O5" s="423"/>
      <c r="P5" s="423"/>
      <c r="Q5" s="423"/>
      <c r="R5" s="423"/>
      <c r="S5" s="423"/>
      <c r="T5" s="423"/>
      <c r="U5" s="423"/>
      <c r="V5" s="423"/>
      <c r="W5" s="423"/>
      <c r="X5" s="423"/>
      <c r="Y5" s="423"/>
      <c r="Z5" s="423"/>
      <c r="AA5" s="423"/>
      <c r="AB5" s="423"/>
      <c r="AC5" s="423"/>
      <c r="AD5" s="423"/>
      <c r="AE5" s="423"/>
      <c r="AF5" s="423"/>
    </row>
    <row r="6" spans="1:32" ht="20.25" customHeight="1">
      <c r="A6" s="138" t="s">
        <v>249</v>
      </c>
      <c r="B6" s="391">
        <v>2</v>
      </c>
      <c r="C6" s="699" t="s">
        <v>196</v>
      </c>
      <c r="D6" s="689">
        <v>1196555.2</v>
      </c>
      <c r="E6" s="685">
        <v>3115.5</v>
      </c>
      <c r="F6" s="685">
        <v>3139.5</v>
      </c>
      <c r="G6" s="687">
        <v>3115.5</v>
      </c>
      <c r="H6" s="460">
        <f t="shared" ref="H6:H69" si="1">+G6-F6</f>
        <v>-24</v>
      </c>
      <c r="I6" s="423"/>
      <c r="J6" s="423">
        <f t="shared" ref="J6:J69" si="2">IF(G6&gt;0,1,0)</f>
        <v>1</v>
      </c>
      <c r="K6" s="423"/>
      <c r="L6" s="423"/>
      <c r="M6" s="423"/>
      <c r="N6" s="423"/>
      <c r="O6" s="423"/>
      <c r="P6" s="423"/>
      <c r="Q6" s="423"/>
      <c r="R6" s="423"/>
      <c r="S6" s="423"/>
      <c r="T6" s="423"/>
      <c r="U6" s="423"/>
      <c r="V6" s="423"/>
      <c r="W6" s="423"/>
      <c r="X6" s="423"/>
      <c r="Y6" s="423"/>
      <c r="Z6" s="423"/>
      <c r="AA6" s="423"/>
      <c r="AB6" s="423"/>
      <c r="AC6" s="423"/>
      <c r="AD6" s="423"/>
      <c r="AE6" s="423"/>
      <c r="AF6" s="423"/>
    </row>
    <row r="7" spans="1:32" ht="20.25" customHeight="1">
      <c r="A7" s="138"/>
      <c r="B7" s="391">
        <v>3</v>
      </c>
      <c r="C7" s="699" t="s">
        <v>186</v>
      </c>
      <c r="D7" s="704">
        <v>423653.35</v>
      </c>
      <c r="E7" s="685">
        <v>777.5</v>
      </c>
      <c r="F7" s="685">
        <v>772.5</v>
      </c>
      <c r="G7" s="687">
        <v>777.5</v>
      </c>
      <c r="H7" s="460">
        <f t="shared" si="1"/>
        <v>5</v>
      </c>
      <c r="I7" s="423"/>
      <c r="J7" s="423">
        <f t="shared" si="2"/>
        <v>1</v>
      </c>
      <c r="K7" s="423"/>
      <c r="L7" s="423"/>
      <c r="M7" s="423"/>
      <c r="N7" s="423"/>
      <c r="O7" s="423"/>
      <c r="P7" s="423"/>
      <c r="Q7" s="423"/>
      <c r="R7" s="423"/>
      <c r="S7" s="423"/>
      <c r="T7" s="423"/>
      <c r="U7" s="423"/>
      <c r="V7" s="423"/>
      <c r="W7" s="423"/>
      <c r="X7" s="423"/>
      <c r="Y7" s="423"/>
      <c r="Z7" s="423"/>
      <c r="AA7" s="423"/>
      <c r="AB7" s="423"/>
      <c r="AC7" s="423"/>
      <c r="AD7" s="423"/>
      <c r="AE7" s="423"/>
      <c r="AF7" s="423"/>
    </row>
    <row r="8" spans="1:32" ht="20.25" customHeight="1">
      <c r="A8" s="138"/>
      <c r="B8" s="391">
        <v>4</v>
      </c>
      <c r="C8" s="699" t="s">
        <v>184</v>
      </c>
      <c r="D8" s="689">
        <v>928543.51</v>
      </c>
      <c r="E8" s="685">
        <v>614.25</v>
      </c>
      <c r="F8" s="685">
        <v>610.25</v>
      </c>
      <c r="G8" s="687">
        <v>614.25</v>
      </c>
      <c r="H8" s="460">
        <f t="shared" si="1"/>
        <v>4</v>
      </c>
      <c r="I8" s="423"/>
      <c r="J8" s="423">
        <f t="shared" si="2"/>
        <v>1</v>
      </c>
      <c r="K8" s="423"/>
      <c r="L8" s="423"/>
      <c r="M8" s="423"/>
      <c r="N8" s="423"/>
      <c r="O8" s="423"/>
      <c r="P8" s="423"/>
      <c r="Q8" s="423"/>
      <c r="R8" s="423"/>
      <c r="S8" s="423"/>
      <c r="T8" s="423"/>
      <c r="U8" s="423"/>
      <c r="V8" s="423"/>
      <c r="W8" s="423"/>
      <c r="X8" s="423"/>
      <c r="Y8" s="423"/>
      <c r="Z8" s="423"/>
      <c r="AA8" s="423"/>
      <c r="AB8" s="423"/>
      <c r="AC8" s="423"/>
      <c r="AD8" s="423"/>
      <c r="AE8" s="423"/>
      <c r="AF8" s="423"/>
    </row>
    <row r="9" spans="1:32" ht="20.25" customHeight="1">
      <c r="A9" s="138"/>
      <c r="B9" s="391">
        <v>5</v>
      </c>
      <c r="C9" s="699" t="s">
        <v>185</v>
      </c>
      <c r="D9" s="689">
        <v>210398.29</v>
      </c>
      <c r="E9" s="685">
        <v>138</v>
      </c>
      <c r="F9" s="685">
        <v>138</v>
      </c>
      <c r="G9" s="687">
        <v>138</v>
      </c>
      <c r="H9" s="460">
        <f t="shared" si="1"/>
        <v>0</v>
      </c>
      <c r="I9" s="423"/>
      <c r="J9" s="423">
        <f t="shared" si="2"/>
        <v>1</v>
      </c>
      <c r="K9" s="423"/>
      <c r="L9" s="423"/>
      <c r="M9" s="423"/>
      <c r="N9" s="423"/>
      <c r="O9" s="423"/>
      <c r="P9" s="423"/>
      <c r="Q9" s="423"/>
      <c r="R9" s="423"/>
      <c r="S9" s="423"/>
      <c r="T9" s="423"/>
      <c r="U9" s="423"/>
      <c r="V9" s="423"/>
      <c r="W9" s="423"/>
      <c r="X9" s="423"/>
      <c r="Y9" s="423"/>
      <c r="Z9" s="423"/>
      <c r="AA9" s="423"/>
      <c r="AB9" s="423"/>
      <c r="AC9" s="423"/>
      <c r="AD9" s="423"/>
      <c r="AE9" s="423"/>
      <c r="AF9" s="423"/>
    </row>
    <row r="10" spans="1:32" ht="20.25" customHeight="1">
      <c r="A10" s="138"/>
      <c r="B10" s="391">
        <v>6</v>
      </c>
      <c r="C10" s="699" t="s">
        <v>170</v>
      </c>
      <c r="D10" s="689">
        <v>32466.400000000001</v>
      </c>
      <c r="E10" s="685">
        <v>97</v>
      </c>
      <c r="F10" s="685">
        <v>97</v>
      </c>
      <c r="G10" s="687">
        <v>97</v>
      </c>
      <c r="H10" s="460">
        <f t="shared" si="1"/>
        <v>0</v>
      </c>
      <c r="I10" s="423"/>
      <c r="J10" s="423">
        <f t="shared" si="2"/>
        <v>1</v>
      </c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</row>
    <row r="11" spans="1:32" ht="20.25" customHeight="1">
      <c r="A11" s="138"/>
      <c r="B11" s="391">
        <v>7</v>
      </c>
      <c r="C11" s="699" t="s">
        <v>176</v>
      </c>
      <c r="D11" s="689">
        <v>82545</v>
      </c>
      <c r="E11" s="685">
        <v>19</v>
      </c>
      <c r="F11" s="685">
        <v>19</v>
      </c>
      <c r="G11" s="687">
        <v>19</v>
      </c>
      <c r="H11" s="460">
        <f t="shared" si="1"/>
        <v>0</v>
      </c>
      <c r="I11" s="423"/>
      <c r="J11" s="423">
        <f t="shared" si="2"/>
        <v>1</v>
      </c>
      <c r="K11" s="423"/>
      <c r="L11" s="423"/>
      <c r="M11" s="423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</row>
    <row r="12" spans="1:32" ht="20.25" customHeight="1">
      <c r="A12" s="138" t="s">
        <v>250</v>
      </c>
      <c r="B12" s="391">
        <v>8</v>
      </c>
      <c r="C12" s="699" t="s">
        <v>194</v>
      </c>
      <c r="D12" s="689">
        <v>88665.62</v>
      </c>
      <c r="E12" s="685">
        <v>18</v>
      </c>
      <c r="F12" s="685">
        <v>18</v>
      </c>
      <c r="G12" s="687">
        <v>18</v>
      </c>
      <c r="H12" s="460">
        <f t="shared" si="1"/>
        <v>0</v>
      </c>
      <c r="I12" s="423"/>
      <c r="J12" s="423">
        <f t="shared" si="2"/>
        <v>1</v>
      </c>
      <c r="K12" s="423"/>
      <c r="L12" s="423"/>
      <c r="M12" s="423"/>
      <c r="N12" s="423"/>
      <c r="O12" s="423"/>
      <c r="P12" s="423"/>
      <c r="Q12" s="423"/>
      <c r="R12" s="423"/>
      <c r="S12" s="423"/>
      <c r="T12" s="423"/>
      <c r="U12" s="423"/>
      <c r="V12" s="423"/>
      <c r="W12" s="423"/>
      <c r="X12" s="423"/>
      <c r="Y12" s="423"/>
      <c r="Z12" s="423"/>
      <c r="AA12" s="423"/>
      <c r="AB12" s="423"/>
      <c r="AC12" s="423"/>
      <c r="AD12" s="423"/>
      <c r="AE12" s="423"/>
      <c r="AF12" s="423"/>
    </row>
    <row r="13" spans="1:32" ht="20.25" customHeight="1">
      <c r="A13" s="138" t="s">
        <v>249</v>
      </c>
      <c r="B13" s="391">
        <v>9</v>
      </c>
      <c r="C13" s="699" t="s">
        <v>195</v>
      </c>
      <c r="D13" s="689">
        <v>137286.72</v>
      </c>
      <c r="E13" s="685">
        <v>11.25</v>
      </c>
      <c r="F13" s="685">
        <v>11.55</v>
      </c>
      <c r="G13" s="687">
        <v>11.25</v>
      </c>
      <c r="H13" s="460">
        <f t="shared" si="1"/>
        <v>-0.30000000000000071</v>
      </c>
      <c r="I13" s="423"/>
      <c r="J13" s="423">
        <f t="shared" si="2"/>
        <v>1</v>
      </c>
      <c r="K13" s="423"/>
      <c r="L13" s="423"/>
      <c r="M13" s="423"/>
      <c r="N13" s="423"/>
      <c r="O13" s="423"/>
      <c r="P13" s="423"/>
      <c r="Q13" s="423"/>
      <c r="R13" s="423"/>
      <c r="S13" s="423"/>
      <c r="T13" s="423"/>
      <c r="U13" s="423"/>
      <c r="V13" s="423"/>
      <c r="W13" s="423"/>
      <c r="X13" s="423"/>
      <c r="Y13" s="423"/>
      <c r="Z13" s="423"/>
      <c r="AA13" s="423"/>
      <c r="AB13" s="423"/>
      <c r="AC13" s="423"/>
      <c r="AD13" s="423"/>
      <c r="AE13" s="423"/>
      <c r="AF13" s="423"/>
    </row>
    <row r="14" spans="1:32" ht="20.25" customHeight="1">
      <c r="A14" s="138"/>
      <c r="B14" s="391">
        <v>10</v>
      </c>
      <c r="C14" s="699" t="s">
        <v>166</v>
      </c>
      <c r="D14" s="689">
        <v>100898.5</v>
      </c>
      <c r="E14" s="685">
        <v>11</v>
      </c>
      <c r="F14" s="685">
        <v>11</v>
      </c>
      <c r="G14" s="687">
        <v>11</v>
      </c>
      <c r="H14" s="460">
        <f t="shared" si="1"/>
        <v>0</v>
      </c>
      <c r="I14" s="423"/>
      <c r="J14" s="423">
        <f t="shared" si="2"/>
        <v>1</v>
      </c>
      <c r="K14" s="423"/>
      <c r="L14" s="423"/>
      <c r="M14" s="423"/>
      <c r="N14" s="423"/>
      <c r="O14" s="423"/>
      <c r="P14" s="423"/>
      <c r="Q14" s="423"/>
      <c r="R14" s="423"/>
      <c r="S14" s="423"/>
      <c r="T14" s="423"/>
      <c r="U14" s="423"/>
      <c r="V14" s="423"/>
      <c r="W14" s="423"/>
      <c r="X14" s="423"/>
      <c r="Y14" s="423"/>
      <c r="Z14" s="423"/>
      <c r="AA14" s="423"/>
      <c r="AB14" s="423"/>
      <c r="AC14" s="423"/>
      <c r="AD14" s="423"/>
      <c r="AE14" s="423"/>
      <c r="AF14" s="423"/>
    </row>
    <row r="15" spans="1:32" ht="20.25" customHeight="1">
      <c r="A15" s="138"/>
      <c r="B15" s="391">
        <v>11</v>
      </c>
      <c r="C15" s="699" t="s">
        <v>193</v>
      </c>
      <c r="D15" s="689">
        <v>136841.29999999999</v>
      </c>
      <c r="E15" s="685">
        <v>3</v>
      </c>
      <c r="F15" s="685">
        <v>3</v>
      </c>
      <c r="G15" s="687">
        <v>3</v>
      </c>
      <c r="H15" s="460">
        <f t="shared" si="1"/>
        <v>0</v>
      </c>
      <c r="I15" s="423"/>
      <c r="J15" s="423">
        <f t="shared" si="2"/>
        <v>1</v>
      </c>
      <c r="K15" s="423"/>
      <c r="L15" s="423"/>
      <c r="M15" s="423"/>
      <c r="N15" s="423"/>
      <c r="O15" s="423"/>
      <c r="P15" s="423"/>
      <c r="Q15" s="423"/>
      <c r="R15" s="423"/>
      <c r="S15" s="423"/>
      <c r="T15" s="423"/>
      <c r="U15" s="423"/>
      <c r="V15" s="423"/>
      <c r="W15" s="423"/>
      <c r="X15" s="423"/>
      <c r="Y15" s="423"/>
      <c r="Z15" s="423"/>
      <c r="AA15" s="423"/>
      <c r="AB15" s="423"/>
      <c r="AC15" s="423"/>
      <c r="AD15" s="423"/>
      <c r="AE15" s="423"/>
      <c r="AF15" s="423"/>
    </row>
    <row r="16" spans="1:32" ht="20.25" customHeight="1">
      <c r="A16" s="138"/>
      <c r="B16" s="391">
        <v>12</v>
      </c>
      <c r="C16" s="699" t="s">
        <v>167</v>
      </c>
      <c r="D16" s="689">
        <v>62047</v>
      </c>
      <c r="E16" s="685">
        <v>2</v>
      </c>
      <c r="F16" s="685">
        <v>2</v>
      </c>
      <c r="G16" s="687">
        <v>2</v>
      </c>
      <c r="H16" s="460">
        <f t="shared" si="1"/>
        <v>0</v>
      </c>
      <c r="I16" s="423"/>
      <c r="J16" s="423">
        <f t="shared" si="2"/>
        <v>1</v>
      </c>
      <c r="K16" s="423"/>
      <c r="L16" s="423"/>
      <c r="M16" s="423"/>
      <c r="N16" s="423"/>
      <c r="O16" s="423"/>
      <c r="P16" s="423"/>
      <c r="Q16" s="423"/>
      <c r="R16" s="423"/>
      <c r="S16" s="423"/>
      <c r="T16" s="423"/>
      <c r="U16" s="423"/>
      <c r="V16" s="423"/>
      <c r="W16" s="423"/>
      <c r="X16" s="423"/>
      <c r="Y16" s="423"/>
      <c r="Z16" s="423"/>
      <c r="AA16" s="423"/>
      <c r="AB16" s="423"/>
      <c r="AC16" s="423"/>
      <c r="AD16" s="423"/>
      <c r="AE16" s="423"/>
      <c r="AF16" s="423"/>
    </row>
    <row r="17" spans="1:32" ht="20.25" customHeight="1">
      <c r="A17" s="138"/>
      <c r="B17" s="391">
        <v>13</v>
      </c>
      <c r="C17" s="699" t="s">
        <v>189</v>
      </c>
      <c r="D17" s="689">
        <v>199244.77</v>
      </c>
      <c r="E17" s="685">
        <v>1.5</v>
      </c>
      <c r="F17" s="685">
        <v>1.5</v>
      </c>
      <c r="G17" s="687">
        <v>1.5</v>
      </c>
      <c r="H17" s="460">
        <f t="shared" si="1"/>
        <v>0</v>
      </c>
      <c r="I17" s="423"/>
      <c r="J17" s="423">
        <f t="shared" si="2"/>
        <v>1</v>
      </c>
      <c r="K17" s="423"/>
      <c r="L17" s="423"/>
      <c r="M17" s="423"/>
      <c r="N17" s="423"/>
      <c r="O17" s="423"/>
      <c r="P17" s="423"/>
      <c r="Q17" s="423"/>
      <c r="R17" s="423"/>
      <c r="S17" s="423"/>
      <c r="T17" s="423"/>
      <c r="U17" s="423"/>
      <c r="V17" s="423"/>
      <c r="W17" s="423"/>
      <c r="X17" s="423"/>
      <c r="Y17" s="423"/>
      <c r="Z17" s="423"/>
      <c r="AA17" s="423"/>
      <c r="AB17" s="423"/>
      <c r="AC17" s="423"/>
      <c r="AD17" s="423"/>
      <c r="AE17" s="423"/>
      <c r="AF17" s="423"/>
    </row>
    <row r="18" spans="1:32" ht="20.25" customHeight="1">
      <c r="A18" s="138"/>
      <c r="B18" s="391">
        <v>14</v>
      </c>
      <c r="C18" s="699" t="s">
        <v>164</v>
      </c>
      <c r="D18" s="689">
        <v>12941.25</v>
      </c>
      <c r="E18" s="685">
        <v>1</v>
      </c>
      <c r="F18" s="685">
        <v>1</v>
      </c>
      <c r="G18" s="687">
        <v>1</v>
      </c>
      <c r="H18" s="460">
        <f t="shared" si="1"/>
        <v>0</v>
      </c>
      <c r="I18" s="423"/>
      <c r="J18" s="423">
        <f t="shared" si="2"/>
        <v>1</v>
      </c>
      <c r="K18" s="423"/>
      <c r="L18" s="423"/>
      <c r="M18" s="423"/>
      <c r="N18" s="423"/>
      <c r="O18" s="423"/>
      <c r="P18" s="423"/>
      <c r="Q18" s="423"/>
      <c r="R18" s="423"/>
      <c r="S18" s="423"/>
      <c r="T18" s="423"/>
      <c r="U18" s="423"/>
      <c r="V18" s="423"/>
      <c r="W18" s="423"/>
      <c r="X18" s="423"/>
      <c r="Y18" s="423"/>
      <c r="Z18" s="423"/>
      <c r="AA18" s="423"/>
      <c r="AB18" s="423"/>
      <c r="AC18" s="423"/>
      <c r="AD18" s="423"/>
      <c r="AE18" s="423"/>
      <c r="AF18" s="423"/>
    </row>
    <row r="19" spans="1:32" ht="20.25" customHeight="1">
      <c r="A19" s="138" t="s">
        <v>252</v>
      </c>
      <c r="B19" s="391">
        <v>15</v>
      </c>
      <c r="C19" s="699" t="s">
        <v>155</v>
      </c>
      <c r="D19" s="689">
        <v>146</v>
      </c>
      <c r="E19" s="685">
        <v>0</v>
      </c>
      <c r="F19" s="685">
        <v>0</v>
      </c>
      <c r="G19" s="687">
        <v>0</v>
      </c>
      <c r="H19" s="460">
        <f t="shared" si="1"/>
        <v>0</v>
      </c>
      <c r="I19" s="423"/>
      <c r="J19" s="423">
        <f t="shared" si="2"/>
        <v>0</v>
      </c>
      <c r="K19" s="423"/>
      <c r="L19" s="423"/>
      <c r="M19" s="423"/>
      <c r="N19" s="423"/>
      <c r="O19" s="423"/>
      <c r="P19" s="423"/>
      <c r="Q19" s="423"/>
      <c r="R19" s="423"/>
      <c r="S19" s="423"/>
      <c r="T19" s="423"/>
      <c r="U19" s="423"/>
      <c r="V19" s="423"/>
      <c r="W19" s="423"/>
      <c r="X19" s="423"/>
      <c r="Y19" s="423"/>
      <c r="Z19" s="423"/>
      <c r="AA19" s="423"/>
      <c r="AB19" s="423"/>
      <c r="AC19" s="423"/>
      <c r="AD19" s="423"/>
      <c r="AE19" s="423"/>
      <c r="AF19" s="423"/>
    </row>
    <row r="20" spans="1:32" ht="20.25" customHeight="1">
      <c r="A20" s="138" t="s">
        <v>251</v>
      </c>
      <c r="B20" s="391">
        <v>16</v>
      </c>
      <c r="C20" s="699" t="s">
        <v>156</v>
      </c>
      <c r="D20" s="706">
        <v>1501.5</v>
      </c>
      <c r="E20" s="685">
        <v>0</v>
      </c>
      <c r="F20" s="685">
        <v>0</v>
      </c>
      <c r="G20" s="687">
        <v>0</v>
      </c>
      <c r="H20" s="460">
        <f t="shared" si="1"/>
        <v>0</v>
      </c>
      <c r="I20" s="423"/>
      <c r="J20" s="423">
        <f t="shared" si="2"/>
        <v>0</v>
      </c>
      <c r="K20" s="423"/>
      <c r="L20" s="423"/>
      <c r="M20" s="423"/>
      <c r="N20" s="423"/>
      <c r="O20" s="423"/>
      <c r="P20" s="423"/>
      <c r="Q20" s="423"/>
      <c r="R20" s="423"/>
      <c r="S20" s="423"/>
      <c r="T20" s="423"/>
      <c r="U20" s="423"/>
      <c r="V20" s="423"/>
      <c r="W20" s="423"/>
      <c r="X20" s="423"/>
      <c r="Y20" s="423"/>
      <c r="Z20" s="423"/>
      <c r="AA20" s="423"/>
      <c r="AB20" s="423"/>
      <c r="AC20" s="423"/>
      <c r="AD20" s="423"/>
      <c r="AE20" s="423"/>
      <c r="AF20" s="423"/>
    </row>
    <row r="21" spans="1:32" ht="20.25" customHeight="1">
      <c r="A21" s="138"/>
      <c r="B21" s="391">
        <v>17</v>
      </c>
      <c r="C21" s="699" t="s">
        <v>217</v>
      </c>
      <c r="D21" s="689">
        <v>8678.75</v>
      </c>
      <c r="E21" s="685">
        <v>0</v>
      </c>
      <c r="F21" s="685">
        <v>0</v>
      </c>
      <c r="G21" s="687">
        <v>0</v>
      </c>
      <c r="H21" s="460">
        <f t="shared" si="1"/>
        <v>0</v>
      </c>
      <c r="I21" s="423"/>
      <c r="J21" s="423">
        <f t="shared" si="2"/>
        <v>0</v>
      </c>
      <c r="K21" s="423"/>
      <c r="L21" s="423"/>
      <c r="M21" s="423"/>
      <c r="N21" s="423"/>
      <c r="O21" s="423"/>
      <c r="P21" s="423"/>
      <c r="Q21" s="423"/>
      <c r="R21" s="423"/>
      <c r="S21" s="423"/>
      <c r="T21" s="423"/>
      <c r="U21" s="423"/>
      <c r="V21" s="423"/>
      <c r="W21" s="423"/>
      <c r="X21" s="423"/>
      <c r="Y21" s="423"/>
      <c r="Z21" s="423"/>
      <c r="AA21" s="423"/>
      <c r="AB21" s="423"/>
      <c r="AC21" s="423"/>
      <c r="AD21" s="423"/>
      <c r="AE21" s="423"/>
      <c r="AF21" s="423"/>
    </row>
    <row r="22" spans="1:32" ht="20.25" customHeight="1">
      <c r="A22" s="138"/>
      <c r="B22" s="391">
        <v>18</v>
      </c>
      <c r="C22" s="699" t="s">
        <v>158</v>
      </c>
      <c r="D22" s="689">
        <v>627</v>
      </c>
      <c r="E22" s="685">
        <v>0</v>
      </c>
      <c r="F22" s="685">
        <v>0</v>
      </c>
      <c r="G22" s="687">
        <v>0</v>
      </c>
      <c r="H22" s="460">
        <f t="shared" si="1"/>
        <v>0</v>
      </c>
      <c r="I22" s="423"/>
      <c r="J22" s="423">
        <f t="shared" si="2"/>
        <v>0</v>
      </c>
      <c r="K22" s="423"/>
      <c r="L22" s="423"/>
      <c r="M22" s="423"/>
      <c r="N22" s="423"/>
      <c r="O22" s="423"/>
      <c r="P22" s="423"/>
      <c r="Q22" s="423"/>
      <c r="R22" s="423"/>
      <c r="S22" s="423"/>
      <c r="T22" s="423"/>
      <c r="U22" s="423"/>
      <c r="V22" s="423"/>
      <c r="W22" s="423"/>
      <c r="X22" s="423"/>
      <c r="Y22" s="423"/>
      <c r="Z22" s="423"/>
      <c r="AA22" s="423"/>
      <c r="AB22" s="423"/>
      <c r="AC22" s="423"/>
      <c r="AD22" s="423"/>
      <c r="AE22" s="423"/>
      <c r="AF22" s="423"/>
    </row>
    <row r="23" spans="1:32" ht="20.25" customHeight="1">
      <c r="A23" s="138"/>
      <c r="B23" s="391">
        <v>19</v>
      </c>
      <c r="C23" s="699" t="s">
        <v>159</v>
      </c>
      <c r="D23" s="689">
        <v>575.25</v>
      </c>
      <c r="E23" s="685">
        <v>0</v>
      </c>
      <c r="F23" s="685">
        <v>0</v>
      </c>
      <c r="G23" s="687">
        <v>0</v>
      </c>
      <c r="H23" s="460">
        <f t="shared" si="1"/>
        <v>0</v>
      </c>
      <c r="I23" s="423"/>
      <c r="J23" s="423">
        <f t="shared" si="2"/>
        <v>0</v>
      </c>
      <c r="K23" s="423"/>
      <c r="L23" s="423"/>
      <c r="M23" s="423"/>
      <c r="N23" s="423"/>
      <c r="O23" s="423"/>
      <c r="P23" s="423"/>
      <c r="Q23" s="423"/>
      <c r="R23" s="423"/>
      <c r="S23" s="423"/>
      <c r="T23" s="423"/>
      <c r="U23" s="423"/>
      <c r="V23" s="423"/>
      <c r="W23" s="423"/>
      <c r="X23" s="423"/>
      <c r="Y23" s="423"/>
      <c r="Z23" s="423"/>
      <c r="AA23" s="423"/>
      <c r="AB23" s="423"/>
      <c r="AC23" s="423"/>
      <c r="AD23" s="423"/>
      <c r="AE23" s="423"/>
      <c r="AF23" s="423"/>
    </row>
    <row r="24" spans="1:32" ht="20.25" customHeight="1">
      <c r="A24" s="138"/>
      <c r="B24" s="391">
        <v>20</v>
      </c>
      <c r="C24" s="699" t="s">
        <v>160</v>
      </c>
      <c r="D24" s="706">
        <v>5432</v>
      </c>
      <c r="E24" s="685">
        <v>0</v>
      </c>
      <c r="F24" s="685">
        <v>0</v>
      </c>
      <c r="G24" s="687">
        <v>0</v>
      </c>
      <c r="H24" s="460">
        <f t="shared" si="1"/>
        <v>0</v>
      </c>
      <c r="I24" s="423"/>
      <c r="J24" s="423">
        <f t="shared" si="2"/>
        <v>0</v>
      </c>
      <c r="K24" s="423"/>
      <c r="L24" s="423"/>
      <c r="M24" s="423"/>
      <c r="N24" s="423"/>
      <c r="O24" s="423"/>
      <c r="P24" s="423"/>
      <c r="Q24" s="423"/>
      <c r="R24" s="423"/>
      <c r="S24" s="423"/>
      <c r="T24" s="423"/>
      <c r="U24" s="423"/>
      <c r="V24" s="423"/>
      <c r="W24" s="423"/>
      <c r="X24" s="423"/>
      <c r="Y24" s="423"/>
      <c r="Z24" s="423"/>
      <c r="AA24" s="423"/>
      <c r="AB24" s="423"/>
      <c r="AC24" s="423"/>
      <c r="AD24" s="423"/>
      <c r="AE24" s="423"/>
      <c r="AF24" s="423"/>
    </row>
    <row r="25" spans="1:32" ht="20.25" customHeight="1">
      <c r="A25" s="138"/>
      <c r="B25" s="391">
        <v>21</v>
      </c>
      <c r="C25" s="699" t="s">
        <v>161</v>
      </c>
      <c r="D25" s="689">
        <v>22.25</v>
      </c>
      <c r="E25" s="685">
        <v>0</v>
      </c>
      <c r="F25" s="685">
        <v>0</v>
      </c>
      <c r="G25" s="687">
        <v>0</v>
      </c>
      <c r="H25" s="460">
        <f t="shared" si="1"/>
        <v>0</v>
      </c>
      <c r="I25" s="423"/>
      <c r="J25" s="423">
        <f t="shared" si="2"/>
        <v>0</v>
      </c>
      <c r="K25" s="423"/>
      <c r="L25" s="423"/>
      <c r="M25" s="423"/>
      <c r="N25" s="423"/>
      <c r="O25" s="423"/>
      <c r="P25" s="423"/>
      <c r="Q25" s="423"/>
      <c r="R25" s="423"/>
      <c r="S25" s="423"/>
      <c r="T25" s="423"/>
      <c r="U25" s="423"/>
      <c r="V25" s="423"/>
      <c r="W25" s="423"/>
      <c r="X25" s="423"/>
      <c r="Y25" s="423"/>
      <c r="Z25" s="423"/>
      <c r="AA25" s="423"/>
      <c r="AB25" s="423"/>
      <c r="AC25" s="423"/>
      <c r="AD25" s="423"/>
      <c r="AE25" s="423"/>
      <c r="AF25" s="423"/>
    </row>
    <row r="26" spans="1:32" ht="20.25" customHeight="1">
      <c r="A26" s="138"/>
      <c r="B26" s="391">
        <v>22</v>
      </c>
      <c r="C26" s="699" t="s">
        <v>174</v>
      </c>
      <c r="D26" s="706">
        <v>16542</v>
      </c>
      <c r="E26" s="685">
        <v>0</v>
      </c>
      <c r="F26" s="685">
        <v>0</v>
      </c>
      <c r="G26" s="687">
        <v>0</v>
      </c>
      <c r="H26" s="460">
        <f t="shared" si="1"/>
        <v>0</v>
      </c>
      <c r="I26" s="423"/>
      <c r="J26" s="423">
        <f t="shared" si="2"/>
        <v>0</v>
      </c>
      <c r="K26" s="423"/>
      <c r="L26" s="423"/>
      <c r="M26" s="423"/>
      <c r="N26" s="423"/>
      <c r="O26" s="423"/>
      <c r="P26" s="423"/>
      <c r="Q26" s="423"/>
      <c r="R26" s="423"/>
      <c r="S26" s="423"/>
      <c r="T26" s="423"/>
      <c r="U26" s="423"/>
      <c r="V26" s="423"/>
      <c r="W26" s="423"/>
      <c r="X26" s="423"/>
      <c r="Y26" s="423"/>
      <c r="Z26" s="423"/>
      <c r="AA26" s="423"/>
      <c r="AB26" s="423"/>
      <c r="AC26" s="423"/>
      <c r="AD26" s="423"/>
      <c r="AE26" s="423"/>
      <c r="AF26" s="423"/>
    </row>
    <row r="27" spans="1:32" ht="20.25" customHeight="1">
      <c r="A27" s="138" t="s">
        <v>267</v>
      </c>
      <c r="B27" s="391">
        <v>23</v>
      </c>
      <c r="C27" s="699" t="s">
        <v>175</v>
      </c>
      <c r="D27" s="706">
        <v>365.25</v>
      </c>
      <c r="E27" s="685">
        <v>0</v>
      </c>
      <c r="F27" s="685">
        <v>0</v>
      </c>
      <c r="G27" s="687">
        <v>0</v>
      </c>
      <c r="H27" s="460">
        <f t="shared" si="1"/>
        <v>0</v>
      </c>
      <c r="I27" s="423"/>
      <c r="J27" s="423">
        <f t="shared" si="2"/>
        <v>0</v>
      </c>
      <c r="K27" s="423"/>
      <c r="L27" s="423"/>
      <c r="M27" s="423"/>
      <c r="N27" s="423"/>
      <c r="O27" s="423"/>
      <c r="P27" s="423"/>
      <c r="Q27" s="423"/>
      <c r="R27" s="423"/>
      <c r="S27" s="423"/>
      <c r="T27" s="423"/>
      <c r="U27" s="423"/>
      <c r="V27" s="423"/>
      <c r="W27" s="423"/>
      <c r="X27" s="423"/>
      <c r="Y27" s="423"/>
      <c r="Z27" s="423"/>
      <c r="AA27" s="423"/>
      <c r="AB27" s="423"/>
      <c r="AC27" s="423"/>
      <c r="AD27" s="423"/>
      <c r="AE27" s="423"/>
      <c r="AF27" s="423"/>
    </row>
    <row r="28" spans="1:32" ht="20.25" customHeight="1">
      <c r="A28" s="138" t="s">
        <v>268</v>
      </c>
      <c r="B28" s="391">
        <v>24</v>
      </c>
      <c r="C28" s="699" t="s">
        <v>177</v>
      </c>
      <c r="D28" s="706">
        <v>4254</v>
      </c>
      <c r="E28" s="685">
        <v>0</v>
      </c>
      <c r="F28" s="685">
        <v>0</v>
      </c>
      <c r="G28" s="687">
        <v>0</v>
      </c>
      <c r="H28" s="460">
        <f t="shared" si="1"/>
        <v>0</v>
      </c>
      <c r="I28" s="423"/>
      <c r="J28" s="423">
        <f t="shared" si="2"/>
        <v>0</v>
      </c>
      <c r="K28" s="423"/>
      <c r="L28" s="423"/>
      <c r="M28" s="423"/>
      <c r="N28" s="423"/>
      <c r="O28" s="423"/>
      <c r="P28" s="423"/>
      <c r="Q28" s="423"/>
      <c r="R28" s="423"/>
      <c r="S28" s="423"/>
      <c r="T28" s="423"/>
      <c r="U28" s="423"/>
      <c r="V28" s="423"/>
      <c r="W28" s="423"/>
      <c r="X28" s="423"/>
      <c r="Y28" s="423"/>
      <c r="Z28" s="423"/>
      <c r="AA28" s="423"/>
      <c r="AB28" s="423"/>
      <c r="AC28" s="423"/>
      <c r="AD28" s="423"/>
      <c r="AE28" s="423"/>
      <c r="AF28" s="423"/>
    </row>
    <row r="29" spans="1:32" ht="20.25" customHeight="1">
      <c r="A29" s="138"/>
      <c r="B29" s="391">
        <v>25</v>
      </c>
      <c r="C29" s="699" t="s">
        <v>178</v>
      </c>
      <c r="D29" s="706">
        <v>11143.77</v>
      </c>
      <c r="E29" s="685">
        <v>0</v>
      </c>
      <c r="F29" s="685">
        <v>0</v>
      </c>
      <c r="G29" s="687">
        <v>0</v>
      </c>
      <c r="H29" s="460">
        <f t="shared" si="1"/>
        <v>0</v>
      </c>
      <c r="I29" s="423"/>
      <c r="J29" s="423">
        <f t="shared" si="2"/>
        <v>0</v>
      </c>
      <c r="K29" s="423"/>
      <c r="L29" s="423"/>
      <c r="M29" s="423"/>
      <c r="N29" s="423"/>
      <c r="O29" s="423"/>
      <c r="P29" s="423"/>
      <c r="Q29" s="423"/>
      <c r="R29" s="423"/>
      <c r="S29" s="423"/>
      <c r="T29" s="423"/>
      <c r="U29" s="423"/>
      <c r="V29" s="423"/>
      <c r="W29" s="423"/>
      <c r="X29" s="423"/>
      <c r="Y29" s="423"/>
      <c r="Z29" s="423"/>
      <c r="AA29" s="423"/>
      <c r="AB29" s="423"/>
      <c r="AC29" s="423"/>
      <c r="AD29" s="423"/>
      <c r="AE29" s="423"/>
      <c r="AF29" s="423"/>
    </row>
    <row r="30" spans="1:32" ht="20.25" customHeight="1">
      <c r="A30" s="138"/>
      <c r="B30" s="391">
        <v>26</v>
      </c>
      <c r="C30" s="699" t="s">
        <v>179</v>
      </c>
      <c r="D30" s="706">
        <v>47</v>
      </c>
      <c r="E30" s="685">
        <v>0</v>
      </c>
      <c r="F30" s="685">
        <v>0</v>
      </c>
      <c r="G30" s="687">
        <v>0</v>
      </c>
      <c r="H30" s="460">
        <f t="shared" si="1"/>
        <v>0</v>
      </c>
      <c r="I30" s="423"/>
      <c r="J30" s="423">
        <f t="shared" si="2"/>
        <v>0</v>
      </c>
      <c r="K30" s="423"/>
      <c r="L30" s="423"/>
      <c r="M30" s="423"/>
      <c r="N30" s="423"/>
      <c r="O30" s="423"/>
      <c r="P30" s="423"/>
      <c r="Q30" s="423"/>
      <c r="R30" s="423"/>
      <c r="S30" s="423"/>
      <c r="T30" s="423"/>
      <c r="U30" s="423"/>
      <c r="V30" s="423"/>
      <c r="W30" s="423"/>
      <c r="X30" s="423"/>
      <c r="Y30" s="423"/>
      <c r="Z30" s="423"/>
      <c r="AA30" s="423"/>
      <c r="AB30" s="423"/>
      <c r="AC30" s="423"/>
      <c r="AD30" s="423"/>
      <c r="AE30" s="423"/>
      <c r="AF30" s="423"/>
    </row>
    <row r="31" spans="1:32" ht="20.25" customHeight="1">
      <c r="A31" s="138"/>
      <c r="B31" s="391">
        <v>27</v>
      </c>
      <c r="C31" s="699" t="s">
        <v>181</v>
      </c>
      <c r="D31" s="706">
        <v>4</v>
      </c>
      <c r="E31" s="685">
        <v>0</v>
      </c>
      <c r="F31" s="685">
        <v>0</v>
      </c>
      <c r="G31" s="687">
        <v>0</v>
      </c>
      <c r="H31" s="460">
        <f t="shared" si="1"/>
        <v>0</v>
      </c>
      <c r="I31" s="423"/>
      <c r="J31" s="423">
        <f t="shared" si="2"/>
        <v>0</v>
      </c>
      <c r="K31" s="423"/>
      <c r="L31" s="423"/>
      <c r="M31" s="423"/>
      <c r="N31" s="423"/>
      <c r="O31" s="423"/>
      <c r="P31" s="423"/>
      <c r="Q31" s="423"/>
      <c r="R31" s="423"/>
      <c r="S31" s="423"/>
      <c r="T31" s="423"/>
      <c r="U31" s="423"/>
      <c r="V31" s="423"/>
      <c r="W31" s="423"/>
      <c r="X31" s="423"/>
      <c r="Y31" s="423"/>
      <c r="Z31" s="423"/>
      <c r="AA31" s="423"/>
      <c r="AB31" s="423"/>
      <c r="AC31" s="423"/>
      <c r="AD31" s="423"/>
      <c r="AE31" s="423"/>
      <c r="AF31" s="423"/>
    </row>
    <row r="32" spans="1:32" ht="20.25" customHeight="1">
      <c r="A32" s="138"/>
      <c r="B32" s="391">
        <v>28</v>
      </c>
      <c r="C32" s="699" t="s">
        <v>165</v>
      </c>
      <c r="D32" s="706">
        <v>29059.75</v>
      </c>
      <c r="E32" s="685">
        <v>0</v>
      </c>
      <c r="F32" s="685">
        <v>0</v>
      </c>
      <c r="G32" s="687">
        <v>0</v>
      </c>
      <c r="H32" s="460">
        <f t="shared" si="1"/>
        <v>0</v>
      </c>
      <c r="I32" s="423"/>
      <c r="J32" s="423">
        <f t="shared" si="2"/>
        <v>0</v>
      </c>
      <c r="K32" s="423"/>
      <c r="L32" s="423"/>
      <c r="M32" s="423"/>
      <c r="N32" s="423"/>
      <c r="O32" s="423"/>
      <c r="P32" s="423"/>
      <c r="Q32" s="423"/>
      <c r="R32" s="423"/>
      <c r="S32" s="423"/>
      <c r="T32" s="423"/>
      <c r="U32" s="423"/>
      <c r="V32" s="423"/>
      <c r="W32" s="423"/>
      <c r="X32" s="423"/>
      <c r="Y32" s="423"/>
      <c r="Z32" s="423"/>
      <c r="AA32" s="423"/>
      <c r="AB32" s="423"/>
      <c r="AC32" s="423"/>
      <c r="AD32" s="423"/>
      <c r="AE32" s="423"/>
      <c r="AF32" s="423"/>
    </row>
    <row r="33" spans="1:32" ht="20.25" customHeight="1">
      <c r="A33" s="138"/>
      <c r="B33" s="391">
        <v>29</v>
      </c>
      <c r="C33" s="699" t="s">
        <v>168</v>
      </c>
      <c r="D33" s="706">
        <v>2516.75</v>
      </c>
      <c r="E33" s="685">
        <v>0</v>
      </c>
      <c r="F33" s="685">
        <v>0</v>
      </c>
      <c r="G33" s="687">
        <v>0</v>
      </c>
      <c r="H33" s="460">
        <f t="shared" si="1"/>
        <v>0</v>
      </c>
      <c r="I33" s="423"/>
      <c r="J33" s="423">
        <f t="shared" si="2"/>
        <v>0</v>
      </c>
      <c r="K33" s="423"/>
      <c r="L33" s="423"/>
      <c r="M33" s="423"/>
      <c r="N33" s="423"/>
      <c r="O33" s="423"/>
      <c r="P33" s="423"/>
      <c r="Q33" s="423"/>
      <c r="R33" s="423"/>
      <c r="S33" s="423"/>
      <c r="T33" s="423"/>
      <c r="U33" s="423"/>
      <c r="V33" s="423"/>
      <c r="W33" s="423"/>
      <c r="X33" s="423"/>
      <c r="Y33" s="423"/>
      <c r="Z33" s="423"/>
      <c r="AA33" s="423"/>
      <c r="AB33" s="423"/>
      <c r="AC33" s="423"/>
      <c r="AD33" s="423"/>
      <c r="AE33" s="423"/>
      <c r="AF33" s="423"/>
    </row>
    <row r="34" spans="1:32" ht="20.25" customHeight="1">
      <c r="A34" s="138"/>
      <c r="B34" s="391">
        <v>30</v>
      </c>
      <c r="C34" s="699" t="s">
        <v>169</v>
      </c>
      <c r="D34" s="706">
        <v>13108.5</v>
      </c>
      <c r="E34" s="685">
        <v>0</v>
      </c>
      <c r="F34" s="685">
        <v>0</v>
      </c>
      <c r="G34" s="687">
        <v>0</v>
      </c>
      <c r="H34" s="460">
        <f t="shared" si="1"/>
        <v>0</v>
      </c>
      <c r="I34" s="423"/>
      <c r="J34" s="423">
        <f t="shared" si="2"/>
        <v>0</v>
      </c>
      <c r="K34" s="423"/>
      <c r="L34" s="423"/>
      <c r="M34" s="423"/>
      <c r="N34" s="423"/>
      <c r="O34" s="423"/>
      <c r="P34" s="423"/>
      <c r="Q34" s="423"/>
      <c r="R34" s="423"/>
      <c r="S34" s="423"/>
      <c r="T34" s="423"/>
      <c r="U34" s="423"/>
      <c r="V34" s="423"/>
      <c r="W34" s="423"/>
      <c r="X34" s="423"/>
      <c r="Y34" s="423"/>
      <c r="Z34" s="423"/>
      <c r="AA34" s="423"/>
      <c r="AB34" s="423"/>
      <c r="AC34" s="423"/>
      <c r="AD34" s="423"/>
      <c r="AE34" s="423"/>
      <c r="AF34" s="423"/>
    </row>
    <row r="35" spans="1:32" ht="20.25" customHeight="1">
      <c r="A35" s="138"/>
      <c r="B35" s="391">
        <v>31</v>
      </c>
      <c r="C35" s="699" t="s">
        <v>172</v>
      </c>
      <c r="D35" s="706">
        <v>34247.19</v>
      </c>
      <c r="E35" s="685">
        <v>0</v>
      </c>
      <c r="F35" s="685">
        <v>0</v>
      </c>
      <c r="G35" s="687">
        <v>0</v>
      </c>
      <c r="H35" s="460">
        <f t="shared" si="1"/>
        <v>0</v>
      </c>
      <c r="I35" s="423"/>
      <c r="J35" s="423">
        <f t="shared" si="2"/>
        <v>0</v>
      </c>
      <c r="K35" s="423"/>
      <c r="L35" s="423"/>
      <c r="M35" s="423"/>
      <c r="N35" s="423"/>
      <c r="O35" s="423"/>
      <c r="P35" s="423"/>
      <c r="Q35" s="423"/>
      <c r="R35" s="423"/>
      <c r="S35" s="423"/>
      <c r="T35" s="423"/>
      <c r="U35" s="423"/>
      <c r="V35" s="423"/>
      <c r="W35" s="423"/>
      <c r="X35" s="423"/>
      <c r="Y35" s="423"/>
      <c r="Z35" s="423"/>
      <c r="AA35" s="423"/>
      <c r="AB35" s="423"/>
      <c r="AC35" s="423"/>
      <c r="AD35" s="423"/>
      <c r="AE35" s="423"/>
      <c r="AF35" s="423"/>
    </row>
    <row r="36" spans="1:32" ht="20.25" customHeight="1">
      <c r="A36" s="138"/>
      <c r="B36" s="391">
        <v>32</v>
      </c>
      <c r="C36" s="699" t="s">
        <v>134</v>
      </c>
      <c r="D36" s="706">
        <v>5764.49</v>
      </c>
      <c r="E36" s="685">
        <v>0</v>
      </c>
      <c r="F36" s="685">
        <v>0</v>
      </c>
      <c r="G36" s="687">
        <v>0</v>
      </c>
      <c r="H36" s="460">
        <f t="shared" si="1"/>
        <v>0</v>
      </c>
      <c r="I36" s="423"/>
      <c r="J36" s="423">
        <f t="shared" si="2"/>
        <v>0</v>
      </c>
      <c r="K36" s="423"/>
      <c r="L36" s="423"/>
      <c r="M36" s="423"/>
      <c r="N36" s="423"/>
      <c r="O36" s="423"/>
      <c r="P36" s="423"/>
      <c r="Q36" s="423"/>
      <c r="R36" s="423"/>
      <c r="S36" s="423"/>
      <c r="T36" s="423"/>
      <c r="U36" s="423"/>
      <c r="V36" s="423"/>
      <c r="W36" s="423"/>
      <c r="X36" s="423"/>
      <c r="Y36" s="423"/>
      <c r="Z36" s="423"/>
      <c r="AA36" s="423"/>
      <c r="AB36" s="423"/>
      <c r="AC36" s="423"/>
      <c r="AD36" s="423"/>
      <c r="AE36" s="423"/>
      <c r="AF36" s="423"/>
    </row>
    <row r="37" spans="1:32" ht="20.25" customHeight="1">
      <c r="A37" s="138"/>
      <c r="B37" s="391">
        <v>33</v>
      </c>
      <c r="C37" s="699" t="s">
        <v>135</v>
      </c>
      <c r="D37" s="706">
        <v>1243.75</v>
      </c>
      <c r="E37" s="685">
        <v>0</v>
      </c>
      <c r="F37" s="685">
        <v>0</v>
      </c>
      <c r="G37" s="687">
        <v>0</v>
      </c>
      <c r="H37" s="460">
        <f t="shared" si="1"/>
        <v>0</v>
      </c>
      <c r="I37" s="423"/>
      <c r="J37" s="423">
        <f t="shared" si="2"/>
        <v>0</v>
      </c>
      <c r="K37" s="423"/>
      <c r="L37" s="423"/>
      <c r="M37" s="423"/>
      <c r="N37" s="423"/>
      <c r="O37" s="423"/>
      <c r="P37" s="423"/>
      <c r="Q37" s="423"/>
      <c r="R37" s="423"/>
      <c r="S37" s="423"/>
      <c r="T37" s="423"/>
      <c r="U37" s="423"/>
      <c r="V37" s="423"/>
      <c r="W37" s="423"/>
      <c r="X37" s="423"/>
      <c r="Y37" s="423"/>
      <c r="Z37" s="423"/>
      <c r="AA37" s="423"/>
      <c r="AB37" s="423"/>
      <c r="AC37" s="423"/>
      <c r="AD37" s="423"/>
      <c r="AE37" s="423"/>
      <c r="AF37" s="423"/>
    </row>
    <row r="38" spans="1:32" ht="20.25" customHeight="1">
      <c r="A38" s="138"/>
      <c r="B38" s="391">
        <v>34</v>
      </c>
      <c r="C38" s="699" t="s">
        <v>136</v>
      </c>
      <c r="D38" s="706">
        <v>6</v>
      </c>
      <c r="E38" s="685">
        <v>0</v>
      </c>
      <c r="F38" s="685">
        <v>0</v>
      </c>
      <c r="G38" s="687">
        <v>0</v>
      </c>
      <c r="H38" s="460">
        <f t="shared" si="1"/>
        <v>0</v>
      </c>
      <c r="I38" s="423"/>
      <c r="J38" s="423">
        <f t="shared" si="2"/>
        <v>0</v>
      </c>
      <c r="K38" s="423"/>
      <c r="L38" s="423"/>
      <c r="M38" s="423"/>
      <c r="N38" s="423"/>
      <c r="O38" s="423"/>
      <c r="P38" s="423"/>
      <c r="Q38" s="423"/>
      <c r="R38" s="423"/>
      <c r="S38" s="423"/>
      <c r="T38" s="423"/>
      <c r="U38" s="423"/>
      <c r="V38" s="423"/>
      <c r="W38" s="423"/>
      <c r="X38" s="423"/>
      <c r="Y38" s="423"/>
      <c r="Z38" s="423"/>
      <c r="AA38" s="423"/>
      <c r="AB38" s="423"/>
      <c r="AC38" s="423"/>
      <c r="AD38" s="423"/>
      <c r="AE38" s="423"/>
      <c r="AF38" s="423"/>
    </row>
    <row r="39" spans="1:32" ht="20.25" customHeight="1">
      <c r="A39" s="138"/>
      <c r="B39" s="391">
        <v>35</v>
      </c>
      <c r="C39" s="699" t="s">
        <v>137</v>
      </c>
      <c r="D39" s="706">
        <v>6478.25</v>
      </c>
      <c r="E39" s="685">
        <v>0</v>
      </c>
      <c r="F39" s="685">
        <v>0</v>
      </c>
      <c r="G39" s="687">
        <v>0</v>
      </c>
      <c r="H39" s="460">
        <f t="shared" si="1"/>
        <v>0</v>
      </c>
      <c r="I39" s="423"/>
      <c r="J39" s="423">
        <f t="shared" si="2"/>
        <v>0</v>
      </c>
      <c r="K39" s="423"/>
      <c r="L39" s="423"/>
      <c r="M39" s="423"/>
      <c r="N39" s="423"/>
      <c r="O39" s="423"/>
      <c r="P39" s="423"/>
      <c r="Q39" s="423"/>
      <c r="R39" s="423"/>
      <c r="S39" s="423"/>
      <c r="T39" s="423"/>
      <c r="U39" s="423"/>
      <c r="V39" s="423"/>
      <c r="W39" s="423"/>
      <c r="X39" s="423"/>
      <c r="Y39" s="423"/>
      <c r="Z39" s="423"/>
      <c r="AA39" s="423"/>
      <c r="AB39" s="423"/>
      <c r="AC39" s="423"/>
      <c r="AD39" s="423"/>
      <c r="AE39" s="423"/>
      <c r="AF39" s="423"/>
    </row>
    <row r="40" spans="1:32" ht="20.25" customHeight="1">
      <c r="A40" s="138"/>
      <c r="B40" s="391">
        <v>36</v>
      </c>
      <c r="C40" s="699" t="s">
        <v>138</v>
      </c>
      <c r="D40" s="706">
        <v>3250.5</v>
      </c>
      <c r="E40" s="685">
        <v>0</v>
      </c>
      <c r="F40" s="685">
        <v>0</v>
      </c>
      <c r="G40" s="687">
        <v>0</v>
      </c>
      <c r="H40" s="460">
        <f t="shared" si="1"/>
        <v>0</v>
      </c>
      <c r="I40" s="423"/>
      <c r="J40" s="423">
        <f t="shared" si="2"/>
        <v>0</v>
      </c>
      <c r="K40" s="423"/>
      <c r="L40" s="423"/>
      <c r="M40" s="423"/>
      <c r="N40" s="423"/>
      <c r="O40" s="423"/>
      <c r="P40" s="423"/>
      <c r="Q40" s="423"/>
      <c r="R40" s="423"/>
      <c r="S40" s="423"/>
      <c r="T40" s="423"/>
      <c r="U40" s="423"/>
      <c r="V40" s="423"/>
      <c r="W40" s="423"/>
      <c r="X40" s="423"/>
      <c r="Y40" s="423"/>
      <c r="Z40" s="423"/>
      <c r="AA40" s="423"/>
      <c r="AB40" s="423"/>
      <c r="AC40" s="423"/>
      <c r="AD40" s="423"/>
      <c r="AE40" s="423"/>
      <c r="AF40" s="423"/>
    </row>
    <row r="41" spans="1:32" ht="20.25" customHeight="1">
      <c r="A41" s="138"/>
      <c r="B41" s="391">
        <v>37</v>
      </c>
      <c r="C41" s="699" t="s">
        <v>139</v>
      </c>
      <c r="D41" s="706">
        <v>27676.32</v>
      </c>
      <c r="E41" s="685">
        <v>0</v>
      </c>
      <c r="F41" s="685">
        <v>0</v>
      </c>
      <c r="G41" s="687">
        <v>0</v>
      </c>
      <c r="H41" s="460">
        <f t="shared" si="1"/>
        <v>0</v>
      </c>
      <c r="I41" s="423"/>
      <c r="J41" s="423">
        <f t="shared" si="2"/>
        <v>0</v>
      </c>
      <c r="K41" s="423"/>
      <c r="L41" s="423"/>
      <c r="M41" s="423"/>
      <c r="N41" s="423"/>
      <c r="O41" s="423"/>
      <c r="P41" s="423"/>
      <c r="Q41" s="423"/>
      <c r="R41" s="423"/>
      <c r="S41" s="423"/>
      <c r="T41" s="423"/>
      <c r="U41" s="423"/>
      <c r="V41" s="423"/>
      <c r="W41" s="423"/>
      <c r="X41" s="423"/>
      <c r="Y41" s="423"/>
      <c r="Z41" s="423"/>
      <c r="AA41" s="423"/>
      <c r="AB41" s="423"/>
      <c r="AC41" s="423"/>
      <c r="AD41" s="423"/>
      <c r="AE41" s="423"/>
      <c r="AF41" s="423"/>
    </row>
    <row r="42" spans="1:32" ht="20.25" customHeight="1">
      <c r="A42" s="138"/>
      <c r="B42" s="391">
        <v>38</v>
      </c>
      <c r="C42" s="699" t="s">
        <v>140</v>
      </c>
      <c r="D42" s="706">
        <v>2046.29</v>
      </c>
      <c r="E42" s="685">
        <v>0</v>
      </c>
      <c r="F42" s="685">
        <v>0</v>
      </c>
      <c r="G42" s="687">
        <v>0</v>
      </c>
      <c r="H42" s="460">
        <f t="shared" si="1"/>
        <v>0</v>
      </c>
      <c r="I42" s="423"/>
      <c r="J42" s="423">
        <f t="shared" si="2"/>
        <v>0</v>
      </c>
      <c r="K42" s="423"/>
      <c r="L42" s="423"/>
      <c r="M42" s="423"/>
      <c r="N42" s="423"/>
      <c r="O42" s="423"/>
      <c r="P42" s="423"/>
      <c r="Q42" s="423"/>
      <c r="R42" s="423"/>
      <c r="S42" s="423"/>
      <c r="T42" s="423"/>
      <c r="U42" s="423"/>
      <c r="V42" s="423"/>
      <c r="W42" s="423"/>
      <c r="X42" s="423"/>
      <c r="Y42" s="423"/>
      <c r="Z42" s="423"/>
      <c r="AA42" s="423"/>
      <c r="AB42" s="423"/>
      <c r="AC42" s="423"/>
      <c r="AD42" s="423"/>
      <c r="AE42" s="423"/>
      <c r="AF42" s="423"/>
    </row>
    <row r="43" spans="1:32" ht="20.25" customHeight="1">
      <c r="A43" s="138"/>
      <c r="B43" s="391">
        <v>39</v>
      </c>
      <c r="C43" s="699" t="s">
        <v>141</v>
      </c>
      <c r="D43" s="706">
        <v>94.5</v>
      </c>
      <c r="E43" s="685">
        <v>0</v>
      </c>
      <c r="F43" s="685">
        <v>0</v>
      </c>
      <c r="G43" s="687">
        <v>0</v>
      </c>
      <c r="H43" s="460">
        <f t="shared" si="1"/>
        <v>0</v>
      </c>
      <c r="I43" s="423"/>
      <c r="J43" s="423">
        <f t="shared" si="2"/>
        <v>0</v>
      </c>
      <c r="K43" s="423"/>
      <c r="L43" s="423"/>
      <c r="M43" s="423"/>
      <c r="N43" s="423"/>
      <c r="O43" s="423"/>
      <c r="P43" s="423"/>
      <c r="Q43" s="423"/>
      <c r="R43" s="423"/>
      <c r="S43" s="423"/>
      <c r="T43" s="423"/>
      <c r="U43" s="423"/>
      <c r="V43" s="423"/>
      <c r="W43" s="423"/>
      <c r="X43" s="423"/>
      <c r="Y43" s="423"/>
      <c r="Z43" s="423"/>
      <c r="AA43" s="423"/>
      <c r="AB43" s="423"/>
      <c r="AC43" s="423"/>
      <c r="AD43" s="423"/>
      <c r="AE43" s="423"/>
      <c r="AF43" s="423"/>
    </row>
    <row r="44" spans="1:32" ht="20.25" customHeight="1">
      <c r="A44" s="138"/>
      <c r="B44" s="391">
        <v>40</v>
      </c>
      <c r="C44" s="699" t="s">
        <v>142</v>
      </c>
      <c r="D44" s="706">
        <v>4798</v>
      </c>
      <c r="E44" s="685">
        <v>0</v>
      </c>
      <c r="F44" s="685">
        <v>0</v>
      </c>
      <c r="G44" s="687">
        <v>0</v>
      </c>
      <c r="H44" s="460">
        <f t="shared" si="1"/>
        <v>0</v>
      </c>
      <c r="I44" s="423"/>
      <c r="J44" s="423">
        <f t="shared" si="2"/>
        <v>0</v>
      </c>
      <c r="K44" s="423"/>
      <c r="L44" s="423"/>
      <c r="M44" s="423"/>
      <c r="N44" s="423"/>
      <c r="O44" s="423"/>
      <c r="P44" s="423"/>
      <c r="Q44" s="423"/>
      <c r="R44" s="423"/>
      <c r="S44" s="423"/>
      <c r="T44" s="423"/>
      <c r="U44" s="423"/>
      <c r="V44" s="423"/>
      <c r="W44" s="423"/>
      <c r="X44" s="423"/>
      <c r="Y44" s="423"/>
      <c r="Z44" s="423"/>
      <c r="AA44" s="423"/>
      <c r="AB44" s="423"/>
      <c r="AC44" s="423"/>
      <c r="AD44" s="423"/>
      <c r="AE44" s="423"/>
      <c r="AF44" s="423"/>
    </row>
    <row r="45" spans="1:32" ht="20.25" customHeight="1">
      <c r="A45" s="138"/>
      <c r="B45" s="391">
        <v>41</v>
      </c>
      <c r="C45" s="699" t="s">
        <v>143</v>
      </c>
      <c r="D45" s="706">
        <v>1240.04</v>
      </c>
      <c r="E45" s="685">
        <v>0</v>
      </c>
      <c r="F45" s="685">
        <v>0</v>
      </c>
      <c r="G45" s="687">
        <v>0</v>
      </c>
      <c r="H45" s="460">
        <f t="shared" si="1"/>
        <v>0</v>
      </c>
      <c r="I45" s="423"/>
      <c r="J45" s="423">
        <f t="shared" si="2"/>
        <v>0</v>
      </c>
      <c r="K45" s="423"/>
      <c r="L45" s="423"/>
      <c r="M45" s="423"/>
      <c r="N45" s="423"/>
      <c r="O45" s="423"/>
      <c r="P45" s="423"/>
      <c r="Q45" s="423"/>
      <c r="R45" s="423"/>
      <c r="S45" s="423"/>
      <c r="T45" s="423"/>
      <c r="U45" s="423"/>
      <c r="V45" s="423"/>
      <c r="W45" s="423"/>
      <c r="X45" s="423"/>
      <c r="Y45" s="423"/>
      <c r="Z45" s="423"/>
      <c r="AA45" s="423"/>
      <c r="AB45" s="423"/>
      <c r="AC45" s="423"/>
      <c r="AD45" s="423"/>
      <c r="AE45" s="423"/>
      <c r="AF45" s="423"/>
    </row>
    <row r="46" spans="1:32" ht="20.25" customHeight="1">
      <c r="A46" s="138" t="s">
        <v>256</v>
      </c>
      <c r="B46" s="391">
        <v>42</v>
      </c>
      <c r="C46" s="699" t="s">
        <v>144</v>
      </c>
      <c r="D46" s="706">
        <v>18.75</v>
      </c>
      <c r="E46" s="685">
        <v>0</v>
      </c>
      <c r="F46" s="685">
        <v>0</v>
      </c>
      <c r="G46" s="687">
        <v>0</v>
      </c>
      <c r="H46" s="460">
        <f t="shared" si="1"/>
        <v>0</v>
      </c>
      <c r="I46" s="423"/>
      <c r="J46" s="423">
        <f t="shared" si="2"/>
        <v>0</v>
      </c>
      <c r="K46" s="423"/>
      <c r="L46" s="423"/>
      <c r="M46" s="423"/>
      <c r="N46" s="423"/>
      <c r="O46" s="423"/>
      <c r="P46" s="423"/>
      <c r="Q46" s="423"/>
      <c r="R46" s="423"/>
      <c r="S46" s="423"/>
      <c r="T46" s="423"/>
      <c r="U46" s="423"/>
      <c r="V46" s="423"/>
      <c r="W46" s="423"/>
      <c r="X46" s="423"/>
      <c r="Y46" s="423"/>
      <c r="Z46" s="423"/>
      <c r="AA46" s="423"/>
      <c r="AB46" s="423"/>
      <c r="AC46" s="423"/>
      <c r="AD46" s="423"/>
      <c r="AE46" s="423"/>
      <c r="AF46" s="423"/>
    </row>
    <row r="47" spans="1:32" ht="20.25" customHeight="1">
      <c r="A47" s="138" t="s">
        <v>257</v>
      </c>
      <c r="B47" s="391">
        <v>43</v>
      </c>
      <c r="C47" s="699" t="s">
        <v>145</v>
      </c>
      <c r="D47" s="706">
        <v>16485.150000000001</v>
      </c>
      <c r="E47" s="685">
        <v>0</v>
      </c>
      <c r="F47" s="685">
        <v>0</v>
      </c>
      <c r="G47" s="687">
        <v>0</v>
      </c>
      <c r="H47" s="460">
        <f t="shared" si="1"/>
        <v>0</v>
      </c>
      <c r="I47" s="423"/>
      <c r="J47" s="423">
        <f t="shared" si="2"/>
        <v>0</v>
      </c>
      <c r="K47" s="423"/>
      <c r="L47" s="423"/>
      <c r="M47" s="423"/>
      <c r="N47" s="423"/>
      <c r="O47" s="423"/>
      <c r="P47" s="423"/>
      <c r="Q47" s="423"/>
      <c r="R47" s="423"/>
      <c r="S47" s="423"/>
      <c r="T47" s="423"/>
      <c r="U47" s="423"/>
      <c r="V47" s="423"/>
      <c r="W47" s="423"/>
      <c r="X47" s="423"/>
      <c r="Y47" s="423"/>
      <c r="Z47" s="423"/>
      <c r="AA47" s="423"/>
      <c r="AB47" s="423"/>
      <c r="AC47" s="423"/>
      <c r="AD47" s="423"/>
      <c r="AE47" s="423"/>
      <c r="AF47" s="423"/>
    </row>
    <row r="48" spans="1:32" ht="20.25" customHeight="1">
      <c r="A48" s="138"/>
      <c r="B48" s="391">
        <v>44</v>
      </c>
      <c r="C48" s="699" t="s">
        <v>269</v>
      </c>
      <c r="D48" s="706">
        <v>5744.25</v>
      </c>
      <c r="E48" s="685">
        <v>0</v>
      </c>
      <c r="F48" s="685">
        <v>0</v>
      </c>
      <c r="G48" s="687">
        <v>0</v>
      </c>
      <c r="H48" s="460">
        <f t="shared" si="1"/>
        <v>0</v>
      </c>
      <c r="I48" s="423"/>
      <c r="J48" s="423">
        <f t="shared" si="2"/>
        <v>0</v>
      </c>
      <c r="K48" s="423"/>
      <c r="L48" s="423"/>
      <c r="M48" s="423"/>
      <c r="N48" s="423"/>
      <c r="O48" s="423"/>
      <c r="P48" s="423"/>
      <c r="Q48" s="423"/>
      <c r="R48" s="423"/>
      <c r="S48" s="423"/>
      <c r="T48" s="423"/>
      <c r="U48" s="423"/>
      <c r="V48" s="423"/>
      <c r="W48" s="423"/>
      <c r="X48" s="423"/>
      <c r="Y48" s="423"/>
      <c r="Z48" s="423"/>
      <c r="AA48" s="423"/>
      <c r="AB48" s="423"/>
      <c r="AC48" s="423"/>
      <c r="AD48" s="423"/>
      <c r="AE48" s="423"/>
      <c r="AF48" s="423"/>
    </row>
    <row r="49" spans="1:32" ht="20.25" customHeight="1">
      <c r="A49" s="138"/>
      <c r="B49" s="391">
        <v>45</v>
      </c>
      <c r="C49" s="699" t="s">
        <v>147</v>
      </c>
      <c r="D49" s="706">
        <v>22465.42</v>
      </c>
      <c r="E49" s="685">
        <v>0</v>
      </c>
      <c r="F49" s="685">
        <v>0</v>
      </c>
      <c r="G49" s="687">
        <v>0</v>
      </c>
      <c r="H49" s="460">
        <f t="shared" si="1"/>
        <v>0</v>
      </c>
      <c r="I49" s="423"/>
      <c r="J49" s="423">
        <f t="shared" si="2"/>
        <v>0</v>
      </c>
      <c r="K49" s="423"/>
      <c r="L49" s="423"/>
      <c r="M49" s="423"/>
      <c r="N49" s="423"/>
      <c r="O49" s="423"/>
      <c r="P49" s="423"/>
      <c r="Q49" s="423"/>
      <c r="R49" s="423"/>
      <c r="S49" s="423"/>
      <c r="T49" s="423"/>
      <c r="U49" s="423"/>
      <c r="V49" s="423"/>
      <c r="W49" s="423"/>
      <c r="X49" s="423"/>
      <c r="Y49" s="423"/>
      <c r="Z49" s="423"/>
      <c r="AA49" s="423"/>
      <c r="AB49" s="423"/>
      <c r="AC49" s="423"/>
      <c r="AD49" s="423"/>
      <c r="AE49" s="423"/>
      <c r="AF49" s="423"/>
    </row>
    <row r="50" spans="1:32" ht="20.25" customHeight="1">
      <c r="A50" s="391"/>
      <c r="B50" s="391">
        <v>46</v>
      </c>
      <c r="C50" s="699" t="s">
        <v>148</v>
      </c>
      <c r="D50" s="706">
        <v>2119.52</v>
      </c>
      <c r="E50" s="685">
        <v>0</v>
      </c>
      <c r="F50" s="685">
        <v>0</v>
      </c>
      <c r="G50" s="687">
        <v>0</v>
      </c>
      <c r="H50" s="460">
        <f t="shared" si="1"/>
        <v>0</v>
      </c>
      <c r="I50" s="423"/>
      <c r="J50" s="423">
        <f t="shared" si="2"/>
        <v>0</v>
      </c>
      <c r="K50" s="423"/>
      <c r="L50" s="423"/>
      <c r="M50" s="423"/>
      <c r="N50" s="423"/>
      <c r="O50" s="423"/>
      <c r="P50" s="423"/>
      <c r="Q50" s="423"/>
      <c r="R50" s="423"/>
      <c r="S50" s="423"/>
      <c r="T50" s="423"/>
      <c r="U50" s="423"/>
      <c r="V50" s="423"/>
      <c r="W50" s="423"/>
      <c r="X50" s="423"/>
      <c r="Y50" s="423"/>
      <c r="Z50" s="423"/>
      <c r="AA50" s="423"/>
      <c r="AB50" s="423"/>
      <c r="AC50" s="423"/>
      <c r="AD50" s="423"/>
      <c r="AE50" s="423"/>
      <c r="AF50" s="423"/>
    </row>
    <row r="51" spans="1:32" ht="20.25" customHeight="1">
      <c r="A51" s="391"/>
      <c r="B51" s="391">
        <v>47</v>
      </c>
      <c r="C51" s="699" t="s">
        <v>150</v>
      </c>
      <c r="D51" s="706">
        <v>6773.3</v>
      </c>
      <c r="E51" s="685">
        <v>0</v>
      </c>
      <c r="F51" s="685">
        <v>0</v>
      </c>
      <c r="G51" s="687">
        <v>0</v>
      </c>
      <c r="H51" s="460">
        <f t="shared" si="1"/>
        <v>0</v>
      </c>
      <c r="I51" s="423"/>
      <c r="J51" s="423">
        <f t="shared" si="2"/>
        <v>0</v>
      </c>
      <c r="K51" s="423"/>
      <c r="L51" s="423"/>
      <c r="M51" s="423"/>
      <c r="N51" s="423"/>
      <c r="O51" s="423"/>
      <c r="P51" s="423"/>
      <c r="Q51" s="423"/>
      <c r="R51" s="423"/>
      <c r="S51" s="423"/>
      <c r="T51" s="423"/>
      <c r="U51" s="423"/>
      <c r="V51" s="423"/>
      <c r="W51" s="423"/>
      <c r="X51" s="423"/>
      <c r="Y51" s="423"/>
      <c r="Z51" s="423"/>
      <c r="AA51" s="423"/>
      <c r="AB51" s="423"/>
      <c r="AC51" s="423"/>
      <c r="AD51" s="423"/>
      <c r="AE51" s="423"/>
      <c r="AF51" s="423"/>
    </row>
    <row r="52" spans="1:32" ht="20.25" customHeight="1">
      <c r="A52" s="391"/>
      <c r="B52" s="391">
        <v>48</v>
      </c>
      <c r="C52" s="699" t="s">
        <v>151</v>
      </c>
      <c r="D52" s="706">
        <v>5161.25</v>
      </c>
      <c r="E52" s="685">
        <v>0</v>
      </c>
      <c r="F52" s="685">
        <v>0</v>
      </c>
      <c r="G52" s="687">
        <v>0</v>
      </c>
      <c r="H52" s="460">
        <f t="shared" si="1"/>
        <v>0</v>
      </c>
      <c r="I52" s="423"/>
      <c r="J52" s="423">
        <f t="shared" si="2"/>
        <v>0</v>
      </c>
      <c r="K52" s="423"/>
      <c r="L52" s="423"/>
      <c r="M52" s="423"/>
      <c r="N52" s="423"/>
      <c r="O52" s="423"/>
      <c r="P52" s="423"/>
      <c r="Q52" s="423"/>
      <c r="R52" s="423"/>
      <c r="S52" s="423"/>
      <c r="T52" s="423"/>
      <c r="U52" s="423"/>
      <c r="V52" s="423"/>
      <c r="W52" s="423"/>
      <c r="X52" s="423"/>
      <c r="Y52" s="423"/>
      <c r="Z52" s="423"/>
      <c r="AA52" s="423"/>
      <c r="AB52" s="423"/>
      <c r="AC52" s="423"/>
      <c r="AD52" s="423"/>
      <c r="AE52" s="423"/>
      <c r="AF52" s="423"/>
    </row>
    <row r="53" spans="1:32" ht="20.25" customHeight="1">
      <c r="A53" s="138"/>
      <c r="B53" s="391">
        <v>49</v>
      </c>
      <c r="C53" s="699" t="s">
        <v>152</v>
      </c>
      <c r="D53" s="706">
        <v>29475.759999999998</v>
      </c>
      <c r="E53" s="685">
        <v>0</v>
      </c>
      <c r="F53" s="685">
        <v>0</v>
      </c>
      <c r="G53" s="687">
        <v>0</v>
      </c>
      <c r="H53" s="460">
        <f t="shared" si="1"/>
        <v>0</v>
      </c>
      <c r="I53" s="423"/>
      <c r="J53" s="423">
        <f t="shared" si="2"/>
        <v>0</v>
      </c>
      <c r="K53" s="423"/>
      <c r="L53" s="423"/>
      <c r="M53" s="423"/>
      <c r="N53" s="423"/>
      <c r="O53" s="423"/>
      <c r="P53" s="423"/>
      <c r="Q53" s="423"/>
      <c r="R53" s="423"/>
      <c r="S53" s="423"/>
      <c r="T53" s="423"/>
      <c r="U53" s="423"/>
      <c r="V53" s="423"/>
      <c r="W53" s="423"/>
      <c r="X53" s="423"/>
      <c r="Y53" s="423"/>
      <c r="Z53" s="423"/>
      <c r="AA53" s="423"/>
      <c r="AB53" s="423"/>
      <c r="AC53" s="423"/>
      <c r="AD53" s="423"/>
      <c r="AE53" s="423"/>
      <c r="AF53" s="423"/>
    </row>
    <row r="54" spans="1:32">
      <c r="A54" s="138"/>
      <c r="B54" s="391">
        <v>50</v>
      </c>
      <c r="C54" s="699" t="s">
        <v>153</v>
      </c>
      <c r="D54" s="706">
        <v>8107.01</v>
      </c>
      <c r="E54" s="685">
        <v>0</v>
      </c>
      <c r="F54" s="685">
        <v>0</v>
      </c>
      <c r="G54" s="687">
        <v>0</v>
      </c>
      <c r="H54" s="460">
        <f t="shared" si="1"/>
        <v>0</v>
      </c>
      <c r="I54" s="423"/>
      <c r="J54" s="423">
        <f t="shared" si="2"/>
        <v>0</v>
      </c>
      <c r="K54" s="423"/>
      <c r="L54" s="423"/>
      <c r="M54" s="423"/>
      <c r="N54" s="423"/>
      <c r="O54" s="423"/>
      <c r="P54" s="423"/>
      <c r="Q54" s="423"/>
      <c r="R54" s="423"/>
      <c r="S54" s="423"/>
      <c r="T54" s="423"/>
      <c r="U54" s="423"/>
      <c r="V54" s="423"/>
      <c r="W54" s="423"/>
      <c r="X54" s="423"/>
      <c r="Y54" s="423"/>
      <c r="Z54" s="423"/>
      <c r="AA54" s="423"/>
      <c r="AB54" s="423"/>
      <c r="AC54" s="423"/>
      <c r="AD54" s="423"/>
      <c r="AE54" s="423"/>
      <c r="AF54" s="423"/>
    </row>
    <row r="55" spans="1:32">
      <c r="A55" s="138"/>
      <c r="B55" s="391">
        <v>51</v>
      </c>
      <c r="C55" s="699" t="s">
        <v>187</v>
      </c>
      <c r="D55" s="706">
        <v>68512.509999999995</v>
      </c>
      <c r="E55" s="685">
        <v>0</v>
      </c>
      <c r="F55" s="685">
        <v>0</v>
      </c>
      <c r="G55" s="687">
        <v>0</v>
      </c>
      <c r="H55" s="460">
        <f t="shared" si="1"/>
        <v>0</v>
      </c>
      <c r="I55" s="423"/>
      <c r="J55" s="423">
        <f t="shared" si="2"/>
        <v>0</v>
      </c>
      <c r="K55" s="423"/>
      <c r="L55" s="423"/>
      <c r="M55" s="423"/>
      <c r="N55" s="423"/>
      <c r="O55" s="423"/>
      <c r="P55" s="423"/>
      <c r="Q55" s="423"/>
      <c r="R55" s="423"/>
      <c r="S55" s="423"/>
      <c r="T55" s="423"/>
      <c r="U55" s="423"/>
      <c r="V55" s="423"/>
      <c r="W55" s="423"/>
      <c r="X55" s="423"/>
      <c r="Y55" s="423"/>
      <c r="Z55" s="423"/>
      <c r="AA55" s="423"/>
      <c r="AB55" s="423"/>
      <c r="AC55" s="423"/>
      <c r="AD55" s="423"/>
      <c r="AE55" s="423"/>
      <c r="AF55" s="423"/>
    </row>
    <row r="56" spans="1:32">
      <c r="A56" s="138"/>
      <c r="B56" s="391">
        <v>52</v>
      </c>
      <c r="C56" s="699" t="s">
        <v>188</v>
      </c>
      <c r="D56" s="706">
        <v>16648.8</v>
      </c>
      <c r="E56" s="685">
        <v>0</v>
      </c>
      <c r="F56" s="685">
        <v>0</v>
      </c>
      <c r="G56" s="687">
        <v>0</v>
      </c>
      <c r="H56" s="460">
        <f t="shared" si="1"/>
        <v>0</v>
      </c>
      <c r="I56" s="423"/>
      <c r="J56" s="423">
        <f t="shared" si="2"/>
        <v>0</v>
      </c>
      <c r="K56" s="423"/>
      <c r="L56" s="423"/>
      <c r="M56" s="423"/>
      <c r="N56" s="423"/>
      <c r="O56" s="423"/>
      <c r="P56" s="423"/>
      <c r="Q56" s="423"/>
      <c r="R56" s="423"/>
      <c r="S56" s="423"/>
      <c r="T56" s="423"/>
      <c r="U56" s="423"/>
      <c r="V56" s="423"/>
      <c r="W56" s="423"/>
      <c r="X56" s="423"/>
      <c r="Y56" s="423"/>
      <c r="Z56" s="423"/>
      <c r="AA56" s="423"/>
      <c r="AB56" s="423"/>
      <c r="AC56" s="423"/>
      <c r="AD56" s="423"/>
      <c r="AE56" s="423"/>
      <c r="AF56" s="423"/>
    </row>
    <row r="57" spans="1:32">
      <c r="A57" s="138"/>
      <c r="B57" s="391">
        <v>53</v>
      </c>
      <c r="C57" s="699" t="s">
        <v>190</v>
      </c>
      <c r="D57" s="706">
        <v>108772.89</v>
      </c>
      <c r="E57" s="685">
        <v>0</v>
      </c>
      <c r="F57" s="685">
        <v>0</v>
      </c>
      <c r="G57" s="687">
        <v>0</v>
      </c>
      <c r="H57" s="460">
        <f t="shared" si="1"/>
        <v>0</v>
      </c>
      <c r="I57" s="423"/>
      <c r="J57" s="423">
        <f t="shared" si="2"/>
        <v>0</v>
      </c>
      <c r="K57" s="423"/>
      <c r="L57" s="423"/>
      <c r="M57" s="423"/>
      <c r="N57" s="423"/>
      <c r="O57" s="423"/>
      <c r="P57" s="423"/>
      <c r="Q57" s="423"/>
      <c r="R57" s="423"/>
      <c r="S57" s="423"/>
      <c r="T57" s="423"/>
      <c r="U57" s="423"/>
      <c r="V57" s="423"/>
      <c r="W57" s="423"/>
      <c r="X57" s="423"/>
      <c r="Y57" s="423"/>
      <c r="Z57" s="423"/>
      <c r="AA57" s="423"/>
      <c r="AB57" s="423"/>
      <c r="AC57" s="423"/>
      <c r="AD57" s="423"/>
      <c r="AE57" s="423"/>
      <c r="AF57" s="423"/>
    </row>
    <row r="58" spans="1:32">
      <c r="A58" s="138"/>
      <c r="B58" s="391">
        <v>54</v>
      </c>
      <c r="C58" s="699" t="s">
        <v>191</v>
      </c>
      <c r="D58" s="706">
        <v>3026</v>
      </c>
      <c r="E58" s="685">
        <v>0</v>
      </c>
      <c r="F58" s="685">
        <v>0</v>
      </c>
      <c r="G58" s="687">
        <v>0</v>
      </c>
      <c r="H58" s="460">
        <f t="shared" si="1"/>
        <v>0</v>
      </c>
      <c r="I58" s="423"/>
      <c r="J58" s="423">
        <f t="shared" si="2"/>
        <v>0</v>
      </c>
      <c r="K58" s="423"/>
      <c r="L58" s="423"/>
      <c r="M58" s="423"/>
      <c r="N58" s="423"/>
      <c r="O58" s="423"/>
      <c r="P58" s="423"/>
      <c r="Q58" s="423"/>
      <c r="R58" s="423"/>
      <c r="S58" s="423"/>
      <c r="T58" s="423"/>
      <c r="U58" s="423"/>
      <c r="V58" s="423"/>
      <c r="W58" s="423"/>
      <c r="X58" s="423"/>
      <c r="Y58" s="423"/>
      <c r="Z58" s="423"/>
      <c r="AA58" s="423"/>
      <c r="AB58" s="423"/>
      <c r="AC58" s="423"/>
      <c r="AD58" s="423"/>
      <c r="AE58" s="423"/>
      <c r="AF58" s="423"/>
    </row>
    <row r="59" spans="1:32">
      <c r="A59" s="138"/>
      <c r="B59" s="391">
        <v>55</v>
      </c>
      <c r="C59" s="699" t="s">
        <v>192</v>
      </c>
      <c r="D59" s="706">
        <v>6908.39</v>
      </c>
      <c r="E59" s="685">
        <v>0</v>
      </c>
      <c r="F59" s="685">
        <v>0</v>
      </c>
      <c r="G59" s="687">
        <v>0</v>
      </c>
      <c r="H59" s="460">
        <f t="shared" si="1"/>
        <v>0</v>
      </c>
      <c r="I59" s="423"/>
      <c r="J59" s="423">
        <f t="shared" si="2"/>
        <v>0</v>
      </c>
      <c r="K59" s="423"/>
      <c r="L59" s="423"/>
      <c r="M59" s="423"/>
      <c r="N59" s="423"/>
      <c r="O59" s="423"/>
      <c r="P59" s="423"/>
      <c r="Q59" s="423"/>
      <c r="R59" s="423"/>
      <c r="S59" s="423"/>
      <c r="T59" s="423"/>
      <c r="U59" s="423"/>
      <c r="V59" s="423"/>
      <c r="W59" s="423"/>
      <c r="X59" s="423"/>
      <c r="Y59" s="423"/>
      <c r="Z59" s="423"/>
      <c r="AA59" s="423"/>
      <c r="AB59" s="423"/>
      <c r="AC59" s="423"/>
      <c r="AD59" s="423"/>
      <c r="AE59" s="423"/>
      <c r="AF59" s="423"/>
    </row>
    <row r="60" spans="1:32">
      <c r="A60" s="138" t="s">
        <v>258</v>
      </c>
      <c r="B60" s="391">
        <v>56</v>
      </c>
      <c r="C60" s="699" t="s">
        <v>116</v>
      </c>
      <c r="D60" s="706">
        <v>3502</v>
      </c>
      <c r="E60" s="685">
        <v>0</v>
      </c>
      <c r="F60" s="685">
        <v>0</v>
      </c>
      <c r="G60" s="687">
        <v>0</v>
      </c>
      <c r="H60" s="460">
        <f t="shared" si="1"/>
        <v>0</v>
      </c>
      <c r="I60" s="423"/>
      <c r="J60" s="423">
        <f t="shared" si="2"/>
        <v>0</v>
      </c>
      <c r="K60" s="423"/>
      <c r="L60" s="423"/>
      <c r="M60" s="423"/>
      <c r="N60" s="423"/>
      <c r="O60" s="423"/>
      <c r="P60" s="423"/>
      <c r="Q60" s="423"/>
      <c r="R60" s="423"/>
      <c r="S60" s="423"/>
      <c r="T60" s="423"/>
      <c r="U60" s="423"/>
      <c r="V60" s="423"/>
      <c r="W60" s="423"/>
      <c r="X60" s="423"/>
      <c r="Y60" s="423"/>
      <c r="Z60" s="423"/>
      <c r="AA60" s="423"/>
      <c r="AB60" s="423"/>
      <c r="AC60" s="423"/>
      <c r="AD60" s="423"/>
      <c r="AE60" s="423"/>
      <c r="AF60" s="423"/>
    </row>
    <row r="61" spans="1:32">
      <c r="A61" s="138" t="s">
        <v>270</v>
      </c>
      <c r="B61" s="391">
        <v>57</v>
      </c>
      <c r="C61" s="699" t="s">
        <v>120</v>
      </c>
      <c r="D61" s="706">
        <v>1654</v>
      </c>
      <c r="E61" s="685">
        <v>0</v>
      </c>
      <c r="F61" s="685">
        <v>0</v>
      </c>
      <c r="G61" s="687">
        <v>0</v>
      </c>
      <c r="H61" s="460">
        <f t="shared" si="1"/>
        <v>0</v>
      </c>
      <c r="I61" s="423"/>
      <c r="J61" s="423">
        <f t="shared" si="2"/>
        <v>0</v>
      </c>
      <c r="K61" s="423"/>
      <c r="L61" s="423"/>
      <c r="M61" s="423"/>
      <c r="N61" s="423"/>
      <c r="O61" s="423"/>
      <c r="P61" s="423"/>
      <c r="Q61" s="423"/>
      <c r="R61" s="423"/>
      <c r="S61" s="423"/>
      <c r="T61" s="423"/>
      <c r="U61" s="423"/>
      <c r="V61" s="423"/>
      <c r="W61" s="423"/>
      <c r="X61" s="423"/>
      <c r="Y61" s="423"/>
      <c r="Z61" s="423"/>
      <c r="AA61" s="423"/>
      <c r="AB61" s="423"/>
      <c r="AC61" s="423"/>
      <c r="AD61" s="423"/>
      <c r="AE61" s="423"/>
      <c r="AF61" s="423"/>
    </row>
    <row r="62" spans="1:32">
      <c r="A62" s="445"/>
      <c r="B62" s="391">
        <v>58</v>
      </c>
      <c r="C62" s="699" t="s">
        <v>121</v>
      </c>
      <c r="D62" s="706">
        <v>1348.93</v>
      </c>
      <c r="E62" s="685">
        <v>0</v>
      </c>
      <c r="F62" s="685">
        <v>0</v>
      </c>
      <c r="G62" s="687">
        <v>0</v>
      </c>
      <c r="H62" s="460">
        <f t="shared" si="1"/>
        <v>0</v>
      </c>
      <c r="I62" s="423"/>
      <c r="J62" s="423">
        <f t="shared" si="2"/>
        <v>0</v>
      </c>
      <c r="K62" s="423"/>
      <c r="L62" s="423"/>
      <c r="M62" s="423"/>
      <c r="N62" s="423"/>
      <c r="O62" s="423"/>
      <c r="P62" s="423"/>
      <c r="Q62" s="423"/>
      <c r="R62" s="423"/>
      <c r="S62" s="423"/>
      <c r="T62" s="423"/>
      <c r="U62" s="423"/>
      <c r="V62" s="423"/>
      <c r="W62" s="423"/>
      <c r="X62" s="423"/>
      <c r="Y62" s="423"/>
      <c r="Z62" s="423"/>
      <c r="AA62" s="423"/>
      <c r="AB62" s="423"/>
      <c r="AC62" s="423"/>
      <c r="AD62" s="423"/>
      <c r="AE62" s="423"/>
      <c r="AF62" s="423"/>
    </row>
    <row r="63" spans="1:32">
      <c r="A63" s="445"/>
      <c r="B63" s="391">
        <v>59</v>
      </c>
      <c r="C63" s="699" t="s">
        <v>122</v>
      </c>
      <c r="D63" s="706">
        <v>873.5</v>
      </c>
      <c r="E63" s="685">
        <v>0</v>
      </c>
      <c r="F63" s="685">
        <v>0</v>
      </c>
      <c r="G63" s="687">
        <v>0</v>
      </c>
      <c r="H63" s="460">
        <f t="shared" si="1"/>
        <v>0</v>
      </c>
      <c r="I63" s="423"/>
      <c r="J63" s="423">
        <f t="shared" si="2"/>
        <v>0</v>
      </c>
      <c r="K63" s="423"/>
      <c r="L63" s="423"/>
      <c r="M63" s="423"/>
      <c r="N63" s="423"/>
      <c r="O63" s="423"/>
      <c r="P63" s="423"/>
      <c r="Q63" s="423"/>
      <c r="R63" s="423"/>
      <c r="S63" s="423"/>
      <c r="T63" s="423"/>
      <c r="U63" s="423"/>
      <c r="V63" s="423"/>
      <c r="W63" s="423"/>
      <c r="X63" s="423"/>
      <c r="Y63" s="423"/>
      <c r="Z63" s="423"/>
      <c r="AA63" s="423"/>
      <c r="AB63" s="423"/>
      <c r="AC63" s="423"/>
      <c r="AD63" s="423"/>
      <c r="AE63" s="423"/>
      <c r="AF63" s="423"/>
    </row>
    <row r="64" spans="1:32">
      <c r="A64" s="445"/>
      <c r="B64" s="391">
        <v>60</v>
      </c>
      <c r="C64" s="699" t="s">
        <v>124</v>
      </c>
      <c r="D64" s="706">
        <v>4336.9799999999996</v>
      </c>
      <c r="E64" s="685">
        <v>0</v>
      </c>
      <c r="F64" s="685">
        <v>0</v>
      </c>
      <c r="G64" s="687">
        <v>0</v>
      </c>
      <c r="H64" s="460">
        <f t="shared" si="1"/>
        <v>0</v>
      </c>
      <c r="I64" s="423"/>
      <c r="J64" s="423">
        <f t="shared" si="2"/>
        <v>0</v>
      </c>
      <c r="K64" s="423"/>
      <c r="L64" s="423"/>
      <c r="M64" s="423"/>
      <c r="N64" s="423"/>
      <c r="O64" s="423"/>
      <c r="P64" s="423"/>
      <c r="Q64" s="423"/>
      <c r="R64" s="423"/>
      <c r="S64" s="423"/>
      <c r="T64" s="423"/>
      <c r="U64" s="423"/>
      <c r="V64" s="423"/>
      <c r="W64" s="423"/>
      <c r="X64" s="423"/>
      <c r="Y64" s="423"/>
      <c r="Z64" s="423"/>
      <c r="AA64" s="423"/>
      <c r="AB64" s="423"/>
      <c r="AC64" s="423"/>
      <c r="AD64" s="423"/>
      <c r="AE64" s="423"/>
      <c r="AF64" s="423"/>
    </row>
    <row r="65" spans="1:32">
      <c r="A65" s="445"/>
      <c r="B65" s="391">
        <v>61</v>
      </c>
      <c r="C65" s="699" t="s">
        <v>125</v>
      </c>
      <c r="D65" s="706">
        <v>7028</v>
      </c>
      <c r="E65" s="685">
        <v>0</v>
      </c>
      <c r="F65" s="685">
        <v>0</v>
      </c>
      <c r="G65" s="687">
        <v>0</v>
      </c>
      <c r="H65" s="460">
        <f t="shared" si="1"/>
        <v>0</v>
      </c>
      <c r="I65" s="423"/>
      <c r="J65" s="423">
        <f t="shared" si="2"/>
        <v>0</v>
      </c>
      <c r="K65" s="423"/>
      <c r="L65" s="423"/>
      <c r="M65" s="423"/>
      <c r="N65" s="423"/>
      <c r="O65" s="423"/>
      <c r="P65" s="423"/>
      <c r="Q65" s="423"/>
      <c r="R65" s="423"/>
      <c r="S65" s="423"/>
      <c r="T65" s="423"/>
      <c r="U65" s="423"/>
      <c r="V65" s="423"/>
      <c r="W65" s="423"/>
      <c r="X65" s="423"/>
      <c r="Y65" s="423"/>
      <c r="Z65" s="423"/>
      <c r="AA65" s="423"/>
      <c r="AB65" s="423"/>
      <c r="AC65" s="423"/>
      <c r="AD65" s="423"/>
      <c r="AE65" s="423"/>
      <c r="AF65" s="423"/>
    </row>
    <row r="66" spans="1:32">
      <c r="A66" s="138"/>
      <c r="B66" s="391">
        <v>62</v>
      </c>
      <c r="C66" s="699" t="s">
        <v>126</v>
      </c>
      <c r="D66" s="707">
        <v>1921.56</v>
      </c>
      <c r="E66" s="685">
        <v>0</v>
      </c>
      <c r="F66" s="685">
        <v>0</v>
      </c>
      <c r="G66" s="687">
        <v>0</v>
      </c>
      <c r="H66" s="460">
        <f t="shared" si="1"/>
        <v>0</v>
      </c>
      <c r="I66" s="423"/>
      <c r="J66" s="423">
        <f t="shared" si="2"/>
        <v>0</v>
      </c>
      <c r="K66" s="423"/>
      <c r="L66" s="423"/>
      <c r="M66" s="423"/>
      <c r="N66" s="423"/>
      <c r="O66" s="423"/>
      <c r="P66" s="423"/>
      <c r="Q66" s="423"/>
      <c r="R66" s="423"/>
      <c r="S66" s="423"/>
      <c r="T66" s="423"/>
      <c r="U66" s="423"/>
      <c r="V66" s="423"/>
      <c r="W66" s="423"/>
      <c r="X66" s="423"/>
      <c r="Y66" s="423"/>
      <c r="Z66" s="423"/>
      <c r="AA66" s="423"/>
      <c r="AB66" s="423"/>
      <c r="AC66" s="423"/>
      <c r="AD66" s="423"/>
      <c r="AE66" s="423"/>
      <c r="AF66" s="423"/>
    </row>
    <row r="67" spans="1:32">
      <c r="A67" s="138"/>
      <c r="B67" s="391">
        <v>63</v>
      </c>
      <c r="C67" s="699" t="s">
        <v>128</v>
      </c>
      <c r="D67" s="707">
        <v>1013.4</v>
      </c>
      <c r="E67" s="685">
        <v>0</v>
      </c>
      <c r="F67" s="685">
        <v>0</v>
      </c>
      <c r="G67" s="687">
        <v>0</v>
      </c>
      <c r="H67" s="460">
        <f t="shared" si="1"/>
        <v>0</v>
      </c>
      <c r="I67" s="423"/>
      <c r="J67" s="423">
        <f t="shared" si="2"/>
        <v>0</v>
      </c>
      <c r="K67" s="423"/>
      <c r="L67" s="423"/>
      <c r="M67" s="423"/>
      <c r="N67" s="423"/>
      <c r="O67" s="423"/>
      <c r="P67" s="423"/>
      <c r="Q67" s="423"/>
      <c r="R67" s="423"/>
      <c r="S67" s="423"/>
      <c r="T67" s="423"/>
      <c r="U67" s="423"/>
      <c r="V67" s="423"/>
      <c r="W67" s="423"/>
      <c r="X67" s="423"/>
      <c r="Y67" s="423"/>
      <c r="Z67" s="423"/>
      <c r="AA67" s="423"/>
      <c r="AB67" s="423"/>
      <c r="AC67" s="423"/>
      <c r="AD67" s="423"/>
      <c r="AE67" s="423"/>
      <c r="AF67" s="423"/>
    </row>
    <row r="68" spans="1:32">
      <c r="A68" s="138"/>
      <c r="B68" s="391">
        <v>64</v>
      </c>
      <c r="C68" s="699" t="s">
        <v>129</v>
      </c>
      <c r="D68" s="707">
        <v>166</v>
      </c>
      <c r="E68" s="685">
        <v>0</v>
      </c>
      <c r="F68" s="685">
        <v>0</v>
      </c>
      <c r="G68" s="687">
        <v>0</v>
      </c>
      <c r="H68" s="460">
        <f t="shared" si="1"/>
        <v>0</v>
      </c>
      <c r="I68" s="423"/>
      <c r="J68" s="423">
        <f t="shared" si="2"/>
        <v>0</v>
      </c>
      <c r="K68" s="423"/>
      <c r="L68" s="423"/>
      <c r="M68" s="423"/>
      <c r="N68" s="423"/>
      <c r="O68" s="423"/>
      <c r="P68" s="423"/>
      <c r="Q68" s="423"/>
      <c r="R68" s="423"/>
      <c r="S68" s="423"/>
      <c r="T68" s="423"/>
      <c r="U68" s="423"/>
      <c r="V68" s="423"/>
      <c r="W68" s="423"/>
      <c r="X68" s="423"/>
      <c r="Y68" s="423"/>
      <c r="Z68" s="423"/>
      <c r="AA68" s="423"/>
      <c r="AB68" s="423"/>
      <c r="AC68" s="423"/>
      <c r="AD68" s="423"/>
      <c r="AE68" s="423"/>
      <c r="AF68" s="423"/>
    </row>
    <row r="69" spans="1:32">
      <c r="A69" s="138"/>
      <c r="B69" s="391">
        <v>65</v>
      </c>
      <c r="C69" s="699" t="s">
        <v>130</v>
      </c>
      <c r="D69" s="706">
        <v>6572</v>
      </c>
      <c r="E69" s="685">
        <v>0</v>
      </c>
      <c r="F69" s="685">
        <v>0</v>
      </c>
      <c r="G69" s="687">
        <v>0</v>
      </c>
      <c r="H69" s="460">
        <f t="shared" si="1"/>
        <v>0</v>
      </c>
      <c r="I69" s="423"/>
      <c r="J69" s="423">
        <f t="shared" si="2"/>
        <v>0</v>
      </c>
      <c r="K69" s="423"/>
      <c r="L69" s="423"/>
      <c r="M69" s="423"/>
      <c r="N69" s="423"/>
      <c r="O69" s="423"/>
      <c r="P69" s="423"/>
      <c r="Q69" s="423"/>
      <c r="R69" s="423"/>
      <c r="S69" s="423"/>
      <c r="T69" s="423"/>
      <c r="U69" s="423"/>
      <c r="V69" s="423"/>
      <c r="W69" s="423"/>
      <c r="X69" s="423"/>
      <c r="Y69" s="423"/>
      <c r="Z69" s="423"/>
      <c r="AA69" s="423"/>
      <c r="AB69" s="423"/>
      <c r="AC69" s="423"/>
      <c r="AD69" s="423"/>
      <c r="AE69" s="423"/>
      <c r="AF69" s="423"/>
    </row>
    <row r="70" spans="1:32">
      <c r="A70" s="138"/>
      <c r="B70" s="391">
        <v>66</v>
      </c>
      <c r="C70" s="699" t="s">
        <v>132</v>
      </c>
      <c r="D70" s="706">
        <v>388.5</v>
      </c>
      <c r="E70" s="685">
        <v>0</v>
      </c>
      <c r="F70" s="685">
        <v>0</v>
      </c>
      <c r="G70" s="687">
        <v>0</v>
      </c>
      <c r="H70" s="460">
        <f t="shared" ref="H70:H71" si="3">+G70-F70</f>
        <v>0</v>
      </c>
      <c r="I70" s="423"/>
      <c r="J70" s="423">
        <f t="shared" ref="J70:J71" si="4">IF(G70&gt;0,1,0)</f>
        <v>0</v>
      </c>
      <c r="K70" s="423"/>
      <c r="L70" s="423"/>
      <c r="M70" s="423"/>
      <c r="N70" s="423"/>
      <c r="O70" s="423"/>
      <c r="P70" s="423"/>
      <c r="Q70" s="423"/>
      <c r="R70" s="423"/>
      <c r="S70" s="423"/>
      <c r="T70" s="423"/>
      <c r="U70" s="423"/>
      <c r="V70" s="423"/>
      <c r="W70" s="423"/>
      <c r="X70" s="423"/>
      <c r="Y70" s="423"/>
      <c r="Z70" s="423"/>
      <c r="AA70" s="423"/>
      <c r="AB70" s="423"/>
      <c r="AC70" s="423"/>
      <c r="AD70" s="423"/>
      <c r="AE70" s="423"/>
      <c r="AF70" s="423"/>
    </row>
    <row r="71" spans="1:32">
      <c r="A71" s="138"/>
      <c r="B71" s="391">
        <v>67</v>
      </c>
      <c r="C71" s="699" t="s">
        <v>131</v>
      </c>
      <c r="D71" s="706">
        <v>2167</v>
      </c>
      <c r="E71" s="685">
        <v>0</v>
      </c>
      <c r="F71" s="685">
        <v>0</v>
      </c>
      <c r="G71" s="687">
        <v>0</v>
      </c>
      <c r="H71" s="460">
        <f t="shared" si="3"/>
        <v>0</v>
      </c>
      <c r="I71" s="423"/>
      <c r="J71" s="423">
        <f t="shared" si="4"/>
        <v>0</v>
      </c>
      <c r="K71" s="423"/>
      <c r="L71" s="423"/>
      <c r="M71" s="423"/>
      <c r="N71" s="423"/>
      <c r="O71" s="423"/>
      <c r="P71" s="423"/>
      <c r="Q71" s="423"/>
      <c r="R71" s="423"/>
      <c r="S71" s="423"/>
      <c r="T71" s="423"/>
      <c r="U71" s="423"/>
      <c r="V71" s="423"/>
      <c r="W71" s="423"/>
      <c r="X71" s="423"/>
      <c r="Y71" s="423"/>
      <c r="Z71" s="423"/>
      <c r="AA71" s="423"/>
      <c r="AB71" s="423"/>
      <c r="AC71" s="423"/>
      <c r="AD71" s="423"/>
      <c r="AE71" s="423"/>
      <c r="AF71" s="423"/>
    </row>
    <row r="72" spans="1:32" ht="20.25" customHeight="1">
      <c r="A72" s="423"/>
      <c r="B72" s="423"/>
      <c r="C72" s="506"/>
      <c r="D72" s="505"/>
      <c r="E72" s="504"/>
      <c r="F72" s="504"/>
      <c r="G72" s="423"/>
      <c r="H72" s="423"/>
      <c r="I72" s="423"/>
      <c r="K72" s="423"/>
      <c r="L72" s="423"/>
      <c r="M72" s="423"/>
      <c r="N72" s="423"/>
      <c r="O72" s="423"/>
      <c r="P72" s="423"/>
      <c r="Q72" s="423"/>
      <c r="R72" s="423"/>
      <c r="S72" s="423"/>
      <c r="T72" s="423"/>
      <c r="U72" s="423"/>
      <c r="V72" s="423"/>
      <c r="W72" s="423"/>
      <c r="X72" s="423"/>
      <c r="Y72" s="423"/>
      <c r="Z72" s="423"/>
      <c r="AA72" s="423"/>
      <c r="AB72" s="423"/>
      <c r="AC72" s="423"/>
      <c r="AD72" s="423"/>
      <c r="AE72" s="423"/>
      <c r="AF72" s="423"/>
    </row>
    <row r="73" spans="1:32" ht="20.25" customHeight="1">
      <c r="A73" s="423"/>
      <c r="B73" s="423"/>
      <c r="C73" s="423"/>
      <c r="D73" s="423"/>
      <c r="E73" s="423"/>
      <c r="F73" s="423"/>
      <c r="G73" s="423"/>
      <c r="H73" s="423"/>
      <c r="I73" s="423"/>
      <c r="K73" s="423"/>
      <c r="L73" s="423"/>
      <c r="M73" s="423"/>
      <c r="N73" s="423"/>
      <c r="O73" s="423"/>
      <c r="P73" s="423"/>
      <c r="Q73" s="423"/>
      <c r="R73" s="423"/>
      <c r="S73" s="423"/>
      <c r="T73" s="423"/>
      <c r="U73" s="423"/>
      <c r="V73" s="423"/>
      <c r="W73" s="423"/>
      <c r="X73" s="423"/>
      <c r="Y73" s="423"/>
      <c r="Z73" s="423"/>
      <c r="AA73" s="423"/>
      <c r="AB73" s="423"/>
      <c r="AC73" s="423"/>
      <c r="AD73" s="423"/>
      <c r="AE73" s="423"/>
      <c r="AF73" s="423"/>
    </row>
    <row r="74" spans="1:32" ht="20.25" customHeight="1">
      <c r="A74" s="423"/>
      <c r="B74" s="423"/>
      <c r="C74" s="423"/>
      <c r="D74" s="423"/>
      <c r="E74" s="423"/>
      <c r="F74" s="423"/>
      <c r="G74" s="423"/>
      <c r="H74" s="423"/>
      <c r="I74" s="423"/>
      <c r="K74" s="423"/>
      <c r="L74" s="423"/>
      <c r="M74" s="423"/>
      <c r="N74" s="423"/>
      <c r="O74" s="423"/>
      <c r="P74" s="423"/>
      <c r="Q74" s="423"/>
      <c r="R74" s="423"/>
      <c r="S74" s="423"/>
      <c r="T74" s="423"/>
      <c r="U74" s="423"/>
      <c r="V74" s="423"/>
      <c r="W74" s="423"/>
      <c r="X74" s="423"/>
      <c r="Y74" s="423"/>
      <c r="Z74" s="423"/>
      <c r="AA74" s="423"/>
      <c r="AB74" s="423"/>
      <c r="AC74" s="423"/>
      <c r="AD74" s="423"/>
      <c r="AE74" s="423"/>
      <c r="AF74" s="423"/>
    </row>
    <row r="75" spans="1:32" ht="20.25" customHeight="1">
      <c r="A75" s="423"/>
      <c r="B75" s="423"/>
      <c r="C75" s="423"/>
      <c r="D75" s="423"/>
      <c r="E75" s="423"/>
      <c r="F75" s="423"/>
      <c r="G75" s="423"/>
      <c r="H75" s="423"/>
      <c r="I75" s="423"/>
      <c r="K75" s="423"/>
      <c r="L75" s="423"/>
      <c r="M75" s="423"/>
      <c r="N75" s="423"/>
      <c r="O75" s="423"/>
      <c r="P75" s="423"/>
      <c r="Q75" s="423"/>
      <c r="R75" s="423"/>
      <c r="S75" s="423"/>
      <c r="T75" s="423"/>
      <c r="U75" s="423"/>
      <c r="V75" s="423"/>
      <c r="W75" s="423"/>
      <c r="X75" s="423"/>
      <c r="Y75" s="423"/>
      <c r="Z75" s="423"/>
      <c r="AA75" s="423"/>
      <c r="AB75" s="423"/>
      <c r="AC75" s="423"/>
      <c r="AD75" s="423"/>
      <c r="AE75" s="423"/>
      <c r="AF75" s="423"/>
    </row>
    <row r="76" spans="1:32" ht="20.25" customHeight="1">
      <c r="A76" s="423"/>
      <c r="B76" s="423"/>
      <c r="C76" s="423"/>
      <c r="D76" s="423"/>
      <c r="E76" s="423"/>
      <c r="F76" s="423"/>
      <c r="G76" s="423"/>
      <c r="H76" s="423"/>
      <c r="I76" s="423"/>
      <c r="K76" s="423"/>
      <c r="L76" s="423"/>
      <c r="M76" s="423"/>
      <c r="N76" s="423"/>
      <c r="O76" s="423"/>
      <c r="P76" s="423"/>
      <c r="Q76" s="423"/>
      <c r="R76" s="423"/>
      <c r="S76" s="423"/>
      <c r="T76" s="423"/>
      <c r="U76" s="423"/>
      <c r="V76" s="423"/>
      <c r="W76" s="423"/>
      <c r="X76" s="423"/>
      <c r="Y76" s="423"/>
      <c r="Z76" s="423"/>
      <c r="AA76" s="423"/>
      <c r="AB76" s="423"/>
      <c r="AC76" s="423"/>
      <c r="AD76" s="423"/>
      <c r="AE76" s="423"/>
      <c r="AF76" s="423"/>
    </row>
    <row r="77" spans="1:32" ht="20.25" customHeight="1">
      <c r="A77" s="423"/>
      <c r="B77" s="423"/>
      <c r="C77" s="423"/>
      <c r="D77" s="423"/>
      <c r="E77" s="423"/>
      <c r="F77" s="423"/>
      <c r="G77" s="423"/>
      <c r="H77" s="423"/>
      <c r="I77" s="423"/>
      <c r="K77" s="423"/>
      <c r="L77" s="423"/>
      <c r="M77" s="423"/>
      <c r="N77" s="423"/>
      <c r="O77" s="423"/>
      <c r="P77" s="423"/>
      <c r="Q77" s="423"/>
      <c r="R77" s="423"/>
      <c r="S77" s="423"/>
      <c r="T77" s="423"/>
      <c r="U77" s="423"/>
      <c r="V77" s="423"/>
      <c r="W77" s="423"/>
      <c r="X77" s="423"/>
      <c r="Y77" s="423"/>
      <c r="Z77" s="423"/>
      <c r="AA77" s="423"/>
      <c r="AB77" s="423"/>
      <c r="AC77" s="423"/>
      <c r="AD77" s="423"/>
      <c r="AE77" s="423"/>
      <c r="AF77" s="423"/>
    </row>
    <row r="78" spans="1:32" ht="20.25" customHeight="1">
      <c r="A78" s="423"/>
      <c r="B78" s="423"/>
      <c r="C78" s="423"/>
      <c r="D78" s="423"/>
      <c r="E78" s="423"/>
      <c r="F78" s="423"/>
      <c r="G78" s="423"/>
      <c r="H78" s="423"/>
      <c r="I78" s="423"/>
      <c r="K78" s="423"/>
      <c r="L78" s="423"/>
      <c r="M78" s="423"/>
      <c r="N78" s="423"/>
      <c r="O78" s="423"/>
      <c r="P78" s="423"/>
      <c r="Q78" s="423"/>
      <c r="R78" s="423"/>
      <c r="S78" s="423"/>
      <c r="T78" s="423"/>
      <c r="U78" s="423"/>
      <c r="V78" s="423"/>
      <c r="W78" s="423"/>
      <c r="X78" s="423"/>
      <c r="Y78" s="423"/>
      <c r="Z78" s="423"/>
      <c r="AA78" s="423"/>
      <c r="AB78" s="423"/>
      <c r="AC78" s="423"/>
      <c r="AD78" s="423"/>
      <c r="AE78" s="423"/>
      <c r="AF78" s="423"/>
    </row>
    <row r="79" spans="1:32" ht="20.25" customHeight="1">
      <c r="A79" s="423"/>
      <c r="B79" s="423"/>
      <c r="C79" s="423"/>
      <c r="D79" s="423"/>
      <c r="E79" s="423"/>
      <c r="F79" s="423"/>
      <c r="G79" s="423"/>
      <c r="H79" s="423"/>
      <c r="I79" s="423"/>
      <c r="K79" s="423"/>
      <c r="L79" s="423"/>
      <c r="M79" s="423"/>
      <c r="N79" s="423"/>
      <c r="O79" s="423"/>
      <c r="P79" s="423"/>
      <c r="Q79" s="423"/>
      <c r="R79" s="423"/>
      <c r="S79" s="423"/>
      <c r="T79" s="423"/>
      <c r="U79" s="423"/>
      <c r="V79" s="423"/>
      <c r="W79" s="423"/>
      <c r="X79" s="423"/>
      <c r="Y79" s="423"/>
      <c r="Z79" s="423"/>
      <c r="AA79" s="423"/>
      <c r="AB79" s="423"/>
      <c r="AC79" s="423"/>
      <c r="AD79" s="423"/>
      <c r="AE79" s="423"/>
      <c r="AF79" s="423"/>
    </row>
    <row r="80" spans="1:32" ht="20.25" customHeight="1">
      <c r="A80" s="423"/>
      <c r="B80" s="423"/>
      <c r="C80" s="423"/>
      <c r="D80" s="423"/>
      <c r="E80" s="423"/>
      <c r="F80" s="423"/>
      <c r="G80" s="423"/>
      <c r="H80" s="423"/>
      <c r="I80" s="423"/>
      <c r="K80" s="423"/>
      <c r="L80" s="423"/>
      <c r="M80" s="423"/>
      <c r="N80" s="423"/>
      <c r="O80" s="423"/>
      <c r="P80" s="423"/>
      <c r="Q80" s="423"/>
      <c r="R80" s="423"/>
      <c r="S80" s="423"/>
      <c r="T80" s="423"/>
      <c r="U80" s="423"/>
      <c r="V80" s="423"/>
      <c r="W80" s="423"/>
      <c r="X80" s="423"/>
      <c r="Y80" s="423"/>
      <c r="Z80" s="423"/>
      <c r="AA80" s="423"/>
      <c r="AB80" s="423"/>
      <c r="AC80" s="423"/>
      <c r="AD80" s="423"/>
      <c r="AE80" s="423"/>
      <c r="AF80" s="423"/>
    </row>
    <row r="81" spans="1:32" ht="20.25" customHeight="1">
      <c r="A81" s="423"/>
      <c r="B81" s="423"/>
      <c r="C81" s="423"/>
      <c r="D81" s="423"/>
      <c r="E81" s="423"/>
      <c r="F81" s="423"/>
      <c r="G81" s="423"/>
      <c r="H81" s="423"/>
      <c r="I81" s="423"/>
      <c r="K81" s="423"/>
      <c r="L81" s="423"/>
      <c r="M81" s="423"/>
      <c r="N81" s="423"/>
      <c r="O81" s="423"/>
      <c r="P81" s="423"/>
      <c r="Q81" s="423"/>
      <c r="R81" s="423"/>
      <c r="S81" s="423"/>
      <c r="T81" s="423"/>
      <c r="U81" s="423"/>
      <c r="V81" s="423"/>
      <c r="W81" s="423"/>
      <c r="X81" s="423"/>
      <c r="Y81" s="423"/>
      <c r="Z81" s="423"/>
      <c r="AA81" s="423"/>
      <c r="AB81" s="423"/>
      <c r="AC81" s="423"/>
      <c r="AD81" s="423"/>
      <c r="AE81" s="423"/>
      <c r="AF81" s="423"/>
    </row>
    <row r="82" spans="1:32" ht="20.25" customHeight="1">
      <c r="A82" s="423"/>
      <c r="B82" s="423"/>
      <c r="C82" s="423"/>
      <c r="D82" s="423"/>
      <c r="E82" s="423"/>
      <c r="F82" s="423"/>
      <c r="G82" s="423"/>
      <c r="H82" s="423"/>
      <c r="I82" s="423"/>
      <c r="K82" s="423"/>
      <c r="L82" s="423"/>
      <c r="M82" s="423"/>
      <c r="N82" s="423"/>
      <c r="O82" s="423"/>
      <c r="P82" s="423"/>
      <c r="Q82" s="423"/>
      <c r="R82" s="423"/>
      <c r="S82" s="423"/>
      <c r="T82" s="423"/>
      <c r="U82" s="423"/>
      <c r="V82" s="423"/>
      <c r="W82" s="423"/>
      <c r="X82" s="423"/>
      <c r="Y82" s="423"/>
      <c r="Z82" s="423"/>
      <c r="AA82" s="423"/>
      <c r="AB82" s="423"/>
      <c r="AC82" s="423"/>
      <c r="AD82" s="423"/>
      <c r="AE82" s="423"/>
      <c r="AF82" s="423"/>
    </row>
    <row r="83" spans="1:32" ht="20.25" customHeight="1">
      <c r="A83" s="423"/>
      <c r="B83" s="423"/>
      <c r="C83" s="423"/>
      <c r="D83" s="423"/>
      <c r="E83" s="423"/>
      <c r="F83" s="423"/>
      <c r="G83" s="423"/>
      <c r="H83" s="423"/>
      <c r="I83" s="423"/>
      <c r="K83" s="423"/>
      <c r="L83" s="423"/>
      <c r="M83" s="423"/>
      <c r="N83" s="423"/>
      <c r="O83" s="423"/>
      <c r="P83" s="423"/>
      <c r="Q83" s="423"/>
      <c r="R83" s="423"/>
      <c r="S83" s="423"/>
      <c r="T83" s="423"/>
      <c r="U83" s="423"/>
      <c r="V83" s="423"/>
      <c r="W83" s="423"/>
      <c r="X83" s="423"/>
      <c r="Y83" s="423"/>
      <c r="Z83" s="423"/>
      <c r="AA83" s="423"/>
      <c r="AB83" s="423"/>
      <c r="AC83" s="423"/>
      <c r="AD83" s="423"/>
      <c r="AE83" s="423"/>
      <c r="AF83" s="423"/>
    </row>
    <row r="84" spans="1:32" ht="20.25" customHeight="1">
      <c r="A84" s="423"/>
      <c r="B84" s="423"/>
      <c r="C84" s="423"/>
      <c r="D84" s="423"/>
      <c r="E84" s="423"/>
      <c r="F84" s="423"/>
      <c r="G84" s="423"/>
      <c r="H84" s="423"/>
      <c r="I84" s="423"/>
      <c r="K84" s="423"/>
      <c r="L84" s="423"/>
      <c r="M84" s="423"/>
      <c r="N84" s="423"/>
      <c r="O84" s="423"/>
      <c r="P84" s="423"/>
      <c r="Q84" s="423"/>
      <c r="R84" s="423"/>
      <c r="S84" s="423"/>
      <c r="T84" s="423"/>
      <c r="U84" s="423"/>
      <c r="V84" s="423"/>
      <c r="W84" s="423"/>
      <c r="X84" s="423"/>
      <c r="Y84" s="423"/>
      <c r="Z84" s="423"/>
      <c r="AA84" s="423"/>
      <c r="AB84" s="423"/>
      <c r="AC84" s="423"/>
      <c r="AD84" s="423"/>
      <c r="AE84" s="423"/>
      <c r="AF84" s="423"/>
    </row>
    <row r="85" spans="1:32" ht="20.25" customHeight="1">
      <c r="A85" s="423"/>
      <c r="B85" s="423"/>
      <c r="C85" s="423"/>
      <c r="D85" s="423"/>
      <c r="E85" s="423"/>
      <c r="F85" s="423"/>
      <c r="G85" s="423"/>
      <c r="H85" s="423"/>
      <c r="I85" s="423"/>
      <c r="K85" s="423"/>
      <c r="L85" s="423"/>
      <c r="M85" s="423"/>
      <c r="N85" s="423"/>
      <c r="O85" s="423"/>
      <c r="P85" s="423"/>
      <c r="Q85" s="423"/>
      <c r="R85" s="423"/>
      <c r="S85" s="423"/>
      <c r="T85" s="423"/>
      <c r="U85" s="423"/>
      <c r="V85" s="423"/>
      <c r="W85" s="423"/>
      <c r="X85" s="423"/>
      <c r="Y85" s="423"/>
      <c r="Z85" s="423"/>
      <c r="AA85" s="423"/>
      <c r="AB85" s="423"/>
      <c r="AC85" s="423"/>
      <c r="AD85" s="423"/>
      <c r="AE85" s="423"/>
      <c r="AF85" s="423"/>
    </row>
    <row r="86" spans="1:32" ht="20.25" customHeight="1">
      <c r="A86" s="423"/>
      <c r="B86" s="423"/>
      <c r="C86" s="423"/>
      <c r="D86" s="423"/>
      <c r="E86" s="423"/>
      <c r="F86" s="423"/>
      <c r="G86" s="423"/>
      <c r="H86" s="423"/>
      <c r="I86" s="423"/>
      <c r="K86" s="423"/>
      <c r="L86" s="423"/>
      <c r="M86" s="423"/>
      <c r="N86" s="423"/>
      <c r="O86" s="423"/>
      <c r="P86" s="423"/>
      <c r="Q86" s="423"/>
      <c r="R86" s="423"/>
      <c r="S86" s="423"/>
      <c r="T86" s="423"/>
      <c r="U86" s="423"/>
      <c r="V86" s="423"/>
      <c r="W86" s="423"/>
      <c r="X86" s="423"/>
      <c r="Y86" s="423"/>
      <c r="Z86" s="423"/>
      <c r="AA86" s="423"/>
      <c r="AB86" s="423"/>
      <c r="AC86" s="423"/>
      <c r="AD86" s="423"/>
      <c r="AE86" s="423"/>
      <c r="AF86" s="423"/>
    </row>
    <row r="87" spans="1:32" ht="20.25" customHeight="1">
      <c r="A87" s="423"/>
      <c r="B87" s="423"/>
      <c r="C87" s="423"/>
      <c r="D87" s="423"/>
      <c r="E87" s="423"/>
      <c r="F87" s="423"/>
      <c r="G87" s="423"/>
      <c r="H87" s="423"/>
      <c r="I87" s="423"/>
      <c r="K87" s="423"/>
      <c r="L87" s="423"/>
      <c r="M87" s="423"/>
      <c r="N87" s="423"/>
      <c r="O87" s="423"/>
      <c r="P87" s="423"/>
      <c r="Q87" s="423"/>
      <c r="R87" s="423"/>
      <c r="S87" s="423"/>
      <c r="T87" s="423"/>
      <c r="U87" s="423"/>
      <c r="V87" s="423"/>
      <c r="W87" s="423"/>
      <c r="X87" s="423"/>
      <c r="Y87" s="423"/>
      <c r="Z87" s="423"/>
      <c r="AA87" s="423"/>
      <c r="AB87" s="423"/>
      <c r="AC87" s="423"/>
      <c r="AD87" s="423"/>
      <c r="AE87" s="423"/>
      <c r="AF87" s="423"/>
    </row>
    <row r="88" spans="1:32" ht="20.25" customHeight="1">
      <c r="A88" s="423"/>
      <c r="B88" s="423"/>
      <c r="C88" s="423"/>
      <c r="D88" s="423"/>
      <c r="E88" s="423"/>
      <c r="F88" s="423"/>
      <c r="G88" s="423"/>
      <c r="H88" s="423"/>
      <c r="I88" s="423"/>
      <c r="K88" s="423"/>
      <c r="L88" s="423"/>
      <c r="M88" s="423"/>
      <c r="N88" s="423"/>
      <c r="O88" s="423"/>
      <c r="P88" s="423"/>
      <c r="Q88" s="423"/>
      <c r="R88" s="423"/>
      <c r="S88" s="423"/>
      <c r="T88" s="423"/>
      <c r="U88" s="423"/>
      <c r="V88" s="423"/>
      <c r="W88" s="423"/>
      <c r="X88" s="423"/>
      <c r="Y88" s="423"/>
      <c r="Z88" s="423"/>
      <c r="AA88" s="423"/>
      <c r="AB88" s="423"/>
      <c r="AC88" s="423"/>
      <c r="AD88" s="423"/>
      <c r="AE88" s="423"/>
      <c r="AF88" s="423"/>
    </row>
    <row r="89" spans="1:32" ht="20.25" customHeight="1">
      <c r="A89" s="423"/>
      <c r="B89" s="423"/>
      <c r="C89" s="423"/>
      <c r="D89" s="423"/>
      <c r="E89" s="423"/>
      <c r="F89" s="423"/>
      <c r="G89" s="423"/>
      <c r="H89" s="423"/>
      <c r="I89" s="423"/>
      <c r="K89" s="423"/>
      <c r="L89" s="423"/>
      <c r="M89" s="423"/>
      <c r="N89" s="423"/>
      <c r="O89" s="423"/>
      <c r="P89" s="423"/>
      <c r="Q89" s="423"/>
      <c r="R89" s="423"/>
      <c r="S89" s="423"/>
      <c r="T89" s="423"/>
      <c r="U89" s="423"/>
      <c r="V89" s="423"/>
      <c r="W89" s="423"/>
      <c r="X89" s="423"/>
      <c r="Y89" s="423"/>
      <c r="Z89" s="423"/>
      <c r="AA89" s="423"/>
      <c r="AB89" s="423"/>
      <c r="AC89" s="423"/>
      <c r="AD89" s="423"/>
      <c r="AE89" s="423"/>
      <c r="AF89" s="423"/>
    </row>
    <row r="90" spans="1:32" ht="20.25" customHeight="1">
      <c r="A90" s="423"/>
      <c r="B90" s="423"/>
      <c r="C90" s="423"/>
      <c r="D90" s="423"/>
      <c r="E90" s="423"/>
      <c r="F90" s="423"/>
      <c r="G90" s="423"/>
      <c r="H90" s="423"/>
      <c r="I90" s="423"/>
      <c r="K90" s="423"/>
      <c r="L90" s="423"/>
      <c r="M90" s="423"/>
      <c r="N90" s="423"/>
      <c r="O90" s="423"/>
      <c r="P90" s="423"/>
      <c r="Q90" s="423"/>
      <c r="R90" s="423"/>
      <c r="S90" s="423"/>
      <c r="T90" s="423"/>
      <c r="U90" s="423"/>
      <c r="V90" s="423"/>
      <c r="W90" s="423"/>
      <c r="X90" s="423"/>
      <c r="Y90" s="423"/>
      <c r="Z90" s="423"/>
      <c r="AA90" s="423"/>
      <c r="AB90" s="423"/>
      <c r="AC90" s="423"/>
      <c r="AD90" s="423"/>
      <c r="AE90" s="423"/>
      <c r="AF90" s="423"/>
    </row>
    <row r="91" spans="1:32" ht="20.25" customHeight="1">
      <c r="A91" s="423"/>
      <c r="B91" s="423"/>
      <c r="C91" s="423"/>
      <c r="D91" s="423"/>
      <c r="E91" s="423"/>
      <c r="F91" s="423"/>
      <c r="G91" s="423"/>
      <c r="H91" s="423"/>
      <c r="I91" s="423"/>
      <c r="K91" s="423"/>
      <c r="L91" s="423"/>
      <c r="M91" s="423"/>
      <c r="N91" s="423"/>
      <c r="O91" s="423"/>
      <c r="P91" s="423"/>
      <c r="Q91" s="423"/>
      <c r="R91" s="423"/>
      <c r="S91" s="423"/>
      <c r="T91" s="423"/>
      <c r="U91" s="423"/>
      <c r="V91" s="423"/>
      <c r="W91" s="423"/>
      <c r="X91" s="423"/>
      <c r="Y91" s="423"/>
      <c r="Z91" s="423"/>
      <c r="AA91" s="423"/>
      <c r="AB91" s="423"/>
      <c r="AC91" s="423"/>
      <c r="AD91" s="423"/>
      <c r="AE91" s="423"/>
      <c r="AF91" s="423"/>
    </row>
    <row r="92" spans="1:32" ht="20.25" customHeight="1">
      <c r="A92" s="423"/>
      <c r="B92" s="423"/>
      <c r="C92" s="423"/>
      <c r="D92" s="423"/>
      <c r="E92" s="423"/>
      <c r="F92" s="423"/>
      <c r="G92" s="423"/>
      <c r="H92" s="423"/>
      <c r="I92" s="423"/>
      <c r="K92" s="423"/>
      <c r="L92" s="423"/>
      <c r="M92" s="423"/>
      <c r="N92" s="423"/>
      <c r="O92" s="423"/>
      <c r="P92" s="423"/>
      <c r="Q92" s="423"/>
      <c r="R92" s="423"/>
      <c r="S92" s="423"/>
      <c r="T92" s="423"/>
      <c r="U92" s="423"/>
      <c r="V92" s="423"/>
      <c r="W92" s="423"/>
      <c r="X92" s="423"/>
      <c r="Y92" s="423"/>
      <c r="Z92" s="423"/>
      <c r="AA92" s="423"/>
      <c r="AB92" s="423"/>
      <c r="AC92" s="423"/>
      <c r="AD92" s="423"/>
      <c r="AE92" s="423"/>
      <c r="AF92" s="423"/>
    </row>
    <row r="93" spans="1:32" ht="20.25" customHeight="1">
      <c r="A93" s="423"/>
      <c r="B93" s="423"/>
      <c r="C93" s="423"/>
      <c r="D93" s="423"/>
      <c r="E93" s="423"/>
      <c r="F93" s="423"/>
      <c r="G93" s="423"/>
      <c r="H93" s="423"/>
      <c r="I93" s="423"/>
      <c r="K93" s="423"/>
      <c r="L93" s="423"/>
      <c r="M93" s="423"/>
      <c r="N93" s="423"/>
      <c r="O93" s="423"/>
      <c r="P93" s="423"/>
      <c r="Q93" s="423"/>
      <c r="R93" s="423"/>
      <c r="S93" s="423"/>
      <c r="T93" s="423"/>
      <c r="U93" s="423"/>
      <c r="V93" s="423"/>
      <c r="W93" s="423"/>
      <c r="X93" s="423"/>
      <c r="Y93" s="423"/>
      <c r="Z93" s="423"/>
      <c r="AA93" s="423"/>
      <c r="AB93" s="423"/>
      <c r="AC93" s="423"/>
      <c r="AD93" s="423"/>
      <c r="AE93" s="423"/>
      <c r="AF93" s="423"/>
    </row>
    <row r="94" spans="1:32" ht="20.25" customHeight="1">
      <c r="A94" s="423"/>
      <c r="B94" s="423"/>
      <c r="C94" s="423"/>
      <c r="D94" s="423"/>
      <c r="E94" s="423"/>
      <c r="F94" s="423"/>
      <c r="G94" s="423"/>
      <c r="H94" s="423"/>
      <c r="I94" s="423"/>
      <c r="K94" s="423"/>
      <c r="L94" s="423"/>
      <c r="M94" s="423"/>
      <c r="N94" s="423"/>
      <c r="O94" s="423"/>
      <c r="P94" s="423"/>
      <c r="Q94" s="423"/>
      <c r="R94" s="423"/>
      <c r="S94" s="423"/>
      <c r="T94" s="423"/>
      <c r="U94" s="423"/>
      <c r="V94" s="423"/>
      <c r="W94" s="423"/>
      <c r="X94" s="423"/>
      <c r="Y94" s="423"/>
      <c r="Z94" s="423"/>
      <c r="AA94" s="423"/>
      <c r="AB94" s="423"/>
      <c r="AC94" s="423"/>
      <c r="AD94" s="423"/>
      <c r="AE94" s="423"/>
      <c r="AF94" s="423"/>
    </row>
    <row r="95" spans="1:32" ht="20.25" customHeight="1">
      <c r="A95" s="423"/>
      <c r="B95" s="423"/>
      <c r="C95" s="423"/>
      <c r="D95" s="423"/>
      <c r="E95" s="423"/>
      <c r="F95" s="423"/>
      <c r="G95" s="423"/>
      <c r="H95" s="423"/>
      <c r="I95" s="423"/>
      <c r="K95" s="423"/>
      <c r="L95" s="423"/>
      <c r="M95" s="423"/>
      <c r="N95" s="423"/>
      <c r="O95" s="423"/>
      <c r="P95" s="423"/>
      <c r="Q95" s="423"/>
      <c r="R95" s="423"/>
      <c r="S95" s="423"/>
      <c r="T95" s="423"/>
      <c r="U95" s="423"/>
      <c r="V95" s="423"/>
      <c r="W95" s="423"/>
      <c r="X95" s="423"/>
      <c r="Y95" s="423"/>
      <c r="Z95" s="423"/>
      <c r="AA95" s="423"/>
      <c r="AB95" s="423"/>
      <c r="AC95" s="423"/>
      <c r="AD95" s="423"/>
      <c r="AE95" s="423"/>
      <c r="AF95" s="423"/>
    </row>
    <row r="96" spans="1:32" ht="20.25" customHeight="1">
      <c r="A96" s="423"/>
      <c r="B96" s="423"/>
      <c r="C96" s="423"/>
      <c r="D96" s="423"/>
      <c r="E96" s="423"/>
      <c r="F96" s="423"/>
      <c r="G96" s="423"/>
      <c r="H96" s="423"/>
      <c r="I96" s="423"/>
      <c r="K96" s="423"/>
      <c r="L96" s="423"/>
      <c r="M96" s="423"/>
      <c r="N96" s="423"/>
      <c r="O96" s="423"/>
      <c r="P96" s="423"/>
      <c r="Q96" s="423"/>
      <c r="R96" s="423"/>
      <c r="S96" s="423"/>
      <c r="T96" s="423"/>
      <c r="U96" s="423"/>
      <c r="V96" s="423"/>
      <c r="W96" s="423"/>
      <c r="X96" s="423"/>
      <c r="Y96" s="423"/>
      <c r="Z96" s="423"/>
      <c r="AA96" s="423"/>
      <c r="AB96" s="423"/>
      <c r="AC96" s="423"/>
      <c r="AD96" s="423"/>
      <c r="AE96" s="423"/>
      <c r="AF96" s="423"/>
    </row>
    <row r="97" spans="1:32" ht="20.25" customHeight="1">
      <c r="A97" s="423"/>
      <c r="B97" s="423"/>
      <c r="C97" s="423"/>
      <c r="D97" s="423"/>
      <c r="E97" s="423"/>
      <c r="F97" s="423"/>
      <c r="G97" s="423"/>
      <c r="H97" s="423"/>
      <c r="I97" s="423"/>
      <c r="K97" s="423"/>
      <c r="L97" s="423"/>
      <c r="M97" s="423"/>
      <c r="N97" s="423"/>
      <c r="O97" s="423"/>
      <c r="P97" s="423"/>
      <c r="Q97" s="423"/>
      <c r="R97" s="423"/>
      <c r="S97" s="423"/>
      <c r="T97" s="423"/>
      <c r="U97" s="423"/>
      <c r="V97" s="423"/>
      <c r="W97" s="423"/>
      <c r="X97" s="423"/>
      <c r="Y97" s="423"/>
      <c r="Z97" s="423"/>
      <c r="AA97" s="423"/>
      <c r="AB97" s="423"/>
      <c r="AC97" s="423"/>
      <c r="AD97" s="423"/>
      <c r="AE97" s="423"/>
      <c r="AF97" s="423"/>
    </row>
    <row r="98" spans="1:32" ht="20.25" customHeight="1">
      <c r="A98" s="423"/>
      <c r="B98" s="423"/>
      <c r="C98" s="423"/>
      <c r="D98" s="423"/>
      <c r="E98" s="423"/>
      <c r="F98" s="423"/>
      <c r="G98" s="423"/>
      <c r="H98" s="423"/>
      <c r="I98" s="423"/>
      <c r="K98" s="423"/>
      <c r="L98" s="423"/>
      <c r="M98" s="423"/>
      <c r="N98" s="423"/>
      <c r="O98" s="423"/>
      <c r="P98" s="423"/>
      <c r="Q98" s="423"/>
      <c r="R98" s="423"/>
      <c r="S98" s="423"/>
      <c r="T98" s="423"/>
      <c r="U98" s="423"/>
      <c r="V98" s="423"/>
      <c r="W98" s="423"/>
      <c r="X98" s="423"/>
      <c r="Y98" s="423"/>
      <c r="Z98" s="423"/>
      <c r="AA98" s="423"/>
      <c r="AB98" s="423"/>
      <c r="AC98" s="423"/>
      <c r="AD98" s="423"/>
      <c r="AE98" s="423"/>
      <c r="AF98" s="423"/>
    </row>
    <row r="99" spans="1:32" ht="20.25" customHeight="1">
      <c r="A99" s="423"/>
      <c r="B99" s="423"/>
      <c r="C99" s="423"/>
      <c r="D99" s="423"/>
      <c r="E99" s="423"/>
      <c r="F99" s="423"/>
      <c r="G99" s="423"/>
      <c r="H99" s="423"/>
      <c r="I99" s="423"/>
      <c r="K99" s="423"/>
      <c r="L99" s="423"/>
      <c r="M99" s="423"/>
      <c r="N99" s="423"/>
      <c r="O99" s="423"/>
      <c r="P99" s="423"/>
      <c r="Q99" s="423"/>
      <c r="R99" s="423"/>
      <c r="S99" s="423"/>
      <c r="T99" s="423"/>
      <c r="U99" s="423"/>
      <c r="V99" s="423"/>
      <c r="W99" s="423"/>
      <c r="X99" s="423"/>
      <c r="Y99" s="423"/>
      <c r="Z99" s="423"/>
      <c r="AA99" s="423"/>
      <c r="AB99" s="423"/>
      <c r="AC99" s="423"/>
      <c r="AD99" s="423"/>
      <c r="AE99" s="423"/>
      <c r="AF99" s="423"/>
    </row>
    <row r="100" spans="1:32" ht="20.25" customHeight="1">
      <c r="A100" s="423"/>
      <c r="B100" s="423"/>
      <c r="C100" s="423"/>
      <c r="D100" s="423"/>
      <c r="E100" s="423"/>
      <c r="F100" s="423"/>
      <c r="G100" s="423"/>
      <c r="H100" s="423"/>
      <c r="I100" s="423"/>
      <c r="K100" s="423"/>
      <c r="L100" s="423"/>
      <c r="M100" s="423"/>
      <c r="N100" s="423"/>
      <c r="O100" s="423"/>
      <c r="P100" s="423"/>
      <c r="Q100" s="423"/>
      <c r="R100" s="423"/>
      <c r="S100" s="423"/>
      <c r="T100" s="423"/>
      <c r="U100" s="423"/>
      <c r="V100" s="423"/>
      <c r="W100" s="423"/>
      <c r="X100" s="423"/>
      <c r="Y100" s="423"/>
      <c r="Z100" s="423"/>
      <c r="AA100" s="423"/>
      <c r="AB100" s="423"/>
      <c r="AC100" s="423"/>
      <c r="AD100" s="423"/>
      <c r="AE100" s="423"/>
      <c r="AF100" s="423"/>
    </row>
    <row r="101" spans="1:32" ht="20.25" customHeight="1">
      <c r="A101" s="423"/>
      <c r="B101" s="423"/>
      <c r="C101" s="423"/>
      <c r="D101" s="423"/>
      <c r="E101" s="423"/>
      <c r="F101" s="423"/>
      <c r="G101" s="423"/>
      <c r="H101" s="423"/>
      <c r="I101" s="423"/>
      <c r="K101" s="423"/>
      <c r="L101" s="423"/>
      <c r="M101" s="423"/>
      <c r="N101" s="423"/>
      <c r="O101" s="423"/>
      <c r="P101" s="423"/>
      <c r="Q101" s="423"/>
      <c r="R101" s="423"/>
      <c r="S101" s="423"/>
      <c r="T101" s="423"/>
      <c r="U101" s="423"/>
      <c r="V101" s="423"/>
      <c r="W101" s="423"/>
      <c r="X101" s="423"/>
      <c r="Y101" s="423"/>
      <c r="Z101" s="423"/>
      <c r="AA101" s="423"/>
      <c r="AB101" s="423"/>
      <c r="AC101" s="423"/>
      <c r="AD101" s="423"/>
      <c r="AE101" s="423"/>
      <c r="AF101" s="423"/>
    </row>
    <row r="102" spans="1:32" ht="20.25" customHeight="1">
      <c r="A102" s="423"/>
      <c r="B102" s="423"/>
      <c r="C102" s="423"/>
      <c r="D102" s="423"/>
      <c r="E102" s="423"/>
      <c r="F102" s="423"/>
      <c r="G102" s="423"/>
      <c r="H102" s="423"/>
      <c r="I102" s="423"/>
      <c r="K102" s="423"/>
      <c r="L102" s="423"/>
      <c r="M102" s="423"/>
      <c r="N102" s="423"/>
      <c r="O102" s="423"/>
      <c r="P102" s="423"/>
      <c r="Q102" s="423"/>
      <c r="R102" s="423"/>
      <c r="S102" s="423"/>
      <c r="T102" s="423"/>
      <c r="U102" s="423"/>
      <c r="V102" s="423"/>
      <c r="W102" s="423"/>
      <c r="X102" s="423"/>
      <c r="Y102" s="423"/>
      <c r="Z102" s="423"/>
      <c r="AA102" s="423"/>
      <c r="AB102" s="423"/>
      <c r="AC102" s="423"/>
      <c r="AD102" s="423"/>
      <c r="AE102" s="423"/>
      <c r="AF102" s="423"/>
    </row>
    <row r="103" spans="1:32" ht="20.25" customHeight="1">
      <c r="A103" s="423"/>
      <c r="B103" s="423"/>
      <c r="C103" s="423"/>
      <c r="D103" s="423"/>
      <c r="E103" s="423"/>
      <c r="F103" s="423"/>
      <c r="G103" s="423"/>
      <c r="H103" s="423"/>
      <c r="I103" s="423"/>
      <c r="K103" s="423"/>
      <c r="L103" s="423"/>
      <c r="M103" s="423"/>
      <c r="N103" s="423"/>
      <c r="O103" s="423"/>
      <c r="P103" s="423"/>
      <c r="Q103" s="423"/>
      <c r="R103" s="423"/>
      <c r="S103" s="423"/>
      <c r="T103" s="423"/>
      <c r="U103" s="423"/>
      <c r="V103" s="423"/>
      <c r="W103" s="423"/>
      <c r="X103" s="423"/>
      <c r="Y103" s="423"/>
      <c r="Z103" s="423"/>
      <c r="AA103" s="423"/>
      <c r="AB103" s="423"/>
      <c r="AC103" s="423"/>
      <c r="AD103" s="423"/>
      <c r="AE103" s="423"/>
      <c r="AF103" s="423"/>
    </row>
    <row r="104" spans="1:32" ht="20.25" customHeight="1">
      <c r="A104" s="423"/>
      <c r="B104" s="423"/>
      <c r="C104" s="423"/>
      <c r="D104" s="423"/>
      <c r="E104" s="423"/>
      <c r="F104" s="423"/>
      <c r="G104" s="423"/>
      <c r="H104" s="423"/>
      <c r="I104" s="423"/>
      <c r="K104" s="423"/>
      <c r="L104" s="423"/>
      <c r="M104" s="423"/>
      <c r="N104" s="423"/>
      <c r="O104" s="423"/>
      <c r="P104" s="423"/>
      <c r="Q104" s="423"/>
      <c r="R104" s="423"/>
      <c r="S104" s="423"/>
      <c r="T104" s="423"/>
      <c r="U104" s="423"/>
      <c r="V104" s="423"/>
      <c r="W104" s="423"/>
      <c r="X104" s="423"/>
      <c r="Y104" s="423"/>
      <c r="Z104" s="423"/>
      <c r="AA104" s="423"/>
      <c r="AB104" s="423"/>
      <c r="AC104" s="423"/>
      <c r="AD104" s="423"/>
      <c r="AE104" s="423"/>
      <c r="AF104" s="423"/>
    </row>
    <row r="105" spans="1:32" ht="20.25" customHeight="1">
      <c r="A105" s="423"/>
      <c r="B105" s="423"/>
      <c r="C105" s="423"/>
      <c r="D105" s="423"/>
      <c r="E105" s="423"/>
      <c r="F105" s="423"/>
      <c r="G105" s="423"/>
      <c r="H105" s="423"/>
      <c r="I105" s="423"/>
      <c r="K105" s="423"/>
      <c r="L105" s="423"/>
      <c r="M105" s="423"/>
      <c r="N105" s="423"/>
      <c r="O105" s="423"/>
      <c r="P105" s="423"/>
      <c r="Q105" s="423"/>
      <c r="R105" s="423"/>
      <c r="S105" s="423"/>
      <c r="T105" s="423"/>
      <c r="U105" s="423"/>
      <c r="V105" s="423"/>
      <c r="W105" s="423"/>
      <c r="X105" s="423"/>
      <c r="Y105" s="423"/>
      <c r="Z105" s="423"/>
      <c r="AA105" s="423"/>
      <c r="AB105" s="423"/>
      <c r="AC105" s="423"/>
      <c r="AD105" s="423"/>
      <c r="AE105" s="423"/>
      <c r="AF105" s="423"/>
    </row>
    <row r="106" spans="1:32" ht="20.25" customHeight="1">
      <c r="A106" s="423"/>
      <c r="B106" s="423"/>
      <c r="C106" s="423"/>
      <c r="D106" s="423"/>
      <c r="E106" s="423"/>
      <c r="F106" s="423"/>
      <c r="G106" s="423"/>
      <c r="H106" s="423"/>
      <c r="I106" s="423"/>
      <c r="K106" s="423"/>
      <c r="L106" s="423"/>
      <c r="M106" s="423"/>
      <c r="N106" s="423"/>
      <c r="O106" s="423"/>
      <c r="P106" s="423"/>
      <c r="Q106" s="423"/>
      <c r="R106" s="423"/>
      <c r="S106" s="423"/>
      <c r="T106" s="423"/>
      <c r="U106" s="423"/>
      <c r="V106" s="423"/>
      <c r="W106" s="423"/>
      <c r="X106" s="423"/>
      <c r="Y106" s="423"/>
      <c r="Z106" s="423"/>
      <c r="AA106" s="423"/>
      <c r="AB106" s="423"/>
      <c r="AC106" s="423"/>
      <c r="AD106" s="423"/>
      <c r="AE106" s="423"/>
      <c r="AF106" s="423"/>
    </row>
    <row r="107" spans="1:32" ht="20.25" customHeight="1">
      <c r="A107" s="423"/>
      <c r="B107" s="423"/>
      <c r="C107" s="423"/>
      <c r="D107" s="423"/>
      <c r="E107" s="423"/>
      <c r="F107" s="423"/>
      <c r="G107" s="423"/>
      <c r="H107" s="423"/>
      <c r="I107" s="423"/>
      <c r="K107" s="423"/>
      <c r="L107" s="423"/>
      <c r="M107" s="423"/>
      <c r="N107" s="423"/>
      <c r="O107" s="423"/>
      <c r="P107" s="423"/>
      <c r="Q107" s="423"/>
      <c r="R107" s="423"/>
      <c r="S107" s="423"/>
      <c r="T107" s="423"/>
      <c r="U107" s="423"/>
      <c r="V107" s="423"/>
      <c r="W107" s="423"/>
      <c r="X107" s="423"/>
      <c r="Y107" s="423"/>
      <c r="Z107" s="423"/>
      <c r="AA107" s="423"/>
      <c r="AB107" s="423"/>
      <c r="AC107" s="423"/>
      <c r="AD107" s="423"/>
      <c r="AE107" s="423"/>
      <c r="AF107" s="423"/>
    </row>
    <row r="108" spans="1:32" ht="20.25" customHeight="1">
      <c r="A108" s="423"/>
      <c r="B108" s="423"/>
      <c r="C108" s="423"/>
      <c r="D108" s="423"/>
      <c r="E108" s="423"/>
      <c r="F108" s="423"/>
      <c r="G108" s="423"/>
      <c r="H108" s="423"/>
      <c r="I108" s="423"/>
      <c r="K108" s="423"/>
      <c r="L108" s="423"/>
      <c r="M108" s="423"/>
      <c r="N108" s="423"/>
      <c r="O108" s="423"/>
      <c r="P108" s="423"/>
      <c r="Q108" s="423"/>
      <c r="R108" s="423"/>
      <c r="S108" s="423"/>
      <c r="T108" s="423"/>
      <c r="U108" s="423"/>
      <c r="V108" s="423"/>
      <c r="W108" s="423"/>
      <c r="X108" s="423"/>
      <c r="Y108" s="423"/>
      <c r="Z108" s="423"/>
      <c r="AA108" s="423"/>
      <c r="AB108" s="423"/>
      <c r="AC108" s="423"/>
      <c r="AD108" s="423"/>
      <c r="AE108" s="423"/>
      <c r="AF108" s="423"/>
    </row>
    <row r="109" spans="1:32" ht="20.25" customHeight="1">
      <c r="A109" s="423"/>
      <c r="B109" s="423"/>
      <c r="C109" s="423"/>
      <c r="D109" s="423"/>
      <c r="E109" s="423"/>
      <c r="F109" s="423"/>
      <c r="G109" s="423"/>
      <c r="H109" s="423"/>
      <c r="I109" s="423"/>
      <c r="K109" s="423"/>
      <c r="L109" s="423"/>
      <c r="M109" s="423"/>
      <c r="N109" s="423"/>
      <c r="O109" s="423"/>
      <c r="P109" s="423"/>
      <c r="Q109" s="423"/>
      <c r="R109" s="423"/>
      <c r="S109" s="423"/>
      <c r="T109" s="423"/>
      <c r="U109" s="423"/>
      <c r="V109" s="423"/>
      <c r="W109" s="423"/>
      <c r="X109" s="423"/>
      <c r="Y109" s="423"/>
      <c r="Z109" s="423"/>
      <c r="AA109" s="423"/>
      <c r="AB109" s="423"/>
      <c r="AC109" s="423"/>
      <c r="AD109" s="423"/>
      <c r="AE109" s="423"/>
      <c r="AF109" s="423"/>
    </row>
    <row r="110" spans="1:32" ht="20.25" customHeight="1">
      <c r="A110" s="423"/>
      <c r="B110" s="423"/>
      <c r="C110" s="423"/>
      <c r="D110" s="423"/>
      <c r="E110" s="423"/>
      <c r="F110" s="423"/>
      <c r="G110" s="423"/>
      <c r="H110" s="423"/>
      <c r="I110" s="423"/>
      <c r="K110" s="423"/>
      <c r="L110" s="423"/>
      <c r="M110" s="423"/>
      <c r="N110" s="423"/>
      <c r="O110" s="423"/>
      <c r="P110" s="423"/>
      <c r="Q110" s="423"/>
      <c r="R110" s="423"/>
      <c r="S110" s="423"/>
      <c r="T110" s="423"/>
      <c r="U110" s="423"/>
      <c r="V110" s="423"/>
      <c r="W110" s="423"/>
      <c r="X110" s="423"/>
      <c r="Y110" s="423"/>
      <c r="Z110" s="423"/>
      <c r="AA110" s="423"/>
      <c r="AB110" s="423"/>
      <c r="AC110" s="423"/>
      <c r="AD110" s="423"/>
      <c r="AE110" s="423"/>
      <c r="AF110" s="423"/>
    </row>
    <row r="111" spans="1:32" ht="20.25" customHeight="1">
      <c r="A111" s="423"/>
      <c r="B111" s="423"/>
      <c r="C111" s="423"/>
      <c r="D111" s="423"/>
      <c r="E111" s="423"/>
      <c r="F111" s="423"/>
      <c r="G111" s="423"/>
      <c r="H111" s="423"/>
      <c r="I111" s="423"/>
      <c r="K111" s="423"/>
      <c r="L111" s="423"/>
      <c r="M111" s="423"/>
      <c r="N111" s="423"/>
      <c r="O111" s="423"/>
      <c r="P111" s="423"/>
      <c r="Q111" s="423"/>
      <c r="R111" s="423"/>
      <c r="S111" s="423"/>
      <c r="T111" s="423"/>
      <c r="U111" s="423"/>
      <c r="V111" s="423"/>
      <c r="W111" s="423"/>
      <c r="X111" s="423"/>
      <c r="Y111" s="423"/>
      <c r="Z111" s="423"/>
      <c r="AA111" s="423"/>
      <c r="AB111" s="423"/>
      <c r="AC111" s="423"/>
      <c r="AD111" s="423"/>
      <c r="AE111" s="423"/>
      <c r="AF111" s="423"/>
    </row>
    <row r="112" spans="1:32" ht="20.25" customHeight="1">
      <c r="A112" s="423"/>
      <c r="B112" s="423"/>
      <c r="C112" s="423"/>
      <c r="D112" s="423"/>
      <c r="E112" s="423"/>
      <c r="F112" s="423"/>
      <c r="G112" s="423"/>
      <c r="H112" s="423"/>
      <c r="I112" s="423"/>
      <c r="K112" s="423"/>
      <c r="L112" s="423"/>
      <c r="M112" s="423"/>
      <c r="N112" s="423"/>
      <c r="O112" s="423"/>
      <c r="P112" s="423"/>
      <c r="Q112" s="423"/>
      <c r="R112" s="423"/>
      <c r="S112" s="423"/>
      <c r="T112" s="423"/>
      <c r="U112" s="423"/>
      <c r="V112" s="423"/>
      <c r="W112" s="423"/>
      <c r="X112" s="423"/>
      <c r="Y112" s="423"/>
      <c r="Z112" s="423"/>
      <c r="AA112" s="423"/>
      <c r="AB112" s="423"/>
      <c r="AC112" s="423"/>
      <c r="AD112" s="423"/>
      <c r="AE112" s="423"/>
      <c r="AF112" s="423"/>
    </row>
    <row r="113" spans="1:32" ht="20.25" customHeight="1">
      <c r="A113" s="423"/>
      <c r="B113" s="423"/>
      <c r="C113" s="423"/>
      <c r="D113" s="423"/>
      <c r="E113" s="423"/>
      <c r="F113" s="423"/>
      <c r="G113" s="423"/>
      <c r="H113" s="423"/>
      <c r="I113" s="423"/>
      <c r="K113" s="423"/>
      <c r="L113" s="423"/>
      <c r="M113" s="423"/>
      <c r="N113" s="423"/>
      <c r="O113" s="423"/>
      <c r="P113" s="423"/>
      <c r="Q113" s="423"/>
      <c r="R113" s="423"/>
      <c r="S113" s="423"/>
      <c r="T113" s="423"/>
      <c r="U113" s="423"/>
      <c r="V113" s="423"/>
      <c r="W113" s="423"/>
      <c r="X113" s="423"/>
      <c r="Y113" s="423"/>
      <c r="Z113" s="423"/>
      <c r="AA113" s="423"/>
      <c r="AB113" s="423"/>
      <c r="AC113" s="423"/>
      <c r="AD113" s="423"/>
      <c r="AE113" s="423"/>
      <c r="AF113" s="423"/>
    </row>
    <row r="114" spans="1:32" ht="20.25" customHeight="1">
      <c r="A114" s="423"/>
      <c r="B114" s="423"/>
      <c r="C114" s="423"/>
      <c r="D114" s="423"/>
      <c r="E114" s="423"/>
      <c r="F114" s="423"/>
      <c r="G114" s="423"/>
      <c r="H114" s="423"/>
      <c r="I114" s="423"/>
      <c r="K114" s="423"/>
      <c r="L114" s="423"/>
      <c r="M114" s="423"/>
      <c r="N114" s="423"/>
      <c r="O114" s="423"/>
      <c r="P114" s="423"/>
      <c r="Q114" s="423"/>
      <c r="R114" s="423"/>
      <c r="S114" s="423"/>
      <c r="T114" s="423"/>
      <c r="U114" s="423"/>
      <c r="V114" s="423"/>
      <c r="W114" s="423"/>
      <c r="X114" s="423"/>
      <c r="Y114" s="423"/>
      <c r="Z114" s="423"/>
      <c r="AA114" s="423"/>
      <c r="AB114" s="423"/>
      <c r="AC114" s="423"/>
      <c r="AD114" s="423"/>
      <c r="AE114" s="423"/>
      <c r="AF114" s="423"/>
    </row>
    <row r="115" spans="1:32" ht="20.25" customHeight="1">
      <c r="A115" s="423"/>
      <c r="B115" s="423"/>
      <c r="C115" s="423"/>
      <c r="D115" s="423"/>
      <c r="E115" s="423"/>
      <c r="F115" s="423"/>
      <c r="G115" s="423"/>
      <c r="H115" s="423"/>
      <c r="I115" s="423"/>
      <c r="K115" s="423"/>
      <c r="L115" s="423"/>
      <c r="M115" s="423"/>
      <c r="N115" s="423"/>
      <c r="O115" s="423"/>
      <c r="P115" s="423"/>
      <c r="Q115" s="423"/>
      <c r="R115" s="423"/>
      <c r="S115" s="423"/>
      <c r="T115" s="423"/>
      <c r="U115" s="423"/>
      <c r="V115" s="423"/>
      <c r="W115" s="423"/>
      <c r="X115" s="423"/>
      <c r="Y115" s="423"/>
      <c r="Z115" s="423"/>
      <c r="AA115" s="423"/>
      <c r="AB115" s="423"/>
      <c r="AC115" s="423"/>
      <c r="AD115" s="423"/>
      <c r="AE115" s="423"/>
      <c r="AF115" s="423"/>
    </row>
    <row r="116" spans="1:32" ht="20.25" customHeight="1">
      <c r="A116" s="423"/>
      <c r="B116" s="423"/>
      <c r="C116" s="423"/>
      <c r="D116" s="423"/>
      <c r="E116" s="423"/>
      <c r="F116" s="423"/>
      <c r="G116" s="423"/>
      <c r="H116" s="423"/>
      <c r="I116" s="423"/>
      <c r="K116" s="423"/>
      <c r="L116" s="423"/>
      <c r="M116" s="423"/>
      <c r="N116" s="423"/>
      <c r="O116" s="423"/>
      <c r="P116" s="423"/>
      <c r="Q116" s="423"/>
      <c r="R116" s="423"/>
      <c r="S116" s="423"/>
      <c r="T116" s="423"/>
      <c r="U116" s="423"/>
      <c r="V116" s="423"/>
      <c r="W116" s="423"/>
      <c r="X116" s="423"/>
      <c r="Y116" s="423"/>
      <c r="Z116" s="423"/>
      <c r="AA116" s="423"/>
      <c r="AB116" s="423"/>
      <c r="AC116" s="423"/>
      <c r="AD116" s="423"/>
      <c r="AE116" s="423"/>
      <c r="AF116" s="423"/>
    </row>
    <row r="117" spans="1:32" ht="20.25" customHeight="1">
      <c r="A117" s="423"/>
      <c r="B117" s="423"/>
      <c r="C117" s="423"/>
      <c r="D117" s="423"/>
      <c r="E117" s="423"/>
      <c r="F117" s="423"/>
      <c r="G117" s="423"/>
      <c r="H117" s="423"/>
      <c r="I117" s="423"/>
      <c r="K117" s="423"/>
      <c r="L117" s="423"/>
      <c r="M117" s="423"/>
      <c r="N117" s="423"/>
      <c r="O117" s="423"/>
      <c r="P117" s="423"/>
      <c r="Q117" s="423"/>
      <c r="R117" s="423"/>
      <c r="S117" s="423"/>
      <c r="T117" s="423"/>
      <c r="U117" s="423"/>
      <c r="V117" s="423"/>
      <c r="W117" s="423"/>
      <c r="X117" s="423"/>
      <c r="Y117" s="423"/>
      <c r="Z117" s="423"/>
      <c r="AA117" s="423"/>
      <c r="AB117" s="423"/>
      <c r="AC117" s="423"/>
      <c r="AD117" s="423"/>
      <c r="AE117" s="423"/>
      <c r="AF117" s="423"/>
    </row>
    <row r="118" spans="1:32" ht="20.25" customHeight="1">
      <c r="A118" s="423"/>
      <c r="B118" s="423"/>
      <c r="C118" s="423"/>
      <c r="D118" s="423"/>
      <c r="E118" s="423"/>
      <c r="F118" s="423"/>
      <c r="G118" s="423"/>
      <c r="H118" s="423"/>
      <c r="I118" s="423"/>
      <c r="K118" s="423"/>
      <c r="L118" s="423"/>
      <c r="M118" s="423"/>
      <c r="N118" s="423"/>
      <c r="O118" s="423"/>
      <c r="P118" s="423"/>
      <c r="Q118" s="423"/>
      <c r="R118" s="423"/>
      <c r="S118" s="423"/>
      <c r="T118" s="423"/>
      <c r="U118" s="423"/>
      <c r="V118" s="423"/>
      <c r="W118" s="423"/>
      <c r="X118" s="423"/>
      <c r="Y118" s="423"/>
      <c r="Z118" s="423"/>
      <c r="AA118" s="423"/>
      <c r="AB118" s="423"/>
      <c r="AC118" s="423"/>
      <c r="AD118" s="423"/>
      <c r="AE118" s="423"/>
      <c r="AF118" s="423"/>
    </row>
    <row r="119" spans="1:32" ht="20.25" customHeight="1">
      <c r="A119" s="423"/>
      <c r="B119" s="423"/>
      <c r="C119" s="423"/>
      <c r="D119" s="423"/>
      <c r="E119" s="423"/>
      <c r="F119" s="423"/>
      <c r="G119" s="423"/>
      <c r="H119" s="423"/>
      <c r="I119" s="423"/>
      <c r="K119" s="423"/>
      <c r="L119" s="423"/>
      <c r="M119" s="423"/>
      <c r="N119" s="423"/>
      <c r="O119" s="423"/>
      <c r="P119" s="423"/>
      <c r="Q119" s="423"/>
      <c r="R119" s="423"/>
      <c r="S119" s="423"/>
      <c r="T119" s="423"/>
      <c r="U119" s="423"/>
      <c r="V119" s="423"/>
      <c r="W119" s="423"/>
      <c r="X119" s="423"/>
      <c r="Y119" s="423"/>
      <c r="Z119" s="423"/>
      <c r="AA119" s="423"/>
      <c r="AB119" s="423"/>
      <c r="AC119" s="423"/>
      <c r="AD119" s="423"/>
      <c r="AE119" s="423"/>
      <c r="AF119" s="423"/>
    </row>
    <row r="120" spans="1:32" ht="20.25" customHeight="1">
      <c r="A120" s="423"/>
      <c r="B120" s="423"/>
      <c r="C120" s="423"/>
      <c r="D120" s="423"/>
      <c r="E120" s="423"/>
      <c r="F120" s="423"/>
      <c r="G120" s="423"/>
      <c r="H120" s="423"/>
      <c r="I120" s="423"/>
      <c r="K120" s="423"/>
      <c r="L120" s="423"/>
      <c r="M120" s="423"/>
      <c r="N120" s="423"/>
      <c r="O120" s="423"/>
      <c r="P120" s="423"/>
      <c r="Q120" s="423"/>
      <c r="R120" s="423"/>
      <c r="S120" s="423"/>
      <c r="T120" s="423"/>
      <c r="U120" s="423"/>
      <c r="V120" s="423"/>
      <c r="W120" s="423"/>
      <c r="X120" s="423"/>
      <c r="Y120" s="423"/>
      <c r="Z120" s="423"/>
      <c r="AA120" s="423"/>
      <c r="AB120" s="423"/>
      <c r="AC120" s="423"/>
      <c r="AD120" s="423"/>
      <c r="AE120" s="423"/>
      <c r="AF120" s="423"/>
    </row>
    <row r="121" spans="1:32" ht="20.25" customHeight="1">
      <c r="A121" s="423"/>
      <c r="B121" s="423"/>
      <c r="C121" s="423"/>
      <c r="D121" s="423"/>
      <c r="E121" s="423"/>
      <c r="F121" s="423"/>
      <c r="G121" s="423"/>
      <c r="H121" s="423"/>
      <c r="I121" s="423"/>
      <c r="K121" s="423"/>
      <c r="L121" s="423"/>
      <c r="M121" s="423"/>
      <c r="N121" s="423"/>
      <c r="O121" s="423"/>
      <c r="P121" s="423"/>
      <c r="Q121" s="423"/>
      <c r="R121" s="423"/>
      <c r="S121" s="423"/>
      <c r="T121" s="423"/>
      <c r="U121" s="423"/>
      <c r="V121" s="423"/>
      <c r="W121" s="423"/>
      <c r="X121" s="423"/>
      <c r="Y121" s="423"/>
      <c r="Z121" s="423"/>
      <c r="AA121" s="423"/>
      <c r="AB121" s="423"/>
      <c r="AC121" s="423"/>
      <c r="AD121" s="423"/>
      <c r="AE121" s="423"/>
      <c r="AF121" s="423"/>
    </row>
    <row r="122" spans="1:32" ht="20.25" customHeight="1">
      <c r="A122" s="423"/>
      <c r="B122" s="423"/>
      <c r="C122" s="423"/>
      <c r="D122" s="423"/>
      <c r="E122" s="423"/>
      <c r="F122" s="423"/>
      <c r="G122" s="423"/>
      <c r="H122" s="423"/>
      <c r="I122" s="423"/>
      <c r="K122" s="423"/>
      <c r="L122" s="423"/>
      <c r="M122" s="423"/>
      <c r="N122" s="423"/>
      <c r="O122" s="423"/>
      <c r="P122" s="423"/>
      <c r="Q122" s="423"/>
      <c r="R122" s="423"/>
      <c r="S122" s="423"/>
      <c r="T122" s="423"/>
      <c r="U122" s="423"/>
      <c r="V122" s="423"/>
      <c r="W122" s="423"/>
      <c r="X122" s="423"/>
      <c r="Y122" s="423"/>
      <c r="Z122" s="423"/>
      <c r="AA122" s="423"/>
      <c r="AB122" s="423"/>
      <c r="AC122" s="423"/>
      <c r="AD122" s="423"/>
      <c r="AE122" s="423"/>
      <c r="AF122" s="423"/>
    </row>
    <row r="123" spans="1:32" ht="20.25" customHeight="1">
      <c r="A123" s="423"/>
      <c r="B123" s="423"/>
      <c r="C123" s="423"/>
      <c r="D123" s="423"/>
      <c r="E123" s="423"/>
      <c r="F123" s="423"/>
      <c r="G123" s="423"/>
      <c r="H123" s="423"/>
      <c r="I123" s="423"/>
      <c r="K123" s="423"/>
      <c r="L123" s="423"/>
      <c r="M123" s="423"/>
      <c r="N123" s="423"/>
      <c r="O123" s="423"/>
      <c r="P123" s="423"/>
      <c r="Q123" s="423"/>
      <c r="R123" s="423"/>
      <c r="S123" s="423"/>
      <c r="T123" s="423"/>
      <c r="U123" s="423"/>
      <c r="V123" s="423"/>
      <c r="W123" s="423"/>
      <c r="X123" s="423"/>
      <c r="Y123" s="423"/>
      <c r="Z123" s="423"/>
      <c r="AA123" s="423"/>
      <c r="AB123" s="423"/>
      <c r="AC123" s="423"/>
      <c r="AD123" s="423"/>
      <c r="AE123" s="423"/>
      <c r="AF123" s="423"/>
    </row>
    <row r="124" spans="1:32" ht="20.25" customHeight="1">
      <c r="A124" s="423"/>
      <c r="B124" s="423"/>
      <c r="C124" s="423"/>
      <c r="D124" s="423"/>
      <c r="E124" s="423"/>
      <c r="F124" s="423"/>
      <c r="G124" s="423"/>
      <c r="H124" s="423"/>
      <c r="I124" s="423"/>
      <c r="K124" s="423"/>
      <c r="L124" s="423"/>
      <c r="M124" s="423"/>
      <c r="N124" s="423"/>
      <c r="O124" s="423"/>
      <c r="P124" s="423"/>
      <c r="Q124" s="423"/>
      <c r="R124" s="423"/>
      <c r="S124" s="423"/>
      <c r="T124" s="423"/>
      <c r="U124" s="423"/>
      <c r="V124" s="423"/>
      <c r="W124" s="423"/>
      <c r="X124" s="423"/>
      <c r="Y124" s="423"/>
      <c r="Z124" s="423"/>
      <c r="AA124" s="423"/>
      <c r="AB124" s="423"/>
      <c r="AC124" s="423"/>
      <c r="AD124" s="423"/>
      <c r="AE124" s="423"/>
      <c r="AF124" s="423"/>
    </row>
    <row r="125" spans="1:32" ht="20.25" customHeight="1">
      <c r="A125" s="423"/>
      <c r="B125" s="423"/>
      <c r="C125" s="423"/>
      <c r="D125" s="423"/>
      <c r="E125" s="423"/>
      <c r="F125" s="423"/>
      <c r="G125" s="423"/>
      <c r="H125" s="423"/>
      <c r="I125" s="423"/>
      <c r="K125" s="423"/>
      <c r="L125" s="423"/>
      <c r="M125" s="423"/>
      <c r="N125" s="423"/>
      <c r="O125" s="423"/>
      <c r="P125" s="423"/>
      <c r="Q125" s="423"/>
      <c r="R125" s="423"/>
      <c r="S125" s="423"/>
      <c r="T125" s="423"/>
      <c r="U125" s="423"/>
      <c r="V125" s="423"/>
      <c r="W125" s="423"/>
      <c r="X125" s="423"/>
      <c r="Y125" s="423"/>
      <c r="Z125" s="423"/>
      <c r="AA125" s="423"/>
      <c r="AB125" s="423"/>
      <c r="AC125" s="423"/>
      <c r="AD125" s="423"/>
      <c r="AE125" s="423"/>
      <c r="AF125" s="423"/>
    </row>
    <row r="126" spans="1:32" ht="20.25" customHeight="1">
      <c r="A126" s="423"/>
      <c r="B126" s="423"/>
      <c r="C126" s="423"/>
      <c r="D126" s="423"/>
      <c r="E126" s="423"/>
      <c r="F126" s="423"/>
      <c r="G126" s="423"/>
      <c r="H126" s="423"/>
      <c r="I126" s="423"/>
      <c r="K126" s="423"/>
      <c r="L126" s="423"/>
      <c r="M126" s="423"/>
      <c r="N126" s="423"/>
      <c r="O126" s="423"/>
      <c r="P126" s="423"/>
      <c r="Q126" s="423"/>
      <c r="R126" s="423"/>
      <c r="S126" s="423"/>
      <c r="T126" s="423"/>
      <c r="U126" s="423"/>
      <c r="V126" s="423"/>
      <c r="W126" s="423"/>
      <c r="X126" s="423"/>
      <c r="Y126" s="423"/>
      <c r="Z126" s="423"/>
      <c r="AA126" s="423"/>
      <c r="AB126" s="423"/>
      <c r="AC126" s="423"/>
      <c r="AD126" s="423"/>
      <c r="AE126" s="423"/>
      <c r="AF126" s="423"/>
    </row>
    <row r="127" spans="1:32" ht="20.25" customHeight="1">
      <c r="A127" s="423"/>
      <c r="B127" s="423"/>
      <c r="C127" s="423"/>
      <c r="D127" s="423"/>
      <c r="E127" s="423"/>
      <c r="F127" s="423"/>
      <c r="G127" s="423"/>
      <c r="H127" s="423"/>
      <c r="I127" s="423"/>
      <c r="K127" s="423"/>
      <c r="L127" s="423"/>
      <c r="M127" s="423"/>
      <c r="N127" s="423"/>
      <c r="O127" s="423"/>
      <c r="P127" s="423"/>
      <c r="Q127" s="423"/>
      <c r="R127" s="423"/>
      <c r="S127" s="423"/>
      <c r="T127" s="423"/>
      <c r="U127" s="423"/>
      <c r="V127" s="423"/>
      <c r="W127" s="423"/>
      <c r="X127" s="423"/>
      <c r="Y127" s="423"/>
      <c r="Z127" s="423"/>
      <c r="AA127" s="423"/>
      <c r="AB127" s="423"/>
      <c r="AC127" s="423"/>
      <c r="AD127" s="423"/>
      <c r="AE127" s="423"/>
      <c r="AF127" s="423"/>
    </row>
    <row r="128" spans="1:32" ht="20.25" customHeight="1">
      <c r="A128" s="423"/>
      <c r="B128" s="423"/>
      <c r="C128" s="423"/>
      <c r="D128" s="423"/>
      <c r="E128" s="423"/>
      <c r="F128" s="423"/>
      <c r="G128" s="423"/>
      <c r="H128" s="423"/>
      <c r="I128" s="423"/>
      <c r="K128" s="423"/>
      <c r="L128" s="423"/>
      <c r="M128" s="423"/>
      <c r="N128" s="423"/>
      <c r="O128" s="423"/>
      <c r="P128" s="423"/>
      <c r="Q128" s="423"/>
      <c r="R128" s="423"/>
      <c r="S128" s="423"/>
      <c r="T128" s="423"/>
      <c r="U128" s="423"/>
      <c r="V128" s="423"/>
      <c r="W128" s="423"/>
      <c r="X128" s="423"/>
      <c r="Y128" s="423"/>
      <c r="Z128" s="423"/>
      <c r="AA128" s="423"/>
      <c r="AB128" s="423"/>
      <c r="AC128" s="423"/>
      <c r="AD128" s="423"/>
      <c r="AE128" s="423"/>
      <c r="AF128" s="423"/>
    </row>
    <row r="129" spans="1:32" ht="20.25" customHeight="1">
      <c r="A129" s="423"/>
      <c r="B129" s="423"/>
      <c r="C129" s="423"/>
      <c r="D129" s="423"/>
      <c r="E129" s="423"/>
      <c r="F129" s="423"/>
      <c r="G129" s="423"/>
      <c r="H129" s="423"/>
      <c r="I129" s="423"/>
      <c r="K129" s="423"/>
      <c r="L129" s="423"/>
      <c r="M129" s="423"/>
      <c r="N129" s="423"/>
      <c r="O129" s="423"/>
      <c r="P129" s="423"/>
      <c r="Q129" s="423"/>
      <c r="R129" s="423"/>
      <c r="S129" s="423"/>
      <c r="T129" s="423"/>
      <c r="U129" s="423"/>
      <c r="V129" s="423"/>
      <c r="W129" s="423"/>
      <c r="X129" s="423"/>
      <c r="Y129" s="423"/>
      <c r="Z129" s="423"/>
      <c r="AA129" s="423"/>
      <c r="AB129" s="423"/>
      <c r="AC129" s="423"/>
      <c r="AD129" s="423"/>
      <c r="AE129" s="423"/>
      <c r="AF129" s="423"/>
    </row>
    <row r="130" spans="1:32" ht="20.25" customHeight="1">
      <c r="A130" s="423"/>
      <c r="B130" s="423"/>
      <c r="C130" s="423"/>
      <c r="D130" s="423"/>
      <c r="E130" s="423"/>
      <c r="F130" s="423"/>
      <c r="G130" s="423"/>
      <c r="H130" s="423"/>
      <c r="I130" s="423"/>
      <c r="K130" s="423"/>
      <c r="L130" s="423"/>
      <c r="M130" s="423"/>
      <c r="N130" s="423"/>
      <c r="O130" s="423"/>
      <c r="P130" s="423"/>
      <c r="Q130" s="423"/>
      <c r="R130" s="423"/>
      <c r="S130" s="423"/>
      <c r="T130" s="423"/>
      <c r="U130" s="423"/>
      <c r="V130" s="423"/>
      <c r="W130" s="423"/>
      <c r="X130" s="423"/>
      <c r="Y130" s="423"/>
      <c r="Z130" s="423"/>
      <c r="AA130" s="423"/>
      <c r="AB130" s="423"/>
      <c r="AC130" s="423"/>
      <c r="AD130" s="423"/>
      <c r="AE130" s="423"/>
      <c r="AF130" s="423"/>
    </row>
    <row r="131" spans="1:32" ht="20.25" customHeight="1">
      <c r="A131" s="423"/>
      <c r="B131" s="423"/>
      <c r="C131" s="423"/>
      <c r="D131" s="423"/>
      <c r="E131" s="423"/>
      <c r="F131" s="423"/>
      <c r="G131" s="423"/>
      <c r="H131" s="423"/>
      <c r="I131" s="423"/>
      <c r="K131" s="423"/>
      <c r="L131" s="423"/>
      <c r="M131" s="423"/>
      <c r="N131" s="423"/>
      <c r="O131" s="423"/>
      <c r="P131" s="423"/>
      <c r="Q131" s="423"/>
      <c r="R131" s="423"/>
      <c r="S131" s="423"/>
      <c r="T131" s="423"/>
      <c r="U131" s="423"/>
      <c r="V131" s="423"/>
      <c r="W131" s="423"/>
      <c r="X131" s="423"/>
      <c r="Y131" s="423"/>
      <c r="Z131" s="423"/>
      <c r="AA131" s="423"/>
      <c r="AB131" s="423"/>
      <c r="AC131" s="423"/>
      <c r="AD131" s="423"/>
      <c r="AE131" s="423"/>
      <c r="AF131" s="423"/>
    </row>
    <row r="132" spans="1:32" ht="20.25" customHeight="1">
      <c r="A132" s="423"/>
      <c r="B132" s="423"/>
      <c r="C132" s="423"/>
      <c r="D132" s="423"/>
      <c r="E132" s="423"/>
      <c r="F132" s="423"/>
      <c r="G132" s="423"/>
      <c r="H132" s="423"/>
      <c r="I132" s="423"/>
      <c r="K132" s="423"/>
      <c r="L132" s="423"/>
      <c r="M132" s="423"/>
      <c r="N132" s="423"/>
      <c r="O132" s="423"/>
      <c r="P132" s="423"/>
      <c r="Q132" s="423"/>
      <c r="R132" s="423"/>
      <c r="S132" s="423"/>
      <c r="T132" s="423"/>
      <c r="U132" s="423"/>
      <c r="V132" s="423"/>
      <c r="W132" s="423"/>
      <c r="X132" s="423"/>
      <c r="Y132" s="423"/>
      <c r="Z132" s="423"/>
      <c r="AA132" s="423"/>
      <c r="AB132" s="423"/>
      <c r="AC132" s="423"/>
      <c r="AD132" s="423"/>
      <c r="AE132" s="423"/>
      <c r="AF132" s="423"/>
    </row>
    <row r="133" spans="1:32" ht="20.25" customHeight="1">
      <c r="A133" s="423"/>
      <c r="B133" s="423"/>
      <c r="C133" s="423"/>
      <c r="D133" s="423"/>
      <c r="E133" s="423"/>
      <c r="F133" s="423"/>
      <c r="G133" s="423"/>
      <c r="H133" s="423"/>
      <c r="I133" s="423"/>
      <c r="K133" s="423"/>
      <c r="L133" s="423"/>
      <c r="M133" s="423"/>
      <c r="N133" s="423"/>
      <c r="O133" s="423"/>
      <c r="P133" s="423"/>
      <c r="Q133" s="423"/>
      <c r="R133" s="423"/>
      <c r="S133" s="423"/>
      <c r="T133" s="423"/>
      <c r="U133" s="423"/>
      <c r="V133" s="423"/>
      <c r="W133" s="423"/>
      <c r="X133" s="423"/>
      <c r="Y133" s="423"/>
      <c r="Z133" s="423"/>
      <c r="AA133" s="423"/>
      <c r="AB133" s="423"/>
      <c r="AC133" s="423"/>
      <c r="AD133" s="423"/>
      <c r="AE133" s="423"/>
      <c r="AF133" s="423"/>
    </row>
    <row r="134" spans="1:32" ht="20.25" customHeight="1">
      <c r="A134" s="423"/>
      <c r="B134" s="423"/>
      <c r="C134" s="423"/>
      <c r="D134" s="423"/>
      <c r="E134" s="423"/>
      <c r="F134" s="423"/>
      <c r="G134" s="423"/>
      <c r="H134" s="423"/>
      <c r="I134" s="423"/>
      <c r="K134" s="423"/>
      <c r="L134" s="423"/>
      <c r="M134" s="423"/>
      <c r="N134" s="423"/>
      <c r="O134" s="423"/>
      <c r="P134" s="423"/>
      <c r="Q134" s="423"/>
      <c r="R134" s="423"/>
      <c r="S134" s="423"/>
      <c r="T134" s="423"/>
      <c r="U134" s="423"/>
      <c r="V134" s="423"/>
      <c r="W134" s="423"/>
      <c r="X134" s="423"/>
      <c r="Y134" s="423"/>
      <c r="Z134" s="423"/>
      <c r="AA134" s="423"/>
      <c r="AB134" s="423"/>
      <c r="AC134" s="423"/>
      <c r="AD134" s="423"/>
      <c r="AE134" s="423"/>
      <c r="AF134" s="423"/>
    </row>
    <row r="135" spans="1:32" ht="20.25" customHeight="1">
      <c r="A135" s="423"/>
      <c r="B135" s="423"/>
      <c r="C135" s="423"/>
      <c r="D135" s="423"/>
      <c r="E135" s="423"/>
      <c r="F135" s="423"/>
      <c r="G135" s="423"/>
      <c r="H135" s="423"/>
      <c r="I135" s="423"/>
      <c r="K135" s="423"/>
      <c r="L135" s="423"/>
      <c r="M135" s="423"/>
      <c r="N135" s="423"/>
      <c r="O135" s="423"/>
      <c r="P135" s="423"/>
      <c r="Q135" s="423"/>
      <c r="R135" s="423"/>
      <c r="S135" s="423"/>
      <c r="T135" s="423"/>
      <c r="U135" s="423"/>
      <c r="V135" s="423"/>
      <c r="W135" s="423"/>
      <c r="X135" s="423"/>
      <c r="Y135" s="423"/>
      <c r="Z135" s="423"/>
      <c r="AA135" s="423"/>
      <c r="AB135" s="423"/>
      <c r="AC135" s="423"/>
      <c r="AD135" s="423"/>
      <c r="AE135" s="423"/>
      <c r="AF135" s="423"/>
    </row>
    <row r="136" spans="1:32" ht="20.25" customHeight="1">
      <c r="A136" s="423"/>
      <c r="B136" s="423"/>
      <c r="C136" s="423"/>
      <c r="D136" s="423"/>
      <c r="E136" s="423"/>
      <c r="F136" s="423"/>
      <c r="G136" s="423"/>
      <c r="H136" s="423"/>
      <c r="I136" s="423"/>
      <c r="K136" s="423"/>
      <c r="L136" s="423"/>
      <c r="M136" s="423"/>
      <c r="N136" s="423"/>
      <c r="O136" s="423"/>
      <c r="P136" s="423"/>
      <c r="Q136" s="423"/>
      <c r="R136" s="423"/>
      <c r="S136" s="423"/>
      <c r="T136" s="423"/>
      <c r="U136" s="423"/>
      <c r="V136" s="423"/>
      <c r="W136" s="423"/>
      <c r="X136" s="423"/>
      <c r="Y136" s="423"/>
      <c r="Z136" s="423"/>
      <c r="AA136" s="423"/>
      <c r="AB136" s="423"/>
      <c r="AC136" s="423"/>
      <c r="AD136" s="423"/>
      <c r="AE136" s="423"/>
      <c r="AF136" s="423"/>
    </row>
    <row r="137" spans="1:32" ht="20.25" customHeight="1">
      <c r="A137" s="423"/>
      <c r="B137" s="423"/>
      <c r="C137" s="423"/>
      <c r="D137" s="423"/>
      <c r="E137" s="423"/>
      <c r="F137" s="423"/>
      <c r="G137" s="423"/>
      <c r="H137" s="423"/>
      <c r="I137" s="423"/>
      <c r="K137" s="423"/>
      <c r="L137" s="423"/>
      <c r="M137" s="423"/>
      <c r="N137" s="423"/>
      <c r="O137" s="423"/>
      <c r="P137" s="423"/>
      <c r="Q137" s="423"/>
      <c r="R137" s="423"/>
      <c r="S137" s="423"/>
      <c r="T137" s="423"/>
      <c r="U137" s="423"/>
      <c r="V137" s="423"/>
      <c r="W137" s="423"/>
      <c r="X137" s="423"/>
      <c r="Y137" s="423"/>
      <c r="Z137" s="423"/>
      <c r="AA137" s="423"/>
      <c r="AB137" s="423"/>
      <c r="AC137" s="423"/>
      <c r="AD137" s="423"/>
      <c r="AE137" s="423"/>
      <c r="AF137" s="423"/>
    </row>
    <row r="138" spans="1:32" ht="20.25" customHeight="1">
      <c r="A138" s="423"/>
      <c r="B138" s="423"/>
      <c r="C138" s="423"/>
      <c r="D138" s="423"/>
      <c r="E138" s="423"/>
      <c r="F138" s="423"/>
      <c r="G138" s="423"/>
      <c r="H138" s="423"/>
      <c r="I138" s="423"/>
      <c r="K138" s="423"/>
      <c r="L138" s="423"/>
      <c r="M138" s="423"/>
      <c r="N138" s="423"/>
      <c r="O138" s="423"/>
      <c r="P138" s="423"/>
      <c r="Q138" s="423"/>
      <c r="R138" s="423"/>
      <c r="S138" s="423"/>
      <c r="T138" s="423"/>
      <c r="U138" s="423"/>
      <c r="V138" s="423"/>
      <c r="W138" s="423"/>
      <c r="X138" s="423"/>
      <c r="Y138" s="423"/>
      <c r="Z138" s="423"/>
      <c r="AA138" s="423"/>
      <c r="AB138" s="423"/>
      <c r="AC138" s="423"/>
      <c r="AD138" s="423"/>
      <c r="AE138" s="423"/>
      <c r="AF138" s="423"/>
    </row>
    <row r="139" spans="1:32" ht="20.25" customHeight="1">
      <c r="A139" s="423"/>
      <c r="B139" s="423"/>
      <c r="C139" s="423"/>
      <c r="D139" s="423"/>
      <c r="E139" s="423"/>
      <c r="F139" s="423"/>
      <c r="G139" s="423"/>
      <c r="H139" s="423"/>
      <c r="I139" s="423"/>
      <c r="K139" s="423"/>
      <c r="L139" s="423"/>
      <c r="M139" s="423"/>
      <c r="N139" s="423"/>
      <c r="O139" s="423"/>
      <c r="P139" s="423"/>
      <c r="Q139" s="423"/>
      <c r="R139" s="423"/>
      <c r="S139" s="423"/>
      <c r="T139" s="423"/>
      <c r="U139" s="423"/>
      <c r="V139" s="423"/>
      <c r="W139" s="423"/>
      <c r="X139" s="423"/>
      <c r="Y139" s="423"/>
      <c r="Z139" s="423"/>
      <c r="AA139" s="423"/>
      <c r="AB139" s="423"/>
      <c r="AC139" s="423"/>
      <c r="AD139" s="423"/>
      <c r="AE139" s="423"/>
      <c r="AF139" s="423"/>
    </row>
    <row r="140" spans="1:32" ht="20.25" customHeight="1">
      <c r="A140" s="423"/>
      <c r="B140" s="423"/>
      <c r="C140" s="423"/>
      <c r="D140" s="423"/>
      <c r="E140" s="423"/>
      <c r="F140" s="423"/>
      <c r="G140" s="423"/>
      <c r="H140" s="423"/>
      <c r="I140" s="423"/>
      <c r="K140" s="423"/>
      <c r="L140" s="423"/>
      <c r="M140" s="423"/>
      <c r="N140" s="423"/>
      <c r="O140" s="423"/>
      <c r="P140" s="423"/>
      <c r="Q140" s="423"/>
      <c r="R140" s="423"/>
      <c r="S140" s="423"/>
      <c r="T140" s="423"/>
      <c r="U140" s="423"/>
      <c r="V140" s="423"/>
      <c r="W140" s="423"/>
      <c r="X140" s="423"/>
      <c r="Y140" s="423"/>
      <c r="Z140" s="423"/>
      <c r="AA140" s="423"/>
      <c r="AB140" s="423"/>
      <c r="AC140" s="423"/>
      <c r="AD140" s="423"/>
      <c r="AE140" s="423"/>
      <c r="AF140" s="423"/>
    </row>
    <row r="141" spans="1:32" ht="20.25" customHeight="1">
      <c r="A141" s="423"/>
      <c r="B141" s="423"/>
      <c r="C141" s="423"/>
      <c r="D141" s="423"/>
      <c r="E141" s="423"/>
      <c r="F141" s="423"/>
      <c r="G141" s="423"/>
      <c r="H141" s="423"/>
      <c r="I141" s="423"/>
      <c r="K141" s="423"/>
      <c r="L141" s="423"/>
      <c r="M141" s="423"/>
      <c r="N141" s="423"/>
      <c r="O141" s="423"/>
      <c r="P141" s="423"/>
      <c r="Q141" s="423"/>
      <c r="R141" s="423"/>
      <c r="S141" s="423"/>
      <c r="T141" s="423"/>
      <c r="U141" s="423"/>
      <c r="V141" s="423"/>
      <c r="W141" s="423"/>
      <c r="X141" s="423"/>
      <c r="Y141" s="423"/>
      <c r="Z141" s="423"/>
      <c r="AA141" s="423"/>
      <c r="AB141" s="423"/>
      <c r="AC141" s="423"/>
      <c r="AD141" s="423"/>
      <c r="AE141" s="423"/>
      <c r="AF141" s="423"/>
    </row>
    <row r="142" spans="1:32" ht="20.25" customHeight="1">
      <c r="A142" s="423"/>
      <c r="B142" s="423"/>
      <c r="C142" s="423"/>
      <c r="D142" s="423"/>
      <c r="E142" s="423"/>
      <c r="F142" s="423"/>
      <c r="G142" s="423"/>
      <c r="H142" s="423"/>
      <c r="I142" s="423"/>
      <c r="K142" s="423"/>
      <c r="L142" s="423"/>
      <c r="M142" s="423"/>
      <c r="N142" s="423"/>
      <c r="O142" s="423"/>
      <c r="P142" s="423"/>
      <c r="Q142" s="423"/>
      <c r="R142" s="423"/>
      <c r="S142" s="423"/>
      <c r="T142" s="423"/>
      <c r="U142" s="423"/>
      <c r="V142" s="423"/>
      <c r="W142" s="423"/>
      <c r="X142" s="423"/>
      <c r="Y142" s="423"/>
      <c r="Z142" s="423"/>
      <c r="AA142" s="423"/>
      <c r="AB142" s="423"/>
      <c r="AC142" s="423"/>
      <c r="AD142" s="423"/>
      <c r="AE142" s="423"/>
      <c r="AF142" s="423"/>
    </row>
    <row r="143" spans="1:32" ht="20.25" customHeight="1">
      <c r="A143" s="423"/>
      <c r="B143" s="423"/>
      <c r="C143" s="423"/>
      <c r="D143" s="423"/>
      <c r="E143" s="423"/>
      <c r="F143" s="423"/>
      <c r="G143" s="423"/>
      <c r="H143" s="423"/>
      <c r="I143" s="423"/>
      <c r="K143" s="423"/>
      <c r="L143" s="423"/>
      <c r="M143" s="423"/>
      <c r="N143" s="423"/>
      <c r="O143" s="423"/>
      <c r="P143" s="423"/>
      <c r="Q143" s="423"/>
      <c r="R143" s="423"/>
      <c r="S143" s="423"/>
      <c r="T143" s="423"/>
      <c r="U143" s="423"/>
      <c r="V143" s="423"/>
      <c r="W143" s="423"/>
      <c r="X143" s="423"/>
      <c r="Y143" s="423"/>
      <c r="Z143" s="423"/>
      <c r="AA143" s="423"/>
      <c r="AB143" s="423"/>
      <c r="AC143" s="423"/>
      <c r="AD143" s="423"/>
      <c r="AE143" s="423"/>
      <c r="AF143" s="423"/>
    </row>
    <row r="144" spans="1:32" ht="20.25" customHeight="1">
      <c r="A144" s="423"/>
      <c r="B144" s="423"/>
      <c r="C144" s="423"/>
      <c r="D144" s="423"/>
      <c r="E144" s="423"/>
      <c r="F144" s="423"/>
      <c r="G144" s="423"/>
      <c r="H144" s="423"/>
      <c r="I144" s="423"/>
      <c r="K144" s="423"/>
      <c r="L144" s="423"/>
      <c r="M144" s="423"/>
      <c r="N144" s="423"/>
      <c r="O144" s="423"/>
      <c r="P144" s="423"/>
      <c r="Q144" s="423"/>
      <c r="R144" s="423"/>
      <c r="S144" s="423"/>
      <c r="T144" s="423"/>
      <c r="U144" s="423"/>
      <c r="V144" s="423"/>
      <c r="W144" s="423"/>
      <c r="X144" s="423"/>
      <c r="Y144" s="423"/>
      <c r="Z144" s="423"/>
      <c r="AA144" s="423"/>
      <c r="AB144" s="423"/>
      <c r="AC144" s="423"/>
      <c r="AD144" s="423"/>
      <c r="AE144" s="423"/>
      <c r="AF144" s="423"/>
    </row>
    <row r="145" spans="1:32" ht="20.25" customHeight="1">
      <c r="A145" s="423"/>
      <c r="B145" s="423"/>
      <c r="C145" s="423"/>
      <c r="D145" s="423"/>
      <c r="E145" s="423"/>
      <c r="F145" s="423"/>
      <c r="G145" s="423"/>
      <c r="H145" s="423"/>
      <c r="I145" s="423"/>
      <c r="K145" s="423"/>
      <c r="L145" s="423"/>
      <c r="M145" s="423"/>
      <c r="N145" s="423"/>
      <c r="O145" s="423"/>
      <c r="P145" s="423"/>
      <c r="Q145" s="423"/>
      <c r="R145" s="423"/>
      <c r="S145" s="423"/>
      <c r="T145" s="423"/>
      <c r="U145" s="423"/>
      <c r="V145" s="423"/>
      <c r="W145" s="423"/>
      <c r="X145" s="423"/>
      <c r="Y145" s="423"/>
      <c r="Z145" s="423"/>
      <c r="AA145" s="423"/>
      <c r="AB145" s="423"/>
      <c r="AC145" s="423"/>
      <c r="AD145" s="423"/>
      <c r="AE145" s="423"/>
      <c r="AF145" s="423"/>
    </row>
    <row r="146" spans="1:32" ht="20.25" customHeight="1">
      <c r="A146" s="423"/>
      <c r="B146" s="423"/>
      <c r="C146" s="423"/>
      <c r="D146" s="423"/>
      <c r="E146" s="423"/>
      <c r="F146" s="423"/>
      <c r="G146" s="423"/>
      <c r="H146" s="423"/>
      <c r="I146" s="423"/>
      <c r="K146" s="423"/>
      <c r="L146" s="423"/>
      <c r="M146" s="423"/>
      <c r="N146" s="423"/>
      <c r="O146" s="423"/>
      <c r="P146" s="423"/>
      <c r="Q146" s="423"/>
      <c r="R146" s="423"/>
      <c r="S146" s="423"/>
      <c r="T146" s="423"/>
      <c r="U146" s="423"/>
      <c r="V146" s="423"/>
      <c r="W146" s="423"/>
      <c r="X146" s="423"/>
      <c r="Y146" s="423"/>
      <c r="Z146" s="423"/>
      <c r="AA146" s="423"/>
      <c r="AB146" s="423"/>
      <c r="AC146" s="423"/>
      <c r="AD146" s="423"/>
      <c r="AE146" s="423"/>
      <c r="AF146" s="423"/>
    </row>
    <row r="147" spans="1:32" ht="20.25" customHeight="1">
      <c r="A147" s="423"/>
      <c r="B147" s="423"/>
      <c r="C147" s="423"/>
      <c r="D147" s="423"/>
      <c r="E147" s="423"/>
      <c r="F147" s="423"/>
      <c r="G147" s="423"/>
      <c r="H147" s="423"/>
      <c r="I147" s="423"/>
      <c r="K147" s="423"/>
      <c r="L147" s="423"/>
      <c r="M147" s="423"/>
      <c r="N147" s="423"/>
      <c r="O147" s="423"/>
      <c r="P147" s="423"/>
      <c r="Q147" s="423"/>
      <c r="R147" s="423"/>
      <c r="S147" s="423"/>
      <c r="T147" s="423"/>
      <c r="U147" s="423"/>
      <c r="V147" s="423"/>
      <c r="W147" s="423"/>
      <c r="X147" s="423"/>
      <c r="Y147" s="423"/>
      <c r="Z147" s="423"/>
      <c r="AA147" s="423"/>
      <c r="AB147" s="423"/>
      <c r="AC147" s="423"/>
      <c r="AD147" s="423"/>
      <c r="AE147" s="423"/>
      <c r="AF147" s="423"/>
    </row>
    <row r="148" spans="1:32" ht="20.25" customHeight="1">
      <c r="A148" s="423"/>
      <c r="B148" s="423"/>
      <c r="C148" s="423"/>
      <c r="D148" s="423"/>
      <c r="E148" s="423"/>
      <c r="F148" s="423"/>
      <c r="G148" s="423"/>
      <c r="H148" s="423"/>
      <c r="I148" s="423"/>
      <c r="K148" s="423"/>
      <c r="L148" s="423"/>
      <c r="M148" s="423"/>
      <c r="N148" s="423"/>
      <c r="O148" s="423"/>
      <c r="P148" s="423"/>
      <c r="Q148" s="423"/>
      <c r="R148" s="423"/>
      <c r="S148" s="423"/>
      <c r="T148" s="423"/>
      <c r="U148" s="423"/>
      <c r="V148" s="423"/>
      <c r="W148" s="423"/>
      <c r="X148" s="423"/>
      <c r="Y148" s="423"/>
      <c r="Z148" s="423"/>
      <c r="AA148" s="423"/>
      <c r="AB148" s="423"/>
      <c r="AC148" s="423"/>
      <c r="AD148" s="423"/>
      <c r="AE148" s="423"/>
      <c r="AF148" s="423"/>
    </row>
    <row r="149" spans="1:32" ht="20.25" customHeight="1">
      <c r="A149" s="423"/>
      <c r="B149" s="423"/>
      <c r="C149" s="423"/>
      <c r="D149" s="423"/>
      <c r="E149" s="423"/>
      <c r="F149" s="423"/>
      <c r="G149" s="423"/>
      <c r="H149" s="423"/>
      <c r="I149" s="423"/>
      <c r="K149" s="423"/>
      <c r="L149" s="423"/>
      <c r="M149" s="423"/>
      <c r="N149" s="423"/>
      <c r="O149" s="423"/>
      <c r="P149" s="423"/>
      <c r="Q149" s="423"/>
      <c r="R149" s="423"/>
      <c r="S149" s="423"/>
      <c r="T149" s="423"/>
      <c r="U149" s="423"/>
      <c r="V149" s="423"/>
      <c r="W149" s="423"/>
      <c r="X149" s="423"/>
      <c r="Y149" s="423"/>
      <c r="Z149" s="423"/>
      <c r="AA149" s="423"/>
      <c r="AB149" s="423"/>
      <c r="AC149" s="423"/>
      <c r="AD149" s="423"/>
      <c r="AE149" s="423"/>
      <c r="AF149" s="423"/>
    </row>
    <row r="150" spans="1:32" ht="20.25" customHeight="1">
      <c r="A150" s="423"/>
      <c r="B150" s="423"/>
      <c r="C150" s="423"/>
      <c r="D150" s="423"/>
      <c r="E150" s="423"/>
      <c r="F150" s="423"/>
      <c r="G150" s="423"/>
      <c r="H150" s="423"/>
      <c r="I150" s="423"/>
      <c r="K150" s="423"/>
      <c r="L150" s="423"/>
      <c r="M150" s="423"/>
      <c r="N150" s="423"/>
      <c r="O150" s="423"/>
      <c r="P150" s="423"/>
      <c r="Q150" s="423"/>
      <c r="R150" s="423"/>
      <c r="S150" s="423"/>
      <c r="T150" s="423"/>
      <c r="U150" s="423"/>
      <c r="V150" s="423"/>
      <c r="W150" s="423"/>
      <c r="X150" s="423"/>
      <c r="Y150" s="423"/>
      <c r="Z150" s="423"/>
      <c r="AA150" s="423"/>
      <c r="AB150" s="423"/>
      <c r="AC150" s="423"/>
      <c r="AD150" s="423"/>
      <c r="AE150" s="423"/>
      <c r="AF150" s="423"/>
    </row>
    <row r="151" spans="1:32" ht="20.25" customHeight="1">
      <c r="A151" s="423"/>
      <c r="B151" s="423"/>
      <c r="C151" s="423"/>
      <c r="D151" s="423"/>
      <c r="E151" s="423"/>
      <c r="F151" s="423"/>
      <c r="G151" s="423"/>
      <c r="H151" s="423"/>
      <c r="I151" s="423"/>
      <c r="K151" s="423"/>
      <c r="L151" s="423"/>
      <c r="M151" s="423"/>
      <c r="N151" s="423"/>
      <c r="O151" s="423"/>
      <c r="P151" s="423"/>
      <c r="Q151" s="423"/>
      <c r="R151" s="423"/>
      <c r="S151" s="423"/>
      <c r="T151" s="423"/>
      <c r="U151" s="423"/>
      <c r="V151" s="423"/>
      <c r="W151" s="423"/>
      <c r="X151" s="423"/>
      <c r="Y151" s="423"/>
      <c r="Z151" s="423"/>
      <c r="AA151" s="423"/>
      <c r="AB151" s="423"/>
      <c r="AC151" s="423"/>
      <c r="AD151" s="423"/>
      <c r="AE151" s="423"/>
      <c r="AF151" s="423"/>
    </row>
    <row r="152" spans="1:32" ht="20.25" customHeight="1">
      <c r="A152" s="423"/>
      <c r="B152" s="423"/>
      <c r="C152" s="423"/>
      <c r="D152" s="423"/>
      <c r="E152" s="423"/>
      <c r="F152" s="423"/>
      <c r="G152" s="423"/>
      <c r="H152" s="423"/>
      <c r="I152" s="423"/>
      <c r="K152" s="423"/>
      <c r="L152" s="423"/>
      <c r="M152" s="423"/>
      <c r="N152" s="423"/>
      <c r="O152" s="423"/>
      <c r="P152" s="423"/>
      <c r="Q152" s="423"/>
      <c r="R152" s="423"/>
      <c r="S152" s="423"/>
      <c r="T152" s="423"/>
      <c r="U152" s="423"/>
      <c r="V152" s="423"/>
      <c r="W152" s="423"/>
      <c r="X152" s="423"/>
      <c r="Y152" s="423"/>
      <c r="Z152" s="423"/>
      <c r="AA152" s="423"/>
      <c r="AB152" s="423"/>
      <c r="AC152" s="423"/>
      <c r="AD152" s="423"/>
      <c r="AE152" s="423"/>
      <c r="AF152" s="423"/>
    </row>
    <row r="153" spans="1:32" ht="20.25" customHeight="1">
      <c r="A153" s="423"/>
      <c r="B153" s="423"/>
      <c r="C153" s="423"/>
      <c r="D153" s="423"/>
      <c r="E153" s="423"/>
      <c r="F153" s="423"/>
      <c r="G153" s="423"/>
      <c r="H153" s="423"/>
      <c r="I153" s="423"/>
      <c r="K153" s="423"/>
      <c r="L153" s="423"/>
      <c r="M153" s="423"/>
      <c r="N153" s="423"/>
      <c r="O153" s="423"/>
      <c r="P153" s="423"/>
      <c r="Q153" s="423"/>
      <c r="R153" s="423"/>
      <c r="S153" s="423"/>
      <c r="T153" s="423"/>
      <c r="U153" s="423"/>
      <c r="V153" s="423"/>
      <c r="W153" s="423"/>
      <c r="X153" s="423"/>
      <c r="Y153" s="423"/>
      <c r="Z153" s="423"/>
      <c r="AA153" s="423"/>
      <c r="AB153" s="423"/>
      <c r="AC153" s="423"/>
      <c r="AD153" s="423"/>
      <c r="AE153" s="423"/>
      <c r="AF153" s="423"/>
    </row>
    <row r="154" spans="1:32" ht="20.25" customHeight="1">
      <c r="A154" s="423"/>
      <c r="B154" s="423"/>
      <c r="C154" s="423"/>
      <c r="D154" s="423"/>
      <c r="E154" s="423"/>
      <c r="F154" s="423"/>
      <c r="G154" s="423"/>
      <c r="H154" s="423"/>
      <c r="I154" s="423"/>
      <c r="K154" s="423"/>
      <c r="L154" s="423"/>
      <c r="M154" s="423"/>
      <c r="N154" s="423"/>
      <c r="O154" s="423"/>
      <c r="P154" s="423"/>
      <c r="Q154" s="423"/>
      <c r="R154" s="423"/>
      <c r="S154" s="423"/>
      <c r="T154" s="423"/>
      <c r="U154" s="423"/>
      <c r="V154" s="423"/>
      <c r="W154" s="423"/>
      <c r="X154" s="423"/>
      <c r="Y154" s="423"/>
      <c r="Z154" s="423"/>
      <c r="AA154" s="423"/>
      <c r="AB154" s="423"/>
      <c r="AC154" s="423"/>
      <c r="AD154" s="423"/>
      <c r="AE154" s="423"/>
      <c r="AF154" s="423"/>
    </row>
    <row r="155" spans="1:32" ht="20.25" customHeight="1">
      <c r="A155" s="423"/>
      <c r="B155" s="423"/>
      <c r="C155" s="423"/>
      <c r="D155" s="423"/>
      <c r="E155" s="423"/>
      <c r="F155" s="423"/>
      <c r="G155" s="423"/>
      <c r="H155" s="423"/>
      <c r="I155" s="423"/>
      <c r="K155" s="423"/>
      <c r="L155" s="423"/>
      <c r="M155" s="423"/>
      <c r="N155" s="423"/>
      <c r="O155" s="423"/>
      <c r="P155" s="423"/>
      <c r="Q155" s="423"/>
      <c r="R155" s="423"/>
      <c r="S155" s="423"/>
      <c r="T155" s="423"/>
      <c r="U155" s="423"/>
      <c r="V155" s="423"/>
      <c r="W155" s="423"/>
      <c r="X155" s="423"/>
      <c r="Y155" s="423"/>
      <c r="Z155" s="423"/>
      <c r="AA155" s="423"/>
      <c r="AB155" s="423"/>
      <c r="AC155" s="423"/>
      <c r="AD155" s="423"/>
      <c r="AE155" s="423"/>
      <c r="AF155" s="423"/>
    </row>
    <row r="156" spans="1:32" ht="20.25" customHeight="1">
      <c r="A156" s="423"/>
      <c r="B156" s="423"/>
      <c r="C156" s="423"/>
      <c r="D156" s="423"/>
      <c r="E156" s="423"/>
      <c r="F156" s="423"/>
      <c r="G156" s="423"/>
      <c r="H156" s="423"/>
      <c r="I156" s="423"/>
      <c r="K156" s="423"/>
      <c r="L156" s="423"/>
      <c r="M156" s="423"/>
      <c r="N156" s="423"/>
      <c r="O156" s="423"/>
      <c r="P156" s="423"/>
      <c r="Q156" s="423"/>
      <c r="R156" s="423"/>
      <c r="S156" s="423"/>
      <c r="T156" s="423"/>
      <c r="U156" s="423"/>
      <c r="V156" s="423"/>
      <c r="W156" s="423"/>
      <c r="X156" s="423"/>
      <c r="Y156" s="423"/>
      <c r="Z156" s="423"/>
      <c r="AA156" s="423"/>
      <c r="AB156" s="423"/>
      <c r="AC156" s="423"/>
      <c r="AD156" s="423"/>
      <c r="AE156" s="423"/>
      <c r="AF156" s="423"/>
    </row>
    <row r="157" spans="1:32" ht="20.25" customHeight="1">
      <c r="A157" s="423"/>
      <c r="B157" s="423"/>
      <c r="C157" s="423"/>
      <c r="D157" s="423"/>
      <c r="E157" s="423"/>
      <c r="F157" s="423"/>
      <c r="G157" s="423"/>
      <c r="H157" s="423"/>
      <c r="I157" s="423"/>
      <c r="K157" s="423"/>
      <c r="L157" s="423"/>
      <c r="M157" s="423"/>
      <c r="N157" s="423"/>
      <c r="O157" s="423"/>
      <c r="P157" s="423"/>
      <c r="Q157" s="423"/>
      <c r="R157" s="423"/>
      <c r="S157" s="423"/>
      <c r="T157" s="423"/>
      <c r="U157" s="423"/>
      <c r="V157" s="423"/>
      <c r="W157" s="423"/>
      <c r="X157" s="423"/>
      <c r="Y157" s="423"/>
      <c r="Z157" s="423"/>
      <c r="AA157" s="423"/>
      <c r="AB157" s="423"/>
      <c r="AC157" s="423"/>
      <c r="AD157" s="423"/>
      <c r="AE157" s="423"/>
      <c r="AF157" s="423"/>
    </row>
    <row r="158" spans="1:32" ht="20.25" customHeight="1">
      <c r="A158" s="423"/>
      <c r="B158" s="423"/>
      <c r="C158" s="423"/>
      <c r="D158" s="423"/>
      <c r="E158" s="423"/>
      <c r="F158" s="423"/>
      <c r="G158" s="423"/>
      <c r="H158" s="423"/>
      <c r="I158" s="423"/>
      <c r="K158" s="423"/>
      <c r="L158" s="423"/>
      <c r="M158" s="423"/>
      <c r="N158" s="423"/>
      <c r="O158" s="423"/>
      <c r="P158" s="423"/>
      <c r="Q158" s="423"/>
      <c r="R158" s="423"/>
      <c r="S158" s="423"/>
      <c r="T158" s="423"/>
      <c r="U158" s="423"/>
      <c r="V158" s="423"/>
      <c r="W158" s="423"/>
      <c r="X158" s="423"/>
      <c r="Y158" s="423"/>
      <c r="Z158" s="423"/>
      <c r="AA158" s="423"/>
      <c r="AB158" s="423"/>
      <c r="AC158" s="423"/>
      <c r="AD158" s="423"/>
      <c r="AE158" s="423"/>
      <c r="AF158" s="423"/>
    </row>
    <row r="159" spans="1:32" ht="20.25" customHeight="1">
      <c r="A159" s="423"/>
      <c r="B159" s="423"/>
      <c r="C159" s="423"/>
      <c r="D159" s="423"/>
      <c r="E159" s="423"/>
      <c r="F159" s="423"/>
      <c r="G159" s="423"/>
      <c r="H159" s="423"/>
      <c r="I159" s="423"/>
      <c r="K159" s="423"/>
      <c r="L159" s="423"/>
      <c r="M159" s="423"/>
      <c r="N159" s="423"/>
      <c r="O159" s="423"/>
      <c r="P159" s="423"/>
      <c r="Q159" s="423"/>
      <c r="R159" s="423"/>
      <c r="S159" s="423"/>
      <c r="T159" s="423"/>
      <c r="U159" s="423"/>
      <c r="V159" s="423"/>
      <c r="W159" s="423"/>
      <c r="X159" s="423"/>
      <c r="Y159" s="423"/>
      <c r="Z159" s="423"/>
      <c r="AA159" s="423"/>
      <c r="AB159" s="423"/>
      <c r="AC159" s="423"/>
      <c r="AD159" s="423"/>
      <c r="AE159" s="423"/>
      <c r="AF159" s="423"/>
    </row>
    <row r="160" spans="1:32" ht="20.25" customHeight="1">
      <c r="A160" s="423"/>
      <c r="B160" s="423"/>
      <c r="C160" s="423"/>
      <c r="D160" s="423"/>
      <c r="E160" s="423"/>
      <c r="F160" s="423"/>
      <c r="G160" s="423"/>
      <c r="H160" s="423"/>
      <c r="I160" s="423"/>
      <c r="K160" s="423"/>
      <c r="L160" s="423"/>
      <c r="M160" s="423"/>
      <c r="N160" s="423"/>
      <c r="O160" s="423"/>
      <c r="P160" s="423"/>
      <c r="Q160" s="423"/>
      <c r="R160" s="423"/>
      <c r="S160" s="423"/>
      <c r="T160" s="423"/>
      <c r="U160" s="423"/>
      <c r="V160" s="423"/>
      <c r="W160" s="423"/>
      <c r="X160" s="423"/>
      <c r="Y160" s="423"/>
      <c r="Z160" s="423"/>
      <c r="AA160" s="423"/>
      <c r="AB160" s="423"/>
      <c r="AC160" s="423"/>
      <c r="AD160" s="423"/>
      <c r="AE160" s="423"/>
      <c r="AF160" s="423"/>
    </row>
    <row r="161" spans="1:32" ht="20.25" customHeight="1">
      <c r="A161" s="423"/>
      <c r="B161" s="423"/>
      <c r="C161" s="423"/>
      <c r="D161" s="423"/>
      <c r="E161" s="423"/>
      <c r="F161" s="423"/>
      <c r="G161" s="423"/>
      <c r="H161" s="423"/>
      <c r="I161" s="423"/>
      <c r="K161" s="423"/>
      <c r="L161" s="423"/>
      <c r="M161" s="423"/>
      <c r="N161" s="423"/>
      <c r="O161" s="423"/>
      <c r="P161" s="423"/>
      <c r="Q161" s="423"/>
      <c r="R161" s="423"/>
      <c r="S161" s="423"/>
      <c r="T161" s="423"/>
      <c r="U161" s="423"/>
      <c r="V161" s="423"/>
      <c r="W161" s="423"/>
      <c r="X161" s="423"/>
      <c r="Y161" s="423"/>
      <c r="Z161" s="423"/>
      <c r="AA161" s="423"/>
      <c r="AB161" s="423"/>
      <c r="AC161" s="423"/>
      <c r="AD161" s="423"/>
      <c r="AE161" s="423"/>
      <c r="AF161" s="423"/>
    </row>
    <row r="162" spans="1:32" ht="20.25" customHeight="1">
      <c r="A162" s="423"/>
      <c r="B162" s="423"/>
      <c r="C162" s="423"/>
      <c r="D162" s="423"/>
      <c r="E162" s="423"/>
      <c r="F162" s="423"/>
      <c r="G162" s="423"/>
      <c r="H162" s="423"/>
      <c r="I162" s="423"/>
      <c r="K162" s="423"/>
      <c r="L162" s="423"/>
      <c r="M162" s="423"/>
      <c r="N162" s="423"/>
      <c r="O162" s="423"/>
      <c r="P162" s="423"/>
      <c r="Q162" s="423"/>
      <c r="R162" s="423"/>
      <c r="S162" s="423"/>
      <c r="T162" s="423"/>
      <c r="U162" s="423"/>
      <c r="V162" s="423"/>
      <c r="W162" s="423"/>
      <c r="X162" s="423"/>
      <c r="Y162" s="423"/>
      <c r="Z162" s="423"/>
      <c r="AA162" s="423"/>
      <c r="AB162" s="423"/>
      <c r="AC162" s="423"/>
      <c r="AD162" s="423"/>
      <c r="AE162" s="423"/>
      <c r="AF162" s="423"/>
    </row>
    <row r="163" spans="1:32" ht="20.25" customHeight="1">
      <c r="A163" s="423"/>
      <c r="B163" s="423"/>
      <c r="C163" s="423"/>
      <c r="D163" s="423"/>
      <c r="E163" s="423"/>
      <c r="F163" s="423"/>
      <c r="G163" s="423"/>
      <c r="H163" s="423"/>
      <c r="I163" s="423"/>
      <c r="K163" s="423"/>
      <c r="L163" s="423"/>
      <c r="M163" s="423"/>
      <c r="N163" s="423"/>
      <c r="O163" s="423"/>
      <c r="P163" s="423"/>
      <c r="Q163" s="423"/>
      <c r="R163" s="423"/>
      <c r="S163" s="423"/>
      <c r="T163" s="423"/>
      <c r="U163" s="423"/>
      <c r="V163" s="423"/>
      <c r="W163" s="423"/>
      <c r="X163" s="423"/>
      <c r="Y163" s="423"/>
      <c r="Z163" s="423"/>
      <c r="AA163" s="423"/>
      <c r="AB163" s="423"/>
      <c r="AC163" s="423"/>
      <c r="AD163" s="423"/>
      <c r="AE163" s="423"/>
      <c r="AF163" s="423"/>
    </row>
    <row r="164" spans="1:32" ht="20.25" customHeight="1">
      <c r="A164" s="423"/>
      <c r="B164" s="423"/>
      <c r="C164" s="423"/>
      <c r="D164" s="423"/>
      <c r="E164" s="423"/>
      <c r="F164" s="423"/>
      <c r="G164" s="423"/>
      <c r="H164" s="423"/>
      <c r="I164" s="423"/>
      <c r="K164" s="423"/>
      <c r="L164" s="423"/>
      <c r="M164" s="423"/>
      <c r="N164" s="423"/>
      <c r="O164" s="423"/>
      <c r="P164" s="423"/>
      <c r="Q164" s="423"/>
      <c r="R164" s="423"/>
      <c r="S164" s="423"/>
      <c r="T164" s="423"/>
      <c r="U164" s="423"/>
      <c r="V164" s="423"/>
      <c r="W164" s="423"/>
      <c r="X164" s="423"/>
      <c r="Y164" s="423"/>
      <c r="Z164" s="423"/>
      <c r="AA164" s="423"/>
      <c r="AB164" s="423"/>
      <c r="AC164" s="423"/>
      <c r="AD164" s="423"/>
      <c r="AE164" s="423"/>
      <c r="AF164" s="423"/>
    </row>
    <row r="165" spans="1:32" ht="20.25" customHeight="1">
      <c r="A165" s="423"/>
      <c r="B165" s="423"/>
      <c r="C165" s="423"/>
      <c r="D165" s="423"/>
      <c r="E165" s="423"/>
      <c r="F165" s="423"/>
      <c r="G165" s="423"/>
      <c r="H165" s="423"/>
      <c r="I165" s="423"/>
      <c r="K165" s="423"/>
      <c r="L165" s="423"/>
      <c r="M165" s="423"/>
      <c r="N165" s="423"/>
      <c r="O165" s="423"/>
      <c r="P165" s="423"/>
      <c r="Q165" s="423"/>
      <c r="R165" s="423"/>
      <c r="S165" s="423"/>
      <c r="T165" s="423"/>
      <c r="U165" s="423"/>
      <c r="V165" s="423"/>
      <c r="W165" s="423"/>
      <c r="X165" s="423"/>
      <c r="Y165" s="423"/>
      <c r="Z165" s="423"/>
      <c r="AA165" s="423"/>
      <c r="AB165" s="423"/>
      <c r="AC165" s="423"/>
      <c r="AD165" s="423"/>
      <c r="AE165" s="423"/>
      <c r="AF165" s="423"/>
    </row>
    <row r="166" spans="1:32" ht="20.25" customHeight="1">
      <c r="A166" s="423"/>
      <c r="B166" s="423"/>
      <c r="C166" s="423"/>
      <c r="D166" s="423"/>
      <c r="E166" s="423"/>
      <c r="F166" s="423"/>
      <c r="G166" s="423"/>
      <c r="H166" s="423"/>
      <c r="I166" s="423"/>
      <c r="K166" s="423"/>
      <c r="L166" s="423"/>
      <c r="M166" s="423"/>
      <c r="N166" s="423"/>
      <c r="O166" s="423"/>
      <c r="P166" s="423"/>
      <c r="Q166" s="423"/>
      <c r="R166" s="423"/>
      <c r="S166" s="423"/>
      <c r="T166" s="423"/>
      <c r="U166" s="423"/>
      <c r="V166" s="423"/>
      <c r="W166" s="423"/>
      <c r="X166" s="423"/>
      <c r="Y166" s="423"/>
      <c r="Z166" s="423"/>
      <c r="AA166" s="423"/>
      <c r="AB166" s="423"/>
      <c r="AC166" s="423"/>
      <c r="AD166" s="423"/>
      <c r="AE166" s="423"/>
      <c r="AF166" s="423"/>
    </row>
    <row r="167" spans="1:32" ht="20.25" customHeight="1">
      <c r="A167" s="423"/>
      <c r="B167" s="423"/>
      <c r="C167" s="423"/>
      <c r="D167" s="423"/>
      <c r="E167" s="423"/>
      <c r="F167" s="423"/>
      <c r="G167" s="423"/>
      <c r="H167" s="423"/>
      <c r="I167" s="423"/>
      <c r="K167" s="423"/>
      <c r="L167" s="423"/>
      <c r="M167" s="423"/>
      <c r="N167" s="423"/>
      <c r="O167" s="423"/>
      <c r="P167" s="423"/>
      <c r="Q167" s="423"/>
      <c r="R167" s="423"/>
      <c r="S167" s="423"/>
      <c r="T167" s="423"/>
      <c r="U167" s="423"/>
      <c r="V167" s="423"/>
      <c r="W167" s="423"/>
      <c r="X167" s="423"/>
      <c r="Y167" s="423"/>
      <c r="Z167" s="423"/>
      <c r="AA167" s="423"/>
      <c r="AB167" s="423"/>
      <c r="AC167" s="423"/>
      <c r="AD167" s="423"/>
      <c r="AE167" s="423"/>
      <c r="AF167" s="423"/>
    </row>
    <row r="168" spans="1:32" ht="20.25" customHeight="1">
      <c r="A168" s="423"/>
      <c r="B168" s="423"/>
      <c r="C168" s="423"/>
      <c r="D168" s="423"/>
      <c r="E168" s="423"/>
      <c r="F168" s="423"/>
      <c r="G168" s="423"/>
      <c r="H168" s="423"/>
      <c r="I168" s="423"/>
      <c r="K168" s="423"/>
      <c r="L168" s="423"/>
      <c r="M168" s="423"/>
      <c r="N168" s="423"/>
      <c r="O168" s="423"/>
      <c r="P168" s="423"/>
      <c r="Q168" s="423"/>
      <c r="R168" s="423"/>
      <c r="S168" s="423"/>
      <c r="T168" s="423"/>
      <c r="U168" s="423"/>
      <c r="V168" s="423"/>
      <c r="W168" s="423"/>
      <c r="X168" s="423"/>
      <c r="Y168" s="423"/>
      <c r="Z168" s="423"/>
      <c r="AA168" s="423"/>
      <c r="AB168" s="423"/>
      <c r="AC168" s="423"/>
      <c r="AD168" s="423"/>
      <c r="AE168" s="423"/>
      <c r="AF168" s="423"/>
    </row>
    <row r="169" spans="1:32" ht="20.25" customHeight="1">
      <c r="A169" s="423"/>
      <c r="B169" s="423"/>
      <c r="C169" s="423"/>
      <c r="D169" s="423"/>
      <c r="E169" s="423"/>
      <c r="F169" s="423"/>
      <c r="G169" s="423"/>
      <c r="H169" s="423"/>
      <c r="I169" s="423"/>
      <c r="K169" s="423"/>
      <c r="L169" s="423"/>
      <c r="M169" s="423"/>
      <c r="N169" s="423"/>
      <c r="O169" s="423"/>
      <c r="P169" s="423"/>
      <c r="Q169" s="423"/>
      <c r="R169" s="423"/>
      <c r="S169" s="423"/>
      <c r="T169" s="423"/>
      <c r="U169" s="423"/>
      <c r="V169" s="423"/>
      <c r="W169" s="423"/>
      <c r="X169" s="423"/>
      <c r="Y169" s="423"/>
      <c r="Z169" s="423"/>
      <c r="AA169" s="423"/>
      <c r="AB169" s="423"/>
      <c r="AC169" s="423"/>
      <c r="AD169" s="423"/>
      <c r="AE169" s="423"/>
      <c r="AF169" s="423"/>
    </row>
    <row r="170" spans="1:32" ht="20.25" customHeight="1">
      <c r="A170" s="423"/>
      <c r="B170" s="423"/>
      <c r="C170" s="423"/>
      <c r="D170" s="423"/>
      <c r="E170" s="423"/>
      <c r="F170" s="423"/>
      <c r="G170" s="423"/>
      <c r="H170" s="423"/>
      <c r="I170" s="423"/>
      <c r="K170" s="423"/>
      <c r="L170" s="423"/>
      <c r="M170" s="423"/>
      <c r="N170" s="423"/>
      <c r="O170" s="423"/>
      <c r="P170" s="423"/>
      <c r="Q170" s="423"/>
      <c r="R170" s="423"/>
      <c r="S170" s="423"/>
      <c r="T170" s="423"/>
      <c r="U170" s="423"/>
      <c r="V170" s="423"/>
      <c r="W170" s="423"/>
      <c r="X170" s="423"/>
      <c r="Y170" s="423"/>
      <c r="Z170" s="423"/>
      <c r="AA170" s="423"/>
      <c r="AB170" s="423"/>
      <c r="AC170" s="423"/>
      <c r="AD170" s="423"/>
      <c r="AE170" s="423"/>
      <c r="AF170" s="423"/>
    </row>
    <row r="171" spans="1:32" ht="20.25" customHeight="1">
      <c r="A171" s="423"/>
      <c r="B171" s="423"/>
      <c r="C171" s="423"/>
      <c r="D171" s="423"/>
      <c r="E171" s="423"/>
      <c r="F171" s="423"/>
      <c r="G171" s="423"/>
      <c r="H171" s="423"/>
      <c r="I171" s="423"/>
      <c r="K171" s="423"/>
      <c r="L171" s="423"/>
      <c r="M171" s="423"/>
      <c r="N171" s="423"/>
      <c r="O171" s="423"/>
      <c r="P171" s="423"/>
      <c r="Q171" s="423"/>
      <c r="R171" s="423"/>
      <c r="S171" s="423"/>
      <c r="T171" s="423"/>
      <c r="U171" s="423"/>
      <c r="V171" s="423"/>
      <c r="W171" s="423"/>
      <c r="X171" s="423"/>
      <c r="Y171" s="423"/>
      <c r="Z171" s="423"/>
      <c r="AA171" s="423"/>
      <c r="AB171" s="423"/>
      <c r="AC171" s="423"/>
      <c r="AD171" s="423"/>
      <c r="AE171" s="423"/>
      <c r="AF171" s="423"/>
    </row>
    <row r="172" spans="1:32" ht="20.25" customHeight="1">
      <c r="A172" s="423"/>
      <c r="B172" s="423"/>
      <c r="C172" s="423"/>
      <c r="D172" s="423"/>
      <c r="E172" s="423"/>
      <c r="F172" s="423"/>
      <c r="G172" s="423"/>
      <c r="H172" s="423"/>
      <c r="I172" s="423"/>
      <c r="K172" s="423"/>
      <c r="L172" s="423"/>
      <c r="M172" s="423"/>
      <c r="N172" s="423"/>
      <c r="O172" s="423"/>
      <c r="P172" s="423"/>
      <c r="Q172" s="423"/>
      <c r="R172" s="423"/>
      <c r="S172" s="423"/>
      <c r="T172" s="423"/>
      <c r="U172" s="423"/>
      <c r="V172" s="423"/>
      <c r="W172" s="423"/>
      <c r="X172" s="423"/>
      <c r="Y172" s="423"/>
      <c r="Z172" s="423"/>
      <c r="AA172" s="423"/>
      <c r="AB172" s="423"/>
      <c r="AC172" s="423"/>
      <c r="AD172" s="423"/>
      <c r="AE172" s="423"/>
      <c r="AF172" s="423"/>
    </row>
    <row r="173" spans="1:32" ht="20.25" customHeight="1">
      <c r="A173" s="423"/>
      <c r="B173" s="423"/>
      <c r="C173" s="423"/>
      <c r="D173" s="423"/>
      <c r="E173" s="423"/>
      <c r="F173" s="423"/>
      <c r="G173" s="423"/>
      <c r="H173" s="423"/>
      <c r="I173" s="423"/>
      <c r="K173" s="423"/>
      <c r="L173" s="423"/>
      <c r="M173" s="423"/>
      <c r="N173" s="423"/>
      <c r="O173" s="423"/>
      <c r="P173" s="423"/>
      <c r="Q173" s="423"/>
      <c r="R173" s="423"/>
      <c r="S173" s="423"/>
      <c r="T173" s="423"/>
      <c r="U173" s="423"/>
      <c r="V173" s="423"/>
      <c r="W173" s="423"/>
      <c r="X173" s="423"/>
      <c r="Y173" s="423"/>
      <c r="Z173" s="423"/>
      <c r="AA173" s="423"/>
      <c r="AB173" s="423"/>
      <c r="AC173" s="423"/>
      <c r="AD173" s="423"/>
      <c r="AE173" s="423"/>
      <c r="AF173" s="423"/>
    </row>
    <row r="174" spans="1:32" ht="20.25" customHeight="1">
      <c r="A174" s="423"/>
      <c r="B174" s="423"/>
      <c r="C174" s="423"/>
      <c r="D174" s="423"/>
      <c r="E174" s="423"/>
      <c r="F174" s="423"/>
      <c r="G174" s="423"/>
      <c r="H174" s="423"/>
      <c r="I174" s="423"/>
      <c r="K174" s="423"/>
      <c r="L174" s="423"/>
      <c r="M174" s="423"/>
      <c r="N174" s="423"/>
      <c r="O174" s="423"/>
      <c r="P174" s="423"/>
      <c r="Q174" s="423"/>
      <c r="R174" s="423"/>
      <c r="S174" s="423"/>
      <c r="T174" s="423"/>
      <c r="U174" s="423"/>
      <c r="V174" s="423"/>
      <c r="W174" s="423"/>
      <c r="X174" s="423"/>
      <c r="Y174" s="423"/>
      <c r="Z174" s="423"/>
      <c r="AA174" s="423"/>
      <c r="AB174" s="423"/>
      <c r="AC174" s="423"/>
      <c r="AD174" s="423"/>
      <c r="AE174" s="423"/>
      <c r="AF174" s="423"/>
    </row>
    <row r="175" spans="1:32" ht="20.25" customHeight="1">
      <c r="A175" s="423"/>
      <c r="B175" s="423"/>
      <c r="C175" s="423"/>
      <c r="D175" s="423"/>
      <c r="E175" s="423"/>
      <c r="F175" s="423"/>
      <c r="G175" s="423"/>
      <c r="H175" s="423"/>
      <c r="I175" s="423"/>
      <c r="K175" s="423"/>
      <c r="L175" s="423"/>
      <c r="M175" s="423"/>
      <c r="N175" s="423"/>
      <c r="O175" s="423"/>
      <c r="P175" s="423"/>
      <c r="Q175" s="423"/>
      <c r="R175" s="423"/>
      <c r="S175" s="423"/>
      <c r="T175" s="423"/>
      <c r="U175" s="423"/>
      <c r="V175" s="423"/>
      <c r="W175" s="423"/>
      <c r="X175" s="423"/>
      <c r="Y175" s="423"/>
      <c r="Z175" s="423"/>
      <c r="AA175" s="423"/>
      <c r="AB175" s="423"/>
      <c r="AC175" s="423"/>
      <c r="AD175" s="423"/>
      <c r="AE175" s="423"/>
      <c r="AF175" s="423"/>
    </row>
    <row r="176" spans="1:32" ht="20.25" customHeight="1">
      <c r="A176" s="423"/>
      <c r="B176" s="423"/>
      <c r="C176" s="423"/>
      <c r="D176" s="423"/>
      <c r="E176" s="423"/>
      <c r="F176" s="423"/>
      <c r="G176" s="423"/>
      <c r="H176" s="423"/>
      <c r="I176" s="423"/>
      <c r="K176" s="423"/>
      <c r="L176" s="423"/>
      <c r="M176" s="423"/>
      <c r="N176" s="423"/>
      <c r="O176" s="423"/>
      <c r="P176" s="423"/>
      <c r="Q176" s="423"/>
      <c r="R176" s="423"/>
      <c r="S176" s="423"/>
      <c r="T176" s="423"/>
      <c r="U176" s="423"/>
      <c r="V176" s="423"/>
      <c r="W176" s="423"/>
      <c r="X176" s="423"/>
      <c r="Y176" s="423"/>
      <c r="Z176" s="423"/>
      <c r="AA176" s="423"/>
      <c r="AB176" s="423"/>
      <c r="AC176" s="423"/>
      <c r="AD176" s="423"/>
      <c r="AE176" s="423"/>
      <c r="AF176" s="423"/>
    </row>
    <row r="177" spans="1:32" ht="20.25" customHeight="1">
      <c r="A177" s="423"/>
      <c r="B177" s="423"/>
      <c r="C177" s="423"/>
      <c r="D177" s="423"/>
      <c r="E177" s="423"/>
      <c r="F177" s="423"/>
      <c r="G177" s="423"/>
      <c r="H177" s="423"/>
      <c r="I177" s="423"/>
      <c r="K177" s="423"/>
      <c r="L177" s="423"/>
      <c r="M177" s="423"/>
      <c r="N177" s="423"/>
      <c r="O177" s="423"/>
      <c r="P177" s="423"/>
      <c r="Q177" s="423"/>
      <c r="R177" s="423"/>
      <c r="S177" s="423"/>
      <c r="T177" s="423"/>
      <c r="U177" s="423"/>
      <c r="V177" s="423"/>
      <c r="W177" s="423"/>
      <c r="X177" s="423"/>
      <c r="Y177" s="423"/>
      <c r="Z177" s="423"/>
      <c r="AA177" s="423"/>
      <c r="AB177" s="423"/>
      <c r="AC177" s="423"/>
      <c r="AD177" s="423"/>
      <c r="AE177" s="423"/>
      <c r="AF177" s="423"/>
    </row>
    <row r="178" spans="1:32" ht="20.25" customHeight="1">
      <c r="A178" s="423"/>
      <c r="B178" s="423"/>
      <c r="C178" s="423"/>
      <c r="D178" s="423"/>
      <c r="E178" s="423"/>
      <c r="F178" s="423"/>
      <c r="G178" s="423"/>
      <c r="H178" s="423"/>
      <c r="I178" s="423"/>
      <c r="K178" s="423"/>
      <c r="L178" s="423"/>
      <c r="M178" s="423"/>
      <c r="N178" s="423"/>
      <c r="O178" s="423"/>
      <c r="P178" s="423"/>
      <c r="Q178" s="423"/>
      <c r="R178" s="423"/>
      <c r="S178" s="423"/>
      <c r="T178" s="423"/>
      <c r="U178" s="423"/>
      <c r="V178" s="423"/>
      <c r="W178" s="423"/>
      <c r="X178" s="423"/>
      <c r="Y178" s="423"/>
      <c r="Z178" s="423"/>
      <c r="AA178" s="423"/>
      <c r="AB178" s="423"/>
      <c r="AC178" s="423"/>
      <c r="AD178" s="423"/>
      <c r="AE178" s="423"/>
      <c r="AF178" s="423"/>
    </row>
    <row r="179" spans="1:32" ht="20.25" customHeight="1">
      <c r="A179" s="423"/>
      <c r="B179" s="423"/>
      <c r="C179" s="423"/>
      <c r="D179" s="423"/>
      <c r="E179" s="423"/>
      <c r="F179" s="423"/>
      <c r="G179" s="423"/>
      <c r="H179" s="423"/>
      <c r="I179" s="423"/>
      <c r="K179" s="423"/>
      <c r="L179" s="423"/>
      <c r="M179" s="423"/>
      <c r="N179" s="423"/>
      <c r="O179" s="423"/>
      <c r="P179" s="423"/>
      <c r="Q179" s="423"/>
      <c r="R179" s="423"/>
      <c r="S179" s="423"/>
      <c r="T179" s="423"/>
      <c r="U179" s="423"/>
      <c r="V179" s="423"/>
      <c r="W179" s="423"/>
      <c r="X179" s="423"/>
      <c r="Y179" s="423"/>
      <c r="Z179" s="423"/>
      <c r="AA179" s="423"/>
      <c r="AB179" s="423"/>
      <c r="AC179" s="423"/>
      <c r="AD179" s="423"/>
      <c r="AE179" s="423"/>
      <c r="AF179" s="423"/>
    </row>
    <row r="180" spans="1:32" ht="20.25" customHeight="1">
      <c r="A180" s="423"/>
      <c r="B180" s="423"/>
      <c r="C180" s="423"/>
      <c r="D180" s="423"/>
      <c r="E180" s="423"/>
      <c r="F180" s="423"/>
      <c r="G180" s="423"/>
      <c r="H180" s="423"/>
      <c r="I180" s="423"/>
      <c r="K180" s="423"/>
      <c r="L180" s="423"/>
      <c r="M180" s="423"/>
      <c r="N180" s="423"/>
      <c r="O180" s="423"/>
      <c r="P180" s="423"/>
      <c r="Q180" s="423"/>
      <c r="R180" s="423"/>
      <c r="S180" s="423"/>
      <c r="T180" s="423"/>
      <c r="U180" s="423"/>
      <c r="V180" s="423"/>
      <c r="W180" s="423"/>
      <c r="X180" s="423"/>
      <c r="Y180" s="423"/>
      <c r="Z180" s="423"/>
      <c r="AA180" s="423"/>
      <c r="AB180" s="423"/>
      <c r="AC180" s="423"/>
      <c r="AD180" s="423"/>
      <c r="AE180" s="423"/>
      <c r="AF180" s="423"/>
    </row>
    <row r="181" spans="1:32" ht="20.25" customHeight="1">
      <c r="A181" s="423"/>
      <c r="B181" s="423"/>
      <c r="C181" s="423"/>
      <c r="D181" s="423"/>
      <c r="E181" s="423"/>
      <c r="F181" s="423"/>
      <c r="G181" s="423"/>
      <c r="H181" s="423"/>
      <c r="I181" s="423"/>
      <c r="K181" s="423"/>
      <c r="L181" s="423"/>
      <c r="M181" s="423"/>
      <c r="N181" s="423"/>
      <c r="O181" s="423"/>
      <c r="P181" s="423"/>
      <c r="Q181" s="423"/>
      <c r="R181" s="423"/>
      <c r="S181" s="423"/>
      <c r="T181" s="423"/>
      <c r="U181" s="423"/>
      <c r="V181" s="423"/>
      <c r="W181" s="423"/>
      <c r="X181" s="423"/>
      <c r="Y181" s="423"/>
      <c r="Z181" s="423"/>
      <c r="AA181" s="423"/>
      <c r="AB181" s="423"/>
      <c r="AC181" s="423"/>
      <c r="AD181" s="423"/>
      <c r="AE181" s="423"/>
      <c r="AF181" s="423"/>
    </row>
    <row r="182" spans="1:32" ht="20.25" customHeight="1">
      <c r="A182" s="423"/>
      <c r="B182" s="423"/>
      <c r="C182" s="423"/>
      <c r="D182" s="423"/>
      <c r="E182" s="423"/>
      <c r="F182" s="423"/>
      <c r="G182" s="423"/>
      <c r="H182" s="423"/>
      <c r="I182" s="423"/>
      <c r="K182" s="423"/>
      <c r="L182" s="423"/>
      <c r="M182" s="423"/>
      <c r="N182" s="423"/>
      <c r="O182" s="423"/>
      <c r="P182" s="423"/>
      <c r="Q182" s="423"/>
      <c r="R182" s="423"/>
      <c r="S182" s="423"/>
      <c r="T182" s="423"/>
      <c r="U182" s="423"/>
      <c r="V182" s="423"/>
      <c r="W182" s="423"/>
      <c r="X182" s="423"/>
      <c r="Y182" s="423"/>
      <c r="Z182" s="423"/>
      <c r="AA182" s="423"/>
      <c r="AB182" s="423"/>
      <c r="AC182" s="423"/>
      <c r="AD182" s="423"/>
      <c r="AE182" s="423"/>
      <c r="AF182" s="423"/>
    </row>
    <row r="183" spans="1:32" ht="20.25" customHeight="1">
      <c r="A183" s="423"/>
      <c r="B183" s="423"/>
      <c r="C183" s="423"/>
      <c r="D183" s="423"/>
      <c r="E183" s="423"/>
      <c r="F183" s="423"/>
      <c r="G183" s="423"/>
      <c r="H183" s="423"/>
      <c r="I183" s="423"/>
      <c r="K183" s="423"/>
      <c r="L183" s="423"/>
      <c r="M183" s="423"/>
      <c r="N183" s="423"/>
      <c r="O183" s="423"/>
      <c r="P183" s="423"/>
      <c r="Q183" s="423"/>
      <c r="R183" s="423"/>
      <c r="S183" s="423"/>
      <c r="T183" s="423"/>
      <c r="U183" s="423"/>
      <c r="V183" s="423"/>
      <c r="W183" s="423"/>
      <c r="X183" s="423"/>
      <c r="Y183" s="423"/>
      <c r="Z183" s="423"/>
      <c r="AA183" s="423"/>
      <c r="AB183" s="423"/>
      <c r="AC183" s="423"/>
      <c r="AD183" s="423"/>
      <c r="AE183" s="423"/>
      <c r="AF183" s="423"/>
    </row>
    <row r="184" spans="1:32" ht="20.25" customHeight="1">
      <c r="A184" s="423"/>
      <c r="B184" s="423"/>
      <c r="C184" s="423"/>
      <c r="D184" s="423"/>
      <c r="E184" s="423"/>
      <c r="F184" s="423"/>
      <c r="G184" s="423"/>
      <c r="H184" s="423"/>
      <c r="I184" s="423"/>
      <c r="K184" s="423"/>
      <c r="L184" s="423"/>
      <c r="M184" s="423"/>
      <c r="N184" s="423"/>
      <c r="O184" s="423"/>
      <c r="P184" s="423"/>
      <c r="Q184" s="423"/>
      <c r="R184" s="423"/>
      <c r="S184" s="423"/>
      <c r="T184" s="423"/>
      <c r="U184" s="423"/>
      <c r="V184" s="423"/>
      <c r="W184" s="423"/>
      <c r="X184" s="423"/>
      <c r="Y184" s="423"/>
      <c r="Z184" s="423"/>
      <c r="AA184" s="423"/>
      <c r="AB184" s="423"/>
      <c r="AC184" s="423"/>
      <c r="AD184" s="423"/>
      <c r="AE184" s="423"/>
      <c r="AF184" s="423"/>
    </row>
    <row r="185" spans="1:32" ht="20.25" customHeight="1">
      <c r="A185" s="423"/>
      <c r="B185" s="423"/>
      <c r="C185" s="423"/>
      <c r="D185" s="423"/>
      <c r="E185" s="423"/>
      <c r="F185" s="423"/>
      <c r="G185" s="423"/>
      <c r="H185" s="423"/>
      <c r="I185" s="423"/>
      <c r="K185" s="423"/>
      <c r="L185" s="423"/>
      <c r="M185" s="423"/>
      <c r="N185" s="423"/>
      <c r="O185" s="423"/>
      <c r="P185" s="423"/>
      <c r="Q185" s="423"/>
      <c r="R185" s="423"/>
      <c r="S185" s="423"/>
      <c r="T185" s="423"/>
      <c r="U185" s="423"/>
      <c r="V185" s="423"/>
      <c r="W185" s="423"/>
      <c r="X185" s="423"/>
      <c r="Y185" s="423"/>
      <c r="Z185" s="423"/>
      <c r="AA185" s="423"/>
      <c r="AB185" s="423"/>
      <c r="AC185" s="423"/>
      <c r="AD185" s="423"/>
      <c r="AE185" s="423"/>
      <c r="AF185" s="423"/>
    </row>
    <row r="186" spans="1:32" ht="20.25" customHeight="1">
      <c r="A186" s="423"/>
      <c r="B186" s="423"/>
      <c r="C186" s="423"/>
      <c r="D186" s="423"/>
      <c r="E186" s="423"/>
      <c r="F186" s="423"/>
      <c r="G186" s="423"/>
      <c r="H186" s="423"/>
      <c r="I186" s="423"/>
      <c r="K186" s="423"/>
      <c r="L186" s="423"/>
      <c r="M186" s="423"/>
      <c r="N186" s="423"/>
      <c r="O186" s="423"/>
      <c r="P186" s="423"/>
      <c r="Q186" s="423"/>
      <c r="R186" s="423"/>
      <c r="S186" s="423"/>
      <c r="T186" s="423"/>
      <c r="U186" s="423"/>
      <c r="V186" s="423"/>
      <c r="W186" s="423"/>
      <c r="X186" s="423"/>
      <c r="Y186" s="423"/>
      <c r="Z186" s="423"/>
      <c r="AA186" s="423"/>
      <c r="AB186" s="423"/>
      <c r="AC186" s="423"/>
      <c r="AD186" s="423"/>
      <c r="AE186" s="423"/>
      <c r="AF186" s="423"/>
    </row>
    <row r="187" spans="1:32" ht="20.25" customHeight="1">
      <c r="A187" s="423"/>
      <c r="B187" s="423"/>
      <c r="C187" s="423"/>
      <c r="D187" s="423"/>
      <c r="E187" s="423"/>
      <c r="F187" s="423"/>
      <c r="G187" s="423"/>
      <c r="H187" s="423"/>
      <c r="I187" s="423"/>
      <c r="K187" s="423"/>
      <c r="L187" s="423"/>
      <c r="M187" s="423"/>
      <c r="N187" s="423"/>
      <c r="O187" s="423"/>
      <c r="P187" s="423"/>
      <c r="Q187" s="423"/>
      <c r="R187" s="423"/>
      <c r="S187" s="423"/>
      <c r="T187" s="423"/>
      <c r="U187" s="423"/>
      <c r="V187" s="423"/>
      <c r="W187" s="423"/>
      <c r="X187" s="423"/>
      <c r="Y187" s="423"/>
      <c r="Z187" s="423"/>
      <c r="AA187" s="423"/>
      <c r="AB187" s="423"/>
      <c r="AC187" s="423"/>
      <c r="AD187" s="423"/>
      <c r="AE187" s="423"/>
      <c r="AF187" s="423"/>
    </row>
    <row r="188" spans="1:32" ht="20.25" customHeight="1">
      <c r="A188" s="423"/>
      <c r="B188" s="423"/>
      <c r="C188" s="423"/>
      <c r="D188" s="423"/>
      <c r="E188" s="423"/>
      <c r="F188" s="423"/>
      <c r="G188" s="423"/>
      <c r="H188" s="423"/>
      <c r="I188" s="423"/>
      <c r="K188" s="423"/>
      <c r="L188" s="423"/>
      <c r="M188" s="423"/>
      <c r="N188" s="423"/>
      <c r="O188" s="423"/>
      <c r="P188" s="423"/>
      <c r="Q188" s="423"/>
      <c r="R188" s="423"/>
      <c r="S188" s="423"/>
      <c r="T188" s="423"/>
      <c r="U188" s="423"/>
      <c r="V188" s="423"/>
      <c r="W188" s="423"/>
      <c r="X188" s="423"/>
      <c r="Y188" s="423"/>
      <c r="Z188" s="423"/>
      <c r="AA188" s="423"/>
      <c r="AB188" s="423"/>
      <c r="AC188" s="423"/>
      <c r="AD188" s="423"/>
      <c r="AE188" s="423"/>
      <c r="AF188" s="423"/>
    </row>
    <row r="189" spans="1:32" ht="20.25" customHeight="1">
      <c r="A189" s="423"/>
      <c r="B189" s="423"/>
      <c r="C189" s="423"/>
      <c r="D189" s="423"/>
      <c r="E189" s="423"/>
      <c r="F189" s="423"/>
      <c r="G189" s="423"/>
      <c r="H189" s="423"/>
      <c r="I189" s="423"/>
      <c r="K189" s="423"/>
      <c r="L189" s="423"/>
      <c r="M189" s="423"/>
      <c r="N189" s="423"/>
      <c r="O189" s="423"/>
      <c r="P189" s="423"/>
      <c r="Q189" s="423"/>
      <c r="R189" s="423"/>
      <c r="S189" s="423"/>
      <c r="T189" s="423"/>
      <c r="U189" s="423"/>
      <c r="V189" s="423"/>
      <c r="W189" s="423"/>
      <c r="X189" s="423"/>
      <c r="Y189" s="423"/>
      <c r="Z189" s="423"/>
      <c r="AA189" s="423"/>
      <c r="AB189" s="423"/>
      <c r="AC189" s="423"/>
      <c r="AD189" s="423"/>
      <c r="AE189" s="423"/>
      <c r="AF189" s="423"/>
    </row>
    <row r="190" spans="1:32" ht="20.25" customHeight="1">
      <c r="A190" s="423"/>
      <c r="B190" s="423"/>
      <c r="C190" s="423"/>
      <c r="D190" s="423"/>
      <c r="E190" s="423"/>
      <c r="F190" s="423"/>
      <c r="G190" s="423"/>
      <c r="H190" s="423"/>
      <c r="I190" s="423"/>
      <c r="K190" s="423"/>
      <c r="L190" s="423"/>
      <c r="M190" s="423"/>
      <c r="N190" s="423"/>
      <c r="O190" s="423"/>
      <c r="P190" s="423"/>
      <c r="Q190" s="423"/>
      <c r="R190" s="423"/>
      <c r="S190" s="423"/>
      <c r="T190" s="423"/>
      <c r="U190" s="423"/>
      <c r="V190" s="423"/>
      <c r="W190" s="423"/>
      <c r="X190" s="423"/>
      <c r="Y190" s="423"/>
      <c r="Z190" s="423"/>
      <c r="AA190" s="423"/>
      <c r="AB190" s="423"/>
      <c r="AC190" s="423"/>
      <c r="AD190" s="423"/>
      <c r="AE190" s="423"/>
      <c r="AF190" s="423"/>
    </row>
    <row r="191" spans="1:32" ht="20.25" customHeight="1">
      <c r="A191" s="423"/>
      <c r="B191" s="423"/>
      <c r="C191" s="423"/>
      <c r="D191" s="423"/>
      <c r="E191" s="423"/>
      <c r="F191" s="423"/>
      <c r="G191" s="423"/>
      <c r="H191" s="423"/>
      <c r="I191" s="423"/>
      <c r="K191" s="423"/>
      <c r="L191" s="423"/>
      <c r="M191" s="423"/>
      <c r="N191" s="423"/>
      <c r="O191" s="423"/>
      <c r="P191" s="423"/>
      <c r="Q191" s="423"/>
      <c r="R191" s="423"/>
      <c r="S191" s="423"/>
      <c r="T191" s="423"/>
      <c r="U191" s="423"/>
      <c r="V191" s="423"/>
      <c r="W191" s="423"/>
      <c r="X191" s="423"/>
      <c r="Y191" s="423"/>
      <c r="Z191" s="423"/>
      <c r="AA191" s="423"/>
      <c r="AB191" s="423"/>
      <c r="AC191" s="423"/>
      <c r="AD191" s="423"/>
      <c r="AE191" s="423"/>
      <c r="AF191" s="423"/>
    </row>
    <row r="192" spans="1:32" ht="20.25" customHeight="1">
      <c r="A192" s="423"/>
      <c r="B192" s="423"/>
      <c r="C192" s="423"/>
      <c r="D192" s="423"/>
      <c r="E192" s="423"/>
      <c r="F192" s="423"/>
      <c r="G192" s="423"/>
      <c r="H192" s="423"/>
      <c r="I192" s="423"/>
      <c r="K192" s="423"/>
      <c r="L192" s="423"/>
      <c r="M192" s="423"/>
      <c r="N192" s="423"/>
      <c r="O192" s="423"/>
      <c r="P192" s="423"/>
      <c r="Q192" s="423"/>
      <c r="R192" s="423"/>
      <c r="S192" s="423"/>
      <c r="T192" s="423"/>
      <c r="U192" s="423"/>
      <c r="V192" s="423"/>
      <c r="W192" s="423"/>
      <c r="X192" s="423"/>
      <c r="Y192" s="423"/>
      <c r="Z192" s="423"/>
      <c r="AA192" s="423"/>
      <c r="AB192" s="423"/>
      <c r="AC192" s="423"/>
      <c r="AD192" s="423"/>
      <c r="AE192" s="423"/>
      <c r="AF192" s="423"/>
    </row>
    <row r="193" spans="1:32" ht="20.25" customHeight="1">
      <c r="A193" s="423"/>
      <c r="B193" s="423"/>
      <c r="C193" s="423"/>
      <c r="D193" s="423"/>
      <c r="E193" s="423"/>
      <c r="F193" s="423"/>
      <c r="G193" s="423"/>
      <c r="H193" s="423"/>
      <c r="I193" s="423"/>
      <c r="K193" s="423"/>
      <c r="L193" s="423"/>
      <c r="M193" s="423"/>
      <c r="N193" s="423"/>
      <c r="O193" s="423"/>
      <c r="P193" s="423"/>
      <c r="Q193" s="423"/>
      <c r="R193" s="423"/>
      <c r="S193" s="423"/>
      <c r="T193" s="423"/>
      <c r="U193" s="423"/>
      <c r="V193" s="423"/>
      <c r="W193" s="423"/>
      <c r="X193" s="423"/>
      <c r="Y193" s="423"/>
      <c r="Z193" s="423"/>
      <c r="AA193" s="423"/>
      <c r="AB193" s="423"/>
      <c r="AC193" s="423"/>
      <c r="AD193" s="423"/>
      <c r="AE193" s="423"/>
      <c r="AF193" s="423"/>
    </row>
    <row r="194" spans="1:32" ht="20.25" customHeight="1">
      <c r="A194" s="423"/>
      <c r="B194" s="423"/>
      <c r="C194" s="423"/>
      <c r="D194" s="423"/>
      <c r="E194" s="423"/>
      <c r="F194" s="423"/>
      <c r="G194" s="423"/>
      <c r="H194" s="423"/>
      <c r="I194" s="423"/>
      <c r="K194" s="423"/>
      <c r="L194" s="423"/>
      <c r="M194" s="423"/>
      <c r="N194" s="423"/>
      <c r="O194" s="423"/>
      <c r="P194" s="423"/>
      <c r="Q194" s="423"/>
      <c r="R194" s="423"/>
      <c r="S194" s="423"/>
      <c r="T194" s="423"/>
      <c r="U194" s="423"/>
      <c r="V194" s="423"/>
      <c r="W194" s="423"/>
      <c r="X194" s="423"/>
      <c r="Y194" s="423"/>
      <c r="Z194" s="423"/>
      <c r="AA194" s="423"/>
      <c r="AB194" s="423"/>
      <c r="AC194" s="423"/>
      <c r="AD194" s="423"/>
      <c r="AE194" s="423"/>
      <c r="AF194" s="423"/>
    </row>
    <row r="195" spans="1:32" ht="20.25" customHeight="1">
      <c r="A195" s="423"/>
      <c r="B195" s="423"/>
      <c r="C195" s="423"/>
      <c r="D195" s="423"/>
      <c r="E195" s="423"/>
      <c r="F195" s="423"/>
      <c r="G195" s="423"/>
      <c r="H195" s="423"/>
      <c r="I195" s="423"/>
      <c r="K195" s="423"/>
      <c r="L195" s="423"/>
      <c r="M195" s="423"/>
      <c r="N195" s="423"/>
      <c r="O195" s="423"/>
      <c r="P195" s="423"/>
      <c r="Q195" s="423"/>
      <c r="R195" s="423"/>
      <c r="S195" s="423"/>
      <c r="T195" s="423"/>
      <c r="U195" s="423"/>
      <c r="V195" s="423"/>
      <c r="W195" s="423"/>
      <c r="X195" s="423"/>
      <c r="Y195" s="423"/>
      <c r="Z195" s="423"/>
      <c r="AA195" s="423"/>
      <c r="AB195" s="423"/>
      <c r="AC195" s="423"/>
      <c r="AD195" s="423"/>
      <c r="AE195" s="423"/>
      <c r="AF195" s="423"/>
    </row>
    <row r="196" spans="1:32" ht="20.25" customHeight="1">
      <c r="A196" s="423"/>
      <c r="B196" s="423"/>
      <c r="C196" s="423"/>
      <c r="D196" s="423"/>
      <c r="E196" s="423"/>
      <c r="F196" s="423"/>
      <c r="G196" s="423"/>
      <c r="H196" s="423"/>
      <c r="I196" s="423"/>
      <c r="K196" s="423"/>
      <c r="L196" s="423"/>
      <c r="M196" s="423"/>
      <c r="N196" s="423"/>
      <c r="O196" s="423"/>
      <c r="P196" s="423"/>
      <c r="Q196" s="423"/>
      <c r="R196" s="423"/>
      <c r="S196" s="423"/>
      <c r="T196" s="423"/>
      <c r="U196" s="423"/>
      <c r="V196" s="423"/>
      <c r="W196" s="423"/>
      <c r="X196" s="423"/>
      <c r="Y196" s="423"/>
      <c r="Z196" s="423"/>
      <c r="AA196" s="423"/>
      <c r="AB196" s="423"/>
      <c r="AC196" s="423"/>
      <c r="AD196" s="423"/>
      <c r="AE196" s="423"/>
      <c r="AF196" s="423"/>
    </row>
    <row r="197" spans="1:32" ht="20.25" customHeight="1">
      <c r="A197" s="423"/>
      <c r="B197" s="423"/>
      <c r="C197" s="423"/>
      <c r="D197" s="423"/>
      <c r="E197" s="423"/>
      <c r="F197" s="423"/>
      <c r="G197" s="423"/>
      <c r="H197" s="423"/>
      <c r="I197" s="423"/>
      <c r="K197" s="423"/>
      <c r="L197" s="423"/>
      <c r="M197" s="423"/>
      <c r="N197" s="423"/>
      <c r="O197" s="423"/>
      <c r="P197" s="423"/>
      <c r="Q197" s="423"/>
      <c r="R197" s="423"/>
      <c r="S197" s="423"/>
      <c r="T197" s="423"/>
      <c r="U197" s="423"/>
      <c r="V197" s="423"/>
      <c r="W197" s="423"/>
      <c r="X197" s="423"/>
      <c r="Y197" s="423"/>
      <c r="Z197" s="423"/>
      <c r="AA197" s="423"/>
      <c r="AB197" s="423"/>
      <c r="AC197" s="423"/>
      <c r="AD197" s="423"/>
      <c r="AE197" s="423"/>
      <c r="AF197" s="423"/>
    </row>
    <row r="198" spans="1:32" ht="20.25" customHeight="1">
      <c r="A198" s="423"/>
      <c r="B198" s="423"/>
      <c r="C198" s="423"/>
      <c r="D198" s="423"/>
      <c r="E198" s="423"/>
      <c r="F198" s="423"/>
      <c r="G198" s="423"/>
      <c r="H198" s="423"/>
      <c r="I198" s="423"/>
      <c r="K198" s="423"/>
      <c r="L198" s="423"/>
      <c r="M198" s="423"/>
      <c r="N198" s="423"/>
      <c r="O198" s="423"/>
      <c r="P198" s="423"/>
      <c r="Q198" s="423"/>
      <c r="R198" s="423"/>
      <c r="S198" s="423"/>
      <c r="T198" s="423"/>
      <c r="U198" s="423"/>
      <c r="V198" s="423"/>
      <c r="W198" s="423"/>
      <c r="X198" s="423"/>
      <c r="Y198" s="423"/>
      <c r="Z198" s="423"/>
      <c r="AA198" s="423"/>
      <c r="AB198" s="423"/>
      <c r="AC198" s="423"/>
      <c r="AD198" s="423"/>
      <c r="AE198" s="423"/>
      <c r="AF198" s="423"/>
    </row>
    <row r="199" spans="1:32" ht="20.25" customHeight="1">
      <c r="A199" s="423"/>
      <c r="B199" s="423"/>
      <c r="C199" s="423"/>
      <c r="D199" s="423"/>
      <c r="E199" s="423"/>
      <c r="F199" s="423"/>
      <c r="G199" s="423"/>
      <c r="H199" s="423"/>
      <c r="I199" s="423"/>
      <c r="K199" s="423"/>
      <c r="L199" s="423"/>
      <c r="M199" s="423"/>
      <c r="N199" s="423"/>
      <c r="O199" s="423"/>
      <c r="P199" s="423"/>
      <c r="Q199" s="423"/>
      <c r="R199" s="423"/>
      <c r="S199" s="423"/>
      <c r="T199" s="423"/>
      <c r="U199" s="423"/>
      <c r="V199" s="423"/>
      <c r="W199" s="423"/>
      <c r="X199" s="423"/>
      <c r="Y199" s="423"/>
      <c r="Z199" s="423"/>
      <c r="AA199" s="423"/>
      <c r="AB199" s="423"/>
      <c r="AC199" s="423"/>
      <c r="AD199" s="423"/>
      <c r="AE199" s="423"/>
      <c r="AF199" s="423"/>
    </row>
    <row r="200" spans="1:32" ht="20.25" customHeight="1">
      <c r="A200" s="423"/>
      <c r="B200" s="423"/>
      <c r="C200" s="423"/>
      <c r="D200" s="423"/>
      <c r="E200" s="423"/>
      <c r="F200" s="423"/>
      <c r="G200" s="423"/>
      <c r="H200" s="423"/>
      <c r="I200" s="423"/>
      <c r="K200" s="423"/>
      <c r="L200" s="423"/>
      <c r="M200" s="423"/>
      <c r="N200" s="423"/>
      <c r="O200" s="423"/>
      <c r="P200" s="423"/>
      <c r="Q200" s="423"/>
      <c r="R200" s="423"/>
      <c r="S200" s="423"/>
      <c r="T200" s="423"/>
      <c r="U200" s="423"/>
      <c r="V200" s="423"/>
      <c r="W200" s="423"/>
      <c r="X200" s="423"/>
      <c r="Y200" s="423"/>
      <c r="Z200" s="423"/>
      <c r="AA200" s="423"/>
      <c r="AB200" s="423"/>
      <c r="AC200" s="423"/>
      <c r="AD200" s="423"/>
      <c r="AE200" s="423"/>
      <c r="AF200" s="423"/>
    </row>
    <row r="201" spans="1:32" ht="20.25" customHeight="1">
      <c r="A201" s="423"/>
      <c r="B201" s="423"/>
      <c r="C201" s="423"/>
      <c r="D201" s="423"/>
      <c r="E201" s="423"/>
      <c r="F201" s="423"/>
      <c r="G201" s="423"/>
      <c r="H201" s="423"/>
      <c r="I201" s="423"/>
      <c r="K201" s="423"/>
      <c r="L201" s="423"/>
      <c r="M201" s="423"/>
      <c r="N201" s="423"/>
      <c r="O201" s="423"/>
      <c r="P201" s="423"/>
      <c r="Q201" s="423"/>
      <c r="R201" s="423"/>
      <c r="S201" s="423"/>
      <c r="T201" s="423"/>
      <c r="U201" s="423"/>
      <c r="V201" s="423"/>
      <c r="W201" s="423"/>
      <c r="X201" s="423"/>
      <c r="Y201" s="423"/>
      <c r="Z201" s="423"/>
      <c r="AA201" s="423"/>
      <c r="AB201" s="423"/>
      <c r="AC201" s="423"/>
      <c r="AD201" s="423"/>
      <c r="AE201" s="423"/>
      <c r="AF201" s="423"/>
    </row>
    <row r="202" spans="1:32" ht="20.25" customHeight="1">
      <c r="A202" s="423"/>
      <c r="B202" s="423"/>
      <c r="C202" s="423"/>
      <c r="D202" s="423"/>
      <c r="E202" s="423"/>
      <c r="F202" s="423"/>
      <c r="G202" s="423"/>
      <c r="H202" s="423"/>
      <c r="I202" s="423"/>
      <c r="K202" s="423"/>
      <c r="L202" s="423"/>
      <c r="M202" s="423"/>
      <c r="N202" s="423"/>
      <c r="O202" s="423"/>
      <c r="P202" s="423"/>
      <c r="Q202" s="423"/>
      <c r="R202" s="423"/>
      <c r="S202" s="423"/>
      <c r="T202" s="423"/>
      <c r="U202" s="423"/>
      <c r="V202" s="423"/>
      <c r="W202" s="423"/>
      <c r="X202" s="423"/>
      <c r="Y202" s="423"/>
      <c r="Z202" s="423"/>
      <c r="AA202" s="423"/>
      <c r="AB202" s="423"/>
      <c r="AC202" s="423"/>
      <c r="AD202" s="423"/>
      <c r="AE202" s="423"/>
      <c r="AF202" s="423"/>
    </row>
    <row r="203" spans="1:32" ht="20.25" customHeight="1">
      <c r="A203" s="423"/>
      <c r="B203" s="423"/>
      <c r="C203" s="423"/>
      <c r="D203" s="423"/>
      <c r="E203" s="423"/>
      <c r="F203" s="423"/>
      <c r="G203" s="423"/>
      <c r="H203" s="423"/>
      <c r="I203" s="423"/>
      <c r="K203" s="423"/>
      <c r="L203" s="423"/>
      <c r="M203" s="423"/>
      <c r="N203" s="423"/>
      <c r="O203" s="423"/>
      <c r="P203" s="423"/>
      <c r="Q203" s="423"/>
      <c r="R203" s="423"/>
      <c r="S203" s="423"/>
      <c r="T203" s="423"/>
      <c r="U203" s="423"/>
      <c r="V203" s="423"/>
      <c r="W203" s="423"/>
      <c r="X203" s="423"/>
      <c r="Y203" s="423"/>
      <c r="Z203" s="423"/>
      <c r="AA203" s="423"/>
      <c r="AB203" s="423"/>
      <c r="AC203" s="423"/>
      <c r="AD203" s="423"/>
      <c r="AE203" s="423"/>
      <c r="AF203" s="423"/>
    </row>
    <row r="204" spans="1:32" ht="20.25" customHeight="1">
      <c r="A204" s="423"/>
      <c r="B204" s="423"/>
      <c r="C204" s="423"/>
      <c r="D204" s="423"/>
      <c r="E204" s="423"/>
      <c r="F204" s="423"/>
      <c r="G204" s="423"/>
      <c r="H204" s="423"/>
      <c r="I204" s="423"/>
      <c r="K204" s="423"/>
      <c r="L204" s="423"/>
      <c r="M204" s="423"/>
      <c r="N204" s="423"/>
      <c r="O204" s="423"/>
      <c r="P204" s="423"/>
      <c r="Q204" s="423"/>
      <c r="R204" s="423"/>
      <c r="S204" s="423"/>
      <c r="T204" s="423"/>
      <c r="U204" s="423"/>
      <c r="V204" s="423"/>
      <c r="W204" s="423"/>
      <c r="X204" s="423"/>
      <c r="Y204" s="423"/>
      <c r="Z204" s="423"/>
      <c r="AA204" s="423"/>
      <c r="AB204" s="423"/>
      <c r="AC204" s="423"/>
      <c r="AD204" s="423"/>
      <c r="AE204" s="423"/>
      <c r="AF204" s="423"/>
    </row>
    <row r="205" spans="1:32" ht="20.25" customHeight="1">
      <c r="A205" s="423"/>
      <c r="B205" s="423"/>
      <c r="C205" s="423"/>
      <c r="D205" s="423"/>
      <c r="E205" s="423"/>
      <c r="F205" s="423"/>
      <c r="G205" s="423"/>
      <c r="H205" s="423"/>
      <c r="I205" s="423"/>
      <c r="K205" s="423"/>
      <c r="L205" s="423"/>
      <c r="M205" s="423"/>
      <c r="N205" s="423"/>
      <c r="O205" s="423"/>
      <c r="P205" s="423"/>
      <c r="Q205" s="423"/>
      <c r="R205" s="423"/>
      <c r="S205" s="423"/>
      <c r="T205" s="423"/>
      <c r="U205" s="423"/>
      <c r="V205" s="423"/>
      <c r="W205" s="423"/>
      <c r="X205" s="423"/>
      <c r="Y205" s="423"/>
      <c r="Z205" s="423"/>
      <c r="AA205" s="423"/>
      <c r="AB205" s="423"/>
      <c r="AC205" s="423"/>
      <c r="AD205" s="423"/>
      <c r="AE205" s="423"/>
      <c r="AF205" s="423"/>
    </row>
    <row r="206" spans="1:32" ht="20.25" customHeight="1">
      <c r="A206" s="423"/>
      <c r="B206" s="423"/>
      <c r="C206" s="423"/>
      <c r="D206" s="423"/>
      <c r="E206" s="423"/>
      <c r="F206" s="423"/>
      <c r="G206" s="423"/>
      <c r="H206" s="423"/>
      <c r="I206" s="423"/>
      <c r="K206" s="423"/>
      <c r="L206" s="423"/>
      <c r="M206" s="423"/>
      <c r="N206" s="423"/>
      <c r="O206" s="423"/>
      <c r="P206" s="423"/>
      <c r="Q206" s="423"/>
      <c r="R206" s="423"/>
      <c r="S206" s="423"/>
      <c r="T206" s="423"/>
      <c r="U206" s="423"/>
      <c r="V206" s="423"/>
      <c r="W206" s="423"/>
      <c r="X206" s="423"/>
      <c r="Y206" s="423"/>
      <c r="Z206" s="423"/>
      <c r="AA206" s="423"/>
      <c r="AB206" s="423"/>
      <c r="AC206" s="423"/>
      <c r="AD206" s="423"/>
      <c r="AE206" s="423"/>
      <c r="AF206" s="423"/>
    </row>
    <row r="207" spans="1:32" ht="20.25" customHeight="1">
      <c r="A207" s="423"/>
      <c r="B207" s="423"/>
      <c r="C207" s="423"/>
      <c r="D207" s="423"/>
      <c r="E207" s="423"/>
      <c r="F207" s="423"/>
      <c r="G207" s="423"/>
      <c r="H207" s="423"/>
      <c r="I207" s="423"/>
      <c r="K207" s="423"/>
      <c r="L207" s="423"/>
      <c r="M207" s="423"/>
      <c r="N207" s="423"/>
      <c r="O207" s="423"/>
      <c r="P207" s="423"/>
      <c r="Q207" s="423"/>
      <c r="R207" s="423"/>
      <c r="S207" s="423"/>
      <c r="T207" s="423"/>
      <c r="U207" s="423"/>
      <c r="V207" s="423"/>
      <c r="W207" s="423"/>
      <c r="X207" s="423"/>
      <c r="Y207" s="423"/>
      <c r="Z207" s="423"/>
      <c r="AA207" s="423"/>
      <c r="AB207" s="423"/>
      <c r="AC207" s="423"/>
      <c r="AD207" s="423"/>
      <c r="AE207" s="423"/>
      <c r="AF207" s="423"/>
    </row>
    <row r="208" spans="1:32" ht="20.25" customHeight="1">
      <c r="A208" s="423"/>
      <c r="B208" s="423"/>
      <c r="C208" s="423"/>
      <c r="D208" s="423"/>
      <c r="E208" s="423"/>
      <c r="F208" s="423"/>
      <c r="G208" s="423"/>
      <c r="H208" s="423"/>
      <c r="I208" s="423"/>
      <c r="K208" s="423"/>
      <c r="L208" s="423"/>
      <c r="M208" s="423"/>
      <c r="N208" s="423"/>
      <c r="O208" s="423"/>
      <c r="P208" s="423"/>
      <c r="Q208" s="423"/>
      <c r="R208" s="423"/>
      <c r="S208" s="423"/>
      <c r="T208" s="423"/>
      <c r="U208" s="423"/>
      <c r="V208" s="423"/>
      <c r="W208" s="423"/>
      <c r="X208" s="423"/>
      <c r="Y208" s="423"/>
      <c r="Z208" s="423"/>
      <c r="AA208" s="423"/>
      <c r="AB208" s="423"/>
      <c r="AC208" s="423"/>
      <c r="AD208" s="423"/>
      <c r="AE208" s="423"/>
      <c r="AF208" s="423"/>
    </row>
    <row r="209" spans="1:32" ht="20.25" customHeight="1">
      <c r="A209" s="423"/>
      <c r="B209" s="423"/>
      <c r="C209" s="423"/>
      <c r="D209" s="423"/>
      <c r="E209" s="423"/>
      <c r="F209" s="423"/>
      <c r="G209" s="423"/>
      <c r="H209" s="423"/>
      <c r="I209" s="423"/>
      <c r="K209" s="423"/>
      <c r="L209" s="423"/>
      <c r="M209" s="423"/>
      <c r="N209" s="423"/>
      <c r="O209" s="423"/>
      <c r="P209" s="423"/>
      <c r="Q209" s="423"/>
      <c r="R209" s="423"/>
      <c r="S209" s="423"/>
      <c r="T209" s="423"/>
      <c r="U209" s="423"/>
      <c r="V209" s="423"/>
      <c r="W209" s="423"/>
      <c r="X209" s="423"/>
      <c r="Y209" s="423"/>
      <c r="Z209" s="423"/>
      <c r="AA209" s="423"/>
      <c r="AB209" s="423"/>
      <c r="AC209" s="423"/>
      <c r="AD209" s="423"/>
      <c r="AE209" s="423"/>
      <c r="AF209" s="423"/>
    </row>
    <row r="210" spans="1:32" ht="20.25" customHeight="1">
      <c r="A210" s="423"/>
      <c r="B210" s="423"/>
      <c r="C210" s="423"/>
      <c r="D210" s="423"/>
      <c r="E210" s="423"/>
      <c r="F210" s="423"/>
      <c r="G210" s="423"/>
      <c r="H210" s="423"/>
      <c r="I210" s="423"/>
      <c r="K210" s="423"/>
      <c r="L210" s="423"/>
      <c r="M210" s="423"/>
      <c r="N210" s="423"/>
      <c r="O210" s="423"/>
      <c r="P210" s="423"/>
      <c r="Q210" s="423"/>
      <c r="R210" s="423"/>
      <c r="S210" s="423"/>
      <c r="T210" s="423"/>
      <c r="U210" s="423"/>
      <c r="V210" s="423"/>
      <c r="W210" s="423"/>
      <c r="X210" s="423"/>
      <c r="Y210" s="423"/>
      <c r="Z210" s="423"/>
      <c r="AA210" s="423"/>
      <c r="AB210" s="423"/>
      <c r="AC210" s="423"/>
      <c r="AD210" s="423"/>
      <c r="AE210" s="423"/>
      <c r="AF210" s="423"/>
    </row>
    <row r="211" spans="1:32" ht="20.25" customHeight="1">
      <c r="A211" s="423"/>
      <c r="B211" s="423"/>
      <c r="C211" s="423"/>
      <c r="D211" s="423"/>
      <c r="E211" s="423"/>
      <c r="F211" s="423"/>
      <c r="G211" s="423"/>
      <c r="H211" s="423"/>
      <c r="I211" s="423"/>
      <c r="K211" s="423"/>
      <c r="L211" s="423"/>
      <c r="M211" s="423"/>
      <c r="N211" s="423"/>
      <c r="O211" s="423"/>
      <c r="P211" s="423"/>
      <c r="Q211" s="423"/>
      <c r="R211" s="423"/>
      <c r="S211" s="423"/>
      <c r="T211" s="423"/>
      <c r="U211" s="423"/>
      <c r="V211" s="423"/>
      <c r="W211" s="423"/>
      <c r="X211" s="423"/>
      <c r="Y211" s="423"/>
      <c r="Z211" s="423"/>
      <c r="AA211" s="423"/>
      <c r="AB211" s="423"/>
      <c r="AC211" s="423"/>
      <c r="AD211" s="423"/>
      <c r="AE211" s="423"/>
      <c r="AF211" s="423"/>
    </row>
    <row r="212" spans="1:32" ht="20.25" customHeight="1">
      <c r="A212" s="423"/>
      <c r="B212" s="423"/>
      <c r="C212" s="423"/>
      <c r="D212" s="423"/>
      <c r="E212" s="423"/>
      <c r="F212" s="423"/>
      <c r="G212" s="423"/>
      <c r="H212" s="423"/>
      <c r="I212" s="423"/>
      <c r="K212" s="423"/>
      <c r="L212" s="423"/>
      <c r="M212" s="423"/>
      <c r="N212" s="423"/>
      <c r="O212" s="423"/>
      <c r="P212" s="423"/>
      <c r="Q212" s="423"/>
      <c r="R212" s="423"/>
      <c r="S212" s="423"/>
      <c r="T212" s="423"/>
      <c r="U212" s="423"/>
      <c r="V212" s="423"/>
      <c r="W212" s="423"/>
      <c r="X212" s="423"/>
      <c r="Y212" s="423"/>
      <c r="Z212" s="423"/>
      <c r="AA212" s="423"/>
      <c r="AB212" s="423"/>
      <c r="AC212" s="423"/>
      <c r="AD212" s="423"/>
      <c r="AE212" s="423"/>
      <c r="AF212" s="423"/>
    </row>
    <row r="213" spans="1:32" ht="20.25" customHeight="1">
      <c r="A213" s="423"/>
      <c r="B213" s="423"/>
      <c r="C213" s="423"/>
      <c r="D213" s="423"/>
      <c r="E213" s="423"/>
      <c r="F213" s="423"/>
      <c r="G213" s="423"/>
      <c r="H213" s="423"/>
      <c r="I213" s="423"/>
      <c r="K213" s="423"/>
      <c r="L213" s="423"/>
      <c r="M213" s="423"/>
      <c r="N213" s="423"/>
      <c r="O213" s="423"/>
      <c r="P213" s="423"/>
      <c r="Q213" s="423"/>
      <c r="R213" s="423"/>
      <c r="S213" s="423"/>
      <c r="T213" s="423"/>
      <c r="U213" s="423"/>
      <c r="V213" s="423"/>
      <c r="W213" s="423"/>
      <c r="X213" s="423"/>
      <c r="Y213" s="423"/>
      <c r="Z213" s="423"/>
      <c r="AA213" s="423"/>
      <c r="AB213" s="423"/>
      <c r="AC213" s="423"/>
      <c r="AD213" s="423"/>
      <c r="AE213" s="423"/>
      <c r="AF213" s="423"/>
    </row>
    <row r="214" spans="1:32" ht="20.25" customHeight="1">
      <c r="A214" s="423"/>
      <c r="B214" s="423"/>
      <c r="C214" s="423"/>
      <c r="D214" s="423"/>
      <c r="E214" s="423"/>
      <c r="F214" s="423"/>
      <c r="G214" s="423"/>
      <c r="H214" s="423"/>
      <c r="I214" s="423"/>
      <c r="K214" s="423"/>
      <c r="L214" s="423"/>
      <c r="M214" s="423"/>
      <c r="N214" s="423"/>
      <c r="O214" s="423"/>
      <c r="P214" s="423"/>
      <c r="Q214" s="423"/>
      <c r="R214" s="423"/>
      <c r="S214" s="423"/>
      <c r="T214" s="423"/>
      <c r="U214" s="423"/>
      <c r="V214" s="423"/>
      <c r="W214" s="423"/>
      <c r="X214" s="423"/>
      <c r="Y214" s="423"/>
      <c r="Z214" s="423"/>
      <c r="AA214" s="423"/>
      <c r="AB214" s="423"/>
      <c r="AC214" s="423"/>
      <c r="AD214" s="423"/>
      <c r="AE214" s="423"/>
      <c r="AF214" s="423"/>
    </row>
    <row r="215" spans="1:32" ht="20.25" customHeight="1">
      <c r="A215" s="423"/>
      <c r="B215" s="423"/>
      <c r="C215" s="423"/>
      <c r="D215" s="423"/>
      <c r="E215" s="423"/>
      <c r="F215" s="423"/>
      <c r="G215" s="423"/>
      <c r="H215" s="423"/>
      <c r="I215" s="423"/>
      <c r="K215" s="423"/>
      <c r="L215" s="423"/>
      <c r="M215" s="423"/>
      <c r="N215" s="423"/>
      <c r="O215" s="423"/>
      <c r="P215" s="423"/>
      <c r="Q215" s="423"/>
      <c r="R215" s="423"/>
      <c r="S215" s="423"/>
      <c r="T215" s="423"/>
      <c r="U215" s="423"/>
      <c r="V215" s="423"/>
      <c r="W215" s="423"/>
      <c r="X215" s="423"/>
      <c r="Y215" s="423"/>
      <c r="Z215" s="423"/>
      <c r="AA215" s="423"/>
      <c r="AB215" s="423"/>
      <c r="AC215" s="423"/>
      <c r="AD215" s="423"/>
      <c r="AE215" s="423"/>
      <c r="AF215" s="423"/>
    </row>
    <row r="216" spans="1:32" ht="20.25" customHeight="1">
      <c r="A216" s="423"/>
      <c r="B216" s="423"/>
      <c r="C216" s="423"/>
      <c r="D216" s="423"/>
      <c r="E216" s="423"/>
      <c r="F216" s="423"/>
      <c r="G216" s="423"/>
      <c r="H216" s="423"/>
      <c r="I216" s="423"/>
      <c r="K216" s="423"/>
      <c r="L216" s="423"/>
      <c r="M216" s="423"/>
      <c r="N216" s="423"/>
      <c r="O216" s="423"/>
      <c r="P216" s="423"/>
      <c r="Q216" s="423"/>
      <c r="R216" s="423"/>
      <c r="S216" s="423"/>
      <c r="T216" s="423"/>
      <c r="U216" s="423"/>
      <c r="V216" s="423"/>
      <c r="W216" s="423"/>
      <c r="X216" s="423"/>
      <c r="Y216" s="423"/>
      <c r="Z216" s="423"/>
      <c r="AA216" s="423"/>
      <c r="AB216" s="423"/>
      <c r="AC216" s="423"/>
      <c r="AD216" s="423"/>
      <c r="AE216" s="423"/>
      <c r="AF216" s="423"/>
    </row>
    <row r="217" spans="1:32" ht="20.25" customHeight="1">
      <c r="A217" s="423"/>
      <c r="B217" s="423"/>
      <c r="C217" s="423"/>
      <c r="D217" s="423"/>
      <c r="E217" s="423"/>
      <c r="F217" s="423"/>
      <c r="G217" s="423"/>
      <c r="H217" s="423"/>
      <c r="I217" s="423"/>
      <c r="K217" s="423"/>
      <c r="L217" s="423"/>
      <c r="M217" s="423"/>
      <c r="N217" s="423"/>
      <c r="O217" s="423"/>
      <c r="P217" s="423"/>
      <c r="Q217" s="423"/>
      <c r="R217" s="423"/>
      <c r="S217" s="423"/>
      <c r="T217" s="423"/>
      <c r="U217" s="423"/>
      <c r="V217" s="423"/>
      <c r="W217" s="423"/>
      <c r="X217" s="423"/>
      <c r="Y217" s="423"/>
      <c r="Z217" s="423"/>
      <c r="AA217" s="423"/>
      <c r="AB217" s="423"/>
      <c r="AC217" s="423"/>
      <c r="AD217" s="423"/>
      <c r="AE217" s="423"/>
      <c r="AF217" s="423"/>
    </row>
    <row r="218" spans="1:32" ht="20.25" customHeight="1">
      <c r="A218" s="423"/>
      <c r="B218" s="423"/>
      <c r="C218" s="423"/>
      <c r="D218" s="423"/>
      <c r="E218" s="423"/>
      <c r="F218" s="423"/>
      <c r="G218" s="423"/>
      <c r="H218" s="423"/>
      <c r="I218" s="423"/>
      <c r="K218" s="423"/>
      <c r="L218" s="423"/>
      <c r="M218" s="423"/>
      <c r="N218" s="423"/>
      <c r="O218" s="423"/>
      <c r="P218" s="423"/>
      <c r="Q218" s="423"/>
      <c r="R218" s="423"/>
      <c r="S218" s="423"/>
      <c r="T218" s="423"/>
      <c r="U218" s="423"/>
      <c r="V218" s="423"/>
      <c r="W218" s="423"/>
      <c r="X218" s="423"/>
      <c r="Y218" s="423"/>
      <c r="Z218" s="423"/>
      <c r="AA218" s="423"/>
      <c r="AB218" s="423"/>
      <c r="AC218" s="423"/>
      <c r="AD218" s="423"/>
      <c r="AE218" s="423"/>
      <c r="AF218" s="423"/>
    </row>
    <row r="219" spans="1:32" ht="20.25" customHeight="1">
      <c r="A219" s="423"/>
      <c r="B219" s="423"/>
      <c r="C219" s="423"/>
      <c r="D219" s="423"/>
      <c r="E219" s="423"/>
      <c r="F219" s="423"/>
      <c r="G219" s="423"/>
      <c r="H219" s="423"/>
      <c r="I219" s="423"/>
      <c r="K219" s="423"/>
      <c r="L219" s="423"/>
      <c r="M219" s="423"/>
      <c r="N219" s="423"/>
      <c r="O219" s="423"/>
      <c r="P219" s="423"/>
      <c r="Q219" s="423"/>
      <c r="R219" s="423"/>
      <c r="S219" s="423"/>
      <c r="T219" s="423"/>
      <c r="U219" s="423"/>
      <c r="V219" s="423"/>
      <c r="W219" s="423"/>
      <c r="X219" s="423"/>
      <c r="Y219" s="423"/>
      <c r="Z219" s="423"/>
      <c r="AA219" s="423"/>
      <c r="AB219" s="423"/>
      <c r="AC219" s="423"/>
      <c r="AD219" s="423"/>
      <c r="AE219" s="423"/>
      <c r="AF219" s="423"/>
    </row>
    <row r="220" spans="1:32" ht="20.25" customHeight="1">
      <c r="A220" s="423"/>
      <c r="B220" s="423"/>
      <c r="C220" s="423"/>
      <c r="D220" s="423"/>
      <c r="E220" s="423"/>
      <c r="F220" s="423"/>
      <c r="G220" s="423"/>
      <c r="H220" s="423"/>
      <c r="I220" s="423"/>
      <c r="K220" s="423"/>
      <c r="L220" s="423"/>
      <c r="M220" s="423"/>
      <c r="N220" s="423"/>
      <c r="O220" s="423"/>
      <c r="P220" s="423"/>
      <c r="Q220" s="423"/>
      <c r="R220" s="423"/>
      <c r="S220" s="423"/>
      <c r="T220" s="423"/>
      <c r="U220" s="423"/>
      <c r="V220" s="423"/>
      <c r="W220" s="423"/>
      <c r="X220" s="423"/>
      <c r="Y220" s="423"/>
      <c r="Z220" s="423"/>
      <c r="AA220" s="423"/>
      <c r="AB220" s="423"/>
      <c r="AC220" s="423"/>
      <c r="AD220" s="423"/>
      <c r="AE220" s="423"/>
      <c r="AF220" s="423"/>
    </row>
    <row r="221" spans="1:32" ht="20.25" customHeight="1">
      <c r="A221" s="423"/>
      <c r="B221" s="423"/>
      <c r="C221" s="423"/>
      <c r="D221" s="423"/>
      <c r="E221" s="423"/>
      <c r="F221" s="423"/>
      <c r="G221" s="423"/>
      <c r="H221" s="423"/>
      <c r="I221" s="423"/>
      <c r="K221" s="423"/>
      <c r="L221" s="423"/>
      <c r="M221" s="423"/>
      <c r="N221" s="423"/>
      <c r="O221" s="423"/>
      <c r="P221" s="423"/>
      <c r="Q221" s="423"/>
      <c r="R221" s="423"/>
      <c r="S221" s="423"/>
      <c r="T221" s="423"/>
      <c r="U221" s="423"/>
      <c r="V221" s="423"/>
      <c r="W221" s="423"/>
      <c r="X221" s="423"/>
      <c r="Y221" s="423"/>
      <c r="Z221" s="423"/>
      <c r="AA221" s="423"/>
      <c r="AB221" s="423"/>
      <c r="AC221" s="423"/>
      <c r="AD221" s="423"/>
      <c r="AE221" s="423"/>
      <c r="AF221" s="423"/>
    </row>
    <row r="222" spans="1:32" ht="20.25" customHeight="1">
      <c r="A222" s="423"/>
      <c r="B222" s="423"/>
      <c r="C222" s="423"/>
      <c r="D222" s="423"/>
      <c r="E222" s="423"/>
      <c r="F222" s="423"/>
      <c r="G222" s="423"/>
      <c r="H222" s="423"/>
      <c r="I222" s="423"/>
      <c r="K222" s="423"/>
      <c r="L222" s="423"/>
      <c r="M222" s="423"/>
      <c r="N222" s="423"/>
      <c r="O222" s="423"/>
      <c r="P222" s="423"/>
      <c r="Q222" s="423"/>
      <c r="R222" s="423"/>
      <c r="S222" s="423"/>
      <c r="T222" s="423"/>
      <c r="U222" s="423"/>
      <c r="V222" s="423"/>
      <c r="W222" s="423"/>
      <c r="X222" s="423"/>
      <c r="Y222" s="423"/>
      <c r="Z222" s="423"/>
      <c r="AA222" s="423"/>
      <c r="AB222" s="423"/>
      <c r="AC222" s="423"/>
      <c r="AD222" s="423"/>
      <c r="AE222" s="423"/>
      <c r="AF222" s="423"/>
    </row>
    <row r="223" spans="1:32" ht="20.25" customHeight="1">
      <c r="A223" s="423"/>
      <c r="B223" s="423"/>
      <c r="C223" s="423"/>
      <c r="D223" s="423"/>
      <c r="E223" s="423"/>
      <c r="F223" s="423"/>
      <c r="G223" s="423"/>
      <c r="H223" s="423"/>
      <c r="I223" s="423"/>
      <c r="K223" s="423"/>
      <c r="L223" s="423"/>
      <c r="M223" s="423"/>
      <c r="N223" s="423"/>
      <c r="O223" s="423"/>
      <c r="P223" s="423"/>
      <c r="Q223" s="423"/>
      <c r="R223" s="423"/>
      <c r="S223" s="423"/>
      <c r="T223" s="423"/>
      <c r="U223" s="423"/>
      <c r="V223" s="423"/>
      <c r="W223" s="423"/>
      <c r="X223" s="423"/>
      <c r="Y223" s="423"/>
      <c r="Z223" s="423"/>
      <c r="AA223" s="423"/>
      <c r="AB223" s="423"/>
      <c r="AC223" s="423"/>
      <c r="AD223" s="423"/>
      <c r="AE223" s="423"/>
      <c r="AF223" s="423"/>
    </row>
    <row r="224" spans="1:32" ht="20.25" customHeight="1">
      <c r="A224" s="423"/>
      <c r="B224" s="423"/>
      <c r="C224" s="423"/>
      <c r="D224" s="423"/>
      <c r="E224" s="423"/>
      <c r="F224" s="423"/>
      <c r="G224" s="423"/>
      <c r="H224" s="423"/>
      <c r="I224" s="423"/>
      <c r="K224" s="423"/>
      <c r="L224" s="423"/>
      <c r="M224" s="423"/>
      <c r="N224" s="423"/>
      <c r="O224" s="423"/>
      <c r="P224" s="423"/>
      <c r="Q224" s="423"/>
      <c r="R224" s="423"/>
      <c r="S224" s="423"/>
      <c r="T224" s="423"/>
      <c r="U224" s="423"/>
      <c r="V224" s="423"/>
      <c r="W224" s="423"/>
      <c r="X224" s="423"/>
      <c r="Y224" s="423"/>
      <c r="Z224" s="423"/>
      <c r="AA224" s="423"/>
      <c r="AB224" s="423"/>
      <c r="AC224" s="423"/>
      <c r="AD224" s="423"/>
      <c r="AE224" s="423"/>
      <c r="AF224" s="423"/>
    </row>
    <row r="225" spans="1:32" ht="20.25" customHeight="1">
      <c r="A225" s="423"/>
      <c r="B225" s="423"/>
      <c r="C225" s="423"/>
      <c r="D225" s="423"/>
      <c r="E225" s="423"/>
      <c r="F225" s="423"/>
      <c r="G225" s="423"/>
      <c r="H225" s="423"/>
      <c r="I225" s="423"/>
      <c r="K225" s="423"/>
      <c r="L225" s="423"/>
      <c r="M225" s="423"/>
      <c r="N225" s="423"/>
      <c r="O225" s="423"/>
      <c r="P225" s="423"/>
      <c r="Q225" s="423"/>
      <c r="R225" s="423"/>
      <c r="S225" s="423"/>
      <c r="T225" s="423"/>
      <c r="U225" s="423"/>
      <c r="V225" s="423"/>
      <c r="W225" s="423"/>
      <c r="X225" s="423"/>
      <c r="Y225" s="423"/>
      <c r="Z225" s="423"/>
      <c r="AA225" s="423"/>
      <c r="AB225" s="423"/>
      <c r="AC225" s="423"/>
      <c r="AD225" s="423"/>
      <c r="AE225" s="423"/>
      <c r="AF225" s="423"/>
    </row>
    <row r="226" spans="1:32" ht="20.25" customHeight="1">
      <c r="A226" s="423"/>
      <c r="B226" s="423"/>
      <c r="C226" s="423"/>
      <c r="D226" s="423"/>
      <c r="E226" s="423"/>
      <c r="F226" s="423"/>
      <c r="G226" s="423"/>
      <c r="H226" s="423"/>
      <c r="I226" s="423"/>
      <c r="K226" s="423"/>
      <c r="L226" s="423"/>
      <c r="M226" s="423"/>
      <c r="N226" s="423"/>
      <c r="O226" s="423"/>
      <c r="P226" s="423"/>
      <c r="Q226" s="423"/>
      <c r="R226" s="423"/>
      <c r="S226" s="423"/>
      <c r="T226" s="423"/>
      <c r="U226" s="423"/>
      <c r="V226" s="423"/>
      <c r="W226" s="423"/>
      <c r="X226" s="423"/>
      <c r="Y226" s="423"/>
      <c r="Z226" s="423"/>
      <c r="AA226" s="423"/>
      <c r="AB226" s="423"/>
      <c r="AC226" s="423"/>
      <c r="AD226" s="423"/>
      <c r="AE226" s="423"/>
      <c r="AF226" s="423"/>
    </row>
    <row r="227" spans="1:32" ht="20.25" customHeight="1">
      <c r="A227" s="423"/>
      <c r="B227" s="423"/>
      <c r="C227" s="423"/>
      <c r="D227" s="423"/>
      <c r="E227" s="423"/>
      <c r="F227" s="423"/>
      <c r="G227" s="423"/>
      <c r="H227" s="423"/>
      <c r="I227" s="423"/>
      <c r="K227" s="423"/>
      <c r="L227" s="423"/>
      <c r="M227" s="423"/>
      <c r="N227" s="423"/>
      <c r="O227" s="423"/>
      <c r="P227" s="423"/>
      <c r="Q227" s="423"/>
      <c r="R227" s="423"/>
      <c r="S227" s="423"/>
      <c r="T227" s="423"/>
      <c r="U227" s="423"/>
      <c r="V227" s="423"/>
      <c r="W227" s="423"/>
      <c r="X227" s="423"/>
      <c r="Y227" s="423"/>
      <c r="Z227" s="423"/>
      <c r="AA227" s="423"/>
      <c r="AB227" s="423"/>
      <c r="AC227" s="423"/>
      <c r="AD227" s="423"/>
      <c r="AE227" s="423"/>
      <c r="AF227" s="423"/>
    </row>
    <row r="228" spans="1:32" ht="20.25" customHeight="1">
      <c r="A228" s="423"/>
      <c r="B228" s="423"/>
      <c r="C228" s="423"/>
      <c r="D228" s="423"/>
      <c r="E228" s="423"/>
      <c r="F228" s="423"/>
      <c r="G228" s="423"/>
      <c r="H228" s="423"/>
      <c r="I228" s="423"/>
      <c r="K228" s="423"/>
      <c r="L228" s="423"/>
      <c r="M228" s="423"/>
      <c r="N228" s="423"/>
      <c r="O228" s="423"/>
      <c r="P228" s="423"/>
      <c r="Q228" s="423"/>
      <c r="R228" s="423"/>
      <c r="S228" s="423"/>
      <c r="T228" s="423"/>
      <c r="U228" s="423"/>
      <c r="V228" s="423"/>
      <c r="W228" s="423"/>
      <c r="X228" s="423"/>
      <c r="Y228" s="423"/>
      <c r="Z228" s="423"/>
      <c r="AA228" s="423"/>
      <c r="AB228" s="423"/>
      <c r="AC228" s="423"/>
      <c r="AD228" s="423"/>
      <c r="AE228" s="423"/>
      <c r="AF228" s="423"/>
    </row>
    <row r="229" spans="1:32" ht="20.25" customHeight="1">
      <c r="A229" s="423"/>
      <c r="B229" s="423"/>
      <c r="C229" s="423"/>
      <c r="D229" s="423"/>
      <c r="E229" s="423"/>
      <c r="F229" s="423"/>
      <c r="G229" s="423"/>
      <c r="H229" s="423"/>
      <c r="I229" s="423"/>
      <c r="K229" s="423"/>
      <c r="L229" s="423"/>
      <c r="M229" s="423"/>
      <c r="N229" s="423"/>
      <c r="O229" s="423"/>
      <c r="P229" s="423"/>
      <c r="Q229" s="423"/>
      <c r="R229" s="423"/>
      <c r="S229" s="423"/>
      <c r="T229" s="423"/>
      <c r="U229" s="423"/>
      <c r="V229" s="423"/>
      <c r="W229" s="423"/>
      <c r="X229" s="423"/>
      <c r="Y229" s="423"/>
      <c r="Z229" s="423"/>
      <c r="AA229" s="423"/>
      <c r="AB229" s="423"/>
      <c r="AC229" s="423"/>
      <c r="AD229" s="423"/>
      <c r="AE229" s="423"/>
      <c r="AF229" s="423"/>
    </row>
    <row r="230" spans="1:32" ht="20.25" customHeight="1">
      <c r="A230" s="423"/>
      <c r="B230" s="423"/>
      <c r="C230" s="423"/>
      <c r="D230" s="423"/>
      <c r="E230" s="423"/>
      <c r="F230" s="423"/>
      <c r="G230" s="423"/>
      <c r="H230" s="423"/>
      <c r="I230" s="423"/>
      <c r="K230" s="423"/>
      <c r="L230" s="423"/>
      <c r="M230" s="423"/>
      <c r="N230" s="423"/>
      <c r="O230" s="423"/>
      <c r="P230" s="423"/>
      <c r="Q230" s="423"/>
      <c r="R230" s="423"/>
      <c r="S230" s="423"/>
      <c r="T230" s="423"/>
      <c r="U230" s="423"/>
      <c r="V230" s="423"/>
      <c r="W230" s="423"/>
      <c r="X230" s="423"/>
      <c r="Y230" s="423"/>
      <c r="Z230" s="423"/>
      <c r="AA230" s="423"/>
      <c r="AB230" s="423"/>
      <c r="AC230" s="423"/>
      <c r="AD230" s="423"/>
      <c r="AE230" s="423"/>
      <c r="AF230" s="423"/>
    </row>
    <row r="231" spans="1:32" ht="20.25" customHeight="1">
      <c r="A231" s="423"/>
      <c r="B231" s="423"/>
      <c r="C231" s="423"/>
      <c r="D231" s="423"/>
      <c r="E231" s="423"/>
      <c r="F231" s="423"/>
      <c r="G231" s="423"/>
      <c r="H231" s="423"/>
      <c r="I231" s="423"/>
      <c r="K231" s="423"/>
      <c r="L231" s="423"/>
      <c r="M231" s="423"/>
      <c r="N231" s="423"/>
      <c r="O231" s="423"/>
      <c r="P231" s="423"/>
      <c r="Q231" s="423"/>
      <c r="R231" s="423"/>
      <c r="S231" s="423"/>
      <c r="T231" s="423"/>
      <c r="U231" s="423"/>
      <c r="V231" s="423"/>
      <c r="W231" s="423"/>
      <c r="X231" s="423"/>
      <c r="Y231" s="423"/>
      <c r="Z231" s="423"/>
      <c r="AA231" s="423"/>
      <c r="AB231" s="423"/>
      <c r="AC231" s="423"/>
      <c r="AD231" s="423"/>
      <c r="AE231" s="423"/>
      <c r="AF231" s="423"/>
    </row>
    <row r="232" spans="1:32" ht="20.25" customHeight="1">
      <c r="A232" s="423"/>
      <c r="B232" s="423"/>
      <c r="C232" s="423"/>
      <c r="D232" s="423"/>
      <c r="E232" s="423"/>
      <c r="F232" s="423"/>
      <c r="G232" s="423"/>
      <c r="H232" s="423"/>
      <c r="I232" s="423"/>
      <c r="K232" s="423"/>
      <c r="L232" s="423"/>
      <c r="M232" s="423"/>
      <c r="N232" s="423"/>
      <c r="O232" s="423"/>
      <c r="P232" s="423"/>
      <c r="Q232" s="423"/>
      <c r="R232" s="423"/>
      <c r="S232" s="423"/>
      <c r="T232" s="423"/>
      <c r="U232" s="423"/>
      <c r="V232" s="423"/>
      <c r="W232" s="423"/>
      <c r="X232" s="423"/>
      <c r="Y232" s="423"/>
      <c r="Z232" s="423"/>
      <c r="AA232" s="423"/>
      <c r="AB232" s="423"/>
      <c r="AC232" s="423"/>
      <c r="AD232" s="423"/>
      <c r="AE232" s="423"/>
      <c r="AF232" s="423"/>
    </row>
    <row r="233" spans="1:32" ht="20.25" customHeight="1">
      <c r="A233" s="423"/>
      <c r="B233" s="423"/>
      <c r="C233" s="423"/>
      <c r="D233" s="423"/>
      <c r="E233" s="423"/>
      <c r="F233" s="423"/>
      <c r="G233" s="423"/>
      <c r="H233" s="423"/>
      <c r="I233" s="423"/>
      <c r="K233" s="423"/>
      <c r="L233" s="423"/>
      <c r="M233" s="423"/>
      <c r="N233" s="423"/>
      <c r="O233" s="423"/>
      <c r="P233" s="423"/>
      <c r="Q233" s="423"/>
      <c r="R233" s="423"/>
      <c r="S233" s="423"/>
      <c r="T233" s="423"/>
      <c r="U233" s="423"/>
      <c r="V233" s="423"/>
      <c r="W233" s="423"/>
      <c r="X233" s="423"/>
      <c r="Y233" s="423"/>
      <c r="Z233" s="423"/>
      <c r="AA233" s="423"/>
      <c r="AB233" s="423"/>
      <c r="AC233" s="423"/>
      <c r="AD233" s="423"/>
      <c r="AE233" s="423"/>
      <c r="AF233" s="423"/>
    </row>
    <row r="234" spans="1:32" ht="20.25" customHeight="1">
      <c r="A234" s="423"/>
      <c r="B234" s="423"/>
      <c r="C234" s="423"/>
      <c r="D234" s="423"/>
      <c r="E234" s="423"/>
      <c r="F234" s="423"/>
      <c r="G234" s="423"/>
      <c r="H234" s="423"/>
      <c r="I234" s="423"/>
      <c r="K234" s="423"/>
      <c r="L234" s="423"/>
      <c r="M234" s="423"/>
      <c r="N234" s="423"/>
      <c r="O234" s="423"/>
      <c r="P234" s="423"/>
      <c r="Q234" s="423"/>
      <c r="R234" s="423"/>
      <c r="S234" s="423"/>
      <c r="T234" s="423"/>
      <c r="U234" s="423"/>
      <c r="V234" s="423"/>
      <c r="W234" s="423"/>
      <c r="X234" s="423"/>
      <c r="Y234" s="423"/>
      <c r="Z234" s="423"/>
      <c r="AA234" s="423"/>
      <c r="AB234" s="423"/>
      <c r="AC234" s="423"/>
      <c r="AD234" s="423"/>
      <c r="AE234" s="423"/>
      <c r="AF234" s="423"/>
    </row>
    <row r="235" spans="1:32" ht="20.25" customHeight="1">
      <c r="A235" s="423"/>
      <c r="B235" s="423"/>
      <c r="C235" s="423"/>
      <c r="D235" s="423"/>
      <c r="E235" s="423"/>
      <c r="F235" s="423"/>
      <c r="G235" s="423"/>
      <c r="H235" s="423"/>
      <c r="I235" s="423"/>
      <c r="K235" s="423"/>
      <c r="L235" s="423"/>
      <c r="M235" s="423"/>
      <c r="N235" s="423"/>
      <c r="O235" s="423"/>
      <c r="P235" s="423"/>
      <c r="Q235" s="423"/>
      <c r="R235" s="423"/>
      <c r="S235" s="423"/>
      <c r="T235" s="423"/>
      <c r="U235" s="423"/>
      <c r="V235" s="423"/>
      <c r="W235" s="423"/>
      <c r="X235" s="423"/>
      <c r="Y235" s="423"/>
      <c r="Z235" s="423"/>
      <c r="AA235" s="423"/>
      <c r="AB235" s="423"/>
      <c r="AC235" s="423"/>
      <c r="AD235" s="423"/>
      <c r="AE235" s="423"/>
      <c r="AF235" s="423"/>
    </row>
    <row r="236" spans="1:32" ht="20.25" customHeight="1">
      <c r="A236" s="423"/>
      <c r="B236" s="423"/>
      <c r="C236" s="423"/>
      <c r="D236" s="423"/>
      <c r="E236" s="423"/>
      <c r="F236" s="423"/>
      <c r="G236" s="423"/>
      <c r="H236" s="423"/>
      <c r="I236" s="423"/>
      <c r="K236" s="423"/>
      <c r="L236" s="423"/>
      <c r="M236" s="423"/>
      <c r="N236" s="423"/>
      <c r="O236" s="423"/>
      <c r="P236" s="423"/>
      <c r="Q236" s="423"/>
      <c r="R236" s="423"/>
      <c r="S236" s="423"/>
      <c r="T236" s="423"/>
      <c r="U236" s="423"/>
      <c r="V236" s="423"/>
      <c r="W236" s="423"/>
      <c r="X236" s="423"/>
      <c r="Y236" s="423"/>
      <c r="Z236" s="423"/>
      <c r="AA236" s="423"/>
      <c r="AB236" s="423"/>
      <c r="AC236" s="423"/>
      <c r="AD236" s="423"/>
      <c r="AE236" s="423"/>
      <c r="AF236" s="423"/>
    </row>
    <row r="237" spans="1:32" ht="20.25" customHeight="1">
      <c r="A237" s="423"/>
      <c r="B237" s="423"/>
      <c r="C237" s="423"/>
      <c r="D237" s="423"/>
      <c r="E237" s="423"/>
      <c r="F237" s="423"/>
      <c r="G237" s="423"/>
      <c r="H237" s="423"/>
      <c r="I237" s="423"/>
      <c r="K237" s="423"/>
      <c r="L237" s="423"/>
      <c r="M237" s="423"/>
      <c r="N237" s="423"/>
      <c r="O237" s="423"/>
      <c r="P237" s="423"/>
      <c r="Q237" s="423"/>
      <c r="R237" s="423"/>
      <c r="S237" s="423"/>
      <c r="T237" s="423"/>
      <c r="U237" s="423"/>
      <c r="V237" s="423"/>
      <c r="W237" s="423"/>
      <c r="X237" s="423"/>
      <c r="Y237" s="423"/>
      <c r="Z237" s="423"/>
      <c r="AA237" s="423"/>
      <c r="AB237" s="423"/>
      <c r="AC237" s="423"/>
      <c r="AD237" s="423"/>
      <c r="AE237" s="423"/>
      <c r="AF237" s="423"/>
    </row>
    <row r="238" spans="1:32" ht="20.25" customHeight="1">
      <c r="A238" s="423"/>
      <c r="B238" s="423"/>
      <c r="C238" s="423"/>
      <c r="D238" s="423"/>
      <c r="E238" s="423"/>
      <c r="F238" s="423"/>
      <c r="G238" s="423"/>
      <c r="H238" s="423"/>
      <c r="I238" s="423"/>
      <c r="K238" s="423"/>
      <c r="L238" s="423"/>
      <c r="M238" s="423"/>
      <c r="N238" s="423"/>
      <c r="O238" s="423"/>
      <c r="P238" s="423"/>
      <c r="Q238" s="423"/>
      <c r="R238" s="423"/>
      <c r="S238" s="423"/>
      <c r="T238" s="423"/>
      <c r="U238" s="423"/>
      <c r="V238" s="423"/>
      <c r="W238" s="423"/>
      <c r="X238" s="423"/>
      <c r="Y238" s="423"/>
      <c r="Z238" s="423"/>
      <c r="AA238" s="423"/>
      <c r="AB238" s="423"/>
      <c r="AC238" s="423"/>
      <c r="AD238" s="423"/>
      <c r="AE238" s="423"/>
      <c r="AF238" s="423"/>
    </row>
    <row r="239" spans="1:32" ht="20.25" customHeight="1">
      <c r="A239" s="423"/>
      <c r="B239" s="423"/>
      <c r="C239" s="423"/>
      <c r="D239" s="423"/>
      <c r="E239" s="423"/>
      <c r="F239" s="423"/>
      <c r="G239" s="423"/>
      <c r="H239" s="423"/>
      <c r="I239" s="423"/>
      <c r="K239" s="423"/>
      <c r="L239" s="423"/>
      <c r="M239" s="423"/>
      <c r="N239" s="423"/>
      <c r="O239" s="423"/>
      <c r="P239" s="423"/>
      <c r="Q239" s="423"/>
      <c r="R239" s="423"/>
      <c r="S239" s="423"/>
      <c r="T239" s="423"/>
      <c r="U239" s="423"/>
      <c r="V239" s="423"/>
      <c r="W239" s="423"/>
      <c r="X239" s="423"/>
      <c r="Y239" s="423"/>
      <c r="Z239" s="423"/>
      <c r="AA239" s="423"/>
      <c r="AB239" s="423"/>
      <c r="AC239" s="423"/>
      <c r="AD239" s="423"/>
      <c r="AE239" s="423"/>
      <c r="AF239" s="423"/>
    </row>
    <row r="240" spans="1:32" ht="20.25" customHeight="1">
      <c r="A240" s="423"/>
      <c r="B240" s="423"/>
      <c r="C240" s="423"/>
      <c r="D240" s="423"/>
      <c r="E240" s="423"/>
      <c r="F240" s="423"/>
      <c r="G240" s="423"/>
      <c r="H240" s="423"/>
      <c r="I240" s="423"/>
      <c r="K240" s="423"/>
      <c r="L240" s="423"/>
      <c r="M240" s="423"/>
      <c r="N240" s="423"/>
      <c r="O240" s="423"/>
      <c r="P240" s="423"/>
      <c r="Q240" s="423"/>
      <c r="R240" s="423"/>
      <c r="S240" s="423"/>
      <c r="T240" s="423"/>
      <c r="U240" s="423"/>
      <c r="V240" s="423"/>
      <c r="W240" s="423"/>
      <c r="X240" s="423"/>
      <c r="Y240" s="423"/>
      <c r="Z240" s="423"/>
      <c r="AA240" s="423"/>
      <c r="AB240" s="423"/>
      <c r="AC240" s="423"/>
      <c r="AD240" s="423"/>
      <c r="AE240" s="423"/>
      <c r="AF240" s="423"/>
    </row>
    <row r="241" spans="1:32" ht="20.25" customHeight="1">
      <c r="A241" s="423"/>
      <c r="B241" s="423"/>
      <c r="C241" s="423"/>
      <c r="D241" s="423"/>
      <c r="E241" s="423"/>
      <c r="F241" s="423"/>
      <c r="G241" s="423"/>
      <c r="H241" s="423"/>
      <c r="I241" s="423"/>
      <c r="K241" s="423"/>
      <c r="L241" s="423"/>
      <c r="M241" s="423"/>
      <c r="N241" s="423"/>
      <c r="O241" s="423"/>
      <c r="P241" s="423"/>
      <c r="Q241" s="423"/>
      <c r="R241" s="423"/>
      <c r="S241" s="423"/>
      <c r="T241" s="423"/>
      <c r="U241" s="423"/>
      <c r="V241" s="423"/>
      <c r="W241" s="423"/>
      <c r="X241" s="423"/>
      <c r="Y241" s="423"/>
      <c r="Z241" s="423"/>
      <c r="AA241" s="423"/>
      <c r="AB241" s="423"/>
      <c r="AC241" s="423"/>
      <c r="AD241" s="423"/>
      <c r="AE241" s="423"/>
      <c r="AF241" s="423"/>
    </row>
    <row r="242" spans="1:32" ht="20.25" customHeight="1">
      <c r="A242" s="423"/>
      <c r="B242" s="423"/>
      <c r="C242" s="423"/>
      <c r="D242" s="423"/>
      <c r="E242" s="423"/>
      <c r="F242" s="423"/>
      <c r="G242" s="423"/>
      <c r="H242" s="423"/>
      <c r="I242" s="423"/>
      <c r="K242" s="423"/>
      <c r="L242" s="423"/>
      <c r="M242" s="423"/>
      <c r="N242" s="423"/>
      <c r="O242" s="423"/>
      <c r="P242" s="423"/>
      <c r="Q242" s="423"/>
      <c r="R242" s="423"/>
      <c r="S242" s="423"/>
      <c r="T242" s="423"/>
      <c r="U242" s="423"/>
      <c r="V242" s="423"/>
      <c r="W242" s="423"/>
      <c r="X242" s="423"/>
      <c r="Y242" s="423"/>
      <c r="Z242" s="423"/>
      <c r="AA242" s="423"/>
      <c r="AB242" s="423"/>
      <c r="AC242" s="423"/>
      <c r="AD242" s="423"/>
      <c r="AE242" s="423"/>
      <c r="AF242" s="423"/>
    </row>
    <row r="243" spans="1:32" ht="20.25" customHeight="1">
      <c r="A243" s="423"/>
      <c r="B243" s="423"/>
      <c r="C243" s="423"/>
      <c r="D243" s="423"/>
      <c r="E243" s="423"/>
      <c r="F243" s="423"/>
      <c r="G243" s="423"/>
      <c r="H243" s="423"/>
      <c r="I243" s="423"/>
      <c r="K243" s="423"/>
      <c r="L243" s="423"/>
      <c r="M243" s="423"/>
      <c r="N243" s="423"/>
      <c r="O243" s="423"/>
      <c r="P243" s="423"/>
      <c r="Q243" s="423"/>
      <c r="R243" s="423"/>
      <c r="S243" s="423"/>
      <c r="T243" s="423"/>
      <c r="U243" s="423"/>
      <c r="V243" s="423"/>
      <c r="W243" s="423"/>
      <c r="X243" s="423"/>
      <c r="Y243" s="423"/>
      <c r="Z243" s="423"/>
      <c r="AA243" s="423"/>
      <c r="AB243" s="423"/>
      <c r="AC243" s="423"/>
      <c r="AD243" s="423"/>
      <c r="AE243" s="423"/>
      <c r="AF243" s="423"/>
    </row>
    <row r="244" spans="1:32" ht="20.25" customHeight="1">
      <c r="A244" s="423"/>
      <c r="B244" s="423"/>
      <c r="C244" s="423"/>
      <c r="D244" s="423"/>
      <c r="E244" s="423"/>
      <c r="F244" s="423"/>
      <c r="G244" s="423"/>
      <c r="H244" s="423"/>
      <c r="I244" s="423"/>
      <c r="K244" s="423"/>
      <c r="L244" s="423"/>
      <c r="M244" s="423"/>
      <c r="N244" s="423"/>
      <c r="O244" s="423"/>
      <c r="P244" s="423"/>
      <c r="Q244" s="423"/>
      <c r="R244" s="423"/>
      <c r="S244" s="423"/>
      <c r="T244" s="423"/>
      <c r="U244" s="423"/>
      <c r="V244" s="423"/>
      <c r="W244" s="423"/>
      <c r="X244" s="423"/>
      <c r="Y244" s="423"/>
      <c r="Z244" s="423"/>
      <c r="AA244" s="423"/>
      <c r="AB244" s="423"/>
      <c r="AC244" s="423"/>
      <c r="AD244" s="423"/>
      <c r="AE244" s="423"/>
      <c r="AF244" s="423"/>
    </row>
    <row r="245" spans="1:32" ht="20.25" customHeight="1">
      <c r="A245" s="423"/>
      <c r="B245" s="423"/>
      <c r="C245" s="423"/>
      <c r="D245" s="423"/>
      <c r="E245" s="423"/>
      <c r="F245" s="423"/>
      <c r="G245" s="423"/>
      <c r="H245" s="423"/>
      <c r="I245" s="423"/>
      <c r="K245" s="423"/>
      <c r="L245" s="423"/>
      <c r="M245" s="423"/>
      <c r="N245" s="423"/>
      <c r="O245" s="423"/>
      <c r="P245" s="423"/>
      <c r="Q245" s="423"/>
      <c r="R245" s="423"/>
      <c r="S245" s="423"/>
      <c r="T245" s="423"/>
      <c r="U245" s="423"/>
      <c r="V245" s="423"/>
      <c r="W245" s="423"/>
      <c r="X245" s="423"/>
      <c r="Y245" s="423"/>
      <c r="Z245" s="423"/>
      <c r="AA245" s="423"/>
      <c r="AB245" s="423"/>
      <c r="AC245" s="423"/>
      <c r="AD245" s="423"/>
      <c r="AE245" s="423"/>
      <c r="AF245" s="423"/>
    </row>
    <row r="246" spans="1:32" ht="20.25" customHeight="1">
      <c r="A246" s="423"/>
      <c r="B246" s="423"/>
      <c r="C246" s="423"/>
      <c r="D246" s="423"/>
      <c r="E246" s="423"/>
      <c r="F246" s="423"/>
      <c r="G246" s="423"/>
      <c r="H246" s="423"/>
      <c r="I246" s="423"/>
      <c r="K246" s="423"/>
      <c r="L246" s="423"/>
      <c r="M246" s="423"/>
      <c r="N246" s="423"/>
      <c r="O246" s="423"/>
      <c r="P246" s="423"/>
      <c r="Q246" s="423"/>
      <c r="R246" s="423"/>
      <c r="S246" s="423"/>
      <c r="T246" s="423"/>
      <c r="U246" s="423"/>
      <c r="V246" s="423"/>
      <c r="W246" s="423"/>
      <c r="X246" s="423"/>
      <c r="Y246" s="423"/>
      <c r="Z246" s="423"/>
      <c r="AA246" s="423"/>
      <c r="AB246" s="423"/>
      <c r="AC246" s="423"/>
      <c r="AD246" s="423"/>
      <c r="AE246" s="423"/>
      <c r="AF246" s="423"/>
    </row>
    <row r="247" spans="1:32" ht="20.25" customHeight="1">
      <c r="A247" s="423"/>
      <c r="B247" s="423"/>
      <c r="C247" s="423"/>
      <c r="D247" s="423"/>
      <c r="E247" s="423"/>
      <c r="F247" s="423"/>
      <c r="G247" s="423"/>
      <c r="H247" s="423"/>
      <c r="I247" s="423"/>
      <c r="K247" s="423"/>
      <c r="L247" s="423"/>
      <c r="M247" s="423"/>
      <c r="N247" s="423"/>
      <c r="O247" s="423"/>
      <c r="P247" s="423"/>
      <c r="Q247" s="423"/>
      <c r="R247" s="423"/>
      <c r="S247" s="423"/>
      <c r="T247" s="423"/>
      <c r="U247" s="423"/>
      <c r="V247" s="423"/>
      <c r="W247" s="423"/>
      <c r="X247" s="423"/>
      <c r="Y247" s="423"/>
      <c r="Z247" s="423"/>
      <c r="AA247" s="423"/>
      <c r="AB247" s="423"/>
      <c r="AC247" s="423"/>
      <c r="AD247" s="423"/>
      <c r="AE247" s="423"/>
      <c r="AF247" s="423"/>
    </row>
    <row r="248" spans="1:32" ht="20.25" customHeight="1">
      <c r="A248" s="423"/>
      <c r="B248" s="423"/>
      <c r="C248" s="423"/>
      <c r="D248" s="423"/>
      <c r="E248" s="423"/>
      <c r="F248" s="423"/>
      <c r="G248" s="423"/>
      <c r="H248" s="423"/>
      <c r="I248" s="423"/>
      <c r="K248" s="423"/>
      <c r="L248" s="423"/>
      <c r="M248" s="423"/>
      <c r="N248" s="423"/>
      <c r="O248" s="423"/>
      <c r="P248" s="423"/>
      <c r="Q248" s="423"/>
      <c r="R248" s="423"/>
      <c r="S248" s="423"/>
      <c r="T248" s="423"/>
      <c r="U248" s="423"/>
      <c r="V248" s="423"/>
      <c r="W248" s="423"/>
      <c r="X248" s="423"/>
      <c r="Y248" s="423"/>
      <c r="Z248" s="423"/>
      <c r="AA248" s="423"/>
      <c r="AB248" s="423"/>
      <c r="AC248" s="423"/>
      <c r="AD248" s="423"/>
      <c r="AE248" s="423"/>
      <c r="AF248" s="423"/>
    </row>
    <row r="249" spans="1:32" ht="20.25" customHeight="1">
      <c r="A249" s="423"/>
      <c r="B249" s="423"/>
      <c r="C249" s="423"/>
      <c r="D249" s="423"/>
      <c r="E249" s="423"/>
      <c r="F249" s="423"/>
      <c r="G249" s="423"/>
      <c r="H249" s="423"/>
      <c r="I249" s="423"/>
      <c r="K249" s="423"/>
      <c r="L249" s="423"/>
      <c r="M249" s="423"/>
      <c r="N249" s="423"/>
      <c r="O249" s="423"/>
      <c r="P249" s="423"/>
      <c r="Q249" s="423"/>
      <c r="R249" s="423"/>
      <c r="S249" s="423"/>
      <c r="T249" s="423"/>
      <c r="U249" s="423"/>
      <c r="V249" s="423"/>
      <c r="W249" s="423"/>
      <c r="X249" s="423"/>
      <c r="Y249" s="423"/>
      <c r="Z249" s="423"/>
      <c r="AA249" s="423"/>
      <c r="AB249" s="423"/>
      <c r="AC249" s="423"/>
      <c r="AD249" s="423"/>
      <c r="AE249" s="423"/>
      <c r="AF249" s="423"/>
    </row>
    <row r="250" spans="1:32" ht="20.25" customHeight="1">
      <c r="A250" s="423"/>
      <c r="B250" s="423"/>
      <c r="C250" s="423"/>
      <c r="D250" s="423"/>
      <c r="E250" s="423"/>
      <c r="F250" s="423"/>
      <c r="G250" s="423"/>
      <c r="H250" s="423"/>
      <c r="I250" s="423"/>
      <c r="K250" s="423"/>
      <c r="L250" s="423"/>
      <c r="M250" s="423"/>
      <c r="N250" s="423"/>
      <c r="O250" s="423"/>
      <c r="P250" s="423"/>
      <c r="Q250" s="423"/>
      <c r="R250" s="423"/>
      <c r="S250" s="423"/>
      <c r="T250" s="423"/>
      <c r="U250" s="423"/>
      <c r="V250" s="423"/>
      <c r="W250" s="423"/>
      <c r="X250" s="423"/>
      <c r="Y250" s="423"/>
      <c r="Z250" s="423"/>
      <c r="AA250" s="423"/>
      <c r="AB250" s="423"/>
      <c r="AC250" s="423"/>
      <c r="AD250" s="423"/>
      <c r="AE250" s="423"/>
      <c r="AF250" s="423"/>
    </row>
    <row r="251" spans="1:32" ht="20.25" customHeight="1">
      <c r="A251" s="423"/>
      <c r="B251" s="423"/>
      <c r="C251" s="423"/>
      <c r="D251" s="423"/>
      <c r="E251" s="423"/>
      <c r="F251" s="423"/>
      <c r="G251" s="423"/>
      <c r="H251" s="423"/>
      <c r="I251" s="423"/>
      <c r="K251" s="423"/>
      <c r="L251" s="423"/>
      <c r="M251" s="423"/>
      <c r="N251" s="423"/>
      <c r="O251" s="423"/>
      <c r="P251" s="423"/>
      <c r="Q251" s="423"/>
      <c r="R251" s="423"/>
      <c r="S251" s="423"/>
      <c r="T251" s="423"/>
      <c r="U251" s="423"/>
      <c r="V251" s="423"/>
      <c r="W251" s="423"/>
      <c r="X251" s="423"/>
      <c r="Y251" s="423"/>
      <c r="Z251" s="423"/>
      <c r="AA251" s="423"/>
      <c r="AB251" s="423"/>
      <c r="AC251" s="423"/>
      <c r="AD251" s="423"/>
      <c r="AE251" s="423"/>
      <c r="AF251" s="423"/>
    </row>
    <row r="252" spans="1:32" ht="20.25" customHeight="1">
      <c r="A252" s="423"/>
      <c r="B252" s="423"/>
      <c r="C252" s="423"/>
      <c r="D252" s="423"/>
      <c r="E252" s="423"/>
      <c r="F252" s="423"/>
      <c r="G252" s="423"/>
      <c r="H252" s="423"/>
      <c r="I252" s="423"/>
      <c r="K252" s="423"/>
      <c r="L252" s="423"/>
      <c r="M252" s="423"/>
      <c r="N252" s="423"/>
      <c r="O252" s="423"/>
      <c r="P252" s="423"/>
      <c r="Q252" s="423"/>
      <c r="R252" s="423"/>
      <c r="S252" s="423"/>
      <c r="T252" s="423"/>
      <c r="U252" s="423"/>
      <c r="V252" s="423"/>
      <c r="W252" s="423"/>
      <c r="X252" s="423"/>
      <c r="Y252" s="423"/>
      <c r="Z252" s="423"/>
      <c r="AA252" s="423"/>
      <c r="AB252" s="423"/>
      <c r="AC252" s="423"/>
      <c r="AD252" s="423"/>
      <c r="AE252" s="423"/>
      <c r="AF252" s="423"/>
    </row>
    <row r="253" spans="1:32" ht="20.25" customHeight="1">
      <c r="A253" s="423"/>
      <c r="B253" s="423"/>
      <c r="C253" s="423"/>
      <c r="D253" s="423"/>
      <c r="E253" s="423"/>
      <c r="F253" s="423"/>
      <c r="G253" s="423"/>
      <c r="H253" s="423"/>
      <c r="I253" s="423"/>
      <c r="K253" s="423"/>
      <c r="L253" s="423"/>
      <c r="M253" s="423"/>
      <c r="N253" s="423"/>
      <c r="O253" s="423"/>
      <c r="P253" s="423"/>
      <c r="Q253" s="423"/>
      <c r="R253" s="423"/>
      <c r="S253" s="423"/>
      <c r="T253" s="423"/>
      <c r="U253" s="423"/>
      <c r="V253" s="423"/>
      <c r="W253" s="423"/>
      <c r="X253" s="423"/>
      <c r="Y253" s="423"/>
      <c r="Z253" s="423"/>
      <c r="AA253" s="423"/>
      <c r="AB253" s="423"/>
      <c r="AC253" s="423"/>
      <c r="AD253" s="423"/>
      <c r="AE253" s="423"/>
      <c r="AF253" s="423"/>
    </row>
    <row r="254" spans="1:32" ht="20.25" customHeight="1">
      <c r="A254" s="423"/>
      <c r="B254" s="423"/>
      <c r="C254" s="423"/>
      <c r="D254" s="423"/>
      <c r="E254" s="423"/>
      <c r="F254" s="423"/>
      <c r="G254" s="423"/>
      <c r="H254" s="423"/>
      <c r="I254" s="423"/>
      <c r="K254" s="423"/>
      <c r="L254" s="423"/>
      <c r="M254" s="423"/>
      <c r="N254" s="423"/>
      <c r="O254" s="423"/>
      <c r="P254" s="423"/>
      <c r="Q254" s="423"/>
      <c r="R254" s="423"/>
      <c r="S254" s="423"/>
      <c r="T254" s="423"/>
      <c r="U254" s="423"/>
      <c r="V254" s="423"/>
      <c r="W254" s="423"/>
      <c r="X254" s="423"/>
      <c r="Y254" s="423"/>
      <c r="Z254" s="423"/>
      <c r="AA254" s="423"/>
      <c r="AB254" s="423"/>
      <c r="AC254" s="423"/>
      <c r="AD254" s="423"/>
      <c r="AE254" s="423"/>
      <c r="AF254" s="423"/>
    </row>
    <row r="255" spans="1:32" ht="20.25" customHeight="1">
      <c r="A255" s="423"/>
      <c r="B255" s="423"/>
      <c r="C255" s="423"/>
      <c r="D255" s="423"/>
      <c r="E255" s="423"/>
      <c r="F255" s="423"/>
      <c r="G255" s="423"/>
      <c r="H255" s="423"/>
      <c r="I255" s="423"/>
      <c r="K255" s="423"/>
      <c r="L255" s="423"/>
      <c r="M255" s="423"/>
      <c r="N255" s="423"/>
      <c r="O255" s="423"/>
      <c r="P255" s="423"/>
      <c r="Q255" s="423"/>
      <c r="R255" s="423"/>
      <c r="S255" s="423"/>
      <c r="T255" s="423"/>
      <c r="U255" s="423"/>
      <c r="V255" s="423"/>
      <c r="W255" s="423"/>
      <c r="X255" s="423"/>
      <c r="Y255" s="423"/>
      <c r="Z255" s="423"/>
      <c r="AA255" s="423"/>
      <c r="AB255" s="423"/>
      <c r="AC255" s="423"/>
      <c r="AD255" s="423"/>
      <c r="AE255" s="423"/>
      <c r="AF255" s="423"/>
    </row>
    <row r="256" spans="1:32" ht="20.25" customHeight="1">
      <c r="A256" s="423"/>
      <c r="B256" s="423"/>
      <c r="C256" s="423"/>
      <c r="D256" s="423"/>
      <c r="E256" s="423"/>
      <c r="F256" s="423"/>
      <c r="G256" s="423"/>
      <c r="H256" s="423"/>
      <c r="I256" s="423"/>
      <c r="K256" s="423"/>
      <c r="L256" s="423"/>
      <c r="M256" s="423"/>
      <c r="N256" s="423"/>
      <c r="O256" s="423"/>
      <c r="P256" s="423"/>
      <c r="Q256" s="423"/>
      <c r="R256" s="423"/>
      <c r="S256" s="423"/>
      <c r="T256" s="423"/>
      <c r="U256" s="423"/>
      <c r="V256" s="423"/>
      <c r="W256" s="423"/>
      <c r="X256" s="423"/>
      <c r="Y256" s="423"/>
      <c r="Z256" s="423"/>
      <c r="AA256" s="423"/>
      <c r="AB256" s="423"/>
      <c r="AC256" s="423"/>
      <c r="AD256" s="423"/>
      <c r="AE256" s="423"/>
      <c r="AF256" s="423"/>
    </row>
    <row r="257" spans="1:32" ht="20.25" customHeight="1">
      <c r="A257" s="423"/>
      <c r="B257" s="423"/>
      <c r="C257" s="423"/>
      <c r="D257" s="423"/>
      <c r="E257" s="423"/>
      <c r="F257" s="423"/>
      <c r="G257" s="423"/>
      <c r="H257" s="423"/>
      <c r="I257" s="423"/>
      <c r="K257" s="423"/>
      <c r="L257" s="423"/>
      <c r="M257" s="423"/>
      <c r="N257" s="423"/>
      <c r="O257" s="423"/>
      <c r="P257" s="423"/>
      <c r="Q257" s="423"/>
      <c r="R257" s="423"/>
      <c r="S257" s="423"/>
      <c r="T257" s="423"/>
      <c r="U257" s="423"/>
      <c r="V257" s="423"/>
      <c r="W257" s="423"/>
      <c r="X257" s="423"/>
      <c r="Y257" s="423"/>
      <c r="Z257" s="423"/>
      <c r="AA257" s="423"/>
      <c r="AB257" s="423"/>
      <c r="AC257" s="423"/>
      <c r="AD257" s="423"/>
      <c r="AE257" s="423"/>
      <c r="AF257" s="423"/>
    </row>
    <row r="258" spans="1:32" ht="20.25" customHeight="1">
      <c r="A258" s="423"/>
      <c r="B258" s="423"/>
      <c r="C258" s="423"/>
      <c r="D258" s="423"/>
      <c r="E258" s="423"/>
      <c r="F258" s="423"/>
      <c r="G258" s="423"/>
      <c r="H258" s="423"/>
      <c r="I258" s="423"/>
      <c r="K258" s="423"/>
      <c r="L258" s="423"/>
      <c r="M258" s="423"/>
      <c r="N258" s="423"/>
      <c r="O258" s="423"/>
      <c r="P258" s="423"/>
      <c r="Q258" s="423"/>
      <c r="R258" s="423"/>
      <c r="S258" s="423"/>
      <c r="T258" s="423"/>
      <c r="U258" s="423"/>
      <c r="V258" s="423"/>
      <c r="W258" s="423"/>
      <c r="X258" s="423"/>
      <c r="Y258" s="423"/>
      <c r="Z258" s="423"/>
      <c r="AA258" s="423"/>
      <c r="AB258" s="423"/>
      <c r="AC258" s="423"/>
      <c r="AD258" s="423"/>
      <c r="AE258" s="423"/>
      <c r="AF258" s="423"/>
    </row>
    <row r="259" spans="1:32" ht="20.25" customHeight="1">
      <c r="A259" s="423"/>
      <c r="B259" s="423"/>
      <c r="C259" s="423"/>
      <c r="D259" s="423"/>
      <c r="E259" s="423"/>
      <c r="F259" s="423"/>
      <c r="G259" s="423"/>
      <c r="H259" s="423"/>
      <c r="I259" s="423"/>
      <c r="K259" s="423"/>
      <c r="L259" s="423"/>
      <c r="M259" s="423"/>
      <c r="N259" s="423"/>
      <c r="O259" s="423"/>
      <c r="P259" s="423"/>
      <c r="Q259" s="423"/>
      <c r="R259" s="423"/>
      <c r="S259" s="423"/>
      <c r="T259" s="423"/>
      <c r="U259" s="423"/>
      <c r="V259" s="423"/>
      <c r="W259" s="423"/>
      <c r="X259" s="423"/>
      <c r="Y259" s="423"/>
      <c r="Z259" s="423"/>
      <c r="AA259" s="423"/>
      <c r="AB259" s="423"/>
      <c r="AC259" s="423"/>
      <c r="AD259" s="423"/>
      <c r="AE259" s="423"/>
      <c r="AF259" s="423"/>
    </row>
    <row r="260" spans="1:32" ht="20.25" customHeight="1">
      <c r="A260" s="423"/>
      <c r="B260" s="423"/>
      <c r="C260" s="423"/>
      <c r="D260" s="423"/>
      <c r="E260" s="423"/>
      <c r="F260" s="423"/>
      <c r="G260" s="423"/>
      <c r="H260" s="423"/>
      <c r="I260" s="423"/>
      <c r="K260" s="423"/>
      <c r="L260" s="423"/>
      <c r="M260" s="423"/>
      <c r="N260" s="423"/>
      <c r="O260" s="423"/>
      <c r="P260" s="423"/>
      <c r="Q260" s="423"/>
      <c r="R260" s="423"/>
      <c r="S260" s="423"/>
      <c r="T260" s="423"/>
      <c r="U260" s="423"/>
      <c r="V260" s="423"/>
      <c r="W260" s="423"/>
      <c r="X260" s="423"/>
      <c r="Y260" s="423"/>
      <c r="Z260" s="423"/>
      <c r="AA260" s="423"/>
      <c r="AB260" s="423"/>
      <c r="AC260" s="423"/>
      <c r="AD260" s="423"/>
      <c r="AE260" s="423"/>
      <c r="AF260" s="423"/>
    </row>
    <row r="261" spans="1:32" ht="20.25" customHeight="1">
      <c r="A261" s="423"/>
      <c r="B261" s="423"/>
      <c r="C261" s="423"/>
      <c r="D261" s="423"/>
      <c r="E261" s="423"/>
      <c r="F261" s="423"/>
      <c r="G261" s="423"/>
      <c r="H261" s="423"/>
      <c r="I261" s="423"/>
      <c r="K261" s="423"/>
      <c r="L261" s="423"/>
      <c r="M261" s="423"/>
      <c r="N261" s="423"/>
      <c r="O261" s="423"/>
      <c r="P261" s="423"/>
      <c r="Q261" s="423"/>
      <c r="R261" s="423"/>
      <c r="S261" s="423"/>
      <c r="T261" s="423"/>
      <c r="U261" s="423"/>
      <c r="V261" s="423"/>
      <c r="W261" s="423"/>
      <c r="X261" s="423"/>
      <c r="Y261" s="423"/>
      <c r="Z261" s="423"/>
      <c r="AA261" s="423"/>
      <c r="AB261" s="423"/>
      <c r="AC261" s="423"/>
      <c r="AD261" s="423"/>
      <c r="AE261" s="423"/>
      <c r="AF261" s="423"/>
    </row>
    <row r="262" spans="1:32" ht="20.25" customHeight="1">
      <c r="A262" s="423"/>
      <c r="B262" s="423"/>
      <c r="C262" s="423"/>
      <c r="D262" s="423"/>
      <c r="E262" s="423"/>
      <c r="F262" s="423"/>
      <c r="G262" s="423"/>
      <c r="H262" s="423"/>
      <c r="I262" s="423"/>
      <c r="K262" s="423"/>
      <c r="L262" s="423"/>
      <c r="M262" s="423"/>
      <c r="N262" s="423"/>
      <c r="O262" s="423"/>
      <c r="P262" s="423"/>
      <c r="Q262" s="423"/>
      <c r="R262" s="423"/>
      <c r="S262" s="423"/>
      <c r="T262" s="423"/>
      <c r="U262" s="423"/>
      <c r="V262" s="423"/>
      <c r="W262" s="423"/>
      <c r="X262" s="423"/>
      <c r="Y262" s="423"/>
      <c r="Z262" s="423"/>
      <c r="AA262" s="423"/>
      <c r="AB262" s="423"/>
      <c r="AC262" s="423"/>
      <c r="AD262" s="423"/>
      <c r="AE262" s="423"/>
      <c r="AF262" s="423"/>
    </row>
    <row r="263" spans="1:32" ht="20.25" customHeight="1">
      <c r="A263" s="423"/>
      <c r="B263" s="423"/>
      <c r="C263" s="423"/>
      <c r="D263" s="423"/>
      <c r="E263" s="423"/>
      <c r="F263" s="423"/>
      <c r="G263" s="423"/>
      <c r="H263" s="423"/>
      <c r="I263" s="423"/>
      <c r="K263" s="423"/>
      <c r="L263" s="423"/>
      <c r="M263" s="423"/>
      <c r="N263" s="423"/>
      <c r="O263" s="423"/>
      <c r="P263" s="423"/>
      <c r="Q263" s="423"/>
      <c r="R263" s="423"/>
      <c r="S263" s="423"/>
      <c r="T263" s="423"/>
      <c r="U263" s="423"/>
      <c r="V263" s="423"/>
      <c r="W263" s="423"/>
      <c r="X263" s="423"/>
      <c r="Y263" s="423"/>
      <c r="Z263" s="423"/>
      <c r="AA263" s="423"/>
      <c r="AB263" s="423"/>
      <c r="AC263" s="423"/>
      <c r="AD263" s="423"/>
      <c r="AE263" s="423"/>
      <c r="AF263" s="423"/>
    </row>
    <row r="264" spans="1:32" ht="20.25" customHeight="1">
      <c r="A264" s="423"/>
      <c r="B264" s="423"/>
      <c r="C264" s="423"/>
      <c r="D264" s="423"/>
      <c r="E264" s="423"/>
      <c r="F264" s="423"/>
      <c r="G264" s="423"/>
      <c r="H264" s="423"/>
      <c r="I264" s="423"/>
      <c r="K264" s="423"/>
      <c r="L264" s="423"/>
      <c r="M264" s="423"/>
      <c r="N264" s="423"/>
      <c r="O264" s="423"/>
      <c r="P264" s="423"/>
      <c r="Q264" s="423"/>
      <c r="R264" s="423"/>
      <c r="S264" s="423"/>
      <c r="T264" s="423"/>
      <c r="U264" s="423"/>
      <c r="V264" s="423"/>
      <c r="W264" s="423"/>
      <c r="X264" s="423"/>
      <c r="Y264" s="423"/>
      <c r="Z264" s="423"/>
      <c r="AA264" s="423"/>
      <c r="AB264" s="423"/>
      <c r="AC264" s="423"/>
      <c r="AD264" s="423"/>
      <c r="AE264" s="423"/>
      <c r="AF264" s="423"/>
    </row>
    <row r="265" spans="1:32" ht="20.25" customHeight="1">
      <c r="A265" s="423"/>
      <c r="B265" s="423"/>
      <c r="C265" s="423"/>
      <c r="D265" s="423"/>
      <c r="E265" s="423"/>
      <c r="F265" s="423"/>
      <c r="G265" s="423"/>
      <c r="H265" s="423"/>
      <c r="I265" s="423"/>
      <c r="K265" s="423"/>
      <c r="L265" s="423"/>
      <c r="M265" s="423"/>
      <c r="N265" s="423"/>
      <c r="O265" s="423"/>
      <c r="P265" s="423"/>
      <c r="Q265" s="423"/>
      <c r="R265" s="423"/>
      <c r="S265" s="423"/>
      <c r="T265" s="423"/>
      <c r="U265" s="423"/>
      <c r="V265" s="423"/>
      <c r="W265" s="423"/>
      <c r="X265" s="423"/>
      <c r="Y265" s="423"/>
      <c r="Z265" s="423"/>
      <c r="AA265" s="423"/>
      <c r="AB265" s="423"/>
      <c r="AC265" s="423"/>
      <c r="AD265" s="423"/>
      <c r="AE265" s="423"/>
      <c r="AF265" s="423"/>
    </row>
    <row r="266" spans="1:32" ht="20.25" customHeight="1">
      <c r="A266" s="423"/>
      <c r="B266" s="423"/>
      <c r="C266" s="423"/>
      <c r="D266" s="423"/>
      <c r="E266" s="423"/>
      <c r="F266" s="423"/>
      <c r="G266" s="423"/>
      <c r="H266" s="423"/>
      <c r="I266" s="423"/>
      <c r="K266" s="423"/>
      <c r="L266" s="423"/>
      <c r="M266" s="423"/>
      <c r="N266" s="423"/>
      <c r="O266" s="423"/>
      <c r="P266" s="423"/>
      <c r="Q266" s="423"/>
      <c r="R266" s="423"/>
      <c r="S266" s="423"/>
      <c r="T266" s="423"/>
      <c r="U266" s="423"/>
      <c r="V266" s="423"/>
      <c r="W266" s="423"/>
      <c r="X266" s="423"/>
      <c r="Y266" s="423"/>
      <c r="Z266" s="423"/>
      <c r="AA266" s="423"/>
      <c r="AB266" s="423"/>
      <c r="AC266" s="423"/>
      <c r="AD266" s="423"/>
      <c r="AE266" s="423"/>
      <c r="AF266" s="423"/>
    </row>
    <row r="267" spans="1:32" ht="20.25" customHeight="1">
      <c r="A267" s="423"/>
      <c r="B267" s="423"/>
      <c r="C267" s="423"/>
      <c r="D267" s="423"/>
      <c r="E267" s="423"/>
      <c r="F267" s="423"/>
      <c r="G267" s="423"/>
      <c r="H267" s="423"/>
      <c r="I267" s="423"/>
      <c r="K267" s="423"/>
      <c r="L267" s="423"/>
      <c r="M267" s="423"/>
      <c r="N267" s="423"/>
      <c r="O267" s="423"/>
      <c r="P267" s="423"/>
      <c r="Q267" s="423"/>
      <c r="R267" s="423"/>
      <c r="S267" s="423"/>
      <c r="T267" s="423"/>
      <c r="U267" s="423"/>
      <c r="V267" s="423"/>
      <c r="W267" s="423"/>
      <c r="X267" s="423"/>
      <c r="Y267" s="423"/>
      <c r="Z267" s="423"/>
      <c r="AA267" s="423"/>
      <c r="AB267" s="423"/>
      <c r="AC267" s="423"/>
      <c r="AD267" s="423"/>
      <c r="AE267" s="423"/>
      <c r="AF267" s="423"/>
    </row>
    <row r="268" spans="1:32" ht="20.25" customHeight="1">
      <c r="A268" s="423"/>
      <c r="B268" s="423"/>
      <c r="C268" s="423"/>
      <c r="D268" s="423"/>
      <c r="E268" s="423"/>
      <c r="F268" s="423"/>
      <c r="G268" s="423"/>
      <c r="H268" s="423"/>
      <c r="I268" s="423"/>
      <c r="K268" s="423"/>
      <c r="L268" s="423"/>
      <c r="M268" s="423"/>
      <c r="N268" s="423"/>
      <c r="O268" s="423"/>
      <c r="P268" s="423"/>
      <c r="Q268" s="423"/>
      <c r="R268" s="423"/>
      <c r="S268" s="423"/>
      <c r="T268" s="423"/>
      <c r="U268" s="423"/>
      <c r="V268" s="423"/>
      <c r="W268" s="423"/>
      <c r="X268" s="423"/>
      <c r="Y268" s="423"/>
      <c r="Z268" s="423"/>
      <c r="AA268" s="423"/>
      <c r="AB268" s="423"/>
      <c r="AC268" s="423"/>
      <c r="AD268" s="423"/>
      <c r="AE268" s="423"/>
      <c r="AF268" s="423"/>
    </row>
    <row r="269" spans="1:32" ht="20.25" customHeight="1">
      <c r="A269" s="423"/>
      <c r="B269" s="423"/>
      <c r="C269" s="423"/>
      <c r="D269" s="423"/>
      <c r="E269" s="423"/>
      <c r="F269" s="423"/>
      <c r="G269" s="423"/>
      <c r="H269" s="423"/>
      <c r="I269" s="423"/>
      <c r="K269" s="423"/>
      <c r="L269" s="423"/>
      <c r="M269" s="423"/>
      <c r="N269" s="423"/>
      <c r="O269" s="423"/>
      <c r="P269" s="423"/>
      <c r="Q269" s="423"/>
      <c r="R269" s="423"/>
      <c r="S269" s="423"/>
      <c r="T269" s="423"/>
      <c r="U269" s="423"/>
      <c r="V269" s="423"/>
      <c r="W269" s="423"/>
      <c r="X269" s="423"/>
      <c r="Y269" s="423"/>
      <c r="Z269" s="423"/>
      <c r="AA269" s="423"/>
      <c r="AB269" s="423"/>
      <c r="AC269" s="423"/>
      <c r="AD269" s="423"/>
      <c r="AE269" s="423"/>
      <c r="AF269" s="423"/>
    </row>
    <row r="270" spans="1:32" ht="20.25" customHeight="1">
      <c r="A270" s="423"/>
      <c r="B270" s="423"/>
      <c r="C270" s="423"/>
      <c r="D270" s="423"/>
      <c r="E270" s="423"/>
      <c r="F270" s="423"/>
      <c r="G270" s="423"/>
      <c r="H270" s="423"/>
      <c r="I270" s="423"/>
      <c r="K270" s="423"/>
      <c r="L270" s="423"/>
      <c r="M270" s="423"/>
      <c r="N270" s="423"/>
      <c r="O270" s="423"/>
      <c r="P270" s="423"/>
      <c r="Q270" s="423"/>
      <c r="R270" s="423"/>
      <c r="S270" s="423"/>
      <c r="T270" s="423"/>
      <c r="U270" s="423"/>
      <c r="V270" s="423"/>
      <c r="W270" s="423"/>
      <c r="X270" s="423"/>
      <c r="Y270" s="423"/>
      <c r="Z270" s="423"/>
      <c r="AA270" s="423"/>
      <c r="AB270" s="423"/>
      <c r="AC270" s="423"/>
      <c r="AD270" s="423"/>
      <c r="AE270" s="423"/>
      <c r="AF270" s="423"/>
    </row>
    <row r="271" spans="1:32" ht="20.25" customHeight="1">
      <c r="A271" s="423"/>
      <c r="B271" s="423"/>
      <c r="C271" s="423"/>
      <c r="D271" s="423"/>
      <c r="E271" s="423"/>
      <c r="F271" s="423"/>
      <c r="G271" s="423"/>
      <c r="H271" s="423"/>
      <c r="I271" s="423"/>
      <c r="K271" s="423"/>
      <c r="L271" s="423"/>
      <c r="M271" s="423"/>
      <c r="N271" s="423"/>
      <c r="O271" s="423"/>
      <c r="P271" s="423"/>
      <c r="Q271" s="423"/>
      <c r="R271" s="423"/>
      <c r="S271" s="423"/>
      <c r="T271" s="423"/>
      <c r="U271" s="423"/>
      <c r="V271" s="423"/>
      <c r="W271" s="423"/>
      <c r="X271" s="423"/>
      <c r="Y271" s="423"/>
      <c r="Z271" s="423"/>
      <c r="AA271" s="423"/>
      <c r="AB271" s="423"/>
      <c r="AC271" s="423"/>
      <c r="AD271" s="423"/>
      <c r="AE271" s="423"/>
      <c r="AF271" s="423"/>
    </row>
    <row r="272" spans="1:32" ht="20.25" customHeight="1">
      <c r="A272" s="423"/>
      <c r="B272" s="423"/>
      <c r="C272" s="423"/>
      <c r="D272" s="423"/>
      <c r="E272" s="423"/>
      <c r="F272" s="423"/>
      <c r="G272" s="423"/>
      <c r="H272" s="423"/>
      <c r="I272" s="423"/>
      <c r="K272" s="423"/>
      <c r="L272" s="423"/>
      <c r="M272" s="423"/>
      <c r="N272" s="423"/>
      <c r="O272" s="423"/>
      <c r="P272" s="423"/>
      <c r="Q272" s="423"/>
      <c r="R272" s="423"/>
      <c r="S272" s="423"/>
      <c r="T272" s="423"/>
      <c r="U272" s="423"/>
      <c r="V272" s="423"/>
      <c r="W272" s="423"/>
      <c r="X272" s="423"/>
      <c r="Y272" s="423"/>
      <c r="Z272" s="423"/>
      <c r="AA272" s="423"/>
      <c r="AB272" s="423"/>
      <c r="AC272" s="423"/>
      <c r="AD272" s="423"/>
      <c r="AE272" s="423"/>
      <c r="AF272" s="423"/>
    </row>
    <row r="273" spans="1:32" ht="20.25" customHeight="1">
      <c r="A273" s="423"/>
      <c r="B273" s="423"/>
      <c r="C273" s="423"/>
      <c r="D273" s="423"/>
      <c r="E273" s="423"/>
      <c r="F273" s="423"/>
      <c r="G273" s="423"/>
      <c r="H273" s="423"/>
      <c r="I273" s="423"/>
      <c r="K273" s="423"/>
      <c r="L273" s="423"/>
      <c r="M273" s="423"/>
      <c r="N273" s="423"/>
      <c r="O273" s="423"/>
      <c r="P273" s="423"/>
      <c r="Q273" s="423"/>
      <c r="R273" s="423"/>
      <c r="S273" s="423"/>
      <c r="T273" s="423"/>
      <c r="U273" s="423"/>
      <c r="V273" s="423"/>
      <c r="W273" s="423"/>
      <c r="X273" s="423"/>
      <c r="Y273" s="423"/>
      <c r="Z273" s="423"/>
      <c r="AA273" s="423"/>
      <c r="AB273" s="423"/>
      <c r="AC273" s="423"/>
      <c r="AD273" s="423"/>
      <c r="AE273" s="423"/>
      <c r="AF273" s="423"/>
    </row>
    <row r="274" spans="1:32" ht="20.25" customHeight="1">
      <c r="A274" s="423"/>
      <c r="B274" s="423"/>
      <c r="C274" s="423"/>
      <c r="D274" s="423"/>
      <c r="E274" s="423"/>
      <c r="F274" s="423"/>
      <c r="G274" s="423"/>
      <c r="H274" s="423"/>
      <c r="I274" s="423"/>
      <c r="K274" s="423"/>
      <c r="L274" s="423"/>
      <c r="M274" s="423"/>
      <c r="N274" s="423"/>
      <c r="O274" s="423"/>
      <c r="P274" s="423"/>
      <c r="Q274" s="423"/>
      <c r="R274" s="423"/>
      <c r="S274" s="423"/>
      <c r="T274" s="423"/>
      <c r="U274" s="423"/>
      <c r="V274" s="423"/>
      <c r="W274" s="423"/>
      <c r="X274" s="423"/>
      <c r="Y274" s="423"/>
      <c r="Z274" s="423"/>
      <c r="AA274" s="423"/>
      <c r="AB274" s="423"/>
      <c r="AC274" s="423"/>
      <c r="AD274" s="423"/>
      <c r="AE274" s="423"/>
      <c r="AF274" s="423"/>
    </row>
    <row r="275" spans="1:32" ht="20.25" customHeight="1">
      <c r="A275" s="423"/>
      <c r="B275" s="423"/>
      <c r="C275" s="423"/>
      <c r="D275" s="423"/>
      <c r="E275" s="423"/>
      <c r="F275" s="423"/>
      <c r="G275" s="423"/>
      <c r="H275" s="423"/>
      <c r="I275" s="423"/>
      <c r="K275" s="423"/>
      <c r="L275" s="423"/>
      <c r="M275" s="423"/>
      <c r="N275" s="423"/>
      <c r="O275" s="423"/>
      <c r="P275" s="423"/>
      <c r="Q275" s="423"/>
      <c r="R275" s="423"/>
      <c r="S275" s="423"/>
      <c r="T275" s="423"/>
      <c r="U275" s="423"/>
      <c r="V275" s="423"/>
      <c r="W275" s="423"/>
      <c r="X275" s="423"/>
      <c r="Y275" s="423"/>
      <c r="Z275" s="423"/>
      <c r="AA275" s="423"/>
      <c r="AB275" s="423"/>
      <c r="AC275" s="423"/>
      <c r="AD275" s="423"/>
      <c r="AE275" s="423"/>
      <c r="AF275" s="423"/>
    </row>
    <row r="276" spans="1:32" ht="20.25" customHeight="1">
      <c r="A276" s="423"/>
      <c r="B276" s="423"/>
      <c r="C276" s="423"/>
      <c r="D276" s="423"/>
      <c r="E276" s="423"/>
      <c r="F276" s="423"/>
      <c r="G276" s="423"/>
      <c r="H276" s="423"/>
      <c r="I276" s="423"/>
      <c r="K276" s="423"/>
      <c r="L276" s="423"/>
      <c r="M276" s="423"/>
      <c r="N276" s="423"/>
      <c r="O276" s="423"/>
      <c r="P276" s="423"/>
      <c r="Q276" s="423"/>
      <c r="R276" s="423"/>
      <c r="S276" s="423"/>
      <c r="T276" s="423"/>
      <c r="U276" s="423"/>
      <c r="V276" s="423"/>
      <c r="W276" s="423"/>
      <c r="X276" s="423"/>
      <c r="Y276" s="423"/>
      <c r="Z276" s="423"/>
      <c r="AA276" s="423"/>
      <c r="AB276" s="423"/>
      <c r="AC276" s="423"/>
      <c r="AD276" s="423"/>
      <c r="AE276" s="423"/>
      <c r="AF276" s="423"/>
    </row>
    <row r="277" spans="1:32" ht="20.25" customHeight="1">
      <c r="A277" s="423"/>
      <c r="B277" s="423"/>
      <c r="C277" s="423"/>
      <c r="D277" s="423"/>
      <c r="E277" s="423"/>
      <c r="F277" s="423"/>
      <c r="G277" s="423"/>
      <c r="H277" s="423"/>
      <c r="I277" s="423"/>
      <c r="K277" s="423"/>
      <c r="L277" s="423"/>
      <c r="M277" s="423"/>
      <c r="N277" s="423"/>
      <c r="O277" s="423"/>
      <c r="P277" s="423"/>
      <c r="Q277" s="423"/>
      <c r="R277" s="423"/>
      <c r="S277" s="423"/>
      <c r="T277" s="423"/>
      <c r="U277" s="423"/>
      <c r="V277" s="423"/>
      <c r="W277" s="423"/>
      <c r="X277" s="423"/>
      <c r="Y277" s="423"/>
      <c r="Z277" s="423"/>
      <c r="AA277" s="423"/>
      <c r="AB277" s="423"/>
      <c r="AC277" s="423"/>
      <c r="AD277" s="423"/>
      <c r="AE277" s="423"/>
      <c r="AF277" s="423"/>
    </row>
    <row r="278" spans="1:32" ht="20.25" customHeight="1">
      <c r="A278" s="423"/>
      <c r="B278" s="423"/>
      <c r="C278" s="423"/>
      <c r="D278" s="423"/>
      <c r="E278" s="423"/>
      <c r="F278" s="423"/>
      <c r="G278" s="423"/>
      <c r="H278" s="423"/>
      <c r="I278" s="423"/>
      <c r="K278" s="423"/>
      <c r="L278" s="423"/>
      <c r="M278" s="423"/>
      <c r="N278" s="423"/>
      <c r="O278" s="423"/>
      <c r="P278" s="423"/>
      <c r="Q278" s="423"/>
      <c r="R278" s="423"/>
      <c r="S278" s="423"/>
      <c r="T278" s="423"/>
      <c r="U278" s="423"/>
      <c r="V278" s="423"/>
      <c r="W278" s="423"/>
      <c r="X278" s="423"/>
      <c r="Y278" s="423"/>
      <c r="Z278" s="423"/>
      <c r="AA278" s="423"/>
      <c r="AB278" s="423"/>
      <c r="AC278" s="423"/>
      <c r="AD278" s="423"/>
      <c r="AE278" s="423"/>
      <c r="AF278" s="423"/>
    </row>
    <row r="279" spans="1:32" ht="20.25" customHeight="1">
      <c r="A279" s="423"/>
      <c r="B279" s="423"/>
      <c r="C279" s="423"/>
      <c r="D279" s="423"/>
      <c r="E279" s="423"/>
      <c r="F279" s="423"/>
      <c r="G279" s="423"/>
      <c r="H279" s="423"/>
      <c r="I279" s="423"/>
      <c r="K279" s="423"/>
      <c r="L279" s="423"/>
      <c r="M279" s="423"/>
      <c r="N279" s="423"/>
      <c r="O279" s="423"/>
      <c r="P279" s="423"/>
      <c r="Q279" s="423"/>
      <c r="R279" s="423"/>
      <c r="S279" s="423"/>
      <c r="T279" s="423"/>
      <c r="U279" s="423"/>
      <c r="V279" s="423"/>
      <c r="W279" s="423"/>
      <c r="X279" s="423"/>
      <c r="Y279" s="423"/>
      <c r="Z279" s="423"/>
      <c r="AA279" s="423"/>
      <c r="AB279" s="423"/>
      <c r="AC279" s="423"/>
      <c r="AD279" s="423"/>
      <c r="AE279" s="423"/>
      <c r="AF279" s="423"/>
    </row>
    <row r="280" spans="1:32" ht="20.25" customHeight="1">
      <c r="A280" s="423"/>
      <c r="B280" s="423"/>
      <c r="C280" s="423"/>
      <c r="D280" s="423"/>
      <c r="E280" s="423"/>
      <c r="F280" s="423"/>
      <c r="G280" s="423"/>
      <c r="H280" s="423"/>
      <c r="I280" s="423"/>
      <c r="K280" s="423"/>
      <c r="L280" s="423"/>
      <c r="M280" s="423"/>
      <c r="N280" s="423"/>
      <c r="O280" s="423"/>
      <c r="P280" s="423"/>
      <c r="Q280" s="423"/>
      <c r="R280" s="423"/>
      <c r="S280" s="423"/>
      <c r="T280" s="423"/>
      <c r="U280" s="423"/>
      <c r="V280" s="423"/>
      <c r="W280" s="423"/>
      <c r="X280" s="423"/>
      <c r="Y280" s="423"/>
      <c r="Z280" s="423"/>
      <c r="AA280" s="423"/>
      <c r="AB280" s="423"/>
      <c r="AC280" s="423"/>
      <c r="AD280" s="423"/>
      <c r="AE280" s="423"/>
      <c r="AF280" s="423"/>
    </row>
    <row r="281" spans="1:32" ht="20.25" customHeight="1">
      <c r="A281" s="423"/>
      <c r="B281" s="423"/>
      <c r="C281" s="423"/>
      <c r="D281" s="423"/>
      <c r="E281" s="423"/>
      <c r="F281" s="423"/>
      <c r="G281" s="423"/>
      <c r="H281" s="423"/>
      <c r="I281" s="423"/>
      <c r="K281" s="423"/>
      <c r="L281" s="423"/>
      <c r="M281" s="423"/>
      <c r="N281" s="423"/>
      <c r="O281" s="423"/>
      <c r="P281" s="423"/>
      <c r="Q281" s="423"/>
      <c r="R281" s="423"/>
      <c r="S281" s="423"/>
      <c r="T281" s="423"/>
      <c r="U281" s="423"/>
      <c r="V281" s="423"/>
      <c r="W281" s="423"/>
      <c r="X281" s="423"/>
      <c r="Y281" s="423"/>
      <c r="Z281" s="423"/>
      <c r="AA281" s="423"/>
      <c r="AB281" s="423"/>
      <c r="AC281" s="423"/>
      <c r="AD281" s="423"/>
      <c r="AE281" s="423"/>
      <c r="AF281" s="423"/>
    </row>
    <row r="282" spans="1:32" ht="20.25" customHeight="1">
      <c r="A282" s="423"/>
      <c r="B282" s="423"/>
      <c r="C282" s="423"/>
      <c r="D282" s="423"/>
      <c r="E282" s="423"/>
      <c r="F282" s="423"/>
      <c r="G282" s="423"/>
      <c r="H282" s="423"/>
      <c r="I282" s="423"/>
      <c r="K282" s="423"/>
      <c r="L282" s="423"/>
      <c r="M282" s="423"/>
      <c r="N282" s="423"/>
      <c r="O282" s="423"/>
      <c r="P282" s="423"/>
      <c r="Q282" s="423"/>
      <c r="R282" s="423"/>
      <c r="S282" s="423"/>
      <c r="T282" s="423"/>
      <c r="U282" s="423"/>
      <c r="V282" s="423"/>
      <c r="W282" s="423"/>
      <c r="X282" s="423"/>
      <c r="Y282" s="423"/>
      <c r="Z282" s="423"/>
      <c r="AA282" s="423"/>
      <c r="AB282" s="423"/>
      <c r="AC282" s="423"/>
      <c r="AD282" s="423"/>
      <c r="AE282" s="423"/>
      <c r="AF282" s="423"/>
    </row>
    <row r="283" spans="1:32" ht="20.25" customHeight="1">
      <c r="A283" s="423"/>
      <c r="B283" s="423"/>
      <c r="C283" s="423"/>
      <c r="D283" s="423"/>
      <c r="E283" s="423"/>
      <c r="F283" s="423"/>
      <c r="G283" s="423"/>
      <c r="H283" s="423"/>
      <c r="I283" s="423"/>
      <c r="K283" s="423"/>
      <c r="L283" s="423"/>
      <c r="M283" s="423"/>
      <c r="N283" s="423"/>
      <c r="O283" s="423"/>
      <c r="P283" s="423"/>
      <c r="Q283" s="423"/>
      <c r="R283" s="423"/>
      <c r="S283" s="423"/>
      <c r="T283" s="423"/>
      <c r="U283" s="423"/>
      <c r="V283" s="423"/>
      <c r="W283" s="423"/>
      <c r="X283" s="423"/>
      <c r="Y283" s="423"/>
      <c r="Z283" s="423"/>
      <c r="AA283" s="423"/>
      <c r="AB283" s="423"/>
      <c r="AC283" s="423"/>
      <c r="AD283" s="423"/>
      <c r="AE283" s="423"/>
      <c r="AF283" s="423"/>
    </row>
    <row r="284" spans="1:32" ht="20.25" customHeight="1">
      <c r="A284" s="423"/>
      <c r="B284" s="423"/>
      <c r="C284" s="423"/>
      <c r="D284" s="423"/>
      <c r="E284" s="423"/>
      <c r="F284" s="423"/>
      <c r="G284" s="423"/>
      <c r="H284" s="423"/>
      <c r="I284" s="423"/>
      <c r="K284" s="423"/>
      <c r="L284" s="423"/>
      <c r="M284" s="423"/>
      <c r="N284" s="423"/>
      <c r="O284" s="423"/>
      <c r="P284" s="423"/>
      <c r="Q284" s="423"/>
      <c r="R284" s="423"/>
      <c r="S284" s="423"/>
      <c r="T284" s="423"/>
      <c r="U284" s="423"/>
      <c r="V284" s="423"/>
      <c r="W284" s="423"/>
      <c r="X284" s="423"/>
      <c r="Y284" s="423"/>
      <c r="Z284" s="423"/>
      <c r="AA284" s="423"/>
      <c r="AB284" s="423"/>
      <c r="AC284" s="423"/>
      <c r="AD284" s="423"/>
      <c r="AE284" s="423"/>
      <c r="AF284" s="423"/>
    </row>
    <row r="285" spans="1:32" ht="20.25" customHeight="1">
      <c r="A285" s="423"/>
      <c r="B285" s="423"/>
      <c r="C285" s="423"/>
      <c r="D285" s="423"/>
      <c r="E285" s="423"/>
      <c r="F285" s="423"/>
      <c r="G285" s="423"/>
      <c r="H285" s="423"/>
      <c r="I285" s="423"/>
      <c r="K285" s="423"/>
      <c r="L285" s="423"/>
      <c r="M285" s="423"/>
      <c r="N285" s="423"/>
      <c r="O285" s="423"/>
      <c r="P285" s="423"/>
      <c r="Q285" s="423"/>
      <c r="R285" s="423"/>
      <c r="S285" s="423"/>
      <c r="T285" s="423"/>
      <c r="U285" s="423"/>
      <c r="V285" s="423"/>
      <c r="W285" s="423"/>
      <c r="X285" s="423"/>
      <c r="Y285" s="423"/>
      <c r="Z285" s="423"/>
      <c r="AA285" s="423"/>
      <c r="AB285" s="423"/>
      <c r="AC285" s="423"/>
      <c r="AD285" s="423"/>
      <c r="AE285" s="423"/>
      <c r="AF285" s="423"/>
    </row>
    <row r="286" spans="1:32" ht="20.25" customHeight="1">
      <c r="A286" s="423"/>
      <c r="B286" s="423"/>
      <c r="C286" s="423"/>
      <c r="D286" s="423"/>
      <c r="E286" s="423"/>
      <c r="F286" s="423"/>
      <c r="G286" s="423"/>
      <c r="H286" s="423"/>
      <c r="I286" s="423"/>
      <c r="K286" s="423"/>
      <c r="L286" s="423"/>
      <c r="M286" s="423"/>
      <c r="N286" s="423"/>
      <c r="O286" s="423"/>
      <c r="P286" s="423"/>
      <c r="Q286" s="423"/>
      <c r="R286" s="423"/>
      <c r="S286" s="423"/>
      <c r="T286" s="423"/>
      <c r="U286" s="423"/>
      <c r="V286" s="423"/>
      <c r="W286" s="423"/>
      <c r="X286" s="423"/>
      <c r="Y286" s="423"/>
      <c r="Z286" s="423"/>
      <c r="AA286" s="423"/>
      <c r="AB286" s="423"/>
      <c r="AC286" s="423"/>
      <c r="AD286" s="423"/>
      <c r="AE286" s="423"/>
      <c r="AF286" s="423"/>
    </row>
    <row r="287" spans="1:32" ht="20.25" customHeight="1">
      <c r="A287" s="423"/>
      <c r="B287" s="423"/>
      <c r="C287" s="423"/>
      <c r="D287" s="423"/>
      <c r="E287" s="423"/>
      <c r="F287" s="423"/>
      <c r="G287" s="423"/>
      <c r="H287" s="423"/>
      <c r="I287" s="423"/>
      <c r="K287" s="423"/>
      <c r="L287" s="423"/>
      <c r="M287" s="423"/>
      <c r="N287" s="423"/>
      <c r="O287" s="423"/>
      <c r="P287" s="423"/>
      <c r="Q287" s="423"/>
      <c r="R287" s="423"/>
      <c r="S287" s="423"/>
      <c r="T287" s="423"/>
      <c r="U287" s="423"/>
      <c r="V287" s="423"/>
      <c r="W287" s="423"/>
      <c r="X287" s="423"/>
      <c r="Y287" s="423"/>
      <c r="Z287" s="423"/>
      <c r="AA287" s="423"/>
      <c r="AB287" s="423"/>
      <c r="AC287" s="423"/>
      <c r="AD287" s="423"/>
      <c r="AE287" s="423"/>
      <c r="AF287" s="423"/>
    </row>
    <row r="288" spans="1:32" ht="20.25" customHeight="1">
      <c r="A288" s="423"/>
      <c r="B288" s="423"/>
      <c r="C288" s="423"/>
      <c r="D288" s="423"/>
      <c r="E288" s="423"/>
      <c r="F288" s="423"/>
      <c r="G288" s="423"/>
      <c r="H288" s="423"/>
      <c r="I288" s="423"/>
      <c r="K288" s="423"/>
      <c r="L288" s="423"/>
      <c r="M288" s="423"/>
      <c r="N288" s="423"/>
      <c r="O288" s="423"/>
      <c r="P288" s="423"/>
      <c r="Q288" s="423"/>
      <c r="R288" s="423"/>
      <c r="S288" s="423"/>
      <c r="T288" s="423"/>
      <c r="U288" s="423"/>
      <c r="V288" s="423"/>
      <c r="W288" s="423"/>
      <c r="X288" s="423"/>
      <c r="Y288" s="423"/>
      <c r="Z288" s="423"/>
      <c r="AA288" s="423"/>
      <c r="AB288" s="423"/>
      <c r="AC288" s="423"/>
      <c r="AD288" s="423"/>
      <c r="AE288" s="423"/>
      <c r="AF288" s="423"/>
    </row>
    <row r="289" spans="1:32" ht="20.25" customHeight="1">
      <c r="A289" s="423"/>
      <c r="B289" s="423"/>
      <c r="C289" s="423"/>
      <c r="D289" s="423"/>
      <c r="E289" s="423"/>
      <c r="F289" s="423"/>
      <c r="G289" s="423"/>
      <c r="H289" s="423"/>
      <c r="I289" s="423"/>
      <c r="K289" s="423"/>
      <c r="L289" s="423"/>
      <c r="M289" s="423"/>
      <c r="N289" s="423"/>
      <c r="O289" s="423"/>
      <c r="P289" s="423"/>
      <c r="Q289" s="423"/>
      <c r="R289" s="423"/>
      <c r="S289" s="423"/>
      <c r="T289" s="423"/>
      <c r="U289" s="423"/>
      <c r="V289" s="423"/>
      <c r="W289" s="423"/>
      <c r="X289" s="423"/>
      <c r="Y289" s="423"/>
      <c r="Z289" s="423"/>
      <c r="AA289" s="423"/>
      <c r="AB289" s="423"/>
      <c r="AC289" s="423"/>
      <c r="AD289" s="423"/>
      <c r="AE289" s="423"/>
      <c r="AF289" s="423"/>
    </row>
    <row r="290" spans="1:32" ht="20.25" customHeight="1">
      <c r="A290" s="423"/>
      <c r="B290" s="423"/>
      <c r="C290" s="423"/>
      <c r="D290" s="423"/>
      <c r="E290" s="423"/>
      <c r="F290" s="423"/>
      <c r="G290" s="423"/>
      <c r="H290" s="423"/>
      <c r="I290" s="423"/>
      <c r="K290" s="423"/>
      <c r="L290" s="423"/>
      <c r="M290" s="423"/>
      <c r="N290" s="423"/>
      <c r="O290" s="423"/>
      <c r="P290" s="423"/>
      <c r="Q290" s="423"/>
      <c r="R290" s="423"/>
      <c r="S290" s="423"/>
      <c r="T290" s="423"/>
      <c r="U290" s="423"/>
      <c r="V290" s="423"/>
      <c r="W290" s="423"/>
      <c r="X290" s="423"/>
      <c r="Y290" s="423"/>
      <c r="Z290" s="423"/>
      <c r="AA290" s="423"/>
      <c r="AB290" s="423"/>
      <c r="AC290" s="423"/>
      <c r="AD290" s="423"/>
      <c r="AE290" s="423"/>
      <c r="AF290" s="423"/>
    </row>
    <row r="291" spans="1:32" ht="20.25" customHeight="1">
      <c r="A291" s="423"/>
      <c r="B291" s="423"/>
      <c r="C291" s="423"/>
      <c r="D291" s="423"/>
      <c r="E291" s="423"/>
      <c r="F291" s="423"/>
      <c r="G291" s="423"/>
      <c r="H291" s="423"/>
      <c r="I291" s="423"/>
      <c r="K291" s="423"/>
      <c r="L291" s="423"/>
      <c r="M291" s="423"/>
      <c r="N291" s="423"/>
      <c r="O291" s="423"/>
      <c r="P291" s="423"/>
      <c r="Q291" s="423"/>
      <c r="R291" s="423"/>
      <c r="S291" s="423"/>
      <c r="T291" s="423"/>
      <c r="U291" s="423"/>
      <c r="V291" s="423"/>
      <c r="W291" s="423"/>
      <c r="X291" s="423"/>
      <c r="Y291" s="423"/>
      <c r="Z291" s="423"/>
      <c r="AA291" s="423"/>
      <c r="AB291" s="423"/>
      <c r="AC291" s="423"/>
      <c r="AD291" s="423"/>
      <c r="AE291" s="423"/>
      <c r="AF291" s="423"/>
    </row>
    <row r="292" spans="1:32" ht="20.25" customHeight="1">
      <c r="A292" s="423"/>
      <c r="B292" s="423"/>
      <c r="C292" s="423"/>
      <c r="D292" s="423"/>
      <c r="E292" s="423"/>
      <c r="F292" s="423"/>
      <c r="G292" s="423"/>
      <c r="H292" s="423"/>
      <c r="I292" s="423"/>
      <c r="K292" s="423"/>
      <c r="L292" s="423"/>
      <c r="M292" s="423"/>
      <c r="N292" s="423"/>
      <c r="O292" s="423"/>
      <c r="P292" s="423"/>
      <c r="Q292" s="423"/>
      <c r="R292" s="423"/>
      <c r="S292" s="423"/>
      <c r="T292" s="423"/>
      <c r="U292" s="423"/>
      <c r="V292" s="423"/>
      <c r="W292" s="423"/>
      <c r="X292" s="423"/>
      <c r="Y292" s="423"/>
      <c r="Z292" s="423"/>
      <c r="AA292" s="423"/>
      <c r="AB292" s="423"/>
      <c r="AC292" s="423"/>
      <c r="AD292" s="423"/>
      <c r="AE292" s="423"/>
      <c r="AF292" s="423"/>
    </row>
    <row r="293" spans="1:32" ht="20.25" customHeight="1">
      <c r="A293" s="423"/>
      <c r="B293" s="423"/>
      <c r="C293" s="423"/>
      <c r="D293" s="423"/>
      <c r="E293" s="423"/>
      <c r="F293" s="423"/>
      <c r="G293" s="423"/>
      <c r="H293" s="423"/>
      <c r="I293" s="423"/>
      <c r="K293" s="423"/>
      <c r="L293" s="423"/>
      <c r="M293" s="423"/>
      <c r="N293" s="423"/>
      <c r="O293" s="423"/>
      <c r="P293" s="423"/>
      <c r="Q293" s="423"/>
      <c r="R293" s="423"/>
      <c r="S293" s="423"/>
      <c r="T293" s="423"/>
      <c r="U293" s="423"/>
      <c r="V293" s="423"/>
      <c r="W293" s="423"/>
      <c r="X293" s="423"/>
      <c r="Y293" s="423"/>
      <c r="Z293" s="423"/>
      <c r="AA293" s="423"/>
      <c r="AB293" s="423"/>
      <c r="AC293" s="423"/>
      <c r="AD293" s="423"/>
      <c r="AE293" s="423"/>
      <c r="AF293" s="423"/>
    </row>
    <row r="294" spans="1:32" ht="20.25" customHeight="1">
      <c r="A294" s="423"/>
      <c r="B294" s="423"/>
      <c r="C294" s="423"/>
      <c r="D294" s="423"/>
      <c r="E294" s="423"/>
      <c r="F294" s="423"/>
      <c r="G294" s="423"/>
      <c r="H294" s="423"/>
      <c r="I294" s="423"/>
      <c r="K294" s="423"/>
      <c r="L294" s="423"/>
      <c r="M294" s="423"/>
      <c r="N294" s="423"/>
      <c r="O294" s="423"/>
      <c r="P294" s="423"/>
      <c r="Q294" s="423"/>
      <c r="R294" s="423"/>
      <c r="S294" s="423"/>
      <c r="T294" s="423"/>
      <c r="U294" s="423"/>
      <c r="V294" s="423"/>
      <c r="W294" s="423"/>
      <c r="X294" s="423"/>
      <c r="Y294" s="423"/>
      <c r="Z294" s="423"/>
      <c r="AA294" s="423"/>
      <c r="AB294" s="423"/>
      <c r="AC294" s="423"/>
      <c r="AD294" s="423"/>
      <c r="AE294" s="423"/>
      <c r="AF294" s="423"/>
    </row>
    <row r="295" spans="1:32" ht="20.25" customHeight="1">
      <c r="A295" s="423"/>
      <c r="B295" s="423"/>
      <c r="C295" s="423"/>
      <c r="D295" s="423"/>
      <c r="E295" s="423"/>
      <c r="F295" s="423"/>
      <c r="G295" s="423"/>
      <c r="H295" s="423"/>
      <c r="I295" s="423"/>
      <c r="K295" s="423"/>
      <c r="L295" s="423"/>
      <c r="M295" s="423"/>
      <c r="N295" s="423"/>
      <c r="O295" s="423"/>
      <c r="P295" s="423"/>
      <c r="Q295" s="423"/>
      <c r="R295" s="423"/>
      <c r="S295" s="423"/>
      <c r="T295" s="423"/>
      <c r="U295" s="423"/>
      <c r="V295" s="423"/>
      <c r="W295" s="423"/>
      <c r="X295" s="423"/>
      <c r="Y295" s="423"/>
      <c r="Z295" s="423"/>
      <c r="AA295" s="423"/>
      <c r="AB295" s="423"/>
      <c r="AC295" s="423"/>
      <c r="AD295" s="423"/>
      <c r="AE295" s="423"/>
      <c r="AF295" s="423"/>
    </row>
    <row r="296" spans="1:32" ht="20.25" customHeight="1">
      <c r="A296" s="423"/>
      <c r="B296" s="423"/>
      <c r="C296" s="423"/>
      <c r="D296" s="423"/>
      <c r="E296" s="423"/>
      <c r="F296" s="423"/>
      <c r="G296" s="423"/>
      <c r="H296" s="423"/>
      <c r="I296" s="423"/>
      <c r="K296" s="423"/>
      <c r="L296" s="423"/>
      <c r="M296" s="423"/>
      <c r="N296" s="423"/>
      <c r="O296" s="423"/>
      <c r="P296" s="423"/>
      <c r="Q296" s="423"/>
      <c r="R296" s="423"/>
      <c r="S296" s="423"/>
      <c r="T296" s="423"/>
      <c r="U296" s="423"/>
      <c r="V296" s="423"/>
      <c r="W296" s="423"/>
      <c r="X296" s="423"/>
      <c r="Y296" s="423"/>
      <c r="Z296" s="423"/>
      <c r="AA296" s="423"/>
      <c r="AB296" s="423"/>
      <c r="AC296" s="423"/>
      <c r="AD296" s="423"/>
      <c r="AE296" s="423"/>
      <c r="AF296" s="423"/>
    </row>
    <row r="297" spans="1:32" ht="20.25" customHeight="1">
      <c r="A297" s="423"/>
      <c r="B297" s="423"/>
      <c r="C297" s="423"/>
      <c r="D297" s="423"/>
      <c r="E297" s="423"/>
      <c r="F297" s="423"/>
      <c r="G297" s="423"/>
      <c r="H297" s="423"/>
      <c r="I297" s="423"/>
      <c r="K297" s="423"/>
      <c r="L297" s="423"/>
      <c r="M297" s="423"/>
      <c r="N297" s="423"/>
      <c r="O297" s="423"/>
      <c r="P297" s="423"/>
      <c r="Q297" s="423"/>
      <c r="R297" s="423"/>
      <c r="S297" s="423"/>
      <c r="T297" s="423"/>
      <c r="U297" s="423"/>
      <c r="V297" s="423"/>
      <c r="W297" s="423"/>
      <c r="X297" s="423"/>
      <c r="Y297" s="423"/>
      <c r="Z297" s="423"/>
      <c r="AA297" s="423"/>
      <c r="AB297" s="423"/>
      <c r="AC297" s="423"/>
      <c r="AD297" s="423"/>
      <c r="AE297" s="423"/>
      <c r="AF297" s="423"/>
    </row>
    <row r="298" spans="1:32" ht="20.25" customHeight="1">
      <c r="A298" s="423"/>
      <c r="B298" s="423"/>
      <c r="C298" s="423"/>
      <c r="D298" s="423"/>
      <c r="E298" s="423"/>
      <c r="F298" s="423"/>
      <c r="G298" s="423"/>
      <c r="H298" s="423"/>
      <c r="I298" s="423"/>
      <c r="K298" s="423"/>
      <c r="L298" s="423"/>
      <c r="M298" s="423"/>
      <c r="N298" s="423"/>
      <c r="O298" s="423"/>
      <c r="P298" s="423"/>
      <c r="Q298" s="423"/>
      <c r="R298" s="423"/>
      <c r="S298" s="423"/>
      <c r="T298" s="423"/>
      <c r="U298" s="423"/>
      <c r="V298" s="423"/>
      <c r="W298" s="423"/>
      <c r="X298" s="423"/>
      <c r="Y298" s="423"/>
      <c r="Z298" s="423"/>
      <c r="AA298" s="423"/>
      <c r="AB298" s="423"/>
      <c r="AC298" s="423"/>
      <c r="AD298" s="423"/>
      <c r="AE298" s="423"/>
      <c r="AF298" s="423"/>
    </row>
    <row r="299" spans="1:32" ht="20.25" customHeight="1">
      <c r="A299" s="423"/>
      <c r="B299" s="423"/>
      <c r="C299" s="423"/>
      <c r="D299" s="423"/>
      <c r="E299" s="423"/>
      <c r="F299" s="423"/>
      <c r="G299" s="423"/>
      <c r="H299" s="423"/>
      <c r="I299" s="423"/>
      <c r="K299" s="423"/>
      <c r="L299" s="423"/>
      <c r="M299" s="423"/>
      <c r="N299" s="423"/>
      <c r="O299" s="423"/>
      <c r="P299" s="423"/>
      <c r="Q299" s="423"/>
      <c r="R299" s="423"/>
      <c r="S299" s="423"/>
      <c r="T299" s="423"/>
      <c r="U299" s="423"/>
      <c r="V299" s="423"/>
      <c r="W299" s="423"/>
      <c r="X299" s="423"/>
      <c r="Y299" s="423"/>
      <c r="Z299" s="423"/>
      <c r="AA299" s="423"/>
      <c r="AB299" s="423"/>
      <c r="AC299" s="423"/>
      <c r="AD299" s="423"/>
      <c r="AE299" s="423"/>
      <c r="AF299" s="423"/>
    </row>
    <row r="300" spans="1:32" ht="20.25" customHeight="1">
      <c r="A300" s="423"/>
      <c r="B300" s="423"/>
      <c r="C300" s="423"/>
      <c r="D300" s="423"/>
      <c r="E300" s="423"/>
      <c r="F300" s="423"/>
      <c r="G300" s="423"/>
      <c r="H300" s="423"/>
      <c r="I300" s="423"/>
      <c r="K300" s="423"/>
      <c r="L300" s="423"/>
      <c r="M300" s="423"/>
      <c r="N300" s="423"/>
      <c r="O300" s="423"/>
      <c r="P300" s="423"/>
      <c r="Q300" s="423"/>
      <c r="R300" s="423"/>
      <c r="S300" s="423"/>
      <c r="T300" s="423"/>
      <c r="U300" s="423"/>
      <c r="V300" s="423"/>
      <c r="W300" s="423"/>
      <c r="X300" s="423"/>
      <c r="Y300" s="423"/>
      <c r="Z300" s="423"/>
      <c r="AA300" s="423"/>
      <c r="AB300" s="423"/>
      <c r="AC300" s="423"/>
      <c r="AD300" s="423"/>
      <c r="AE300" s="423"/>
      <c r="AF300" s="423"/>
    </row>
    <row r="301" spans="1:32" ht="20.25" customHeight="1">
      <c r="A301" s="423"/>
      <c r="B301" s="423"/>
      <c r="C301" s="423"/>
      <c r="D301" s="423"/>
      <c r="E301" s="423"/>
      <c r="F301" s="423"/>
      <c r="G301" s="423"/>
      <c r="H301" s="423"/>
      <c r="I301" s="423"/>
      <c r="K301" s="423"/>
      <c r="L301" s="423"/>
      <c r="M301" s="423"/>
      <c r="N301" s="423"/>
      <c r="O301" s="423"/>
      <c r="P301" s="423"/>
      <c r="Q301" s="423"/>
      <c r="R301" s="423"/>
      <c r="S301" s="423"/>
      <c r="T301" s="423"/>
      <c r="U301" s="423"/>
      <c r="V301" s="423"/>
      <c r="W301" s="423"/>
      <c r="X301" s="423"/>
      <c r="Y301" s="423"/>
      <c r="Z301" s="423"/>
      <c r="AA301" s="423"/>
      <c r="AB301" s="423"/>
      <c r="AC301" s="423"/>
      <c r="AD301" s="423"/>
      <c r="AE301" s="423"/>
      <c r="AF301" s="423"/>
    </row>
    <row r="302" spans="1:32" ht="20.25" customHeight="1">
      <c r="A302" s="423"/>
      <c r="B302" s="423"/>
      <c r="C302" s="423"/>
      <c r="D302" s="423"/>
      <c r="E302" s="423"/>
      <c r="F302" s="423"/>
      <c r="G302" s="423"/>
      <c r="H302" s="423"/>
      <c r="I302" s="423"/>
      <c r="K302" s="423"/>
      <c r="L302" s="423"/>
      <c r="M302" s="423"/>
      <c r="N302" s="423"/>
      <c r="O302" s="423"/>
      <c r="P302" s="423"/>
      <c r="Q302" s="423"/>
      <c r="R302" s="423"/>
      <c r="S302" s="423"/>
      <c r="T302" s="423"/>
      <c r="U302" s="423"/>
      <c r="V302" s="423"/>
      <c r="W302" s="423"/>
      <c r="X302" s="423"/>
      <c r="Y302" s="423"/>
      <c r="Z302" s="423"/>
      <c r="AA302" s="423"/>
      <c r="AB302" s="423"/>
      <c r="AC302" s="423"/>
      <c r="AD302" s="423"/>
      <c r="AE302" s="423"/>
      <c r="AF302" s="423"/>
    </row>
    <row r="303" spans="1:32" ht="20.25" customHeight="1">
      <c r="A303" s="423"/>
      <c r="B303" s="423"/>
      <c r="C303" s="423"/>
      <c r="D303" s="423"/>
      <c r="E303" s="423"/>
      <c r="F303" s="423"/>
      <c r="G303" s="423"/>
      <c r="H303" s="423"/>
      <c r="I303" s="423"/>
      <c r="K303" s="423"/>
      <c r="L303" s="423"/>
      <c r="M303" s="423"/>
      <c r="N303" s="423"/>
      <c r="O303" s="423"/>
      <c r="P303" s="423"/>
      <c r="Q303" s="423"/>
      <c r="R303" s="423"/>
      <c r="S303" s="423"/>
      <c r="T303" s="423"/>
      <c r="U303" s="423"/>
      <c r="V303" s="423"/>
      <c r="W303" s="423"/>
      <c r="X303" s="423"/>
      <c r="Y303" s="423"/>
      <c r="Z303" s="423"/>
      <c r="AA303" s="423"/>
      <c r="AB303" s="423"/>
      <c r="AC303" s="423"/>
      <c r="AD303" s="423"/>
      <c r="AE303" s="423"/>
      <c r="AF303" s="423"/>
    </row>
    <row r="304" spans="1:32" ht="20.25" customHeight="1">
      <c r="A304" s="423"/>
      <c r="B304" s="423"/>
      <c r="C304" s="423"/>
      <c r="D304" s="423"/>
      <c r="E304" s="423"/>
      <c r="F304" s="423"/>
      <c r="G304" s="423"/>
      <c r="H304" s="423"/>
      <c r="I304" s="423"/>
      <c r="K304" s="423"/>
      <c r="L304" s="423"/>
      <c r="M304" s="423"/>
      <c r="N304" s="423"/>
      <c r="O304" s="423"/>
      <c r="P304" s="423"/>
      <c r="Q304" s="423"/>
      <c r="R304" s="423"/>
      <c r="S304" s="423"/>
      <c r="T304" s="423"/>
      <c r="U304" s="423"/>
      <c r="V304" s="423"/>
      <c r="W304" s="423"/>
      <c r="X304" s="423"/>
      <c r="Y304" s="423"/>
      <c r="Z304" s="423"/>
      <c r="AA304" s="423"/>
      <c r="AB304" s="423"/>
      <c r="AC304" s="423"/>
      <c r="AD304" s="423"/>
      <c r="AE304" s="423"/>
      <c r="AF304" s="423"/>
    </row>
    <row r="305" spans="1:32" ht="20.25" customHeight="1">
      <c r="A305" s="423"/>
      <c r="B305" s="423"/>
      <c r="C305" s="423"/>
      <c r="D305" s="423"/>
      <c r="E305" s="423"/>
      <c r="F305" s="423"/>
      <c r="G305" s="423"/>
      <c r="H305" s="423"/>
      <c r="I305" s="423"/>
      <c r="K305" s="423"/>
      <c r="L305" s="423"/>
      <c r="M305" s="423"/>
      <c r="N305" s="423"/>
      <c r="O305" s="423"/>
      <c r="P305" s="423"/>
      <c r="Q305" s="423"/>
      <c r="R305" s="423"/>
      <c r="S305" s="423"/>
      <c r="T305" s="423"/>
      <c r="U305" s="423"/>
      <c r="V305" s="423"/>
      <c r="W305" s="423"/>
      <c r="X305" s="423"/>
      <c r="Y305" s="423"/>
      <c r="Z305" s="423"/>
      <c r="AA305" s="423"/>
      <c r="AB305" s="423"/>
      <c r="AC305" s="423"/>
      <c r="AD305" s="423"/>
      <c r="AE305" s="423"/>
      <c r="AF305" s="423"/>
    </row>
    <row r="306" spans="1:32" ht="20.25" customHeight="1">
      <c r="A306" s="423"/>
      <c r="B306" s="423"/>
      <c r="C306" s="423"/>
      <c r="D306" s="423"/>
      <c r="E306" s="423"/>
      <c r="F306" s="423"/>
      <c r="G306" s="423"/>
      <c r="H306" s="423"/>
      <c r="I306" s="423"/>
      <c r="K306" s="423"/>
      <c r="L306" s="423"/>
      <c r="M306" s="423"/>
      <c r="N306" s="423"/>
      <c r="O306" s="423"/>
      <c r="P306" s="423"/>
      <c r="Q306" s="423"/>
      <c r="R306" s="423"/>
      <c r="S306" s="423"/>
      <c r="T306" s="423"/>
      <c r="U306" s="423"/>
      <c r="V306" s="423"/>
      <c r="W306" s="423"/>
      <c r="X306" s="423"/>
      <c r="Y306" s="423"/>
      <c r="Z306" s="423"/>
      <c r="AA306" s="423"/>
      <c r="AB306" s="423"/>
      <c r="AC306" s="423"/>
      <c r="AD306" s="423"/>
      <c r="AE306" s="423"/>
      <c r="AF306" s="423"/>
    </row>
    <row r="307" spans="1:32" ht="20.25" customHeight="1">
      <c r="A307" s="423"/>
      <c r="B307" s="423"/>
      <c r="C307" s="423"/>
      <c r="D307" s="423"/>
      <c r="E307" s="423"/>
      <c r="F307" s="423"/>
      <c r="G307" s="423"/>
      <c r="H307" s="423"/>
      <c r="I307" s="423"/>
      <c r="K307" s="423"/>
      <c r="L307" s="423"/>
      <c r="M307" s="423"/>
      <c r="N307" s="423"/>
      <c r="O307" s="423"/>
      <c r="P307" s="423"/>
      <c r="Q307" s="423"/>
      <c r="R307" s="423"/>
      <c r="S307" s="423"/>
      <c r="T307" s="423"/>
      <c r="U307" s="423"/>
      <c r="V307" s="423"/>
      <c r="W307" s="423"/>
      <c r="X307" s="423"/>
      <c r="Y307" s="423"/>
      <c r="Z307" s="423"/>
      <c r="AA307" s="423"/>
      <c r="AB307" s="423"/>
      <c r="AC307" s="423"/>
      <c r="AD307" s="423"/>
      <c r="AE307" s="423"/>
      <c r="AF307" s="423"/>
    </row>
    <row r="308" spans="1:32" ht="20.25" customHeight="1">
      <c r="A308" s="423"/>
      <c r="B308" s="423"/>
      <c r="C308" s="423"/>
      <c r="D308" s="423"/>
      <c r="E308" s="423"/>
      <c r="F308" s="423"/>
      <c r="G308" s="423"/>
      <c r="H308" s="423"/>
      <c r="I308" s="423"/>
      <c r="K308" s="423"/>
      <c r="L308" s="423"/>
      <c r="M308" s="423"/>
      <c r="N308" s="423"/>
      <c r="O308" s="423"/>
      <c r="P308" s="423"/>
      <c r="Q308" s="423"/>
      <c r="R308" s="423"/>
      <c r="S308" s="423"/>
      <c r="T308" s="423"/>
      <c r="U308" s="423"/>
      <c r="V308" s="423"/>
      <c r="W308" s="423"/>
      <c r="X308" s="423"/>
      <c r="Y308" s="423"/>
      <c r="Z308" s="423"/>
      <c r="AA308" s="423"/>
      <c r="AB308" s="423"/>
      <c r="AC308" s="423"/>
      <c r="AD308" s="423"/>
      <c r="AE308" s="423"/>
      <c r="AF308" s="423"/>
    </row>
    <row r="309" spans="1:32" ht="20.25" customHeight="1">
      <c r="A309" s="423"/>
      <c r="B309" s="423"/>
      <c r="C309" s="423"/>
      <c r="D309" s="423"/>
      <c r="E309" s="423"/>
      <c r="F309" s="423"/>
      <c r="G309" s="423"/>
      <c r="H309" s="423"/>
      <c r="I309" s="423"/>
      <c r="K309" s="423"/>
      <c r="L309" s="423"/>
      <c r="M309" s="423"/>
      <c r="N309" s="423"/>
      <c r="O309" s="423"/>
      <c r="P309" s="423"/>
      <c r="Q309" s="423"/>
      <c r="R309" s="423"/>
      <c r="S309" s="423"/>
      <c r="T309" s="423"/>
      <c r="U309" s="423"/>
      <c r="V309" s="423"/>
      <c r="W309" s="423"/>
      <c r="X309" s="423"/>
      <c r="Y309" s="423"/>
      <c r="Z309" s="423"/>
      <c r="AA309" s="423"/>
      <c r="AB309" s="423"/>
      <c r="AC309" s="423"/>
      <c r="AD309" s="423"/>
      <c r="AE309" s="423"/>
      <c r="AF309" s="423"/>
    </row>
    <row r="310" spans="1:32" ht="20.25" customHeight="1">
      <c r="A310" s="423"/>
      <c r="B310" s="423"/>
      <c r="C310" s="423"/>
      <c r="D310" s="423"/>
      <c r="E310" s="423"/>
      <c r="F310" s="423"/>
      <c r="G310" s="423"/>
      <c r="H310" s="423"/>
      <c r="I310" s="423"/>
      <c r="K310" s="423"/>
      <c r="L310" s="423"/>
      <c r="M310" s="423"/>
      <c r="N310" s="423"/>
      <c r="O310" s="423"/>
      <c r="P310" s="423"/>
      <c r="Q310" s="423"/>
      <c r="R310" s="423"/>
      <c r="S310" s="423"/>
      <c r="T310" s="423"/>
      <c r="U310" s="423"/>
      <c r="V310" s="423"/>
      <c r="W310" s="423"/>
      <c r="X310" s="423"/>
      <c r="Y310" s="423"/>
      <c r="Z310" s="423"/>
      <c r="AA310" s="423"/>
      <c r="AB310" s="423"/>
      <c r="AC310" s="423"/>
      <c r="AD310" s="423"/>
      <c r="AE310" s="423"/>
      <c r="AF310" s="423"/>
    </row>
    <row r="311" spans="1:32" ht="20.25" customHeight="1">
      <c r="A311" s="423"/>
      <c r="B311" s="423"/>
      <c r="C311" s="423"/>
      <c r="D311" s="423"/>
      <c r="E311" s="423"/>
      <c r="F311" s="423"/>
      <c r="G311" s="423"/>
      <c r="H311" s="423"/>
      <c r="I311" s="423"/>
      <c r="K311" s="423"/>
      <c r="L311" s="423"/>
      <c r="M311" s="423"/>
      <c r="N311" s="423"/>
      <c r="O311" s="423"/>
      <c r="P311" s="423"/>
      <c r="Q311" s="423"/>
      <c r="R311" s="423"/>
      <c r="S311" s="423"/>
      <c r="T311" s="423"/>
      <c r="U311" s="423"/>
      <c r="V311" s="423"/>
      <c r="W311" s="423"/>
      <c r="X311" s="423"/>
      <c r="Y311" s="423"/>
      <c r="Z311" s="423"/>
      <c r="AA311" s="423"/>
      <c r="AB311" s="423"/>
      <c r="AC311" s="423"/>
      <c r="AD311" s="423"/>
      <c r="AE311" s="423"/>
      <c r="AF311" s="423"/>
    </row>
    <row r="312" spans="1:32" ht="20.25" customHeight="1">
      <c r="A312" s="423"/>
      <c r="B312" s="423"/>
      <c r="C312" s="423"/>
      <c r="D312" s="423"/>
      <c r="E312" s="423"/>
      <c r="F312" s="423"/>
      <c r="G312" s="423"/>
      <c r="H312" s="423"/>
      <c r="I312" s="423"/>
      <c r="K312" s="423"/>
      <c r="L312" s="423"/>
      <c r="M312" s="423"/>
      <c r="N312" s="423"/>
      <c r="O312" s="423"/>
      <c r="P312" s="423"/>
      <c r="Q312" s="423"/>
      <c r="R312" s="423"/>
      <c r="S312" s="423"/>
      <c r="T312" s="423"/>
      <c r="U312" s="423"/>
      <c r="V312" s="423"/>
      <c r="W312" s="423"/>
      <c r="X312" s="423"/>
      <c r="Y312" s="423"/>
      <c r="Z312" s="423"/>
      <c r="AA312" s="423"/>
      <c r="AB312" s="423"/>
      <c r="AC312" s="423"/>
      <c r="AD312" s="423"/>
      <c r="AE312" s="423"/>
      <c r="AF312" s="423"/>
    </row>
    <row r="313" spans="1:32" ht="20.25" customHeight="1">
      <c r="A313" s="423"/>
      <c r="B313" s="423"/>
      <c r="C313" s="423"/>
      <c r="D313" s="423"/>
      <c r="E313" s="423"/>
      <c r="F313" s="423"/>
      <c r="G313" s="423"/>
      <c r="H313" s="423"/>
      <c r="I313" s="423"/>
      <c r="K313" s="423"/>
      <c r="L313" s="423"/>
      <c r="M313" s="423"/>
      <c r="N313" s="423"/>
      <c r="O313" s="423"/>
      <c r="P313" s="423"/>
      <c r="Q313" s="423"/>
      <c r="R313" s="423"/>
      <c r="S313" s="423"/>
      <c r="T313" s="423"/>
      <c r="U313" s="423"/>
      <c r="V313" s="423"/>
      <c r="W313" s="423"/>
      <c r="X313" s="423"/>
      <c r="Y313" s="423"/>
      <c r="Z313" s="423"/>
      <c r="AA313" s="423"/>
      <c r="AB313" s="423"/>
      <c r="AC313" s="423"/>
      <c r="AD313" s="423"/>
      <c r="AE313" s="423"/>
      <c r="AF313" s="423"/>
    </row>
    <row r="314" spans="1:32" ht="20.25" customHeight="1">
      <c r="A314" s="423"/>
      <c r="B314" s="423"/>
      <c r="C314" s="423"/>
      <c r="D314" s="423"/>
      <c r="E314" s="423"/>
      <c r="F314" s="423"/>
      <c r="G314" s="423"/>
      <c r="H314" s="423"/>
      <c r="I314" s="423"/>
      <c r="K314" s="423"/>
      <c r="L314" s="423"/>
      <c r="M314" s="423"/>
      <c r="N314" s="423"/>
      <c r="O314" s="423"/>
      <c r="P314" s="423"/>
      <c r="Q314" s="423"/>
      <c r="R314" s="423"/>
      <c r="S314" s="423"/>
      <c r="T314" s="423"/>
      <c r="U314" s="423"/>
      <c r="V314" s="423"/>
      <c r="W314" s="423"/>
      <c r="X314" s="423"/>
      <c r="Y314" s="423"/>
      <c r="Z314" s="423"/>
      <c r="AA314" s="423"/>
      <c r="AB314" s="423"/>
      <c r="AC314" s="423"/>
      <c r="AD314" s="423"/>
      <c r="AE314" s="423"/>
      <c r="AF314" s="423"/>
    </row>
    <row r="315" spans="1:32" ht="20.25" customHeight="1">
      <c r="A315" s="423"/>
      <c r="B315" s="423"/>
      <c r="C315" s="423"/>
      <c r="D315" s="423"/>
      <c r="E315" s="423"/>
      <c r="F315" s="423"/>
      <c r="G315" s="423"/>
      <c r="H315" s="423"/>
      <c r="I315" s="423"/>
      <c r="K315" s="423"/>
      <c r="L315" s="423"/>
      <c r="M315" s="423"/>
      <c r="N315" s="423"/>
      <c r="O315" s="423"/>
      <c r="P315" s="423"/>
      <c r="Q315" s="423"/>
      <c r="R315" s="423"/>
      <c r="S315" s="423"/>
      <c r="T315" s="423"/>
      <c r="U315" s="423"/>
      <c r="V315" s="423"/>
      <c r="W315" s="423"/>
      <c r="X315" s="423"/>
      <c r="Y315" s="423"/>
      <c r="Z315" s="423"/>
      <c r="AA315" s="423"/>
      <c r="AB315" s="423"/>
      <c r="AC315" s="423"/>
      <c r="AD315" s="423"/>
      <c r="AE315" s="423"/>
      <c r="AF315" s="423"/>
    </row>
    <row r="316" spans="1:32" ht="20.25" customHeight="1">
      <c r="A316" s="423"/>
      <c r="B316" s="423"/>
      <c r="C316" s="423"/>
      <c r="D316" s="423"/>
      <c r="E316" s="423"/>
      <c r="F316" s="423"/>
      <c r="G316" s="423"/>
      <c r="H316" s="423"/>
      <c r="I316" s="423"/>
      <c r="K316" s="423"/>
      <c r="L316" s="423"/>
      <c r="M316" s="423"/>
      <c r="N316" s="423"/>
      <c r="O316" s="423"/>
      <c r="P316" s="423"/>
      <c r="Q316" s="423"/>
      <c r="R316" s="423"/>
      <c r="S316" s="423"/>
      <c r="T316" s="423"/>
      <c r="U316" s="423"/>
      <c r="V316" s="423"/>
      <c r="W316" s="423"/>
      <c r="X316" s="423"/>
      <c r="Y316" s="423"/>
      <c r="Z316" s="423"/>
      <c r="AA316" s="423"/>
      <c r="AB316" s="423"/>
      <c r="AC316" s="423"/>
      <c r="AD316" s="423"/>
      <c r="AE316" s="423"/>
      <c r="AF316" s="423"/>
    </row>
    <row r="317" spans="1:32" ht="20.25" customHeight="1">
      <c r="A317" s="423"/>
      <c r="B317" s="423"/>
      <c r="C317" s="423"/>
      <c r="D317" s="423"/>
      <c r="E317" s="423"/>
      <c r="F317" s="423"/>
      <c r="G317" s="423"/>
      <c r="H317" s="423"/>
      <c r="I317" s="423"/>
      <c r="K317" s="423"/>
      <c r="L317" s="423"/>
      <c r="M317" s="423"/>
      <c r="N317" s="423"/>
      <c r="O317" s="423"/>
      <c r="P317" s="423"/>
      <c r="Q317" s="423"/>
      <c r="R317" s="423"/>
      <c r="S317" s="423"/>
      <c r="T317" s="423"/>
      <c r="U317" s="423"/>
      <c r="V317" s="423"/>
      <c r="W317" s="423"/>
      <c r="X317" s="423"/>
      <c r="Y317" s="423"/>
      <c r="Z317" s="423"/>
      <c r="AA317" s="423"/>
      <c r="AB317" s="423"/>
      <c r="AC317" s="423"/>
      <c r="AD317" s="423"/>
      <c r="AE317" s="423"/>
      <c r="AF317" s="423"/>
    </row>
    <row r="318" spans="1:32" ht="20.25" customHeight="1">
      <c r="A318" s="423"/>
      <c r="B318" s="423"/>
      <c r="C318" s="423"/>
      <c r="D318" s="423"/>
      <c r="E318" s="423"/>
      <c r="F318" s="423"/>
      <c r="G318" s="423"/>
      <c r="H318" s="423"/>
      <c r="I318" s="423"/>
      <c r="K318" s="423"/>
      <c r="L318" s="423"/>
      <c r="M318" s="423"/>
      <c r="N318" s="423"/>
      <c r="O318" s="423"/>
      <c r="P318" s="423"/>
      <c r="Q318" s="423"/>
      <c r="R318" s="423"/>
      <c r="S318" s="423"/>
      <c r="T318" s="423"/>
      <c r="U318" s="423"/>
      <c r="V318" s="423"/>
      <c r="W318" s="423"/>
      <c r="X318" s="423"/>
      <c r="Y318" s="423"/>
      <c r="Z318" s="423"/>
      <c r="AA318" s="423"/>
      <c r="AB318" s="423"/>
      <c r="AC318" s="423"/>
      <c r="AD318" s="423"/>
      <c r="AE318" s="423"/>
      <c r="AF318" s="423"/>
    </row>
    <row r="319" spans="1:32" ht="20.25" customHeight="1">
      <c r="A319" s="423"/>
      <c r="B319" s="423"/>
      <c r="C319" s="423"/>
      <c r="D319" s="423"/>
      <c r="E319" s="423"/>
      <c r="F319" s="423"/>
      <c r="G319" s="423"/>
      <c r="H319" s="423"/>
      <c r="I319" s="423"/>
      <c r="K319" s="423"/>
      <c r="L319" s="423"/>
      <c r="M319" s="423"/>
      <c r="N319" s="423"/>
      <c r="O319" s="423"/>
      <c r="P319" s="423"/>
      <c r="Q319" s="423"/>
      <c r="R319" s="423"/>
      <c r="S319" s="423"/>
      <c r="T319" s="423"/>
      <c r="U319" s="423"/>
      <c r="V319" s="423"/>
      <c r="W319" s="423"/>
      <c r="X319" s="423"/>
      <c r="Y319" s="423"/>
      <c r="Z319" s="423"/>
      <c r="AA319" s="423"/>
      <c r="AB319" s="423"/>
      <c r="AC319" s="423"/>
      <c r="AD319" s="423"/>
      <c r="AE319" s="423"/>
      <c r="AF319" s="423"/>
    </row>
    <row r="320" spans="1:32" ht="20.25" customHeight="1">
      <c r="A320" s="423"/>
      <c r="B320" s="423"/>
      <c r="C320" s="423"/>
      <c r="D320" s="423"/>
      <c r="E320" s="423"/>
      <c r="F320" s="423"/>
      <c r="G320" s="423"/>
      <c r="H320" s="423"/>
      <c r="I320" s="423"/>
      <c r="K320" s="423"/>
      <c r="L320" s="423"/>
      <c r="M320" s="423"/>
      <c r="N320" s="423"/>
      <c r="O320" s="423"/>
      <c r="P320" s="423"/>
      <c r="Q320" s="423"/>
      <c r="R320" s="423"/>
      <c r="S320" s="423"/>
      <c r="T320" s="423"/>
      <c r="U320" s="423"/>
      <c r="V320" s="423"/>
      <c r="W320" s="423"/>
      <c r="X320" s="423"/>
      <c r="Y320" s="423"/>
      <c r="Z320" s="423"/>
      <c r="AA320" s="423"/>
      <c r="AB320" s="423"/>
      <c r="AC320" s="423"/>
      <c r="AD320" s="423"/>
      <c r="AE320" s="423"/>
      <c r="AF320" s="423"/>
    </row>
    <row r="321" spans="1:32" ht="20.25" customHeight="1">
      <c r="A321" s="423"/>
      <c r="B321" s="423"/>
      <c r="C321" s="423"/>
      <c r="D321" s="423"/>
      <c r="E321" s="423"/>
      <c r="F321" s="423"/>
      <c r="G321" s="423"/>
      <c r="H321" s="423"/>
      <c r="I321" s="423"/>
      <c r="K321" s="423"/>
      <c r="L321" s="423"/>
      <c r="M321" s="423"/>
      <c r="N321" s="423"/>
      <c r="O321" s="423"/>
      <c r="P321" s="423"/>
      <c r="Q321" s="423"/>
      <c r="R321" s="423"/>
      <c r="S321" s="423"/>
      <c r="T321" s="423"/>
      <c r="U321" s="423"/>
      <c r="V321" s="423"/>
      <c r="W321" s="423"/>
      <c r="X321" s="423"/>
      <c r="Y321" s="423"/>
      <c r="Z321" s="423"/>
      <c r="AA321" s="423"/>
      <c r="AB321" s="423"/>
      <c r="AC321" s="423"/>
      <c r="AD321" s="423"/>
      <c r="AE321" s="423"/>
      <c r="AF321" s="423"/>
    </row>
    <row r="322" spans="1:32" ht="20.25" customHeight="1">
      <c r="A322" s="423"/>
      <c r="B322" s="423"/>
      <c r="C322" s="423"/>
      <c r="D322" s="423"/>
      <c r="E322" s="423"/>
      <c r="F322" s="423"/>
      <c r="G322" s="423"/>
      <c r="H322" s="423"/>
      <c r="I322" s="423"/>
      <c r="K322" s="423"/>
      <c r="L322" s="423"/>
      <c r="M322" s="423"/>
      <c r="N322" s="423"/>
      <c r="O322" s="423"/>
      <c r="P322" s="423"/>
      <c r="Q322" s="423"/>
      <c r="R322" s="423"/>
      <c r="S322" s="423"/>
      <c r="T322" s="423"/>
      <c r="U322" s="423"/>
      <c r="V322" s="423"/>
      <c r="W322" s="423"/>
      <c r="X322" s="423"/>
      <c r="Y322" s="423"/>
      <c r="Z322" s="423"/>
      <c r="AA322" s="423"/>
      <c r="AB322" s="423"/>
      <c r="AC322" s="423"/>
      <c r="AD322" s="423"/>
      <c r="AE322" s="423"/>
      <c r="AF322" s="423"/>
    </row>
    <row r="323" spans="1:32" ht="20.25" customHeight="1">
      <c r="A323" s="423"/>
      <c r="B323" s="423"/>
      <c r="C323" s="423"/>
      <c r="D323" s="423"/>
      <c r="E323" s="423"/>
      <c r="F323" s="423"/>
      <c r="G323" s="423"/>
      <c r="H323" s="423"/>
      <c r="I323" s="423"/>
      <c r="K323" s="423"/>
      <c r="L323" s="423"/>
      <c r="M323" s="423"/>
      <c r="N323" s="423"/>
      <c r="O323" s="423"/>
      <c r="P323" s="423"/>
      <c r="Q323" s="423"/>
      <c r="R323" s="423"/>
      <c r="S323" s="423"/>
      <c r="T323" s="423"/>
      <c r="U323" s="423"/>
      <c r="V323" s="423"/>
      <c r="W323" s="423"/>
      <c r="X323" s="423"/>
      <c r="Y323" s="423"/>
      <c r="Z323" s="423"/>
      <c r="AA323" s="423"/>
      <c r="AB323" s="423"/>
      <c r="AC323" s="423"/>
      <c r="AD323" s="423"/>
      <c r="AE323" s="423"/>
      <c r="AF323" s="423"/>
    </row>
    <row r="324" spans="1:32" ht="20.25" customHeight="1">
      <c r="A324" s="423"/>
      <c r="B324" s="423"/>
      <c r="C324" s="423"/>
      <c r="D324" s="423"/>
      <c r="E324" s="423"/>
      <c r="F324" s="423"/>
      <c r="G324" s="423"/>
      <c r="H324" s="423"/>
      <c r="I324" s="423"/>
      <c r="K324" s="423"/>
      <c r="L324" s="423"/>
      <c r="M324" s="423"/>
      <c r="N324" s="423"/>
      <c r="O324" s="423"/>
      <c r="P324" s="423"/>
      <c r="Q324" s="423"/>
      <c r="R324" s="423"/>
      <c r="S324" s="423"/>
      <c r="T324" s="423"/>
      <c r="U324" s="423"/>
      <c r="V324" s="423"/>
      <c r="W324" s="423"/>
      <c r="X324" s="423"/>
      <c r="Y324" s="423"/>
      <c r="Z324" s="423"/>
      <c r="AA324" s="423"/>
      <c r="AB324" s="423"/>
      <c r="AC324" s="423"/>
      <c r="AD324" s="423"/>
      <c r="AE324" s="423"/>
      <c r="AF324" s="423"/>
    </row>
    <row r="325" spans="1:32" ht="20.25" customHeight="1">
      <c r="A325" s="423"/>
      <c r="B325" s="423"/>
      <c r="C325" s="423"/>
      <c r="D325" s="423"/>
      <c r="E325" s="423"/>
      <c r="F325" s="423"/>
      <c r="G325" s="423"/>
      <c r="H325" s="423"/>
      <c r="I325" s="423"/>
      <c r="K325" s="423"/>
      <c r="L325" s="423"/>
      <c r="M325" s="423"/>
      <c r="N325" s="423"/>
      <c r="O325" s="423"/>
      <c r="P325" s="423"/>
      <c r="Q325" s="423"/>
      <c r="R325" s="423"/>
      <c r="S325" s="423"/>
      <c r="T325" s="423"/>
      <c r="U325" s="423"/>
      <c r="V325" s="423"/>
      <c r="W325" s="423"/>
      <c r="X325" s="423"/>
      <c r="Y325" s="423"/>
      <c r="Z325" s="423"/>
      <c r="AA325" s="423"/>
      <c r="AB325" s="423"/>
      <c r="AC325" s="423"/>
      <c r="AD325" s="423"/>
      <c r="AE325" s="423"/>
      <c r="AF325" s="423"/>
    </row>
    <row r="326" spans="1:32" ht="20.25" customHeight="1">
      <c r="A326" s="423"/>
      <c r="B326" s="423"/>
      <c r="C326" s="423"/>
      <c r="D326" s="423"/>
      <c r="E326" s="423"/>
      <c r="F326" s="423"/>
      <c r="G326" s="423"/>
      <c r="H326" s="423"/>
      <c r="I326" s="423"/>
      <c r="K326" s="423"/>
      <c r="L326" s="423"/>
      <c r="M326" s="423"/>
      <c r="N326" s="423"/>
      <c r="O326" s="423"/>
      <c r="P326" s="423"/>
      <c r="Q326" s="423"/>
      <c r="R326" s="423"/>
      <c r="S326" s="423"/>
      <c r="T326" s="423"/>
      <c r="U326" s="423"/>
      <c r="V326" s="423"/>
      <c r="W326" s="423"/>
      <c r="X326" s="423"/>
      <c r="Y326" s="423"/>
      <c r="Z326" s="423"/>
      <c r="AA326" s="423"/>
      <c r="AB326" s="423"/>
      <c r="AC326" s="423"/>
      <c r="AD326" s="423"/>
      <c r="AE326" s="423"/>
      <c r="AF326" s="423"/>
    </row>
    <row r="327" spans="1:32" ht="20.25" customHeight="1">
      <c r="A327" s="423"/>
      <c r="B327" s="423"/>
      <c r="C327" s="423"/>
      <c r="D327" s="423"/>
      <c r="E327" s="423"/>
      <c r="F327" s="423"/>
      <c r="G327" s="423"/>
      <c r="H327" s="423"/>
      <c r="I327" s="423"/>
      <c r="K327" s="423"/>
      <c r="L327" s="423"/>
      <c r="M327" s="423"/>
      <c r="N327" s="423"/>
      <c r="O327" s="423"/>
      <c r="P327" s="423"/>
      <c r="Q327" s="423"/>
      <c r="R327" s="423"/>
      <c r="S327" s="423"/>
      <c r="T327" s="423"/>
      <c r="U327" s="423"/>
      <c r="V327" s="423"/>
      <c r="W327" s="423"/>
      <c r="X327" s="423"/>
      <c r="Y327" s="423"/>
      <c r="Z327" s="423"/>
      <c r="AA327" s="423"/>
      <c r="AB327" s="423"/>
      <c r="AC327" s="423"/>
      <c r="AD327" s="423"/>
      <c r="AE327" s="423"/>
      <c r="AF327" s="423"/>
    </row>
    <row r="328" spans="1:32" ht="20.25" customHeight="1">
      <c r="A328" s="423"/>
      <c r="B328" s="423"/>
      <c r="C328" s="423"/>
      <c r="D328" s="423"/>
      <c r="E328" s="423"/>
      <c r="F328" s="423"/>
      <c r="G328" s="423"/>
      <c r="H328" s="423"/>
      <c r="I328" s="423"/>
      <c r="K328" s="423"/>
      <c r="L328" s="423"/>
      <c r="M328" s="423"/>
      <c r="N328" s="423"/>
      <c r="O328" s="423"/>
      <c r="P328" s="423"/>
      <c r="Q328" s="423"/>
      <c r="R328" s="423"/>
      <c r="S328" s="423"/>
      <c r="T328" s="423"/>
      <c r="U328" s="423"/>
      <c r="V328" s="423"/>
      <c r="W328" s="423"/>
      <c r="X328" s="423"/>
      <c r="Y328" s="423"/>
      <c r="Z328" s="423"/>
      <c r="AA328" s="423"/>
      <c r="AB328" s="423"/>
      <c r="AC328" s="423"/>
      <c r="AD328" s="423"/>
      <c r="AE328" s="423"/>
      <c r="AF328" s="423"/>
    </row>
    <row r="329" spans="1:32" ht="20.25" customHeight="1">
      <c r="A329" s="423"/>
      <c r="B329" s="423"/>
      <c r="C329" s="423"/>
      <c r="D329" s="423"/>
      <c r="E329" s="423"/>
      <c r="F329" s="423"/>
      <c r="G329" s="423"/>
      <c r="H329" s="423"/>
      <c r="I329" s="423"/>
      <c r="K329" s="423"/>
      <c r="L329" s="423"/>
      <c r="M329" s="423"/>
      <c r="N329" s="423"/>
      <c r="O329" s="423"/>
      <c r="P329" s="423"/>
      <c r="Q329" s="423"/>
      <c r="R329" s="423"/>
      <c r="S329" s="423"/>
      <c r="T329" s="423"/>
      <c r="U329" s="423"/>
      <c r="V329" s="423"/>
      <c r="W329" s="423"/>
      <c r="X329" s="423"/>
      <c r="Y329" s="423"/>
      <c r="Z329" s="423"/>
      <c r="AA329" s="423"/>
      <c r="AB329" s="423"/>
      <c r="AC329" s="423"/>
      <c r="AD329" s="423"/>
      <c r="AE329" s="423"/>
      <c r="AF329" s="423"/>
    </row>
    <row r="330" spans="1:32" ht="20.25" customHeight="1">
      <c r="A330" s="423"/>
      <c r="B330" s="423"/>
      <c r="C330" s="423"/>
      <c r="D330" s="423"/>
      <c r="E330" s="423"/>
      <c r="F330" s="423"/>
      <c r="G330" s="423"/>
      <c r="H330" s="423"/>
      <c r="I330" s="423"/>
      <c r="K330" s="423"/>
      <c r="L330" s="423"/>
      <c r="M330" s="423"/>
      <c r="N330" s="423"/>
      <c r="O330" s="423"/>
      <c r="P330" s="423"/>
      <c r="Q330" s="423"/>
      <c r="R330" s="423"/>
      <c r="S330" s="423"/>
      <c r="T330" s="423"/>
      <c r="U330" s="423"/>
      <c r="V330" s="423"/>
      <c r="W330" s="423"/>
      <c r="X330" s="423"/>
      <c r="Y330" s="423"/>
      <c r="Z330" s="423"/>
      <c r="AA330" s="423"/>
      <c r="AB330" s="423"/>
      <c r="AC330" s="423"/>
      <c r="AD330" s="423"/>
      <c r="AE330" s="423"/>
      <c r="AF330" s="423"/>
    </row>
    <row r="331" spans="1:32" ht="20.25" customHeight="1">
      <c r="A331" s="423"/>
      <c r="B331" s="423"/>
      <c r="C331" s="423"/>
      <c r="D331" s="423"/>
      <c r="E331" s="423"/>
      <c r="F331" s="423"/>
      <c r="G331" s="423"/>
      <c r="H331" s="423"/>
      <c r="I331" s="423"/>
      <c r="K331" s="423"/>
      <c r="L331" s="423"/>
      <c r="M331" s="423"/>
      <c r="N331" s="423"/>
      <c r="O331" s="423"/>
      <c r="P331" s="423"/>
      <c r="Q331" s="423"/>
      <c r="R331" s="423"/>
      <c r="S331" s="423"/>
      <c r="T331" s="423"/>
      <c r="U331" s="423"/>
      <c r="V331" s="423"/>
      <c r="W331" s="423"/>
      <c r="X331" s="423"/>
      <c r="Y331" s="423"/>
      <c r="Z331" s="423"/>
      <c r="AA331" s="423"/>
      <c r="AB331" s="423"/>
      <c r="AC331" s="423"/>
      <c r="AD331" s="423"/>
      <c r="AE331" s="423"/>
      <c r="AF331" s="423"/>
    </row>
    <row r="332" spans="1:32" ht="20.25" customHeight="1">
      <c r="A332" s="423"/>
      <c r="B332" s="423"/>
      <c r="C332" s="423"/>
      <c r="D332" s="423"/>
      <c r="E332" s="423"/>
      <c r="F332" s="423"/>
      <c r="G332" s="423"/>
      <c r="H332" s="423"/>
      <c r="I332" s="423"/>
      <c r="K332" s="423"/>
      <c r="L332" s="423"/>
      <c r="M332" s="423"/>
      <c r="N332" s="423"/>
      <c r="O332" s="423"/>
      <c r="P332" s="423"/>
      <c r="Q332" s="423"/>
      <c r="R332" s="423"/>
      <c r="S332" s="423"/>
      <c r="T332" s="423"/>
      <c r="U332" s="423"/>
      <c r="V332" s="423"/>
      <c r="W332" s="423"/>
      <c r="X332" s="423"/>
      <c r="Y332" s="423"/>
      <c r="Z332" s="423"/>
      <c r="AA332" s="423"/>
      <c r="AB332" s="423"/>
      <c r="AC332" s="423"/>
      <c r="AD332" s="423"/>
      <c r="AE332" s="423"/>
      <c r="AF332" s="423"/>
    </row>
    <row r="333" spans="1:32" ht="20.25" customHeight="1">
      <c r="A333" s="423"/>
      <c r="B333" s="423"/>
      <c r="C333" s="423"/>
      <c r="D333" s="423"/>
      <c r="E333" s="423"/>
      <c r="F333" s="423"/>
      <c r="G333" s="423"/>
      <c r="H333" s="423"/>
      <c r="I333" s="423"/>
      <c r="K333" s="423"/>
      <c r="L333" s="423"/>
      <c r="M333" s="423"/>
      <c r="N333" s="423"/>
      <c r="O333" s="423"/>
      <c r="P333" s="423"/>
      <c r="Q333" s="423"/>
      <c r="R333" s="423"/>
      <c r="S333" s="423"/>
      <c r="T333" s="423"/>
      <c r="U333" s="423"/>
      <c r="V333" s="423"/>
      <c r="W333" s="423"/>
      <c r="X333" s="423"/>
      <c r="Y333" s="423"/>
      <c r="Z333" s="423"/>
      <c r="AA333" s="423"/>
      <c r="AB333" s="423"/>
      <c r="AC333" s="423"/>
      <c r="AD333" s="423"/>
      <c r="AE333" s="423"/>
      <c r="AF333" s="423"/>
    </row>
    <row r="334" spans="1:32" ht="20.25" customHeight="1">
      <c r="A334" s="423"/>
      <c r="B334" s="423"/>
      <c r="C334" s="423"/>
      <c r="D334" s="423"/>
      <c r="E334" s="423"/>
      <c r="F334" s="423"/>
      <c r="G334" s="423"/>
      <c r="H334" s="423"/>
      <c r="I334" s="423"/>
      <c r="K334" s="423"/>
      <c r="L334" s="423"/>
      <c r="M334" s="423"/>
      <c r="N334" s="423"/>
      <c r="O334" s="423"/>
      <c r="P334" s="423"/>
      <c r="Q334" s="423"/>
      <c r="R334" s="423"/>
      <c r="S334" s="423"/>
      <c r="T334" s="423"/>
      <c r="U334" s="423"/>
      <c r="V334" s="423"/>
      <c r="W334" s="423"/>
      <c r="X334" s="423"/>
      <c r="Y334" s="423"/>
      <c r="Z334" s="423"/>
      <c r="AA334" s="423"/>
      <c r="AB334" s="423"/>
      <c r="AC334" s="423"/>
      <c r="AD334" s="423"/>
      <c r="AE334" s="423"/>
      <c r="AF334" s="423"/>
    </row>
    <row r="335" spans="1:32" ht="20.25" customHeight="1">
      <c r="A335" s="423"/>
      <c r="B335" s="423"/>
      <c r="C335" s="423"/>
      <c r="D335" s="423"/>
      <c r="E335" s="423"/>
      <c r="F335" s="423"/>
      <c r="G335" s="423"/>
      <c r="H335" s="423"/>
      <c r="I335" s="423"/>
      <c r="K335" s="423"/>
      <c r="L335" s="423"/>
      <c r="M335" s="423"/>
      <c r="N335" s="423"/>
      <c r="O335" s="423"/>
      <c r="P335" s="423"/>
      <c r="Q335" s="423"/>
      <c r="R335" s="423"/>
      <c r="S335" s="423"/>
      <c r="T335" s="423"/>
      <c r="U335" s="423"/>
      <c r="V335" s="423"/>
      <c r="W335" s="423"/>
      <c r="X335" s="423"/>
      <c r="Y335" s="423"/>
      <c r="Z335" s="423"/>
      <c r="AA335" s="423"/>
      <c r="AB335" s="423"/>
      <c r="AC335" s="423"/>
      <c r="AD335" s="423"/>
      <c r="AE335" s="423"/>
      <c r="AF335" s="423"/>
    </row>
    <row r="336" spans="1:32" ht="20.25" customHeight="1">
      <c r="A336" s="423"/>
      <c r="B336" s="423"/>
      <c r="C336" s="423"/>
      <c r="D336" s="423"/>
      <c r="E336" s="423"/>
      <c r="F336" s="423"/>
      <c r="G336" s="423"/>
      <c r="H336" s="423"/>
      <c r="I336" s="423"/>
      <c r="K336" s="423"/>
      <c r="L336" s="423"/>
      <c r="M336" s="423"/>
      <c r="N336" s="423"/>
      <c r="O336" s="423"/>
      <c r="P336" s="423"/>
      <c r="Q336" s="423"/>
      <c r="R336" s="423"/>
      <c r="S336" s="423"/>
      <c r="T336" s="423"/>
      <c r="U336" s="423"/>
      <c r="V336" s="423"/>
      <c r="W336" s="423"/>
      <c r="X336" s="423"/>
      <c r="Y336" s="423"/>
      <c r="Z336" s="423"/>
      <c r="AA336" s="423"/>
      <c r="AB336" s="423"/>
      <c r="AC336" s="423"/>
      <c r="AD336" s="423"/>
      <c r="AE336" s="423"/>
      <c r="AF336" s="423"/>
    </row>
    <row r="337" spans="1:32" ht="20.25" customHeight="1">
      <c r="A337" s="423"/>
      <c r="B337" s="423"/>
      <c r="C337" s="423"/>
      <c r="D337" s="423"/>
      <c r="E337" s="423"/>
      <c r="F337" s="423"/>
      <c r="G337" s="423"/>
      <c r="H337" s="423"/>
      <c r="I337" s="423"/>
      <c r="K337" s="423"/>
      <c r="L337" s="423"/>
      <c r="M337" s="423"/>
      <c r="N337" s="423"/>
      <c r="O337" s="423"/>
      <c r="P337" s="423"/>
      <c r="Q337" s="423"/>
      <c r="R337" s="423"/>
      <c r="S337" s="423"/>
      <c r="T337" s="423"/>
      <c r="U337" s="423"/>
      <c r="V337" s="423"/>
      <c r="W337" s="423"/>
      <c r="X337" s="423"/>
      <c r="Y337" s="423"/>
      <c r="Z337" s="423"/>
      <c r="AA337" s="423"/>
      <c r="AB337" s="423"/>
      <c r="AC337" s="423"/>
      <c r="AD337" s="423"/>
      <c r="AE337" s="423"/>
      <c r="AF337" s="423"/>
    </row>
    <row r="338" spans="1:32" ht="20.25" customHeight="1">
      <c r="A338" s="423"/>
      <c r="B338" s="423"/>
      <c r="C338" s="423"/>
      <c r="D338" s="423"/>
      <c r="E338" s="423"/>
      <c r="F338" s="423"/>
      <c r="G338" s="423"/>
      <c r="H338" s="423"/>
      <c r="I338" s="423"/>
      <c r="K338" s="423"/>
      <c r="L338" s="423"/>
      <c r="M338" s="423"/>
      <c r="N338" s="423"/>
      <c r="O338" s="423"/>
      <c r="P338" s="423"/>
      <c r="Q338" s="423"/>
      <c r="R338" s="423"/>
      <c r="S338" s="423"/>
      <c r="T338" s="423"/>
      <c r="U338" s="423"/>
      <c r="V338" s="423"/>
      <c r="W338" s="423"/>
      <c r="X338" s="423"/>
      <c r="Y338" s="423"/>
      <c r="Z338" s="423"/>
      <c r="AA338" s="423"/>
      <c r="AB338" s="423"/>
      <c r="AC338" s="423"/>
      <c r="AD338" s="423"/>
      <c r="AE338" s="423"/>
      <c r="AF338" s="423"/>
    </row>
    <row r="339" spans="1:32" ht="20.25" customHeight="1">
      <c r="A339" s="423"/>
      <c r="B339" s="423"/>
      <c r="C339" s="423"/>
      <c r="D339" s="423"/>
      <c r="E339" s="423"/>
      <c r="F339" s="423"/>
      <c r="G339" s="423"/>
      <c r="H339" s="423"/>
      <c r="I339" s="423"/>
      <c r="K339" s="423"/>
      <c r="L339" s="423"/>
      <c r="M339" s="423"/>
      <c r="N339" s="423"/>
      <c r="O339" s="423"/>
      <c r="P339" s="423"/>
      <c r="Q339" s="423"/>
      <c r="R339" s="423"/>
      <c r="S339" s="423"/>
      <c r="T339" s="423"/>
      <c r="U339" s="423"/>
      <c r="V339" s="423"/>
      <c r="W339" s="423"/>
      <c r="X339" s="423"/>
      <c r="Y339" s="423"/>
      <c r="Z339" s="423"/>
      <c r="AA339" s="423"/>
      <c r="AB339" s="423"/>
      <c r="AC339" s="423"/>
      <c r="AD339" s="423"/>
      <c r="AE339" s="423"/>
      <c r="AF339" s="423"/>
    </row>
    <row r="340" spans="1:32" ht="20.25" customHeight="1">
      <c r="A340" s="423"/>
      <c r="B340" s="423"/>
      <c r="C340" s="423"/>
      <c r="D340" s="423"/>
      <c r="E340" s="423"/>
      <c r="F340" s="423"/>
      <c r="G340" s="423"/>
      <c r="H340" s="423"/>
      <c r="I340" s="423"/>
      <c r="K340" s="423"/>
      <c r="L340" s="423"/>
      <c r="M340" s="423"/>
      <c r="N340" s="423"/>
      <c r="O340" s="423"/>
      <c r="P340" s="423"/>
      <c r="Q340" s="423"/>
      <c r="R340" s="423"/>
      <c r="S340" s="423"/>
      <c r="T340" s="423"/>
      <c r="U340" s="423"/>
      <c r="V340" s="423"/>
      <c r="W340" s="423"/>
      <c r="X340" s="423"/>
      <c r="Y340" s="423"/>
      <c r="Z340" s="423"/>
      <c r="AA340" s="423"/>
      <c r="AB340" s="423"/>
      <c r="AC340" s="423"/>
      <c r="AD340" s="423"/>
      <c r="AE340" s="423"/>
      <c r="AF340" s="423"/>
    </row>
    <row r="341" spans="1:32" ht="20.25" customHeight="1">
      <c r="A341" s="423"/>
      <c r="B341" s="423"/>
      <c r="C341" s="423"/>
      <c r="D341" s="423"/>
      <c r="E341" s="423"/>
      <c r="F341" s="423"/>
      <c r="G341" s="423"/>
      <c r="H341" s="423"/>
      <c r="I341" s="423"/>
      <c r="K341" s="423"/>
      <c r="L341" s="423"/>
      <c r="M341" s="423"/>
      <c r="N341" s="423"/>
      <c r="O341" s="423"/>
      <c r="P341" s="423"/>
      <c r="Q341" s="423"/>
      <c r="R341" s="423"/>
      <c r="S341" s="423"/>
      <c r="T341" s="423"/>
      <c r="U341" s="423"/>
      <c r="V341" s="423"/>
      <c r="W341" s="423"/>
      <c r="X341" s="423"/>
      <c r="Y341" s="423"/>
      <c r="Z341" s="423"/>
      <c r="AA341" s="423"/>
      <c r="AB341" s="423"/>
      <c r="AC341" s="423"/>
      <c r="AD341" s="423"/>
      <c r="AE341" s="423"/>
      <c r="AF341" s="423"/>
    </row>
    <row r="342" spans="1:32" ht="20.25" customHeight="1">
      <c r="A342" s="423"/>
      <c r="B342" s="423"/>
      <c r="C342" s="423"/>
      <c r="D342" s="423"/>
      <c r="E342" s="423"/>
      <c r="F342" s="423"/>
      <c r="G342" s="423"/>
      <c r="H342" s="423"/>
      <c r="I342" s="423"/>
      <c r="K342" s="423"/>
      <c r="L342" s="423"/>
      <c r="M342" s="423"/>
      <c r="N342" s="423"/>
      <c r="O342" s="423"/>
      <c r="P342" s="423"/>
      <c r="Q342" s="423"/>
      <c r="R342" s="423"/>
      <c r="S342" s="423"/>
      <c r="T342" s="423"/>
      <c r="U342" s="423"/>
      <c r="V342" s="423"/>
      <c r="W342" s="423"/>
      <c r="X342" s="423"/>
      <c r="Y342" s="423"/>
      <c r="Z342" s="423"/>
      <c r="AA342" s="423"/>
      <c r="AB342" s="423"/>
      <c r="AC342" s="423"/>
      <c r="AD342" s="423"/>
      <c r="AE342" s="423"/>
      <c r="AF342" s="423"/>
    </row>
    <row r="343" spans="1:32" ht="20.25" customHeight="1">
      <c r="A343" s="423"/>
      <c r="B343" s="423"/>
      <c r="C343" s="423"/>
      <c r="D343" s="423"/>
      <c r="E343" s="423"/>
      <c r="F343" s="423"/>
      <c r="G343" s="423"/>
      <c r="H343" s="423"/>
      <c r="I343" s="423"/>
      <c r="K343" s="423"/>
      <c r="L343" s="423"/>
      <c r="M343" s="423"/>
      <c r="N343" s="423"/>
      <c r="O343" s="423"/>
      <c r="P343" s="423"/>
      <c r="Q343" s="423"/>
      <c r="R343" s="423"/>
      <c r="S343" s="423"/>
      <c r="T343" s="423"/>
      <c r="U343" s="423"/>
      <c r="V343" s="423"/>
      <c r="W343" s="423"/>
      <c r="X343" s="423"/>
      <c r="Y343" s="423"/>
      <c r="Z343" s="423"/>
      <c r="AA343" s="423"/>
      <c r="AB343" s="423"/>
      <c r="AC343" s="423"/>
      <c r="AD343" s="423"/>
      <c r="AE343" s="423"/>
      <c r="AF343" s="423"/>
    </row>
    <row r="344" spans="1:32" ht="20.25" customHeight="1">
      <c r="A344" s="423"/>
      <c r="B344" s="423"/>
      <c r="C344" s="423"/>
      <c r="D344" s="423"/>
      <c r="E344" s="423"/>
      <c r="F344" s="423"/>
      <c r="G344" s="423"/>
      <c r="H344" s="423"/>
      <c r="I344" s="423"/>
      <c r="K344" s="423"/>
      <c r="L344" s="423"/>
      <c r="M344" s="423"/>
      <c r="N344" s="423"/>
      <c r="O344" s="423"/>
      <c r="P344" s="423"/>
      <c r="Q344" s="423"/>
      <c r="R344" s="423"/>
      <c r="S344" s="423"/>
      <c r="T344" s="423"/>
      <c r="U344" s="423"/>
      <c r="V344" s="423"/>
      <c r="W344" s="423"/>
      <c r="X344" s="423"/>
      <c r="Y344" s="423"/>
      <c r="Z344" s="423"/>
      <c r="AA344" s="423"/>
      <c r="AB344" s="423"/>
      <c r="AC344" s="423"/>
      <c r="AD344" s="423"/>
      <c r="AE344" s="423"/>
      <c r="AF344" s="423"/>
    </row>
    <row r="345" spans="1:32" ht="20.25" customHeight="1">
      <c r="A345" s="423"/>
      <c r="B345" s="423"/>
      <c r="C345" s="423"/>
      <c r="D345" s="423"/>
      <c r="E345" s="423"/>
      <c r="F345" s="423"/>
      <c r="G345" s="423"/>
      <c r="H345" s="423"/>
      <c r="I345" s="423"/>
      <c r="K345" s="423"/>
      <c r="L345" s="423"/>
      <c r="M345" s="423"/>
      <c r="N345" s="423"/>
      <c r="O345" s="423"/>
      <c r="P345" s="423"/>
      <c r="Q345" s="423"/>
      <c r="R345" s="423"/>
      <c r="S345" s="423"/>
      <c r="T345" s="423"/>
      <c r="U345" s="423"/>
      <c r="V345" s="423"/>
      <c r="W345" s="423"/>
      <c r="X345" s="423"/>
      <c r="Y345" s="423"/>
      <c r="Z345" s="423"/>
      <c r="AA345" s="423"/>
      <c r="AB345" s="423"/>
      <c r="AC345" s="423"/>
      <c r="AD345" s="423"/>
      <c r="AE345" s="423"/>
      <c r="AF345" s="423"/>
    </row>
    <row r="346" spans="1:32" ht="20.25" customHeight="1">
      <c r="A346" s="423"/>
      <c r="B346" s="423"/>
      <c r="C346" s="423"/>
      <c r="D346" s="423"/>
      <c r="E346" s="423"/>
      <c r="F346" s="423"/>
      <c r="G346" s="423"/>
      <c r="H346" s="423"/>
      <c r="I346" s="423"/>
      <c r="K346" s="423"/>
      <c r="L346" s="423"/>
      <c r="M346" s="423"/>
      <c r="N346" s="423"/>
      <c r="O346" s="423"/>
      <c r="P346" s="423"/>
      <c r="Q346" s="423"/>
      <c r="R346" s="423"/>
      <c r="S346" s="423"/>
      <c r="T346" s="423"/>
      <c r="U346" s="423"/>
      <c r="V346" s="423"/>
      <c r="W346" s="423"/>
      <c r="X346" s="423"/>
      <c r="Y346" s="423"/>
      <c r="Z346" s="423"/>
      <c r="AA346" s="423"/>
      <c r="AB346" s="423"/>
      <c r="AC346" s="423"/>
      <c r="AD346" s="423"/>
      <c r="AE346" s="423"/>
      <c r="AF346" s="423"/>
    </row>
    <row r="347" spans="1:32" ht="20.25" customHeight="1">
      <c r="A347" s="423"/>
      <c r="B347" s="423"/>
      <c r="C347" s="423"/>
      <c r="D347" s="423"/>
      <c r="E347" s="423"/>
      <c r="F347" s="423"/>
      <c r="G347" s="423"/>
      <c r="H347" s="423"/>
      <c r="I347" s="423"/>
      <c r="K347" s="423"/>
      <c r="L347" s="423"/>
      <c r="M347" s="423"/>
      <c r="N347" s="423"/>
      <c r="O347" s="423"/>
      <c r="P347" s="423"/>
      <c r="Q347" s="423"/>
      <c r="R347" s="423"/>
      <c r="S347" s="423"/>
      <c r="T347" s="423"/>
      <c r="U347" s="423"/>
      <c r="V347" s="423"/>
      <c r="W347" s="423"/>
      <c r="X347" s="423"/>
      <c r="Y347" s="423"/>
      <c r="Z347" s="423"/>
      <c r="AA347" s="423"/>
      <c r="AB347" s="423"/>
      <c r="AC347" s="423"/>
      <c r="AD347" s="423"/>
      <c r="AE347" s="423"/>
      <c r="AF347" s="423"/>
    </row>
    <row r="348" spans="1:32" ht="20.25" customHeight="1">
      <c r="A348" s="423"/>
      <c r="B348" s="423"/>
      <c r="C348" s="423"/>
      <c r="D348" s="423"/>
      <c r="E348" s="423"/>
      <c r="F348" s="423"/>
      <c r="G348" s="423"/>
      <c r="H348" s="423"/>
      <c r="I348" s="423"/>
      <c r="K348" s="423"/>
      <c r="L348" s="423"/>
      <c r="M348" s="423"/>
      <c r="N348" s="423"/>
      <c r="O348" s="423"/>
      <c r="P348" s="423"/>
      <c r="Q348" s="423"/>
      <c r="R348" s="423"/>
      <c r="S348" s="423"/>
      <c r="T348" s="423"/>
      <c r="U348" s="423"/>
      <c r="V348" s="423"/>
      <c r="W348" s="423"/>
      <c r="X348" s="423"/>
      <c r="Y348" s="423"/>
      <c r="Z348" s="423"/>
      <c r="AA348" s="423"/>
      <c r="AB348" s="423"/>
      <c r="AC348" s="423"/>
      <c r="AD348" s="423"/>
      <c r="AE348" s="423"/>
      <c r="AF348" s="423"/>
    </row>
    <row r="349" spans="1:32" ht="20.25" customHeight="1">
      <c r="A349" s="423"/>
      <c r="B349" s="423"/>
      <c r="C349" s="423"/>
      <c r="D349" s="423"/>
      <c r="E349" s="423"/>
      <c r="F349" s="423"/>
      <c r="G349" s="423"/>
      <c r="H349" s="423"/>
      <c r="I349" s="423"/>
      <c r="K349" s="423"/>
      <c r="L349" s="423"/>
      <c r="M349" s="423"/>
      <c r="N349" s="423"/>
      <c r="O349" s="423"/>
      <c r="P349" s="423"/>
      <c r="Q349" s="423"/>
      <c r="R349" s="423"/>
      <c r="S349" s="423"/>
      <c r="T349" s="423"/>
      <c r="U349" s="423"/>
      <c r="V349" s="423"/>
      <c r="W349" s="423"/>
      <c r="X349" s="423"/>
      <c r="Y349" s="423"/>
      <c r="Z349" s="423"/>
      <c r="AA349" s="423"/>
      <c r="AB349" s="423"/>
      <c r="AC349" s="423"/>
      <c r="AD349" s="423"/>
      <c r="AE349" s="423"/>
      <c r="AF349" s="423"/>
    </row>
    <row r="350" spans="1:32" ht="20.25" customHeight="1">
      <c r="A350" s="423"/>
      <c r="B350" s="423"/>
      <c r="C350" s="423"/>
      <c r="D350" s="423"/>
      <c r="E350" s="423"/>
      <c r="F350" s="423"/>
      <c r="G350" s="423"/>
      <c r="H350" s="423"/>
      <c r="I350" s="423"/>
      <c r="K350" s="423"/>
      <c r="L350" s="423"/>
      <c r="M350" s="423"/>
      <c r="N350" s="423"/>
      <c r="O350" s="423"/>
      <c r="P350" s="423"/>
      <c r="Q350" s="423"/>
      <c r="R350" s="423"/>
      <c r="S350" s="423"/>
      <c r="T350" s="423"/>
      <c r="U350" s="423"/>
      <c r="V350" s="423"/>
      <c r="W350" s="423"/>
      <c r="X350" s="423"/>
      <c r="Y350" s="423"/>
      <c r="Z350" s="423"/>
      <c r="AA350" s="423"/>
      <c r="AB350" s="423"/>
      <c r="AC350" s="423"/>
      <c r="AD350" s="423"/>
      <c r="AE350" s="423"/>
      <c r="AF350" s="423"/>
    </row>
    <row r="351" spans="1:32" ht="20.25" customHeight="1">
      <c r="A351" s="423"/>
      <c r="B351" s="423"/>
      <c r="C351" s="423"/>
      <c r="D351" s="423"/>
      <c r="E351" s="423"/>
      <c r="F351" s="423"/>
      <c r="G351" s="423"/>
      <c r="H351" s="423"/>
      <c r="I351" s="423"/>
      <c r="K351" s="423"/>
      <c r="L351" s="423"/>
      <c r="M351" s="423"/>
      <c r="N351" s="423"/>
      <c r="O351" s="423"/>
      <c r="P351" s="423"/>
      <c r="Q351" s="423"/>
      <c r="R351" s="423"/>
      <c r="S351" s="423"/>
      <c r="T351" s="423"/>
      <c r="U351" s="423"/>
      <c r="V351" s="423"/>
      <c r="W351" s="423"/>
      <c r="X351" s="423"/>
      <c r="Y351" s="423"/>
      <c r="Z351" s="423"/>
      <c r="AA351" s="423"/>
      <c r="AB351" s="423"/>
      <c r="AC351" s="423"/>
      <c r="AD351" s="423"/>
      <c r="AE351" s="423"/>
      <c r="AF351" s="423"/>
    </row>
    <row r="352" spans="1:32" ht="20.25" customHeight="1">
      <c r="A352" s="423"/>
      <c r="B352" s="423"/>
      <c r="C352" s="423"/>
      <c r="D352" s="423"/>
      <c r="E352" s="423"/>
      <c r="F352" s="423"/>
      <c r="G352" s="423"/>
      <c r="H352" s="423"/>
      <c r="I352" s="423"/>
      <c r="K352" s="423"/>
      <c r="L352" s="423"/>
      <c r="M352" s="423"/>
      <c r="N352" s="423"/>
      <c r="O352" s="423"/>
      <c r="P352" s="423"/>
      <c r="Q352" s="423"/>
      <c r="R352" s="423"/>
      <c r="S352" s="423"/>
      <c r="T352" s="423"/>
      <c r="U352" s="423"/>
      <c r="V352" s="423"/>
      <c r="W352" s="423"/>
      <c r="X352" s="423"/>
      <c r="Y352" s="423"/>
      <c r="Z352" s="423"/>
      <c r="AA352" s="423"/>
      <c r="AB352" s="423"/>
      <c r="AC352" s="423"/>
      <c r="AD352" s="423"/>
      <c r="AE352" s="423"/>
      <c r="AF352" s="423"/>
    </row>
    <row r="353" spans="1:32" ht="20.25" customHeight="1">
      <c r="A353" s="423"/>
      <c r="B353" s="423"/>
      <c r="C353" s="423"/>
      <c r="D353" s="423"/>
      <c r="E353" s="423"/>
      <c r="F353" s="423"/>
      <c r="G353" s="423"/>
      <c r="H353" s="423"/>
      <c r="I353" s="423"/>
      <c r="K353" s="423"/>
      <c r="L353" s="423"/>
      <c r="M353" s="423"/>
      <c r="N353" s="423"/>
      <c r="O353" s="423"/>
      <c r="P353" s="423"/>
      <c r="Q353" s="423"/>
      <c r="R353" s="423"/>
      <c r="S353" s="423"/>
      <c r="T353" s="423"/>
      <c r="U353" s="423"/>
      <c r="V353" s="423"/>
      <c r="W353" s="423"/>
      <c r="X353" s="423"/>
      <c r="Y353" s="423"/>
      <c r="Z353" s="423"/>
      <c r="AA353" s="423"/>
      <c r="AB353" s="423"/>
      <c r="AC353" s="423"/>
      <c r="AD353" s="423"/>
      <c r="AE353" s="423"/>
      <c r="AF353" s="423"/>
    </row>
    <row r="354" spans="1:32" ht="20.25" customHeight="1">
      <c r="A354" s="423"/>
      <c r="B354" s="423"/>
      <c r="C354" s="423"/>
      <c r="D354" s="423"/>
      <c r="E354" s="423"/>
      <c r="F354" s="423"/>
      <c r="G354" s="423"/>
      <c r="H354" s="423"/>
      <c r="I354" s="423"/>
      <c r="K354" s="423"/>
      <c r="L354" s="423"/>
      <c r="M354" s="423"/>
      <c r="N354" s="423"/>
      <c r="O354" s="423"/>
      <c r="P354" s="423"/>
      <c r="Q354" s="423"/>
      <c r="R354" s="423"/>
      <c r="S354" s="423"/>
      <c r="T354" s="423"/>
      <c r="U354" s="423"/>
      <c r="V354" s="423"/>
      <c r="W354" s="423"/>
      <c r="X354" s="423"/>
      <c r="Y354" s="423"/>
      <c r="Z354" s="423"/>
      <c r="AA354" s="423"/>
      <c r="AB354" s="423"/>
      <c r="AC354" s="423"/>
      <c r="AD354" s="423"/>
      <c r="AE354" s="423"/>
      <c r="AF354" s="423"/>
    </row>
    <row r="355" spans="1:32" ht="20.25" customHeight="1">
      <c r="A355" s="423"/>
      <c r="B355" s="423"/>
      <c r="C355" s="423"/>
      <c r="D355" s="423"/>
      <c r="E355" s="423"/>
      <c r="F355" s="423"/>
      <c r="G355" s="423"/>
      <c r="H355" s="423"/>
      <c r="I355" s="423"/>
      <c r="K355" s="423"/>
      <c r="L355" s="423"/>
      <c r="M355" s="423"/>
      <c r="N355" s="423"/>
      <c r="O355" s="423"/>
      <c r="P355" s="423"/>
      <c r="Q355" s="423"/>
      <c r="R355" s="423"/>
      <c r="S355" s="423"/>
      <c r="T355" s="423"/>
      <c r="U355" s="423"/>
      <c r="V355" s="423"/>
      <c r="W355" s="423"/>
      <c r="X355" s="423"/>
      <c r="Y355" s="423"/>
      <c r="Z355" s="423"/>
      <c r="AA355" s="423"/>
      <c r="AB355" s="423"/>
      <c r="AC355" s="423"/>
      <c r="AD355" s="423"/>
      <c r="AE355" s="423"/>
      <c r="AF355" s="423"/>
    </row>
    <row r="356" spans="1:32" ht="20.25" customHeight="1">
      <c r="A356" s="423"/>
      <c r="B356" s="423"/>
      <c r="C356" s="423"/>
      <c r="D356" s="423"/>
      <c r="E356" s="423"/>
      <c r="F356" s="423"/>
      <c r="G356" s="423"/>
      <c r="H356" s="423"/>
      <c r="I356" s="423"/>
      <c r="K356" s="423"/>
      <c r="L356" s="423"/>
      <c r="M356" s="423"/>
      <c r="N356" s="423"/>
      <c r="O356" s="423"/>
      <c r="P356" s="423"/>
      <c r="Q356" s="423"/>
      <c r="R356" s="423"/>
      <c r="S356" s="423"/>
      <c r="T356" s="423"/>
      <c r="U356" s="423"/>
      <c r="V356" s="423"/>
      <c r="W356" s="423"/>
      <c r="X356" s="423"/>
      <c r="Y356" s="423"/>
      <c r="Z356" s="423"/>
      <c r="AA356" s="423"/>
      <c r="AB356" s="423"/>
      <c r="AC356" s="423"/>
      <c r="AD356" s="423"/>
      <c r="AE356" s="423"/>
      <c r="AF356" s="423"/>
    </row>
    <row r="357" spans="1:32" ht="20.25" customHeight="1">
      <c r="A357" s="423"/>
      <c r="B357" s="423"/>
      <c r="C357" s="423"/>
      <c r="D357" s="423"/>
      <c r="E357" s="423"/>
      <c r="F357" s="423"/>
      <c r="G357" s="423"/>
      <c r="H357" s="423"/>
      <c r="I357" s="423"/>
      <c r="K357" s="423"/>
      <c r="L357" s="423"/>
      <c r="M357" s="423"/>
      <c r="N357" s="423"/>
      <c r="O357" s="423"/>
      <c r="P357" s="423"/>
      <c r="Q357" s="423"/>
      <c r="R357" s="423"/>
      <c r="S357" s="423"/>
      <c r="T357" s="423"/>
      <c r="U357" s="423"/>
      <c r="V357" s="423"/>
      <c r="W357" s="423"/>
      <c r="X357" s="423"/>
      <c r="Y357" s="423"/>
      <c r="Z357" s="423"/>
      <c r="AA357" s="423"/>
      <c r="AB357" s="423"/>
      <c r="AC357" s="423"/>
      <c r="AD357" s="423"/>
      <c r="AE357" s="423"/>
      <c r="AF357" s="423"/>
    </row>
    <row r="358" spans="1:32" ht="20.25" customHeight="1">
      <c r="A358" s="423"/>
      <c r="B358" s="423"/>
      <c r="C358" s="423"/>
      <c r="D358" s="423"/>
      <c r="E358" s="423"/>
      <c r="F358" s="423"/>
      <c r="G358" s="423"/>
      <c r="H358" s="423"/>
      <c r="I358" s="423"/>
      <c r="K358" s="423"/>
      <c r="L358" s="423"/>
      <c r="M358" s="423"/>
      <c r="N358" s="423"/>
      <c r="O358" s="423"/>
      <c r="P358" s="423"/>
      <c r="Q358" s="423"/>
      <c r="R358" s="423"/>
      <c r="S358" s="423"/>
      <c r="T358" s="423"/>
      <c r="U358" s="423"/>
      <c r="V358" s="423"/>
      <c r="W358" s="423"/>
      <c r="X358" s="423"/>
      <c r="Y358" s="423"/>
      <c r="Z358" s="423"/>
      <c r="AA358" s="423"/>
      <c r="AB358" s="423"/>
      <c r="AC358" s="423"/>
      <c r="AD358" s="423"/>
      <c r="AE358" s="423"/>
      <c r="AF358" s="423"/>
    </row>
    <row r="359" spans="1:32" ht="20.25" customHeight="1">
      <c r="A359" s="423"/>
      <c r="B359" s="423"/>
      <c r="C359" s="423"/>
      <c r="D359" s="423"/>
      <c r="E359" s="423"/>
      <c r="F359" s="423"/>
      <c r="G359" s="423"/>
      <c r="H359" s="423"/>
      <c r="I359" s="423"/>
      <c r="K359" s="423"/>
      <c r="L359" s="423"/>
      <c r="M359" s="423"/>
      <c r="N359" s="423"/>
      <c r="O359" s="423"/>
      <c r="P359" s="423"/>
      <c r="Q359" s="423"/>
      <c r="R359" s="423"/>
      <c r="S359" s="423"/>
      <c r="T359" s="423"/>
      <c r="U359" s="423"/>
      <c r="V359" s="423"/>
      <c r="W359" s="423"/>
      <c r="X359" s="423"/>
      <c r="Y359" s="423"/>
      <c r="Z359" s="423"/>
      <c r="AA359" s="423"/>
      <c r="AB359" s="423"/>
      <c r="AC359" s="423"/>
      <c r="AD359" s="423"/>
      <c r="AE359" s="423"/>
      <c r="AF359" s="423"/>
    </row>
    <row r="360" spans="1:32" ht="20.25" customHeight="1">
      <c r="A360" s="423"/>
      <c r="B360" s="423"/>
      <c r="C360" s="423"/>
      <c r="D360" s="423"/>
      <c r="E360" s="423"/>
      <c r="F360" s="423"/>
      <c r="G360" s="423"/>
      <c r="H360" s="423"/>
      <c r="I360" s="423"/>
      <c r="K360" s="423"/>
      <c r="L360" s="423"/>
      <c r="M360" s="423"/>
    </row>
    <row r="361" spans="1:32" ht="20.25" customHeight="1">
      <c r="A361" s="423"/>
      <c r="B361" s="423"/>
      <c r="C361" s="423"/>
      <c r="D361" s="423"/>
      <c r="E361" s="423"/>
      <c r="F361" s="423"/>
      <c r="G361" s="423"/>
      <c r="H361" s="423"/>
      <c r="I361" s="423"/>
      <c r="K361" s="423"/>
      <c r="L361" s="423"/>
      <c r="M361" s="423"/>
    </row>
    <row r="362" spans="1:32" ht="20.25" customHeight="1">
      <c r="A362" s="423"/>
      <c r="B362" s="423"/>
      <c r="C362" s="423"/>
      <c r="D362" s="423"/>
      <c r="E362" s="423"/>
      <c r="F362" s="423"/>
      <c r="G362" s="423"/>
      <c r="H362" s="423"/>
      <c r="I362" s="423"/>
      <c r="K362" s="423"/>
      <c r="L362" s="423"/>
      <c r="M362" s="423"/>
    </row>
    <row r="363" spans="1:32" ht="20.25" customHeight="1">
      <c r="A363" s="423"/>
      <c r="B363" s="423"/>
      <c r="C363" s="423"/>
      <c r="D363" s="423"/>
      <c r="E363" s="423"/>
      <c r="F363" s="423"/>
      <c r="G363" s="423"/>
      <c r="H363" s="423"/>
      <c r="I363" s="423"/>
      <c r="K363" s="423"/>
      <c r="L363" s="423"/>
      <c r="M363" s="423"/>
    </row>
    <row r="364" spans="1:32" ht="20.25" customHeight="1">
      <c r="A364" s="423"/>
      <c r="B364" s="423"/>
      <c r="C364" s="423"/>
      <c r="D364" s="423"/>
      <c r="E364" s="423"/>
      <c r="F364" s="423"/>
      <c r="G364" s="423"/>
      <c r="H364" s="423"/>
      <c r="I364" s="423"/>
      <c r="K364" s="423"/>
      <c r="L364" s="423"/>
      <c r="M364" s="423"/>
    </row>
    <row r="365" spans="1:32" ht="20.25" customHeight="1">
      <c r="A365" s="423"/>
      <c r="B365" s="423"/>
      <c r="C365" s="423"/>
      <c r="D365" s="423"/>
      <c r="E365" s="423"/>
      <c r="F365" s="423"/>
      <c r="G365" s="423"/>
      <c r="H365" s="423"/>
      <c r="I365" s="423"/>
      <c r="K365" s="423"/>
      <c r="L365" s="423"/>
      <c r="M365" s="423"/>
    </row>
    <row r="366" spans="1:32" ht="20.25" customHeight="1">
      <c r="A366" s="423"/>
      <c r="B366" s="423"/>
      <c r="C366" s="423"/>
      <c r="D366" s="423"/>
      <c r="E366" s="423"/>
      <c r="F366" s="423"/>
      <c r="G366" s="423"/>
      <c r="H366" s="423"/>
      <c r="I366" s="423"/>
      <c r="K366" s="423"/>
      <c r="L366" s="423"/>
      <c r="M366" s="423"/>
    </row>
    <row r="367" spans="1:32" ht="20.25" customHeight="1">
      <c r="A367" s="423"/>
      <c r="B367" s="423"/>
      <c r="C367" s="423"/>
      <c r="D367" s="423"/>
      <c r="E367" s="423"/>
      <c r="F367" s="423"/>
      <c r="G367" s="423"/>
      <c r="H367" s="423"/>
      <c r="I367" s="423"/>
      <c r="K367" s="423"/>
      <c r="L367" s="423"/>
      <c r="M367" s="423"/>
    </row>
    <row r="368" spans="1:32" ht="20.25" customHeight="1">
      <c r="A368" s="423"/>
      <c r="B368" s="423"/>
      <c r="C368" s="423"/>
      <c r="D368" s="423"/>
      <c r="E368" s="423"/>
      <c r="F368" s="423"/>
      <c r="G368" s="423"/>
      <c r="H368" s="423"/>
      <c r="I368" s="423"/>
      <c r="K368" s="423"/>
      <c r="L368" s="423"/>
      <c r="M368" s="423"/>
    </row>
    <row r="369" spans="1:13" ht="20.25" customHeight="1">
      <c r="A369" s="423"/>
      <c r="B369" s="423"/>
      <c r="C369" s="423"/>
      <c r="D369" s="423"/>
      <c r="E369" s="423"/>
      <c r="F369" s="423"/>
      <c r="G369" s="423"/>
      <c r="H369" s="423"/>
      <c r="I369" s="423"/>
      <c r="K369" s="423"/>
      <c r="L369" s="423"/>
      <c r="M369" s="423"/>
    </row>
    <row r="370" spans="1:13" ht="20.25" customHeight="1">
      <c r="A370" s="423"/>
      <c r="B370" s="423"/>
      <c r="C370" s="423"/>
      <c r="D370" s="423"/>
      <c r="E370" s="423"/>
      <c r="F370" s="423"/>
      <c r="G370" s="423"/>
      <c r="H370" s="423"/>
      <c r="I370" s="423"/>
      <c r="K370" s="423"/>
      <c r="L370" s="423"/>
      <c r="M370" s="423"/>
    </row>
    <row r="371" spans="1:13" ht="20.25" customHeight="1">
      <c r="A371" s="423"/>
      <c r="B371" s="423"/>
      <c r="C371" s="423"/>
      <c r="D371" s="423"/>
      <c r="E371" s="423"/>
      <c r="F371" s="423"/>
      <c r="G371" s="423"/>
      <c r="H371" s="423"/>
      <c r="I371" s="423"/>
      <c r="K371" s="423"/>
      <c r="L371" s="423"/>
      <c r="M371" s="423"/>
    </row>
    <row r="372" spans="1:13" ht="20.25" customHeight="1">
      <c r="A372" s="423"/>
      <c r="B372" s="423"/>
      <c r="C372" s="423"/>
      <c r="D372" s="423"/>
      <c r="E372" s="423"/>
      <c r="F372" s="423"/>
      <c r="G372" s="423"/>
      <c r="H372" s="423"/>
      <c r="I372" s="423"/>
      <c r="K372" s="423"/>
      <c r="L372" s="423"/>
      <c r="M372" s="423"/>
    </row>
    <row r="373" spans="1:13" ht="20.25" customHeight="1">
      <c r="A373" s="423"/>
      <c r="B373" s="423"/>
      <c r="C373" s="423"/>
      <c r="D373" s="423"/>
      <c r="E373" s="423"/>
      <c r="F373" s="423"/>
      <c r="G373" s="423"/>
      <c r="H373" s="423"/>
      <c r="I373" s="423"/>
      <c r="K373" s="423"/>
      <c r="L373" s="423"/>
      <c r="M373" s="423"/>
    </row>
    <row r="374" spans="1:13" ht="20.25" customHeight="1">
      <c r="A374" s="423"/>
      <c r="B374" s="423"/>
      <c r="C374" s="423"/>
      <c r="D374" s="423"/>
      <c r="E374" s="423"/>
      <c r="F374" s="423"/>
      <c r="G374" s="423"/>
      <c r="H374" s="423"/>
      <c r="I374" s="423"/>
      <c r="K374" s="423"/>
      <c r="L374" s="423"/>
      <c r="M374" s="423"/>
    </row>
    <row r="375" spans="1:13" ht="20.25" customHeight="1">
      <c r="A375" s="423"/>
      <c r="B375" s="423"/>
      <c r="C375" s="423"/>
      <c r="D375" s="423"/>
      <c r="E375" s="423"/>
      <c r="F375" s="423"/>
      <c r="G375" s="423"/>
      <c r="H375" s="423"/>
      <c r="I375" s="423"/>
      <c r="K375" s="423"/>
      <c r="L375" s="423"/>
      <c r="M375" s="423"/>
    </row>
    <row r="376" spans="1:13" ht="20.25" customHeight="1">
      <c r="A376" s="423"/>
      <c r="B376" s="423"/>
      <c r="C376" s="423"/>
      <c r="D376" s="423"/>
      <c r="E376" s="423"/>
      <c r="F376" s="423"/>
      <c r="G376" s="423"/>
      <c r="H376" s="423"/>
      <c r="I376" s="423"/>
      <c r="K376" s="423"/>
      <c r="L376" s="423"/>
      <c r="M376" s="423"/>
    </row>
    <row r="377" spans="1:13" ht="20.25" customHeight="1">
      <c r="A377" s="423"/>
      <c r="B377" s="423"/>
      <c r="C377" s="423"/>
      <c r="D377" s="423"/>
      <c r="E377" s="423"/>
      <c r="F377" s="423"/>
      <c r="G377" s="423"/>
      <c r="H377" s="423"/>
      <c r="I377" s="423"/>
      <c r="K377" s="423"/>
      <c r="L377" s="423"/>
      <c r="M377" s="423"/>
    </row>
    <row r="378" spans="1:13" ht="20.25" customHeight="1">
      <c r="A378" s="423"/>
      <c r="B378" s="423"/>
      <c r="C378" s="423"/>
      <c r="D378" s="423"/>
      <c r="E378" s="423"/>
      <c r="F378" s="423"/>
      <c r="G378" s="423"/>
      <c r="H378" s="423"/>
      <c r="I378" s="423"/>
      <c r="K378" s="423"/>
      <c r="L378" s="423"/>
      <c r="M378" s="423"/>
    </row>
    <row r="379" spans="1:13" ht="20.25" customHeight="1">
      <c r="A379" s="423"/>
      <c r="B379" s="423"/>
      <c r="C379" s="423"/>
      <c r="D379" s="423"/>
      <c r="E379" s="423"/>
      <c r="F379" s="423"/>
      <c r="G379" s="423"/>
      <c r="H379" s="423"/>
      <c r="I379" s="423"/>
      <c r="K379" s="423"/>
      <c r="L379" s="423"/>
      <c r="M379" s="423"/>
    </row>
    <row r="380" spans="1:13" ht="20.25" customHeight="1">
      <c r="A380" s="423"/>
      <c r="B380" s="423"/>
      <c r="C380" s="423"/>
      <c r="D380" s="423"/>
      <c r="E380" s="423"/>
      <c r="F380" s="423"/>
      <c r="G380" s="423"/>
      <c r="H380" s="423"/>
      <c r="I380" s="423"/>
      <c r="K380" s="423"/>
      <c r="L380" s="423"/>
      <c r="M380" s="423"/>
    </row>
    <row r="381" spans="1:13" ht="20.25" customHeight="1">
      <c r="A381" s="423"/>
      <c r="B381" s="423"/>
      <c r="C381" s="423"/>
      <c r="D381" s="423"/>
      <c r="E381" s="423"/>
      <c r="F381" s="423"/>
      <c r="G381" s="423"/>
      <c r="H381" s="423"/>
      <c r="I381" s="423"/>
      <c r="K381" s="423"/>
      <c r="L381" s="423"/>
      <c r="M381" s="423"/>
    </row>
    <row r="382" spans="1:13" ht="20.25" customHeight="1">
      <c r="A382" s="423"/>
      <c r="B382" s="423"/>
      <c r="C382" s="423"/>
      <c r="D382" s="423"/>
      <c r="E382" s="423"/>
      <c r="F382" s="423"/>
      <c r="G382" s="423"/>
      <c r="H382" s="423"/>
      <c r="I382" s="423"/>
      <c r="K382" s="423"/>
      <c r="L382" s="423"/>
      <c r="M382" s="423"/>
    </row>
    <row r="383" spans="1:13" ht="20.25" customHeight="1">
      <c r="A383" s="423"/>
      <c r="B383" s="423"/>
      <c r="C383" s="423"/>
      <c r="D383" s="423"/>
      <c r="E383" s="423"/>
      <c r="F383" s="423"/>
      <c r="G383" s="423"/>
      <c r="H383" s="423"/>
      <c r="I383" s="423"/>
      <c r="K383" s="423"/>
      <c r="L383" s="423"/>
      <c r="M383" s="423"/>
    </row>
    <row r="384" spans="1:13" ht="20.25" customHeight="1">
      <c r="A384" s="423"/>
      <c r="B384" s="423"/>
      <c r="C384" s="423"/>
      <c r="D384" s="423"/>
      <c r="E384" s="423"/>
      <c r="F384" s="423"/>
      <c r="G384" s="423"/>
      <c r="H384" s="423"/>
      <c r="I384" s="423"/>
      <c r="K384" s="423"/>
      <c r="L384" s="423"/>
      <c r="M384" s="423"/>
    </row>
    <row r="385" spans="1:13" ht="20.25" customHeight="1">
      <c r="A385" s="423"/>
      <c r="B385" s="423"/>
      <c r="C385" s="423"/>
      <c r="D385" s="423"/>
      <c r="E385" s="423"/>
      <c r="F385" s="423"/>
      <c r="G385" s="423"/>
      <c r="H385" s="423"/>
      <c r="I385" s="423"/>
      <c r="K385" s="423"/>
      <c r="L385" s="423"/>
      <c r="M385" s="423"/>
    </row>
    <row r="386" spans="1:13" ht="20.25" customHeight="1">
      <c r="A386" s="423"/>
      <c r="B386" s="423"/>
      <c r="C386" s="423"/>
      <c r="D386" s="423"/>
      <c r="E386" s="423"/>
      <c r="F386" s="423"/>
      <c r="G386" s="423"/>
      <c r="H386" s="423"/>
      <c r="I386" s="423"/>
      <c r="K386" s="423"/>
      <c r="L386" s="423"/>
      <c r="M386" s="423"/>
    </row>
    <row r="387" spans="1:13" ht="20.25" customHeight="1">
      <c r="A387" s="423"/>
      <c r="B387" s="423"/>
      <c r="C387" s="423"/>
      <c r="D387" s="423"/>
      <c r="E387" s="423"/>
      <c r="F387" s="423"/>
      <c r="G387" s="423"/>
      <c r="H387" s="423"/>
      <c r="I387" s="423"/>
      <c r="K387" s="423"/>
      <c r="L387" s="423"/>
      <c r="M387" s="423"/>
    </row>
    <row r="388" spans="1:13" ht="20.25" customHeight="1">
      <c r="A388" s="423"/>
      <c r="B388" s="423"/>
      <c r="C388" s="423"/>
      <c r="D388" s="423"/>
      <c r="E388" s="423"/>
      <c r="F388" s="423"/>
      <c r="G388" s="423"/>
      <c r="H388" s="423"/>
      <c r="I388" s="423"/>
      <c r="K388" s="423"/>
      <c r="L388" s="423"/>
      <c r="M388" s="423"/>
    </row>
    <row r="389" spans="1:13" ht="20.25" customHeight="1">
      <c r="A389" s="423"/>
      <c r="B389" s="423"/>
      <c r="C389" s="423"/>
      <c r="D389" s="423"/>
      <c r="E389" s="423"/>
      <c r="F389" s="423"/>
      <c r="G389" s="423"/>
      <c r="H389" s="423"/>
      <c r="I389" s="423"/>
      <c r="K389" s="423"/>
      <c r="L389" s="423"/>
      <c r="M389" s="423"/>
    </row>
    <row r="390" spans="1:13" ht="20.25" customHeight="1">
      <c r="A390" s="423"/>
      <c r="B390" s="423"/>
      <c r="C390" s="423"/>
      <c r="D390" s="423"/>
      <c r="E390" s="423"/>
      <c r="F390" s="423"/>
      <c r="G390" s="423"/>
      <c r="H390" s="423"/>
      <c r="I390" s="423"/>
      <c r="K390" s="423"/>
      <c r="L390" s="423"/>
      <c r="M390" s="423"/>
    </row>
    <row r="391" spans="1:13" ht="20.25" customHeight="1">
      <c r="A391" s="423"/>
      <c r="B391" s="423"/>
      <c r="C391" s="423"/>
      <c r="D391" s="423"/>
      <c r="E391" s="423"/>
      <c r="F391" s="423"/>
      <c r="G391" s="423"/>
      <c r="H391" s="423"/>
      <c r="I391" s="423"/>
      <c r="K391" s="423"/>
      <c r="L391" s="423"/>
      <c r="M391" s="423"/>
    </row>
    <row r="392" spans="1:13" ht="20.25" customHeight="1">
      <c r="A392" s="423"/>
      <c r="B392" s="423"/>
      <c r="C392" s="423"/>
      <c r="D392" s="423"/>
      <c r="E392" s="423"/>
      <c r="F392" s="423"/>
      <c r="G392" s="423"/>
      <c r="H392" s="423"/>
      <c r="I392" s="423"/>
      <c r="K392" s="423"/>
      <c r="L392" s="423"/>
      <c r="M392" s="423"/>
    </row>
    <row r="393" spans="1:13" ht="20.25" customHeight="1">
      <c r="A393" s="423"/>
      <c r="B393" s="423"/>
      <c r="C393" s="423"/>
      <c r="D393" s="423"/>
      <c r="E393" s="423"/>
      <c r="F393" s="423"/>
      <c r="G393" s="423"/>
      <c r="H393" s="423"/>
      <c r="I393" s="423"/>
      <c r="K393" s="423"/>
      <c r="L393" s="423"/>
      <c r="M393" s="423"/>
    </row>
    <row r="394" spans="1:13" ht="20.25" customHeight="1">
      <c r="A394" s="423"/>
      <c r="B394" s="423"/>
      <c r="C394" s="423"/>
      <c r="D394" s="423"/>
      <c r="E394" s="423"/>
      <c r="F394" s="423"/>
      <c r="G394" s="423"/>
      <c r="H394" s="423"/>
      <c r="I394" s="423"/>
      <c r="K394" s="423"/>
      <c r="L394" s="423"/>
      <c r="M394" s="423"/>
    </row>
    <row r="395" spans="1:13" ht="20.25" customHeight="1">
      <c r="A395" s="423"/>
      <c r="B395" s="423"/>
      <c r="C395" s="423"/>
      <c r="D395" s="423"/>
      <c r="E395" s="423"/>
      <c r="F395" s="423"/>
      <c r="G395" s="423"/>
      <c r="H395" s="423"/>
      <c r="I395" s="423"/>
      <c r="K395" s="423"/>
      <c r="L395" s="423"/>
      <c r="M395" s="423"/>
    </row>
    <row r="396" spans="1:13" ht="20.25" customHeight="1">
      <c r="A396" s="423"/>
      <c r="B396" s="423"/>
      <c r="C396" s="423"/>
      <c r="D396" s="423"/>
      <c r="E396" s="423"/>
      <c r="F396" s="423"/>
      <c r="G396" s="423"/>
      <c r="H396" s="423"/>
      <c r="I396" s="423"/>
      <c r="K396" s="423"/>
      <c r="L396" s="423"/>
      <c r="M396" s="423"/>
    </row>
    <row r="397" spans="1:13" ht="20.25" customHeight="1">
      <c r="A397" s="423"/>
      <c r="B397" s="423"/>
      <c r="C397" s="423"/>
      <c r="D397" s="423"/>
      <c r="E397" s="423"/>
      <c r="F397" s="423"/>
      <c r="G397" s="423"/>
      <c r="H397" s="423"/>
      <c r="I397" s="423"/>
      <c r="K397" s="423"/>
      <c r="L397" s="423"/>
      <c r="M397" s="423"/>
    </row>
    <row r="398" spans="1:13" ht="20.25" customHeight="1">
      <c r="A398" s="423"/>
      <c r="B398" s="423"/>
      <c r="C398" s="423"/>
      <c r="D398" s="423"/>
      <c r="E398" s="423"/>
      <c r="F398" s="423"/>
      <c r="G398" s="423"/>
      <c r="H398" s="423"/>
      <c r="I398" s="423"/>
      <c r="K398" s="423"/>
      <c r="L398" s="423"/>
      <c r="M398" s="423"/>
    </row>
    <row r="399" spans="1:13" ht="20.25" customHeight="1">
      <c r="A399" s="423"/>
      <c r="B399" s="423"/>
      <c r="C399" s="423"/>
      <c r="D399" s="423"/>
      <c r="E399" s="423"/>
      <c r="F399" s="423"/>
      <c r="G399" s="423"/>
      <c r="H399" s="423"/>
      <c r="I399" s="423"/>
      <c r="K399" s="423"/>
      <c r="L399" s="423"/>
      <c r="M399" s="423"/>
    </row>
    <row r="400" spans="1:13" ht="20.25" customHeight="1">
      <c r="A400" s="423"/>
      <c r="B400" s="423"/>
      <c r="C400" s="423"/>
      <c r="D400" s="423"/>
      <c r="E400" s="423"/>
      <c r="F400" s="423"/>
      <c r="G400" s="423"/>
      <c r="H400" s="423"/>
      <c r="I400" s="423"/>
      <c r="K400" s="423"/>
      <c r="L400" s="423"/>
      <c r="M400" s="423"/>
    </row>
    <row r="401" spans="1:13" ht="20.25" customHeight="1">
      <c r="A401" s="423"/>
      <c r="B401" s="423"/>
      <c r="C401" s="423"/>
      <c r="D401" s="423"/>
      <c r="E401" s="423"/>
      <c r="F401" s="423"/>
      <c r="G401" s="423"/>
      <c r="H401" s="423"/>
      <c r="I401" s="423"/>
      <c r="K401" s="423"/>
      <c r="L401" s="423"/>
      <c r="M401" s="423"/>
    </row>
    <row r="402" spans="1:13" ht="20.25" customHeight="1">
      <c r="A402" s="423"/>
      <c r="B402" s="423"/>
      <c r="C402" s="423"/>
      <c r="D402" s="423"/>
      <c r="E402" s="423"/>
      <c r="F402" s="423"/>
      <c r="G402" s="423"/>
      <c r="H402" s="423"/>
      <c r="I402" s="423"/>
      <c r="K402" s="423"/>
      <c r="L402" s="423"/>
      <c r="M402" s="423"/>
    </row>
    <row r="403" spans="1:13" ht="20.25" customHeight="1">
      <c r="A403" s="423"/>
      <c r="B403" s="423"/>
      <c r="C403" s="423"/>
      <c r="D403" s="423"/>
      <c r="E403" s="423"/>
      <c r="F403" s="423"/>
      <c r="G403" s="423"/>
      <c r="H403" s="423"/>
      <c r="I403" s="423"/>
      <c r="K403" s="423"/>
      <c r="L403" s="423"/>
      <c r="M403" s="423"/>
    </row>
    <row r="404" spans="1:13" ht="20.25" customHeight="1">
      <c r="A404" s="423"/>
      <c r="B404" s="423"/>
      <c r="C404" s="423"/>
      <c r="D404" s="423"/>
      <c r="E404" s="423"/>
      <c r="F404" s="423"/>
      <c r="G404" s="423"/>
      <c r="H404" s="423"/>
      <c r="I404" s="423"/>
      <c r="K404" s="423"/>
      <c r="L404" s="423"/>
      <c r="M404" s="423"/>
    </row>
    <row r="405" spans="1:13" ht="20.25" customHeight="1">
      <c r="A405" s="423"/>
      <c r="B405" s="423"/>
      <c r="C405" s="423"/>
      <c r="D405" s="423"/>
      <c r="E405" s="423"/>
      <c r="F405" s="423"/>
      <c r="G405" s="423"/>
      <c r="H405" s="423"/>
      <c r="I405" s="423"/>
      <c r="K405" s="423"/>
      <c r="L405" s="423"/>
      <c r="M405" s="423"/>
    </row>
    <row r="406" spans="1:13" ht="20.25" customHeight="1">
      <c r="A406" s="423"/>
      <c r="B406" s="423"/>
      <c r="C406" s="423"/>
      <c r="D406" s="423"/>
      <c r="E406" s="423"/>
      <c r="F406" s="423"/>
      <c r="G406" s="423"/>
      <c r="H406" s="423"/>
      <c r="I406" s="423"/>
      <c r="K406" s="423"/>
      <c r="L406" s="423"/>
      <c r="M406" s="423"/>
    </row>
    <row r="407" spans="1:13" ht="20.25" customHeight="1">
      <c r="A407" s="423"/>
      <c r="B407" s="423"/>
      <c r="C407" s="423"/>
      <c r="D407" s="423"/>
      <c r="E407" s="423"/>
      <c r="F407" s="423"/>
      <c r="G407" s="423"/>
      <c r="H407" s="423"/>
      <c r="I407" s="423"/>
      <c r="K407" s="423"/>
      <c r="L407" s="423"/>
      <c r="M407" s="423"/>
    </row>
    <row r="408" spans="1:13" ht="20.25" customHeight="1">
      <c r="A408" s="423"/>
      <c r="B408" s="423"/>
      <c r="C408" s="423"/>
      <c r="D408" s="423"/>
      <c r="E408" s="423"/>
      <c r="F408" s="423"/>
      <c r="G408" s="423"/>
      <c r="H408" s="423"/>
      <c r="I408" s="423"/>
      <c r="K408" s="423"/>
      <c r="L408" s="423"/>
      <c r="M408" s="423"/>
    </row>
    <row r="409" spans="1:13" ht="20.25" customHeight="1">
      <c r="A409" s="423"/>
      <c r="B409" s="423"/>
      <c r="C409" s="423"/>
      <c r="D409" s="423"/>
      <c r="E409" s="423"/>
      <c r="F409" s="423"/>
      <c r="G409" s="423"/>
      <c r="H409" s="423"/>
      <c r="I409" s="423"/>
      <c r="K409" s="423"/>
      <c r="L409" s="423"/>
      <c r="M409" s="423"/>
    </row>
    <row r="410" spans="1:13" ht="20.25" customHeight="1">
      <c r="A410" s="423"/>
      <c r="B410" s="423"/>
      <c r="C410" s="423"/>
      <c r="D410" s="423"/>
      <c r="E410" s="423"/>
      <c r="F410" s="423"/>
      <c r="G410" s="423"/>
      <c r="H410" s="423"/>
      <c r="I410" s="423"/>
      <c r="K410" s="423"/>
      <c r="L410" s="423"/>
      <c r="M410" s="423"/>
    </row>
    <row r="411" spans="1:13" ht="20.25" customHeight="1">
      <c r="A411" s="423"/>
      <c r="B411" s="423"/>
      <c r="C411" s="423"/>
      <c r="D411" s="423"/>
      <c r="E411" s="423"/>
      <c r="F411" s="423"/>
      <c r="G411" s="423"/>
      <c r="H411" s="423"/>
      <c r="I411" s="423"/>
      <c r="K411" s="423"/>
      <c r="L411" s="423"/>
      <c r="M411" s="423"/>
    </row>
    <row r="412" spans="1:13" ht="20.25" customHeight="1">
      <c r="A412" s="423"/>
      <c r="B412" s="423"/>
      <c r="C412" s="423"/>
      <c r="D412" s="423"/>
      <c r="E412" s="423"/>
      <c r="F412" s="423"/>
      <c r="G412" s="423"/>
      <c r="H412" s="423"/>
      <c r="I412" s="423"/>
      <c r="K412" s="423"/>
      <c r="L412" s="423"/>
      <c r="M412" s="423"/>
    </row>
    <row r="413" spans="1:13" ht="20.25" customHeight="1">
      <c r="A413" s="423"/>
      <c r="B413" s="423"/>
      <c r="C413" s="423"/>
      <c r="D413" s="423"/>
      <c r="E413" s="423"/>
      <c r="F413" s="423"/>
      <c r="G413" s="423"/>
      <c r="H413" s="423"/>
      <c r="I413" s="423"/>
      <c r="K413" s="423"/>
      <c r="L413" s="423"/>
      <c r="M413" s="423"/>
    </row>
    <row r="414" spans="1:13" ht="20.25" customHeight="1">
      <c r="A414" s="423"/>
      <c r="B414" s="423"/>
      <c r="C414" s="423"/>
      <c r="D414" s="423"/>
      <c r="E414" s="423"/>
      <c r="F414" s="423"/>
      <c r="G414" s="423"/>
      <c r="H414" s="423"/>
      <c r="I414" s="423"/>
      <c r="K414" s="423"/>
      <c r="L414" s="423"/>
      <c r="M414" s="423"/>
    </row>
    <row r="415" spans="1:13" ht="20.25" customHeight="1">
      <c r="A415" s="423"/>
      <c r="B415" s="423"/>
      <c r="C415" s="423"/>
      <c r="D415" s="423"/>
      <c r="E415" s="423"/>
      <c r="F415" s="423"/>
      <c r="G415" s="423"/>
      <c r="H415" s="423"/>
      <c r="I415" s="423"/>
      <c r="K415" s="423"/>
      <c r="L415" s="423"/>
      <c r="M415" s="423"/>
    </row>
    <row r="416" spans="1:13" ht="20.25" customHeight="1">
      <c r="A416" s="423"/>
      <c r="B416" s="423"/>
      <c r="C416" s="423"/>
      <c r="D416" s="423"/>
      <c r="E416" s="423"/>
      <c r="F416" s="423"/>
      <c r="G416" s="423"/>
      <c r="H416" s="423"/>
      <c r="I416" s="423"/>
      <c r="K416" s="423"/>
      <c r="L416" s="423"/>
      <c r="M416" s="423"/>
    </row>
    <row r="417" spans="1:13" ht="20.25" customHeight="1">
      <c r="A417" s="423"/>
      <c r="B417" s="423"/>
      <c r="C417" s="423"/>
      <c r="D417" s="423"/>
      <c r="E417" s="423"/>
      <c r="F417" s="423"/>
      <c r="G417" s="423"/>
      <c r="H417" s="423"/>
      <c r="I417" s="423"/>
      <c r="K417" s="423"/>
      <c r="L417" s="423"/>
      <c r="M417" s="423"/>
    </row>
    <row r="418" spans="1:13" ht="20.25" customHeight="1">
      <c r="A418" s="423"/>
      <c r="B418" s="423"/>
      <c r="C418" s="423"/>
      <c r="D418" s="423"/>
      <c r="E418" s="423"/>
      <c r="F418" s="423"/>
      <c r="G418" s="423"/>
      <c r="H418" s="423"/>
      <c r="I418" s="423"/>
      <c r="K418" s="423"/>
      <c r="L418" s="423"/>
      <c r="M418" s="423"/>
    </row>
    <row r="419" spans="1:13" ht="20.25" customHeight="1">
      <c r="A419" s="423"/>
      <c r="B419" s="423"/>
      <c r="C419" s="423"/>
      <c r="D419" s="423"/>
      <c r="E419" s="423"/>
      <c r="F419" s="423"/>
      <c r="G419" s="423"/>
      <c r="H419" s="423"/>
      <c r="I419" s="423"/>
      <c r="K419" s="423"/>
      <c r="L419" s="423"/>
      <c r="M419" s="423"/>
    </row>
    <row r="420" spans="1:13" ht="20.25" customHeight="1">
      <c r="A420" s="423"/>
      <c r="B420" s="423"/>
      <c r="C420" s="423"/>
      <c r="D420" s="423"/>
      <c r="E420" s="423"/>
      <c r="F420" s="423"/>
      <c r="G420" s="423"/>
      <c r="H420" s="423"/>
      <c r="I420" s="423"/>
      <c r="K420" s="423"/>
      <c r="L420" s="423"/>
      <c r="M420" s="423"/>
    </row>
    <row r="421" spans="1:13" ht="20.25" customHeight="1">
      <c r="A421" s="423"/>
      <c r="B421" s="423"/>
      <c r="C421" s="423"/>
      <c r="D421" s="423"/>
      <c r="E421" s="423"/>
      <c r="F421" s="423"/>
      <c r="G421" s="423"/>
      <c r="H421" s="423"/>
      <c r="I421" s="423"/>
      <c r="K421" s="423"/>
      <c r="L421" s="423"/>
      <c r="M421" s="423"/>
    </row>
    <row r="422" spans="1:13" ht="20.25" customHeight="1">
      <c r="A422" s="423"/>
      <c r="B422" s="423"/>
      <c r="C422" s="423"/>
      <c r="D422" s="423"/>
      <c r="E422" s="423"/>
      <c r="F422" s="423"/>
      <c r="G422" s="423"/>
      <c r="H422" s="423"/>
      <c r="I422" s="423"/>
      <c r="K422" s="423"/>
      <c r="L422" s="423"/>
      <c r="M422" s="423"/>
    </row>
    <row r="423" spans="1:13" ht="20.25" customHeight="1">
      <c r="A423" s="423"/>
      <c r="B423" s="423"/>
      <c r="C423" s="423"/>
      <c r="D423" s="423"/>
      <c r="E423" s="423"/>
      <c r="F423" s="423"/>
      <c r="G423" s="423"/>
      <c r="H423" s="423"/>
      <c r="I423" s="423"/>
      <c r="K423" s="423"/>
      <c r="L423" s="423"/>
      <c r="M423" s="423"/>
    </row>
    <row r="424" spans="1:13" ht="20.25" customHeight="1">
      <c r="A424" s="423"/>
      <c r="B424" s="423"/>
      <c r="C424" s="423"/>
      <c r="D424" s="423"/>
      <c r="E424" s="423"/>
      <c r="F424" s="423"/>
      <c r="G424" s="423"/>
      <c r="H424" s="423"/>
      <c r="I424" s="423"/>
      <c r="K424" s="423"/>
      <c r="L424" s="423"/>
      <c r="M424" s="423"/>
    </row>
    <row r="425" spans="1:13" ht="20.25" customHeight="1">
      <c r="A425" s="423"/>
      <c r="B425" s="423"/>
      <c r="C425" s="423"/>
      <c r="D425" s="423"/>
      <c r="E425" s="423"/>
      <c r="F425" s="423"/>
      <c r="G425" s="423"/>
      <c r="H425" s="423"/>
      <c r="I425" s="423"/>
      <c r="K425" s="423"/>
      <c r="L425" s="423"/>
      <c r="M425" s="423"/>
    </row>
    <row r="426" spans="1:13" ht="20.25" customHeight="1">
      <c r="A426" s="423"/>
      <c r="B426" s="423"/>
      <c r="C426" s="423"/>
      <c r="D426" s="423"/>
      <c r="E426" s="423"/>
      <c r="F426" s="423"/>
      <c r="G426" s="423"/>
      <c r="H426" s="423"/>
      <c r="I426" s="423"/>
      <c r="K426" s="423"/>
      <c r="L426" s="423"/>
      <c r="M426" s="423"/>
    </row>
    <row r="427" spans="1:13" ht="20.25" customHeight="1">
      <c r="A427" s="423"/>
      <c r="B427" s="423"/>
      <c r="C427" s="423"/>
      <c r="D427" s="423"/>
      <c r="E427" s="423"/>
      <c r="F427" s="423"/>
      <c r="G427" s="423"/>
      <c r="H427" s="423"/>
      <c r="I427" s="423"/>
      <c r="K427" s="423"/>
      <c r="L427" s="423"/>
      <c r="M427" s="423"/>
    </row>
    <row r="428" spans="1:13" ht="20.25" customHeight="1">
      <c r="A428" s="423"/>
      <c r="B428" s="423"/>
      <c r="C428" s="423"/>
      <c r="D428" s="423"/>
      <c r="E428" s="423"/>
      <c r="F428" s="423"/>
      <c r="G428" s="423"/>
      <c r="H428" s="423"/>
      <c r="I428" s="423"/>
      <c r="K428" s="423"/>
      <c r="L428" s="423"/>
      <c r="M428" s="423"/>
    </row>
    <row r="429" spans="1:13" ht="20.25" customHeight="1">
      <c r="A429" s="423"/>
      <c r="B429" s="423"/>
      <c r="C429" s="423"/>
      <c r="D429" s="423"/>
      <c r="E429" s="423"/>
      <c r="F429" s="423"/>
      <c r="G429" s="423"/>
      <c r="H429" s="423"/>
      <c r="I429" s="423"/>
      <c r="K429" s="423"/>
      <c r="L429" s="423"/>
      <c r="M429" s="423"/>
    </row>
    <row r="430" spans="1:13" ht="20.25" customHeight="1">
      <c r="A430" s="423"/>
      <c r="B430" s="423"/>
      <c r="C430" s="423"/>
      <c r="D430" s="423"/>
      <c r="E430" s="423"/>
      <c r="F430" s="423"/>
      <c r="G430" s="423"/>
      <c r="H430" s="423"/>
      <c r="I430" s="423"/>
      <c r="K430" s="423"/>
      <c r="L430" s="423"/>
      <c r="M430" s="423"/>
    </row>
    <row r="431" spans="1:13" ht="20.25" customHeight="1">
      <c r="A431" s="423"/>
      <c r="B431" s="423"/>
      <c r="C431" s="423"/>
      <c r="D431" s="423"/>
      <c r="E431" s="423"/>
      <c r="F431" s="423"/>
      <c r="G431" s="423"/>
      <c r="H431" s="423"/>
      <c r="I431" s="423"/>
      <c r="K431" s="423"/>
      <c r="L431" s="423"/>
      <c r="M431" s="423"/>
    </row>
    <row r="432" spans="1:13" ht="20.25" customHeight="1">
      <c r="A432" s="423"/>
      <c r="B432" s="423"/>
      <c r="C432" s="423"/>
      <c r="D432" s="423"/>
      <c r="E432" s="423"/>
      <c r="F432" s="423"/>
      <c r="G432" s="423"/>
      <c r="H432" s="423"/>
      <c r="I432" s="423"/>
      <c r="K432" s="423"/>
      <c r="L432" s="423"/>
      <c r="M432" s="423"/>
    </row>
    <row r="433" spans="1:13" ht="20.25" customHeight="1">
      <c r="A433" s="423"/>
      <c r="B433" s="423"/>
      <c r="C433" s="423"/>
      <c r="D433" s="423"/>
      <c r="E433" s="423"/>
      <c r="F433" s="423"/>
      <c r="G433" s="423"/>
      <c r="H433" s="423"/>
      <c r="I433" s="423"/>
      <c r="K433" s="423"/>
      <c r="L433" s="423"/>
      <c r="M433" s="423"/>
    </row>
    <row r="434" spans="1:13" ht="20.25" customHeight="1">
      <c r="A434" s="423"/>
      <c r="B434" s="423"/>
      <c r="C434" s="423"/>
      <c r="D434" s="423"/>
      <c r="E434" s="423"/>
      <c r="F434" s="423"/>
      <c r="G434" s="423"/>
      <c r="H434" s="423"/>
      <c r="I434" s="423"/>
      <c r="K434" s="423"/>
      <c r="L434" s="423"/>
      <c r="M434" s="423"/>
    </row>
    <row r="435" spans="1:13" ht="20.25" customHeight="1">
      <c r="A435" s="423"/>
      <c r="B435" s="423"/>
      <c r="C435" s="423"/>
      <c r="D435" s="423"/>
      <c r="E435" s="423"/>
      <c r="F435" s="423"/>
      <c r="G435" s="423"/>
      <c r="H435" s="423"/>
      <c r="I435" s="423"/>
      <c r="K435" s="423"/>
      <c r="L435" s="423"/>
      <c r="M435" s="423"/>
    </row>
    <row r="436" spans="1:13" ht="20.25" customHeight="1">
      <c r="A436" s="423"/>
      <c r="B436" s="423"/>
      <c r="C436" s="423"/>
      <c r="D436" s="423"/>
      <c r="E436" s="423"/>
      <c r="F436" s="423"/>
      <c r="G436" s="423"/>
      <c r="H436" s="423"/>
      <c r="I436" s="423"/>
      <c r="K436" s="423"/>
      <c r="L436" s="423"/>
      <c r="M436" s="423"/>
    </row>
    <row r="437" spans="1:13" ht="20.25" customHeight="1">
      <c r="A437" s="423"/>
      <c r="B437" s="423"/>
      <c r="C437" s="423"/>
      <c r="D437" s="423"/>
      <c r="E437" s="423"/>
      <c r="F437" s="423"/>
      <c r="G437" s="423"/>
      <c r="H437" s="423"/>
      <c r="I437" s="423"/>
      <c r="K437" s="423"/>
      <c r="L437" s="423"/>
      <c r="M437" s="423"/>
    </row>
    <row r="438" spans="1:13" ht="20.25" customHeight="1">
      <c r="A438" s="423"/>
      <c r="B438" s="423"/>
      <c r="C438" s="423"/>
      <c r="D438" s="423"/>
      <c r="E438" s="423"/>
      <c r="F438" s="423"/>
      <c r="G438" s="423"/>
      <c r="H438" s="423"/>
      <c r="I438" s="423"/>
      <c r="K438" s="423"/>
      <c r="L438" s="423"/>
      <c r="M438" s="423"/>
    </row>
    <row r="439" spans="1:13" ht="20.25" customHeight="1">
      <c r="A439" s="423"/>
      <c r="B439" s="423"/>
      <c r="C439" s="423"/>
      <c r="D439" s="423"/>
      <c r="E439" s="423"/>
      <c r="F439" s="423"/>
      <c r="G439" s="423"/>
      <c r="H439" s="423"/>
      <c r="I439" s="423"/>
      <c r="K439" s="423"/>
      <c r="L439" s="423"/>
      <c r="M439" s="423"/>
    </row>
    <row r="440" spans="1:13" ht="20.25" customHeight="1">
      <c r="A440" s="423"/>
      <c r="B440" s="423"/>
      <c r="C440" s="423"/>
      <c r="D440" s="423"/>
      <c r="E440" s="423"/>
      <c r="F440" s="423"/>
      <c r="G440" s="423"/>
      <c r="H440" s="423"/>
      <c r="I440" s="423"/>
      <c r="K440" s="423"/>
      <c r="L440" s="423"/>
      <c r="M440" s="423"/>
    </row>
    <row r="441" spans="1:13" ht="20.25" customHeight="1">
      <c r="A441" s="423"/>
      <c r="B441" s="423"/>
      <c r="C441" s="423"/>
      <c r="D441" s="423"/>
      <c r="E441" s="423"/>
      <c r="F441" s="423"/>
      <c r="G441" s="423"/>
      <c r="H441" s="423"/>
      <c r="I441" s="423"/>
      <c r="K441" s="423"/>
      <c r="L441" s="423"/>
      <c r="M441" s="423"/>
    </row>
    <row r="442" spans="1:13" ht="20.25" customHeight="1">
      <c r="A442" s="423"/>
      <c r="B442" s="423"/>
      <c r="C442" s="423"/>
      <c r="D442" s="423"/>
      <c r="E442" s="423"/>
      <c r="F442" s="423"/>
      <c r="G442" s="423"/>
      <c r="H442" s="423"/>
      <c r="I442" s="423"/>
      <c r="K442" s="423"/>
      <c r="L442" s="423"/>
      <c r="M442" s="423"/>
    </row>
    <row r="443" spans="1:13" ht="20.25" customHeight="1">
      <c r="A443" s="423"/>
      <c r="B443" s="423"/>
      <c r="C443" s="423"/>
      <c r="D443" s="423"/>
      <c r="E443" s="423"/>
      <c r="F443" s="423"/>
      <c r="G443" s="423"/>
      <c r="H443" s="423"/>
      <c r="I443" s="423"/>
      <c r="K443" s="423"/>
      <c r="L443" s="423"/>
      <c r="M443" s="423"/>
    </row>
    <row r="444" spans="1:13" ht="20.25" customHeight="1">
      <c r="A444" s="423"/>
      <c r="B444" s="423"/>
      <c r="C444" s="423"/>
      <c r="D444" s="423"/>
      <c r="E444" s="423"/>
      <c r="F444" s="423"/>
      <c r="G444" s="423"/>
      <c r="H444" s="423"/>
      <c r="I444" s="423"/>
      <c r="K444" s="423"/>
      <c r="L444" s="423"/>
      <c r="M444" s="423"/>
    </row>
    <row r="445" spans="1:13" ht="20.25" customHeight="1">
      <c r="A445" s="423"/>
      <c r="B445" s="423"/>
      <c r="C445" s="423"/>
      <c r="D445" s="423"/>
      <c r="E445" s="423"/>
      <c r="F445" s="423"/>
      <c r="G445" s="423"/>
      <c r="H445" s="423"/>
      <c r="I445" s="423"/>
      <c r="K445" s="423"/>
      <c r="L445" s="423"/>
      <c r="M445" s="423"/>
    </row>
    <row r="446" spans="1:13" ht="20.25" customHeight="1">
      <c r="A446" s="423"/>
      <c r="B446" s="423"/>
      <c r="C446" s="423"/>
      <c r="D446" s="423"/>
      <c r="E446" s="423"/>
      <c r="F446" s="423"/>
      <c r="G446" s="423"/>
      <c r="H446" s="423"/>
      <c r="I446" s="423"/>
      <c r="K446" s="423"/>
      <c r="L446" s="423"/>
      <c r="M446" s="423"/>
    </row>
    <row r="447" spans="1:13" ht="20.25" customHeight="1">
      <c r="A447" s="423"/>
      <c r="B447" s="423"/>
      <c r="C447" s="423"/>
      <c r="D447" s="423"/>
      <c r="E447" s="423"/>
      <c r="F447" s="423"/>
      <c r="G447" s="423"/>
      <c r="H447" s="423"/>
      <c r="I447" s="423"/>
      <c r="K447" s="423"/>
      <c r="L447" s="423"/>
      <c r="M447" s="423"/>
    </row>
    <row r="448" spans="1:13" ht="20.25" customHeight="1">
      <c r="A448" s="423"/>
      <c r="B448" s="423"/>
      <c r="C448" s="423"/>
      <c r="D448" s="423"/>
      <c r="E448" s="423"/>
      <c r="F448" s="423"/>
      <c r="G448" s="423"/>
      <c r="H448" s="423"/>
      <c r="I448" s="423"/>
      <c r="K448" s="423"/>
      <c r="L448" s="423"/>
      <c r="M448" s="423"/>
    </row>
    <row r="449" spans="1:13" ht="20.25" customHeight="1">
      <c r="A449" s="423"/>
      <c r="B449" s="423"/>
      <c r="C449" s="423"/>
      <c r="D449" s="423"/>
      <c r="E449" s="423"/>
      <c r="F449" s="423"/>
      <c r="G449" s="423"/>
      <c r="H449" s="423"/>
      <c r="I449" s="423"/>
      <c r="K449" s="423"/>
      <c r="L449" s="423"/>
      <c r="M449" s="423"/>
    </row>
    <row r="450" spans="1:13" ht="20.25" customHeight="1">
      <c r="A450" s="423"/>
      <c r="B450" s="423"/>
      <c r="C450" s="423"/>
      <c r="D450" s="423"/>
      <c r="E450" s="423"/>
      <c r="F450" s="423"/>
      <c r="G450" s="423"/>
      <c r="H450" s="423"/>
      <c r="I450" s="423"/>
      <c r="K450" s="423"/>
      <c r="L450" s="423"/>
      <c r="M450" s="423"/>
    </row>
    <row r="451" spans="1:13" ht="20.25" customHeight="1">
      <c r="A451" s="423"/>
      <c r="B451" s="423"/>
      <c r="C451" s="423"/>
      <c r="D451" s="423"/>
      <c r="E451" s="423"/>
      <c r="F451" s="423"/>
      <c r="G451" s="423"/>
      <c r="H451" s="423"/>
      <c r="I451" s="423"/>
      <c r="K451" s="423"/>
      <c r="L451" s="423"/>
      <c r="M451" s="423"/>
    </row>
    <row r="452" spans="1:13" ht="20.25" customHeight="1">
      <c r="A452" s="423"/>
      <c r="B452" s="423"/>
      <c r="C452" s="423"/>
      <c r="D452" s="423"/>
      <c r="E452" s="423"/>
      <c r="F452" s="423"/>
      <c r="G452" s="423"/>
      <c r="H452" s="423"/>
      <c r="I452" s="423"/>
      <c r="K452" s="423"/>
      <c r="L452" s="423"/>
      <c r="M452" s="423"/>
    </row>
    <row r="453" spans="1:13" ht="20.25" customHeight="1">
      <c r="A453" s="423"/>
      <c r="B453" s="423"/>
      <c r="C453" s="423"/>
      <c r="D453" s="423"/>
      <c r="E453" s="423"/>
      <c r="F453" s="423"/>
      <c r="G453" s="423"/>
      <c r="H453" s="423"/>
      <c r="I453" s="423"/>
      <c r="K453" s="423"/>
      <c r="L453" s="423"/>
      <c r="M453" s="423"/>
    </row>
    <row r="454" spans="1:13" ht="20.25" customHeight="1">
      <c r="A454" s="423"/>
      <c r="B454" s="423"/>
      <c r="C454" s="423"/>
      <c r="D454" s="423"/>
      <c r="E454" s="423"/>
      <c r="F454" s="423"/>
      <c r="G454" s="423"/>
      <c r="H454" s="423"/>
      <c r="I454" s="423"/>
      <c r="K454" s="423"/>
      <c r="L454" s="423"/>
      <c r="M454" s="423"/>
    </row>
    <row r="455" spans="1:13" ht="20.25" customHeight="1">
      <c r="A455" s="423"/>
      <c r="B455" s="423"/>
      <c r="C455" s="423"/>
      <c r="D455" s="423"/>
      <c r="E455" s="423"/>
      <c r="F455" s="423"/>
      <c r="G455" s="423"/>
      <c r="H455" s="423"/>
      <c r="I455" s="423"/>
      <c r="K455" s="423"/>
      <c r="L455" s="423"/>
      <c r="M455" s="423"/>
    </row>
    <row r="456" spans="1:13" ht="20.25" customHeight="1">
      <c r="A456" s="423"/>
      <c r="B456" s="423"/>
      <c r="C456" s="423"/>
      <c r="D456" s="423"/>
      <c r="E456" s="423"/>
      <c r="F456" s="423"/>
      <c r="G456" s="423"/>
      <c r="H456" s="423"/>
      <c r="I456" s="423"/>
      <c r="K456" s="423"/>
      <c r="L456" s="423"/>
      <c r="M456" s="423"/>
    </row>
    <row r="457" spans="1:13" ht="20.25" customHeight="1">
      <c r="A457" s="423"/>
      <c r="B457" s="423"/>
      <c r="C457" s="423"/>
      <c r="D457" s="423"/>
      <c r="E457" s="423"/>
      <c r="F457" s="423"/>
      <c r="G457" s="423"/>
      <c r="H457" s="423"/>
      <c r="I457" s="423"/>
      <c r="K457" s="423"/>
      <c r="L457" s="423"/>
      <c r="M457" s="423"/>
    </row>
    <row r="458" spans="1:13" ht="20.25" customHeight="1">
      <c r="A458" s="423"/>
      <c r="B458" s="423"/>
      <c r="C458" s="423"/>
      <c r="D458" s="423"/>
      <c r="E458" s="423"/>
      <c r="F458" s="423"/>
      <c r="G458" s="423"/>
      <c r="H458" s="423"/>
      <c r="I458" s="423"/>
      <c r="K458" s="423"/>
      <c r="L458" s="423"/>
      <c r="M458" s="423"/>
    </row>
    <row r="459" spans="1:13" ht="20.25" customHeight="1">
      <c r="A459" s="423"/>
      <c r="B459" s="423"/>
      <c r="C459" s="423"/>
      <c r="D459" s="423"/>
      <c r="E459" s="423"/>
      <c r="F459" s="423"/>
      <c r="G459" s="423"/>
      <c r="H459" s="423"/>
      <c r="I459" s="423"/>
      <c r="K459" s="423"/>
      <c r="L459" s="423"/>
      <c r="M459" s="423"/>
    </row>
    <row r="460" spans="1:13" ht="20.25" customHeight="1">
      <c r="A460" s="423"/>
      <c r="B460" s="423"/>
      <c r="C460" s="423"/>
      <c r="D460" s="423"/>
      <c r="E460" s="423"/>
      <c r="F460" s="423"/>
      <c r="G460" s="423"/>
      <c r="H460" s="423"/>
      <c r="I460" s="423"/>
      <c r="K460" s="423"/>
      <c r="L460" s="423"/>
      <c r="M460" s="423"/>
    </row>
    <row r="461" spans="1:13" ht="20.25" customHeight="1">
      <c r="A461" s="423"/>
      <c r="B461" s="423"/>
      <c r="C461" s="423"/>
      <c r="D461" s="423"/>
      <c r="E461" s="423"/>
      <c r="F461" s="423"/>
      <c r="G461" s="423"/>
      <c r="H461" s="423"/>
      <c r="I461" s="423"/>
      <c r="K461" s="423"/>
      <c r="L461" s="423"/>
      <c r="M461" s="423"/>
    </row>
    <row r="462" spans="1:13" ht="20.25" customHeight="1">
      <c r="A462" s="423"/>
      <c r="B462" s="423"/>
      <c r="C462" s="423"/>
      <c r="D462" s="423"/>
      <c r="E462" s="423"/>
      <c r="F462" s="423"/>
      <c r="G462" s="423"/>
      <c r="H462" s="423"/>
      <c r="I462" s="423"/>
      <c r="K462" s="423"/>
      <c r="L462" s="423"/>
      <c r="M462" s="423"/>
    </row>
    <row r="463" spans="1:13" ht="20.25" customHeight="1">
      <c r="A463" s="423"/>
      <c r="B463" s="423"/>
      <c r="C463" s="423"/>
      <c r="D463" s="423"/>
      <c r="E463" s="423"/>
      <c r="F463" s="423"/>
      <c r="G463" s="423"/>
      <c r="H463" s="423"/>
      <c r="I463" s="423"/>
      <c r="K463" s="423"/>
      <c r="L463" s="423"/>
      <c r="M463" s="423"/>
    </row>
    <row r="464" spans="1:13" ht="20.25" customHeight="1">
      <c r="A464" s="423"/>
      <c r="B464" s="423"/>
      <c r="C464" s="423"/>
      <c r="D464" s="423"/>
      <c r="E464" s="423"/>
      <c r="F464" s="423"/>
      <c r="G464" s="423"/>
      <c r="H464" s="423"/>
      <c r="I464" s="423"/>
      <c r="K464" s="423"/>
      <c r="L464" s="423"/>
      <c r="M464" s="423"/>
    </row>
    <row r="465" spans="1:13" ht="20.25" customHeight="1">
      <c r="A465" s="423"/>
      <c r="B465" s="423"/>
      <c r="C465" s="423"/>
      <c r="D465" s="423"/>
      <c r="E465" s="423"/>
      <c r="F465" s="423"/>
      <c r="G465" s="423"/>
      <c r="H465" s="423"/>
      <c r="I465" s="423"/>
      <c r="K465" s="423"/>
      <c r="L465" s="423"/>
      <c r="M465" s="423"/>
    </row>
    <row r="466" spans="1:13" ht="20.25" customHeight="1">
      <c r="A466" s="423"/>
      <c r="B466" s="423"/>
      <c r="C466" s="423"/>
      <c r="D466" s="423"/>
      <c r="E466" s="423"/>
      <c r="F466" s="423"/>
      <c r="G466" s="423"/>
      <c r="H466" s="423"/>
      <c r="I466" s="423"/>
      <c r="K466" s="423"/>
      <c r="L466" s="423"/>
      <c r="M466" s="423"/>
    </row>
    <row r="467" spans="1:13" ht="20.25" customHeight="1">
      <c r="A467" s="423"/>
      <c r="B467" s="423"/>
      <c r="C467" s="423"/>
      <c r="D467" s="423"/>
      <c r="E467" s="423"/>
      <c r="F467" s="423"/>
      <c r="G467" s="423"/>
      <c r="H467" s="423"/>
      <c r="I467" s="423"/>
      <c r="K467" s="423"/>
      <c r="L467" s="423"/>
      <c r="M467" s="423"/>
    </row>
    <row r="468" spans="1:13" ht="20.25" customHeight="1">
      <c r="A468" s="423"/>
      <c r="B468" s="423"/>
      <c r="C468" s="423"/>
      <c r="D468" s="423"/>
      <c r="E468" s="423"/>
      <c r="F468" s="423"/>
      <c r="G468" s="423"/>
      <c r="H468" s="423"/>
      <c r="I468" s="423"/>
      <c r="K468" s="423"/>
      <c r="L468" s="423"/>
      <c r="M468" s="423"/>
    </row>
    <row r="469" spans="1:13" ht="20.25" customHeight="1">
      <c r="A469" s="423"/>
      <c r="B469" s="423"/>
      <c r="C469" s="423"/>
      <c r="D469" s="423"/>
      <c r="E469" s="423"/>
      <c r="F469" s="423"/>
      <c r="G469" s="423"/>
      <c r="H469" s="423"/>
      <c r="I469" s="423"/>
      <c r="K469" s="423"/>
      <c r="L469" s="423"/>
      <c r="M469" s="423"/>
    </row>
    <row r="470" spans="1:13" ht="20.25" customHeight="1">
      <c r="A470" s="423"/>
      <c r="B470" s="423"/>
      <c r="C470" s="423"/>
      <c r="D470" s="423"/>
      <c r="E470" s="423"/>
      <c r="F470" s="423"/>
      <c r="G470" s="423"/>
      <c r="H470" s="423"/>
      <c r="I470" s="423"/>
      <c r="K470" s="423"/>
      <c r="L470" s="423"/>
      <c r="M470" s="423"/>
    </row>
    <row r="471" spans="1:13" ht="20.25" customHeight="1">
      <c r="A471" s="423"/>
      <c r="B471" s="423"/>
      <c r="C471" s="423"/>
      <c r="D471" s="423"/>
      <c r="E471" s="423"/>
      <c r="F471" s="423"/>
      <c r="G471" s="423"/>
      <c r="H471" s="423"/>
      <c r="I471" s="423"/>
      <c r="K471" s="423"/>
      <c r="L471" s="423"/>
      <c r="M471" s="423"/>
    </row>
    <row r="472" spans="1:13" ht="20.25" customHeight="1">
      <c r="A472" s="423"/>
      <c r="B472" s="423"/>
      <c r="C472" s="423"/>
      <c r="D472" s="423"/>
      <c r="E472" s="423"/>
      <c r="F472" s="423"/>
      <c r="G472" s="423"/>
      <c r="H472" s="423"/>
      <c r="I472" s="423"/>
      <c r="K472" s="423"/>
      <c r="L472" s="423"/>
      <c r="M472" s="423"/>
    </row>
    <row r="473" spans="1:13" ht="20.25" customHeight="1">
      <c r="A473" s="423"/>
      <c r="B473" s="423"/>
      <c r="C473" s="423"/>
      <c r="D473" s="423"/>
      <c r="E473" s="423"/>
      <c r="F473" s="423"/>
      <c r="G473" s="423"/>
      <c r="H473" s="423"/>
      <c r="I473" s="423"/>
      <c r="K473" s="423"/>
      <c r="L473" s="423"/>
      <c r="M473" s="423"/>
    </row>
    <row r="474" spans="1:13" ht="20.25" customHeight="1">
      <c r="A474" s="423"/>
      <c r="B474" s="423"/>
      <c r="C474" s="423"/>
      <c r="D474" s="423"/>
      <c r="E474" s="423"/>
      <c r="F474" s="423"/>
      <c r="G474" s="423"/>
      <c r="H474" s="423"/>
      <c r="I474" s="423"/>
      <c r="K474" s="423"/>
      <c r="L474" s="423"/>
      <c r="M474" s="423"/>
    </row>
    <row r="475" spans="1:13" ht="20.25" customHeight="1">
      <c r="A475" s="423"/>
      <c r="B475" s="423"/>
      <c r="C475" s="423"/>
      <c r="D475" s="423"/>
      <c r="E475" s="423"/>
      <c r="F475" s="423"/>
      <c r="G475" s="423"/>
      <c r="H475" s="423"/>
      <c r="I475" s="423"/>
      <c r="K475" s="423"/>
      <c r="L475" s="423"/>
      <c r="M475" s="423"/>
    </row>
    <row r="476" spans="1:13" ht="20.25" customHeight="1">
      <c r="A476" s="423"/>
      <c r="B476" s="423"/>
      <c r="C476" s="423"/>
      <c r="D476" s="423"/>
      <c r="E476" s="423"/>
      <c r="F476" s="423"/>
      <c r="G476" s="423"/>
      <c r="H476" s="423"/>
      <c r="I476" s="423"/>
      <c r="K476" s="423"/>
      <c r="L476" s="423"/>
      <c r="M476" s="423"/>
    </row>
    <row r="477" spans="1:13" ht="20.25" customHeight="1">
      <c r="A477" s="423"/>
      <c r="B477" s="423"/>
      <c r="C477" s="423"/>
      <c r="D477" s="423"/>
      <c r="E477" s="423"/>
      <c r="F477" s="423"/>
      <c r="G477" s="423"/>
      <c r="H477" s="423"/>
      <c r="I477" s="423"/>
      <c r="K477" s="423"/>
      <c r="L477" s="423"/>
      <c r="M477" s="423"/>
    </row>
    <row r="478" spans="1:13" ht="20.25" customHeight="1">
      <c r="A478" s="423"/>
      <c r="B478" s="423"/>
      <c r="C478" s="423"/>
      <c r="D478" s="423"/>
      <c r="E478" s="423"/>
      <c r="F478" s="423"/>
      <c r="G478" s="423"/>
      <c r="H478" s="423"/>
      <c r="I478" s="423"/>
      <c r="K478" s="423"/>
      <c r="L478" s="423"/>
      <c r="M478" s="423"/>
    </row>
    <row r="479" spans="1:13" ht="20.25" customHeight="1">
      <c r="A479" s="423"/>
      <c r="B479" s="423"/>
      <c r="C479" s="423"/>
      <c r="D479" s="423"/>
      <c r="E479" s="423"/>
      <c r="F479" s="423"/>
      <c r="G479" s="423"/>
      <c r="H479" s="423"/>
      <c r="I479" s="423"/>
      <c r="K479" s="423"/>
      <c r="L479" s="423"/>
      <c r="M479" s="423"/>
    </row>
    <row r="480" spans="1:13" ht="20.25" customHeight="1">
      <c r="A480" s="423"/>
      <c r="B480" s="423"/>
      <c r="C480" s="423"/>
      <c r="D480" s="423"/>
      <c r="E480" s="423"/>
      <c r="F480" s="423"/>
      <c r="G480" s="423"/>
      <c r="H480" s="423"/>
      <c r="I480" s="423"/>
      <c r="K480" s="423"/>
      <c r="L480" s="423"/>
      <c r="M480" s="423"/>
    </row>
    <row r="481" spans="1:13" ht="20.25" customHeight="1">
      <c r="A481" s="423"/>
      <c r="B481" s="423"/>
      <c r="C481" s="423"/>
      <c r="D481" s="423"/>
      <c r="E481" s="423"/>
      <c r="F481" s="423"/>
      <c r="G481" s="423"/>
      <c r="H481" s="423"/>
      <c r="I481" s="423"/>
      <c r="K481" s="423"/>
      <c r="L481" s="423"/>
      <c r="M481" s="423"/>
    </row>
    <row r="482" spans="1:13" ht="20.25" customHeight="1">
      <c r="A482" s="423"/>
      <c r="B482" s="423"/>
      <c r="C482" s="423"/>
      <c r="D482" s="423"/>
      <c r="E482" s="423"/>
      <c r="F482" s="423"/>
      <c r="G482" s="423"/>
      <c r="H482" s="423"/>
      <c r="I482" s="423"/>
      <c r="K482" s="423"/>
      <c r="L482" s="423"/>
      <c r="M482" s="423"/>
    </row>
    <row r="483" spans="1:13" ht="20.25" customHeight="1">
      <c r="A483" s="423"/>
      <c r="B483" s="423"/>
      <c r="C483" s="423"/>
      <c r="D483" s="423"/>
      <c r="E483" s="423"/>
      <c r="F483" s="423"/>
      <c r="G483" s="423"/>
      <c r="H483" s="423"/>
      <c r="I483" s="423"/>
      <c r="K483" s="423"/>
      <c r="L483" s="423"/>
      <c r="M483" s="423"/>
    </row>
    <row r="484" spans="1:13" ht="20.25" customHeight="1">
      <c r="A484" s="423"/>
      <c r="B484" s="423"/>
      <c r="C484" s="423"/>
      <c r="D484" s="423"/>
      <c r="E484" s="423"/>
      <c r="F484" s="423"/>
      <c r="G484" s="423"/>
      <c r="H484" s="423"/>
      <c r="I484" s="423"/>
      <c r="K484" s="423"/>
      <c r="L484" s="423"/>
      <c r="M484" s="423"/>
    </row>
    <row r="485" spans="1:13" ht="20.25" customHeight="1">
      <c r="A485" s="423"/>
      <c r="B485" s="423"/>
      <c r="C485" s="423"/>
      <c r="D485" s="423"/>
      <c r="E485" s="423"/>
      <c r="F485" s="423"/>
      <c r="G485" s="423"/>
      <c r="H485" s="423"/>
      <c r="I485" s="423"/>
      <c r="K485" s="423"/>
      <c r="L485" s="423"/>
      <c r="M485" s="423"/>
    </row>
    <row r="486" spans="1:13" ht="20.25" customHeight="1">
      <c r="A486" s="423"/>
      <c r="B486" s="423"/>
      <c r="C486" s="423"/>
      <c r="D486" s="423"/>
      <c r="E486" s="423"/>
      <c r="F486" s="423"/>
      <c r="G486" s="423"/>
      <c r="H486" s="423"/>
      <c r="I486" s="423"/>
      <c r="K486" s="423"/>
      <c r="L486" s="423"/>
      <c r="M486" s="423"/>
    </row>
    <row r="487" spans="1:13" ht="20.25" customHeight="1">
      <c r="A487" s="423"/>
      <c r="B487" s="423"/>
      <c r="C487" s="423"/>
      <c r="D487" s="423"/>
      <c r="E487" s="423"/>
      <c r="F487" s="423"/>
      <c r="G487" s="423"/>
      <c r="H487" s="423"/>
      <c r="I487" s="423"/>
      <c r="K487" s="423"/>
      <c r="L487" s="423"/>
      <c r="M487" s="423"/>
    </row>
    <row r="488" spans="1:13" ht="20.25" customHeight="1">
      <c r="A488" s="423"/>
      <c r="B488" s="423"/>
      <c r="C488" s="423"/>
      <c r="D488" s="423"/>
      <c r="E488" s="423"/>
      <c r="F488" s="423"/>
      <c r="G488" s="423"/>
      <c r="H488" s="423"/>
      <c r="I488" s="423"/>
      <c r="K488" s="423"/>
      <c r="L488" s="423"/>
      <c r="M488" s="423"/>
    </row>
    <row r="489" spans="1:13" ht="20.25" customHeight="1">
      <c r="A489" s="423"/>
      <c r="B489" s="423"/>
      <c r="C489" s="423"/>
      <c r="D489" s="423"/>
      <c r="E489" s="423"/>
      <c r="F489" s="423"/>
      <c r="G489" s="423"/>
      <c r="H489" s="423"/>
      <c r="I489" s="423"/>
      <c r="K489" s="423"/>
      <c r="L489" s="423"/>
      <c r="M489" s="423"/>
    </row>
    <row r="490" spans="1:13" ht="20.25" customHeight="1">
      <c r="A490" s="423"/>
      <c r="B490" s="423"/>
      <c r="C490" s="423"/>
      <c r="D490" s="423"/>
      <c r="E490" s="423"/>
      <c r="F490" s="423"/>
      <c r="G490" s="423"/>
      <c r="H490" s="423"/>
      <c r="I490" s="423"/>
      <c r="K490" s="423"/>
      <c r="L490" s="423"/>
      <c r="M490" s="423"/>
    </row>
    <row r="491" spans="1:13" ht="20.25" customHeight="1">
      <c r="A491" s="423"/>
      <c r="B491" s="423"/>
      <c r="C491" s="423"/>
      <c r="D491" s="423"/>
      <c r="E491" s="423"/>
      <c r="F491" s="423"/>
      <c r="G491" s="423"/>
      <c r="H491" s="423"/>
      <c r="I491" s="423"/>
      <c r="K491" s="423"/>
      <c r="L491" s="423"/>
      <c r="M491" s="423"/>
    </row>
    <row r="492" spans="1:13" ht="20.25" customHeight="1">
      <c r="A492" s="423"/>
      <c r="B492" s="423"/>
      <c r="C492" s="423"/>
      <c r="D492" s="423"/>
      <c r="E492" s="423"/>
      <c r="F492" s="423"/>
      <c r="G492" s="423"/>
      <c r="H492" s="423"/>
      <c r="I492" s="423"/>
      <c r="K492" s="423"/>
      <c r="L492" s="423"/>
      <c r="M492" s="423"/>
    </row>
    <row r="493" spans="1:13" ht="20.25" customHeight="1">
      <c r="A493" s="423"/>
      <c r="B493" s="423"/>
      <c r="C493" s="423"/>
      <c r="D493" s="423"/>
      <c r="E493" s="423"/>
      <c r="F493" s="423"/>
      <c r="G493" s="423"/>
      <c r="H493" s="423"/>
      <c r="I493" s="423"/>
      <c r="K493" s="423"/>
      <c r="L493" s="423"/>
      <c r="M493" s="423"/>
    </row>
    <row r="494" spans="1:13" ht="20.25" customHeight="1">
      <c r="A494" s="423"/>
      <c r="B494" s="423"/>
      <c r="C494" s="423"/>
      <c r="D494" s="423"/>
      <c r="E494" s="423"/>
      <c r="F494" s="423"/>
      <c r="G494" s="423"/>
      <c r="H494" s="423"/>
      <c r="I494" s="423"/>
      <c r="K494" s="423"/>
      <c r="L494" s="423"/>
      <c r="M494" s="423"/>
    </row>
    <row r="495" spans="1:13" ht="20.25" customHeight="1">
      <c r="A495" s="423"/>
      <c r="B495" s="423"/>
      <c r="C495" s="423"/>
      <c r="D495" s="423"/>
      <c r="E495" s="423"/>
      <c r="F495" s="423"/>
      <c r="G495" s="423"/>
      <c r="H495" s="423"/>
      <c r="I495" s="423"/>
      <c r="K495" s="423"/>
      <c r="L495" s="423"/>
      <c r="M495" s="423"/>
    </row>
    <row r="496" spans="1:13" ht="20.25" customHeight="1">
      <c r="A496" s="423"/>
      <c r="B496" s="423"/>
      <c r="C496" s="423"/>
      <c r="D496" s="423"/>
      <c r="E496" s="423"/>
      <c r="F496" s="423"/>
      <c r="G496" s="423"/>
      <c r="H496" s="423"/>
      <c r="I496" s="423"/>
      <c r="K496" s="423"/>
      <c r="L496" s="423"/>
      <c r="M496" s="423"/>
    </row>
    <row r="497" spans="1:13" ht="20.25" customHeight="1">
      <c r="A497" s="423"/>
      <c r="B497" s="423"/>
      <c r="C497" s="423"/>
      <c r="D497" s="423"/>
      <c r="E497" s="423"/>
      <c r="F497" s="423"/>
      <c r="G497" s="423"/>
      <c r="H497" s="423"/>
      <c r="I497" s="423"/>
      <c r="K497" s="423"/>
      <c r="L497" s="423"/>
      <c r="M497" s="423"/>
    </row>
    <row r="498" spans="1:13" ht="20.25" customHeight="1">
      <c r="A498" s="423"/>
      <c r="B498" s="423"/>
      <c r="C498" s="423"/>
      <c r="D498" s="423"/>
      <c r="E498" s="423"/>
      <c r="F498" s="423"/>
      <c r="G498" s="423"/>
      <c r="H498" s="423"/>
      <c r="I498" s="423"/>
      <c r="K498" s="423"/>
      <c r="L498" s="423"/>
      <c r="M498" s="423"/>
    </row>
    <row r="499" spans="1:13" ht="20.25" customHeight="1">
      <c r="A499" s="423"/>
      <c r="B499" s="423"/>
      <c r="C499" s="423"/>
      <c r="D499" s="423"/>
      <c r="E499" s="423"/>
      <c r="F499" s="423"/>
      <c r="G499" s="423"/>
      <c r="H499" s="423"/>
      <c r="I499" s="423"/>
      <c r="K499" s="423"/>
      <c r="L499" s="423"/>
      <c r="M499" s="423"/>
    </row>
    <row r="500" spans="1:13" ht="20.25" customHeight="1">
      <c r="A500" s="423"/>
      <c r="B500" s="423"/>
      <c r="C500" s="423"/>
      <c r="D500" s="423"/>
      <c r="E500" s="423"/>
      <c r="F500" s="423"/>
      <c r="G500" s="423"/>
      <c r="H500" s="423"/>
      <c r="I500" s="423"/>
      <c r="K500" s="423"/>
      <c r="L500" s="423"/>
      <c r="M500" s="423"/>
    </row>
    <row r="501" spans="1:13" ht="20.25" customHeight="1">
      <c r="A501" s="423"/>
      <c r="B501" s="423"/>
      <c r="C501" s="423"/>
      <c r="D501" s="423"/>
      <c r="E501" s="423"/>
      <c r="F501" s="423"/>
      <c r="G501" s="423"/>
      <c r="H501" s="423"/>
      <c r="I501" s="423"/>
      <c r="K501" s="423"/>
      <c r="L501" s="423"/>
      <c r="M501" s="423"/>
    </row>
    <row r="502" spans="1:13" ht="20.25" customHeight="1">
      <c r="A502" s="423"/>
      <c r="B502" s="423"/>
      <c r="C502" s="423"/>
      <c r="D502" s="423"/>
      <c r="E502" s="423"/>
      <c r="F502" s="423"/>
      <c r="G502" s="423"/>
      <c r="H502" s="423"/>
      <c r="I502" s="423"/>
      <c r="K502" s="423"/>
      <c r="L502" s="423"/>
      <c r="M502" s="423"/>
    </row>
    <row r="503" spans="1:13" ht="20.25" customHeight="1">
      <c r="A503" s="423"/>
      <c r="B503" s="423"/>
      <c r="C503" s="423"/>
      <c r="D503" s="423"/>
      <c r="E503" s="423"/>
      <c r="F503" s="423"/>
      <c r="G503" s="423"/>
      <c r="H503" s="423"/>
      <c r="I503" s="423"/>
      <c r="K503" s="423"/>
      <c r="L503" s="423"/>
      <c r="M503" s="423"/>
    </row>
    <row r="504" spans="1:13" ht="20.25" customHeight="1">
      <c r="A504" s="423"/>
      <c r="B504" s="423"/>
      <c r="C504" s="423"/>
      <c r="D504" s="423"/>
      <c r="E504" s="423"/>
      <c r="F504" s="423"/>
      <c r="G504" s="423"/>
      <c r="H504" s="423"/>
      <c r="I504" s="423"/>
      <c r="K504" s="423"/>
      <c r="L504" s="423"/>
      <c r="M504" s="423"/>
    </row>
    <row r="505" spans="1:13" ht="20.25" customHeight="1">
      <c r="A505" s="423"/>
      <c r="B505" s="423"/>
      <c r="C505" s="423"/>
      <c r="D505" s="423"/>
      <c r="E505" s="423"/>
      <c r="F505" s="423"/>
      <c r="G505" s="423"/>
      <c r="H505" s="423"/>
      <c r="I505" s="423"/>
      <c r="K505" s="423"/>
      <c r="L505" s="423"/>
      <c r="M505" s="423"/>
    </row>
    <row r="506" spans="1:13" ht="20.25" customHeight="1">
      <c r="A506" s="423"/>
      <c r="B506" s="423"/>
      <c r="C506" s="423"/>
      <c r="D506" s="423"/>
      <c r="E506" s="423"/>
      <c r="F506" s="423"/>
      <c r="G506" s="423"/>
      <c r="H506" s="423"/>
      <c r="I506" s="423"/>
      <c r="K506" s="423"/>
      <c r="L506" s="423"/>
      <c r="M506" s="423"/>
    </row>
    <row r="507" spans="1:13" ht="20.25" customHeight="1">
      <c r="A507" s="423"/>
      <c r="B507" s="423"/>
      <c r="C507" s="423"/>
      <c r="D507" s="423"/>
      <c r="E507" s="423"/>
      <c r="F507" s="423"/>
      <c r="G507" s="423"/>
      <c r="H507" s="423"/>
      <c r="I507" s="423"/>
      <c r="K507" s="423"/>
      <c r="L507" s="423"/>
      <c r="M507" s="423"/>
    </row>
    <row r="508" spans="1:13" ht="20.25" customHeight="1">
      <c r="A508" s="423"/>
      <c r="B508" s="423"/>
      <c r="C508" s="423"/>
      <c r="D508" s="423"/>
      <c r="E508" s="423"/>
      <c r="F508" s="423"/>
      <c r="G508" s="423"/>
      <c r="H508" s="423"/>
      <c r="I508" s="423"/>
      <c r="K508" s="423"/>
      <c r="L508" s="423"/>
      <c r="M508" s="423"/>
    </row>
    <row r="509" spans="1:13" ht="20.25" customHeight="1">
      <c r="A509" s="423"/>
      <c r="B509" s="423"/>
      <c r="C509" s="423"/>
      <c r="D509" s="423"/>
      <c r="E509" s="423"/>
      <c r="F509" s="423"/>
      <c r="G509" s="423"/>
      <c r="H509" s="423"/>
      <c r="I509" s="423"/>
      <c r="K509" s="423"/>
      <c r="L509" s="423"/>
      <c r="M509" s="423"/>
    </row>
    <row r="510" spans="1:13" ht="20.25" customHeight="1">
      <c r="A510" s="423"/>
      <c r="B510" s="423"/>
      <c r="C510" s="423"/>
      <c r="D510" s="423"/>
      <c r="E510" s="423"/>
      <c r="F510" s="423"/>
      <c r="G510" s="423"/>
      <c r="H510" s="423"/>
      <c r="I510" s="423"/>
      <c r="K510" s="423"/>
      <c r="L510" s="423"/>
      <c r="M510" s="423"/>
    </row>
    <row r="511" spans="1:13" ht="20.25" customHeight="1">
      <c r="A511" s="423"/>
      <c r="B511" s="423"/>
      <c r="C511" s="423"/>
      <c r="D511" s="423"/>
      <c r="E511" s="423"/>
      <c r="F511" s="423"/>
      <c r="G511" s="423"/>
      <c r="H511" s="423"/>
      <c r="I511" s="423"/>
      <c r="K511" s="423"/>
      <c r="L511" s="423"/>
      <c r="M511" s="423"/>
    </row>
    <row r="512" spans="1:13" ht="20.25" customHeight="1">
      <c r="A512" s="423"/>
      <c r="B512" s="423"/>
      <c r="C512" s="423"/>
      <c r="D512" s="423"/>
      <c r="E512" s="423"/>
      <c r="F512" s="423"/>
      <c r="G512" s="423"/>
      <c r="H512" s="423"/>
      <c r="I512" s="423"/>
      <c r="K512" s="423"/>
      <c r="L512" s="423"/>
      <c r="M512" s="423"/>
    </row>
    <row r="513" spans="1:13" ht="20.25" customHeight="1">
      <c r="A513" s="423"/>
      <c r="B513" s="423"/>
      <c r="C513" s="423"/>
      <c r="D513" s="423"/>
      <c r="E513" s="423"/>
      <c r="F513" s="423"/>
      <c r="G513" s="423"/>
      <c r="H513" s="423"/>
      <c r="I513" s="423"/>
      <c r="K513" s="423"/>
      <c r="L513" s="423"/>
      <c r="M513" s="423"/>
    </row>
    <row r="514" spans="1:13" ht="20.25" customHeight="1">
      <c r="A514" s="423"/>
      <c r="B514" s="423"/>
      <c r="C514" s="423"/>
      <c r="D514" s="423"/>
      <c r="E514" s="423"/>
      <c r="F514" s="423"/>
      <c r="G514" s="423"/>
      <c r="H514" s="423"/>
      <c r="I514" s="423"/>
      <c r="K514" s="423"/>
      <c r="L514" s="423"/>
      <c r="M514" s="423"/>
    </row>
    <row r="515" spans="1:13" ht="20.25" customHeight="1">
      <c r="A515" s="423"/>
      <c r="B515" s="423"/>
      <c r="C515" s="423"/>
      <c r="D515" s="423"/>
      <c r="E515" s="423"/>
      <c r="F515" s="423"/>
      <c r="G515" s="423"/>
      <c r="H515" s="423"/>
      <c r="I515" s="423"/>
      <c r="K515" s="423"/>
      <c r="L515" s="423"/>
      <c r="M515" s="423"/>
    </row>
    <row r="516" spans="1:13" ht="20.25" customHeight="1">
      <c r="A516" s="423"/>
      <c r="B516" s="423"/>
      <c r="C516" s="423"/>
      <c r="D516" s="423"/>
      <c r="E516" s="423"/>
      <c r="F516" s="423"/>
      <c r="G516" s="423"/>
      <c r="H516" s="423"/>
      <c r="I516" s="423"/>
      <c r="K516" s="423"/>
      <c r="L516" s="423"/>
      <c r="M516" s="423"/>
    </row>
    <row r="517" spans="1:13" ht="20.25" customHeight="1">
      <c r="A517" s="423"/>
      <c r="B517" s="423"/>
      <c r="C517" s="423"/>
      <c r="D517" s="423"/>
      <c r="E517" s="423"/>
      <c r="F517" s="423"/>
      <c r="G517" s="423"/>
      <c r="H517" s="423"/>
      <c r="I517" s="423"/>
      <c r="K517" s="423"/>
      <c r="L517" s="423"/>
      <c r="M517" s="423"/>
    </row>
    <row r="518" spans="1:13" ht="20.25" customHeight="1">
      <c r="A518" s="423"/>
      <c r="B518" s="423"/>
      <c r="C518" s="423"/>
      <c r="D518" s="423"/>
      <c r="E518" s="423"/>
      <c r="F518" s="423"/>
      <c r="G518" s="423"/>
      <c r="H518" s="423"/>
      <c r="I518" s="423"/>
      <c r="K518" s="423"/>
      <c r="L518" s="423"/>
      <c r="M518" s="423"/>
    </row>
    <row r="519" spans="1:13" ht="20.25" customHeight="1">
      <c r="A519" s="423"/>
      <c r="B519" s="423"/>
      <c r="C519" s="423"/>
      <c r="D519" s="423"/>
      <c r="E519" s="423"/>
      <c r="F519" s="423"/>
      <c r="G519" s="423"/>
      <c r="H519" s="423"/>
      <c r="I519" s="423"/>
      <c r="K519" s="423"/>
      <c r="L519" s="423"/>
      <c r="M519" s="423"/>
    </row>
    <row r="520" spans="1:13" ht="20.25" customHeight="1">
      <c r="A520" s="423"/>
      <c r="B520" s="423"/>
      <c r="C520" s="423"/>
      <c r="D520" s="423"/>
      <c r="E520" s="423"/>
      <c r="F520" s="423"/>
      <c r="G520" s="423"/>
      <c r="H520" s="423"/>
      <c r="I520" s="423"/>
      <c r="K520" s="423"/>
      <c r="L520" s="423"/>
      <c r="M520" s="423"/>
    </row>
    <row r="521" spans="1:13" ht="20.25" customHeight="1">
      <c r="A521" s="423"/>
      <c r="B521" s="423"/>
      <c r="C521" s="423"/>
      <c r="D521" s="423"/>
      <c r="E521" s="423"/>
      <c r="F521" s="423"/>
      <c r="G521" s="423"/>
      <c r="H521" s="423"/>
      <c r="I521" s="423"/>
      <c r="K521" s="423"/>
      <c r="L521" s="423"/>
      <c r="M521" s="423"/>
    </row>
    <row r="522" spans="1:13" ht="20.25" customHeight="1">
      <c r="A522" s="423"/>
      <c r="B522" s="423"/>
      <c r="C522" s="423"/>
      <c r="D522" s="423"/>
      <c r="E522" s="423"/>
      <c r="F522" s="423"/>
      <c r="G522" s="423"/>
      <c r="H522" s="423"/>
      <c r="I522" s="423"/>
      <c r="K522" s="423"/>
      <c r="L522" s="423"/>
      <c r="M522" s="423"/>
    </row>
    <row r="523" spans="1:13" ht="20.25" customHeight="1">
      <c r="A523" s="423"/>
      <c r="B523" s="423"/>
      <c r="C523" s="423"/>
      <c r="D523" s="423"/>
      <c r="E523" s="423"/>
      <c r="F523" s="423"/>
      <c r="G523" s="423"/>
      <c r="H523" s="423"/>
      <c r="I523" s="423"/>
      <c r="K523" s="423"/>
      <c r="L523" s="423"/>
      <c r="M523" s="423"/>
    </row>
    <row r="524" spans="1:13" ht="20.25" customHeight="1">
      <c r="A524" s="423"/>
      <c r="B524" s="423"/>
      <c r="C524" s="423"/>
      <c r="D524" s="423"/>
      <c r="E524" s="423"/>
      <c r="F524" s="423"/>
      <c r="G524" s="423"/>
      <c r="H524" s="423"/>
      <c r="I524" s="423"/>
      <c r="K524" s="423"/>
      <c r="L524" s="423"/>
      <c r="M524" s="423"/>
    </row>
    <row r="525" spans="1:13" ht="20.25" customHeight="1">
      <c r="A525" s="423"/>
      <c r="B525" s="423"/>
      <c r="C525" s="423"/>
      <c r="D525" s="423"/>
      <c r="E525" s="423"/>
      <c r="F525" s="423"/>
      <c r="G525" s="423"/>
      <c r="H525" s="423"/>
      <c r="I525" s="423"/>
      <c r="K525" s="423"/>
      <c r="L525" s="423"/>
      <c r="M525" s="423"/>
    </row>
    <row r="526" spans="1:13" ht="20.25" customHeight="1">
      <c r="A526" s="423"/>
      <c r="B526" s="423"/>
      <c r="C526" s="423"/>
      <c r="D526" s="423"/>
      <c r="E526" s="423"/>
      <c r="F526" s="423"/>
      <c r="G526" s="423"/>
      <c r="H526" s="423"/>
      <c r="I526" s="423"/>
      <c r="K526" s="423"/>
      <c r="L526" s="423"/>
      <c r="M526" s="423"/>
    </row>
    <row r="527" spans="1:13" ht="20.25" customHeight="1">
      <c r="A527" s="423"/>
      <c r="B527" s="423"/>
      <c r="C527" s="423"/>
      <c r="D527" s="423"/>
      <c r="E527" s="423"/>
      <c r="F527" s="423"/>
      <c r="G527" s="423"/>
      <c r="H527" s="423"/>
      <c r="I527" s="423"/>
      <c r="K527" s="423"/>
      <c r="L527" s="423"/>
      <c r="M527" s="423"/>
    </row>
    <row r="528" spans="1:13" ht="20.25" customHeight="1">
      <c r="A528" s="423"/>
      <c r="B528" s="423"/>
      <c r="C528" s="423"/>
      <c r="D528" s="423"/>
      <c r="E528" s="423"/>
      <c r="F528" s="423"/>
      <c r="G528" s="423"/>
      <c r="H528" s="423"/>
      <c r="I528" s="423"/>
      <c r="K528" s="423"/>
      <c r="L528" s="423"/>
      <c r="M528" s="423"/>
    </row>
    <row r="529" spans="1:13" ht="20.25" customHeight="1">
      <c r="A529" s="423"/>
      <c r="B529" s="423"/>
      <c r="C529" s="423"/>
      <c r="D529" s="423"/>
      <c r="E529" s="423"/>
      <c r="F529" s="423"/>
      <c r="G529" s="423"/>
      <c r="H529" s="423"/>
      <c r="I529" s="423"/>
      <c r="K529" s="423"/>
      <c r="L529" s="423"/>
      <c r="M529" s="423"/>
    </row>
    <row r="530" spans="1:13" ht="20.25" customHeight="1">
      <c r="A530" s="423"/>
      <c r="B530" s="423"/>
      <c r="C530" s="423"/>
      <c r="D530" s="423"/>
      <c r="E530" s="423"/>
      <c r="F530" s="423"/>
      <c r="G530" s="423"/>
      <c r="H530" s="423"/>
      <c r="I530" s="423"/>
      <c r="K530" s="423"/>
      <c r="L530" s="423"/>
      <c r="M530" s="423"/>
    </row>
    <row r="531" spans="1:13" ht="20.25" customHeight="1">
      <c r="A531" s="423"/>
      <c r="B531" s="423"/>
      <c r="C531" s="423"/>
      <c r="D531" s="423"/>
      <c r="E531" s="423"/>
      <c r="F531" s="423"/>
      <c r="G531" s="423"/>
      <c r="H531" s="423"/>
      <c r="I531" s="423"/>
      <c r="K531" s="423"/>
      <c r="L531" s="423"/>
      <c r="M531" s="423"/>
    </row>
    <row r="532" spans="1:13" ht="20.25" customHeight="1">
      <c r="A532" s="423"/>
      <c r="B532" s="423"/>
      <c r="C532" s="423"/>
      <c r="D532" s="423"/>
      <c r="E532" s="423"/>
      <c r="F532" s="423"/>
      <c r="G532" s="423"/>
      <c r="H532" s="423"/>
      <c r="I532" s="423"/>
      <c r="K532" s="423"/>
      <c r="L532" s="423"/>
      <c r="M532" s="423"/>
    </row>
    <row r="533" spans="1:13" ht="20.25" customHeight="1">
      <c r="A533" s="423"/>
      <c r="B533" s="423"/>
      <c r="C533" s="423"/>
      <c r="D533" s="423"/>
      <c r="E533" s="423"/>
      <c r="F533" s="423"/>
      <c r="G533" s="423"/>
      <c r="H533" s="423"/>
      <c r="I533" s="423"/>
      <c r="K533" s="423"/>
      <c r="L533" s="423"/>
      <c r="M533" s="423"/>
    </row>
    <row r="534" spans="1:13" ht="20.25" customHeight="1">
      <c r="A534" s="423"/>
      <c r="B534" s="423"/>
      <c r="C534" s="423"/>
      <c r="D534" s="423"/>
      <c r="E534" s="423"/>
      <c r="F534" s="423"/>
      <c r="G534" s="423"/>
      <c r="H534" s="423"/>
      <c r="I534" s="423"/>
      <c r="K534" s="423"/>
      <c r="L534" s="423"/>
      <c r="M534" s="423"/>
    </row>
    <row r="535" spans="1:13" ht="20.25" customHeight="1">
      <c r="A535" s="423"/>
      <c r="B535" s="423"/>
      <c r="C535" s="423"/>
      <c r="D535" s="423"/>
      <c r="E535" s="423"/>
      <c r="F535" s="423"/>
      <c r="G535" s="423"/>
      <c r="H535" s="423"/>
      <c r="I535" s="423"/>
      <c r="K535" s="423"/>
      <c r="L535" s="423"/>
      <c r="M535" s="423"/>
    </row>
    <row r="536" spans="1:13" ht="20.25" customHeight="1">
      <c r="A536" s="423"/>
      <c r="B536" s="423"/>
      <c r="C536" s="423"/>
      <c r="D536" s="423"/>
      <c r="E536" s="423"/>
      <c r="F536" s="423"/>
      <c r="G536" s="423"/>
      <c r="H536" s="423"/>
      <c r="I536" s="423"/>
      <c r="K536" s="423"/>
      <c r="L536" s="423"/>
      <c r="M536" s="423"/>
    </row>
    <row r="537" spans="1:13" ht="20.25" customHeight="1">
      <c r="A537" s="423"/>
      <c r="B537" s="423"/>
      <c r="C537" s="423"/>
      <c r="D537" s="423"/>
      <c r="E537" s="423"/>
      <c r="F537" s="423"/>
      <c r="G537" s="423"/>
      <c r="H537" s="423"/>
      <c r="I537" s="423"/>
      <c r="K537" s="423"/>
      <c r="L537" s="423"/>
      <c r="M537" s="423"/>
    </row>
    <row r="538" spans="1:13" ht="20.25" customHeight="1">
      <c r="A538" s="423"/>
      <c r="B538" s="423"/>
      <c r="C538" s="423"/>
      <c r="D538" s="423"/>
      <c r="E538" s="423"/>
      <c r="F538" s="423"/>
      <c r="G538" s="423"/>
      <c r="H538" s="423"/>
      <c r="I538" s="423"/>
      <c r="K538" s="423"/>
      <c r="L538" s="423"/>
      <c r="M538" s="423"/>
    </row>
    <row r="539" spans="1:13" ht="20.25" customHeight="1">
      <c r="A539" s="423"/>
      <c r="B539" s="423"/>
      <c r="C539" s="423"/>
      <c r="D539" s="423"/>
      <c r="E539" s="423"/>
      <c r="F539" s="423"/>
      <c r="G539" s="423"/>
      <c r="H539" s="423"/>
      <c r="I539" s="423"/>
      <c r="K539" s="423"/>
      <c r="L539" s="423"/>
      <c r="M539" s="423"/>
    </row>
    <row r="540" spans="1:13" ht="20.25" customHeight="1">
      <c r="A540" s="423"/>
      <c r="B540" s="423"/>
      <c r="C540" s="423"/>
      <c r="D540" s="423"/>
      <c r="E540" s="423"/>
      <c r="F540" s="423"/>
      <c r="G540" s="423"/>
      <c r="H540" s="423"/>
      <c r="I540" s="423"/>
      <c r="K540" s="423"/>
      <c r="L540" s="423"/>
      <c r="M540" s="423"/>
    </row>
    <row r="541" spans="1:13" ht="20.25" customHeight="1">
      <c r="A541" s="423"/>
      <c r="B541" s="423"/>
      <c r="C541" s="423"/>
      <c r="D541" s="423"/>
      <c r="E541" s="423"/>
      <c r="F541" s="423"/>
      <c r="G541" s="423"/>
      <c r="H541" s="423"/>
      <c r="I541" s="423"/>
      <c r="K541" s="423"/>
      <c r="L541" s="423"/>
      <c r="M541" s="423"/>
    </row>
    <row r="542" spans="1:13" ht="20.25" customHeight="1">
      <c r="A542" s="423"/>
      <c r="B542" s="423"/>
      <c r="C542" s="423"/>
      <c r="D542" s="423"/>
      <c r="E542" s="423"/>
      <c r="F542" s="423"/>
      <c r="G542" s="423"/>
      <c r="H542" s="423"/>
      <c r="I542" s="423"/>
      <c r="K542" s="423"/>
      <c r="L542" s="423"/>
      <c r="M542" s="423"/>
    </row>
    <row r="543" spans="1:13" ht="20.25" customHeight="1">
      <c r="A543" s="423"/>
      <c r="B543" s="423"/>
      <c r="C543" s="423"/>
      <c r="D543" s="423"/>
      <c r="E543" s="423"/>
      <c r="F543" s="423"/>
      <c r="G543" s="423"/>
      <c r="H543" s="423"/>
      <c r="I543" s="423"/>
      <c r="K543" s="423"/>
      <c r="L543" s="423"/>
      <c r="M543" s="423"/>
    </row>
    <row r="544" spans="1:13" ht="20.25" customHeight="1">
      <c r="A544" s="423"/>
      <c r="B544" s="423"/>
      <c r="C544" s="423"/>
      <c r="D544" s="423"/>
      <c r="E544" s="423"/>
      <c r="F544" s="423"/>
      <c r="G544" s="423"/>
      <c r="H544" s="423"/>
      <c r="I544" s="423"/>
      <c r="K544" s="423"/>
      <c r="L544" s="423"/>
      <c r="M544" s="423"/>
    </row>
    <row r="545" spans="1:13" ht="20.25" customHeight="1">
      <c r="A545" s="423"/>
      <c r="B545" s="423"/>
      <c r="C545" s="423"/>
      <c r="D545" s="423"/>
      <c r="E545" s="423"/>
      <c r="F545" s="423"/>
      <c r="G545" s="423"/>
      <c r="H545" s="423"/>
      <c r="I545" s="423"/>
      <c r="K545" s="423"/>
      <c r="L545" s="423"/>
      <c r="M545" s="423"/>
    </row>
    <row r="546" spans="1:13" ht="20.25" customHeight="1">
      <c r="A546" s="423"/>
      <c r="B546" s="423"/>
      <c r="C546" s="423"/>
      <c r="D546" s="423"/>
      <c r="E546" s="423"/>
      <c r="F546" s="423"/>
      <c r="G546" s="423"/>
      <c r="H546" s="423"/>
      <c r="I546" s="423"/>
      <c r="K546" s="423"/>
      <c r="L546" s="423"/>
      <c r="M546" s="423"/>
    </row>
    <row r="547" spans="1:13" ht="20.25" customHeight="1">
      <c r="A547" s="423"/>
      <c r="B547" s="423"/>
      <c r="C547" s="423"/>
      <c r="D547" s="423"/>
      <c r="E547" s="423"/>
      <c r="F547" s="423"/>
      <c r="G547" s="423"/>
      <c r="H547" s="423"/>
      <c r="I547" s="423"/>
      <c r="K547" s="423"/>
      <c r="L547" s="423"/>
      <c r="M547" s="423"/>
    </row>
    <row r="548" spans="1:13" ht="20.25" customHeight="1">
      <c r="A548" s="423"/>
      <c r="B548" s="423"/>
      <c r="C548" s="423"/>
      <c r="D548" s="423"/>
      <c r="E548" s="423"/>
      <c r="F548" s="423"/>
      <c r="G548" s="423"/>
      <c r="H548" s="423"/>
      <c r="I548" s="423"/>
      <c r="K548" s="423"/>
      <c r="L548" s="423"/>
      <c r="M548" s="423"/>
    </row>
    <row r="549" spans="1:13" ht="20.25" customHeight="1">
      <c r="A549" s="423"/>
      <c r="B549" s="423"/>
      <c r="C549" s="423"/>
      <c r="D549" s="423"/>
      <c r="E549" s="423"/>
      <c r="F549" s="423"/>
      <c r="G549" s="423"/>
      <c r="H549" s="423"/>
      <c r="I549" s="423"/>
      <c r="K549" s="423"/>
      <c r="L549" s="423"/>
      <c r="M549" s="423"/>
    </row>
    <row r="550" spans="1:13" ht="20.25" customHeight="1">
      <c r="A550" s="423"/>
      <c r="B550" s="423"/>
      <c r="C550" s="423"/>
      <c r="D550" s="423"/>
      <c r="E550" s="423"/>
      <c r="F550" s="423"/>
      <c r="G550" s="423"/>
      <c r="H550" s="423"/>
      <c r="I550" s="423"/>
      <c r="K550" s="423"/>
      <c r="L550" s="423"/>
      <c r="M550" s="423"/>
    </row>
    <row r="551" spans="1:13" ht="20.25" customHeight="1">
      <c r="A551" s="423"/>
      <c r="B551" s="423"/>
      <c r="C551" s="423"/>
      <c r="D551" s="423"/>
      <c r="E551" s="423"/>
      <c r="F551" s="423"/>
      <c r="G551" s="423"/>
      <c r="H551" s="423"/>
      <c r="I551" s="423"/>
      <c r="K551" s="423"/>
      <c r="L551" s="423"/>
      <c r="M551" s="423"/>
    </row>
    <row r="552" spans="1:13" ht="20.25" customHeight="1">
      <c r="A552" s="423"/>
      <c r="B552" s="423"/>
      <c r="C552" s="423"/>
      <c r="D552" s="423"/>
      <c r="E552" s="423"/>
      <c r="F552" s="423"/>
      <c r="G552" s="423"/>
      <c r="H552" s="423"/>
      <c r="I552" s="423"/>
      <c r="K552" s="423"/>
      <c r="L552" s="423"/>
      <c r="M552" s="423"/>
    </row>
    <row r="553" spans="1:13" ht="20.25" customHeight="1">
      <c r="A553" s="423"/>
      <c r="B553" s="423"/>
      <c r="C553" s="423"/>
      <c r="D553" s="423"/>
      <c r="E553" s="423"/>
      <c r="F553" s="423"/>
      <c r="G553" s="423"/>
      <c r="H553" s="423"/>
      <c r="I553" s="423"/>
      <c r="K553" s="423"/>
      <c r="L553" s="423"/>
      <c r="M553" s="423"/>
    </row>
    <row r="554" spans="1:13" ht="20.25" customHeight="1">
      <c r="A554" s="423"/>
      <c r="B554" s="423"/>
      <c r="C554" s="423"/>
      <c r="D554" s="423"/>
      <c r="E554" s="423"/>
      <c r="F554" s="423"/>
      <c r="G554" s="423"/>
      <c r="H554" s="423"/>
      <c r="I554" s="423"/>
      <c r="K554" s="423"/>
      <c r="L554" s="423"/>
      <c r="M554" s="423"/>
    </row>
    <row r="555" spans="1:13" ht="20.25" customHeight="1">
      <c r="A555" s="423"/>
      <c r="B555" s="423"/>
      <c r="C555" s="423"/>
      <c r="D555" s="423"/>
      <c r="E555" s="423"/>
      <c r="F555" s="423"/>
      <c r="G555" s="423"/>
      <c r="H555" s="423"/>
      <c r="I555" s="423"/>
      <c r="K555" s="423"/>
      <c r="L555" s="423"/>
      <c r="M555" s="423"/>
    </row>
    <row r="556" spans="1:13" ht="20.25" customHeight="1">
      <c r="A556" s="423"/>
      <c r="B556" s="423"/>
      <c r="C556" s="423"/>
      <c r="D556" s="423"/>
      <c r="E556" s="423"/>
      <c r="F556" s="423"/>
      <c r="G556" s="423"/>
      <c r="H556" s="423"/>
      <c r="I556" s="423"/>
      <c r="K556" s="423"/>
      <c r="L556" s="423"/>
      <c r="M556" s="423"/>
    </row>
    <row r="557" spans="1:13" ht="20.25" customHeight="1">
      <c r="A557" s="423"/>
      <c r="B557" s="423"/>
      <c r="C557" s="423"/>
      <c r="D557" s="423"/>
      <c r="E557" s="423"/>
      <c r="F557" s="423"/>
      <c r="G557" s="423"/>
      <c r="H557" s="423"/>
      <c r="I557" s="423"/>
      <c r="K557" s="423"/>
      <c r="L557" s="423"/>
      <c r="M557" s="423"/>
    </row>
    <row r="558" spans="1:13" ht="20.25" customHeight="1">
      <c r="A558" s="423"/>
      <c r="B558" s="423"/>
      <c r="C558" s="423"/>
      <c r="D558" s="423"/>
      <c r="E558" s="423"/>
      <c r="F558" s="423"/>
      <c r="G558" s="423"/>
      <c r="H558" s="423"/>
      <c r="I558" s="423"/>
      <c r="K558" s="423"/>
      <c r="L558" s="423"/>
      <c r="M558" s="423"/>
    </row>
    <row r="559" spans="1:13" ht="20.25" customHeight="1">
      <c r="A559" s="423"/>
      <c r="B559" s="423"/>
      <c r="C559" s="423"/>
      <c r="D559" s="423"/>
      <c r="E559" s="423"/>
      <c r="F559" s="423"/>
      <c r="G559" s="423"/>
      <c r="H559" s="423"/>
      <c r="I559" s="423"/>
      <c r="K559" s="423"/>
      <c r="L559" s="423"/>
      <c r="M559" s="423"/>
    </row>
    <row r="560" spans="1:13" ht="20.25" customHeight="1">
      <c r="A560" s="423"/>
      <c r="B560" s="423"/>
      <c r="C560" s="423"/>
      <c r="D560" s="423"/>
      <c r="E560" s="423"/>
      <c r="F560" s="423"/>
      <c r="G560" s="423"/>
      <c r="H560" s="423"/>
      <c r="I560" s="423"/>
      <c r="K560" s="423"/>
      <c r="L560" s="423"/>
      <c r="M560" s="423"/>
    </row>
    <row r="561" spans="1:13" ht="20.25" customHeight="1">
      <c r="A561" s="423"/>
      <c r="B561" s="423"/>
      <c r="C561" s="423"/>
      <c r="D561" s="423"/>
      <c r="E561" s="423"/>
      <c r="F561" s="423"/>
      <c r="G561" s="423"/>
      <c r="H561" s="423"/>
      <c r="I561" s="423"/>
      <c r="K561" s="423"/>
      <c r="L561" s="423"/>
      <c r="M561" s="423"/>
    </row>
    <row r="562" spans="1:13" ht="20.25" customHeight="1">
      <c r="A562" s="423"/>
      <c r="B562" s="423"/>
      <c r="C562" s="423"/>
      <c r="D562" s="423"/>
      <c r="E562" s="423"/>
      <c r="F562" s="423"/>
      <c r="G562" s="423"/>
      <c r="H562" s="423"/>
      <c r="I562" s="423"/>
      <c r="K562" s="423"/>
      <c r="L562" s="423"/>
      <c r="M562" s="423"/>
    </row>
    <row r="563" spans="1:13" ht="20.25" customHeight="1">
      <c r="A563" s="423"/>
      <c r="B563" s="423"/>
      <c r="C563" s="423"/>
      <c r="D563" s="423"/>
      <c r="E563" s="423"/>
      <c r="F563" s="423"/>
      <c r="G563" s="423"/>
      <c r="H563" s="423"/>
      <c r="I563" s="423"/>
      <c r="K563" s="423"/>
      <c r="L563" s="423"/>
      <c r="M563" s="423"/>
    </row>
    <row r="564" spans="1:13" ht="20.25" customHeight="1">
      <c r="A564" s="423"/>
      <c r="B564" s="423"/>
      <c r="C564" s="423"/>
      <c r="D564" s="423"/>
      <c r="E564" s="423"/>
      <c r="F564" s="423"/>
      <c r="G564" s="423"/>
      <c r="H564" s="423"/>
      <c r="I564" s="423"/>
      <c r="K564" s="423"/>
      <c r="L564" s="423"/>
      <c r="M564" s="423"/>
    </row>
    <row r="565" spans="1:13" ht="20.25" customHeight="1">
      <c r="A565" s="423"/>
      <c r="B565" s="423"/>
      <c r="C565" s="423"/>
      <c r="D565" s="423"/>
      <c r="E565" s="423"/>
      <c r="F565" s="423"/>
      <c r="G565" s="423"/>
      <c r="H565" s="423"/>
      <c r="I565" s="423"/>
      <c r="K565" s="423"/>
      <c r="L565" s="423"/>
      <c r="M565" s="423"/>
    </row>
    <row r="566" spans="1:13" ht="20.25" customHeight="1">
      <c r="A566" s="423"/>
      <c r="B566" s="423"/>
      <c r="C566" s="423"/>
      <c r="D566" s="423"/>
      <c r="E566" s="423"/>
      <c r="F566" s="423"/>
      <c r="G566" s="423"/>
      <c r="H566" s="423"/>
      <c r="I566" s="423"/>
      <c r="K566" s="423"/>
      <c r="L566" s="423"/>
      <c r="M566" s="423"/>
    </row>
    <row r="567" spans="1:13" ht="20.25" customHeight="1">
      <c r="A567" s="423"/>
      <c r="B567" s="423"/>
      <c r="C567" s="423"/>
      <c r="D567" s="423"/>
      <c r="E567" s="423"/>
      <c r="F567" s="423"/>
      <c r="G567" s="423"/>
      <c r="H567" s="423"/>
      <c r="I567" s="423"/>
      <c r="K567" s="423"/>
      <c r="L567" s="423"/>
      <c r="M567" s="423"/>
    </row>
    <row r="568" spans="1:13" ht="20.25" customHeight="1">
      <c r="A568" s="423"/>
      <c r="B568" s="423"/>
      <c r="C568" s="423"/>
      <c r="D568" s="423"/>
      <c r="E568" s="423"/>
      <c r="F568" s="423"/>
      <c r="G568" s="423"/>
      <c r="H568" s="423"/>
      <c r="I568" s="423"/>
      <c r="K568" s="423"/>
      <c r="L568" s="423"/>
      <c r="M568" s="423"/>
    </row>
    <row r="569" spans="1:13" ht="20.25" customHeight="1">
      <c r="A569" s="423"/>
      <c r="B569" s="423"/>
      <c r="C569" s="423"/>
      <c r="D569" s="423"/>
      <c r="E569" s="423"/>
      <c r="F569" s="423"/>
      <c r="G569" s="423"/>
      <c r="H569" s="423"/>
      <c r="I569" s="423"/>
      <c r="K569" s="423"/>
      <c r="L569" s="423"/>
      <c r="M569" s="423"/>
    </row>
    <row r="570" spans="1:13" ht="20.25" customHeight="1">
      <c r="A570" s="423"/>
      <c r="B570" s="423"/>
      <c r="C570" s="423"/>
      <c r="D570" s="423"/>
      <c r="E570" s="423"/>
      <c r="F570" s="423"/>
      <c r="G570" s="423"/>
      <c r="H570" s="423"/>
      <c r="I570" s="423"/>
      <c r="K570" s="423"/>
      <c r="L570" s="423"/>
      <c r="M570" s="423"/>
    </row>
    <row r="571" spans="1:13" ht="20.25" customHeight="1">
      <c r="A571" s="423"/>
      <c r="B571" s="423"/>
      <c r="C571" s="423"/>
      <c r="D571" s="423"/>
      <c r="E571" s="423"/>
      <c r="F571" s="423"/>
      <c r="G571" s="423"/>
      <c r="H571" s="423"/>
      <c r="I571" s="423"/>
      <c r="K571" s="423"/>
      <c r="L571" s="423"/>
      <c r="M571" s="423"/>
    </row>
    <row r="572" spans="1:13" ht="20.25" customHeight="1">
      <c r="A572" s="423"/>
      <c r="B572" s="423"/>
      <c r="C572" s="423"/>
      <c r="D572" s="423"/>
      <c r="E572" s="423"/>
      <c r="F572" s="423"/>
      <c r="G572" s="423"/>
      <c r="H572" s="423"/>
      <c r="I572" s="423"/>
      <c r="K572" s="423"/>
      <c r="L572" s="423"/>
      <c r="M572" s="423"/>
    </row>
    <row r="573" spans="1:13" ht="20.25" customHeight="1">
      <c r="A573" s="423"/>
      <c r="B573" s="423"/>
      <c r="C573" s="423"/>
      <c r="D573" s="423"/>
      <c r="E573" s="423"/>
      <c r="F573" s="423"/>
      <c r="G573" s="423"/>
      <c r="H573" s="423"/>
      <c r="I573" s="423"/>
      <c r="K573" s="423"/>
      <c r="L573" s="423"/>
      <c r="M573" s="423"/>
    </row>
    <row r="574" spans="1:13" ht="20.25" customHeight="1">
      <c r="A574" s="423"/>
      <c r="B574" s="423"/>
      <c r="C574" s="423"/>
      <c r="D574" s="423"/>
      <c r="E574" s="423"/>
      <c r="F574" s="423"/>
      <c r="G574" s="423"/>
      <c r="H574" s="423"/>
      <c r="I574" s="423"/>
      <c r="K574" s="423"/>
      <c r="L574" s="423"/>
      <c r="M574" s="423"/>
    </row>
    <row r="575" spans="1:13" ht="20.25" customHeight="1">
      <c r="A575" s="423"/>
      <c r="B575" s="423"/>
      <c r="C575" s="423"/>
      <c r="D575" s="423"/>
      <c r="E575" s="423"/>
      <c r="F575" s="423"/>
      <c r="G575" s="423"/>
      <c r="H575" s="423"/>
      <c r="I575" s="423"/>
      <c r="K575" s="423"/>
      <c r="L575" s="423"/>
      <c r="M575" s="423"/>
    </row>
    <row r="576" spans="1:13" ht="20.25" customHeight="1">
      <c r="A576" s="423"/>
      <c r="B576" s="423"/>
      <c r="C576" s="423"/>
      <c r="D576" s="423"/>
      <c r="E576" s="423"/>
      <c r="F576" s="423"/>
      <c r="G576" s="423"/>
      <c r="H576" s="423"/>
      <c r="I576" s="423"/>
      <c r="K576" s="423"/>
      <c r="L576" s="423"/>
      <c r="M576" s="423"/>
    </row>
    <row r="577" spans="1:13" ht="20.25" customHeight="1">
      <c r="A577" s="423"/>
      <c r="B577" s="423"/>
      <c r="C577" s="423"/>
      <c r="D577" s="423"/>
      <c r="E577" s="423"/>
      <c r="F577" s="423"/>
      <c r="G577" s="423"/>
      <c r="H577" s="423"/>
      <c r="I577" s="423"/>
      <c r="K577" s="423"/>
      <c r="L577" s="423"/>
      <c r="M577" s="423"/>
    </row>
    <row r="578" spans="1:13" ht="20.25" customHeight="1">
      <c r="A578" s="423"/>
      <c r="B578" s="423"/>
      <c r="C578" s="423"/>
      <c r="D578" s="423"/>
      <c r="E578" s="423"/>
      <c r="F578" s="423"/>
      <c r="G578" s="423"/>
      <c r="H578" s="423"/>
      <c r="I578" s="423"/>
      <c r="K578" s="423"/>
      <c r="L578" s="423"/>
      <c r="M578" s="423"/>
    </row>
    <row r="579" spans="1:13" ht="20.25" customHeight="1">
      <c r="A579" s="423"/>
      <c r="B579" s="423"/>
      <c r="C579" s="423"/>
      <c r="D579" s="423"/>
      <c r="E579" s="423"/>
      <c r="F579" s="423"/>
      <c r="G579" s="423"/>
      <c r="H579" s="423"/>
      <c r="I579" s="423"/>
      <c r="K579" s="423"/>
      <c r="L579" s="423"/>
      <c r="M579" s="423"/>
    </row>
    <row r="580" spans="1:13" ht="20.25" customHeight="1">
      <c r="A580" s="423"/>
      <c r="B580" s="423"/>
      <c r="C580" s="423"/>
      <c r="D580" s="423"/>
      <c r="E580" s="423"/>
      <c r="F580" s="423"/>
      <c r="G580" s="423"/>
      <c r="H580" s="423"/>
      <c r="I580" s="423"/>
      <c r="K580" s="423"/>
      <c r="L580" s="423"/>
      <c r="M580" s="423"/>
    </row>
    <row r="581" spans="1:13" ht="20.25" customHeight="1">
      <c r="A581" s="423"/>
      <c r="B581" s="423"/>
      <c r="C581" s="423"/>
      <c r="D581" s="423"/>
      <c r="E581" s="423"/>
      <c r="F581" s="423"/>
      <c r="G581" s="423"/>
      <c r="H581" s="423"/>
      <c r="I581" s="423"/>
      <c r="K581" s="423"/>
      <c r="L581" s="423"/>
      <c r="M581" s="423"/>
    </row>
    <row r="582" spans="1:13" ht="20.25" customHeight="1">
      <c r="A582" s="423"/>
      <c r="B582" s="423"/>
      <c r="C582" s="423"/>
      <c r="D582" s="423"/>
      <c r="E582" s="423"/>
      <c r="F582" s="423"/>
      <c r="G582" s="423"/>
      <c r="H582" s="423"/>
      <c r="I582" s="423"/>
      <c r="K582" s="423"/>
      <c r="L582" s="423"/>
      <c r="M582" s="423"/>
    </row>
    <row r="583" spans="1:13" ht="20.25" customHeight="1">
      <c r="A583" s="423"/>
      <c r="B583" s="423"/>
      <c r="C583" s="423"/>
      <c r="D583" s="423"/>
      <c r="E583" s="423"/>
      <c r="F583" s="423"/>
      <c r="G583" s="423"/>
      <c r="H583" s="423"/>
      <c r="I583" s="423"/>
      <c r="K583" s="423"/>
      <c r="L583" s="423"/>
      <c r="M583" s="423"/>
    </row>
    <row r="584" spans="1:13" ht="20.25" customHeight="1">
      <c r="I584" s="423"/>
      <c r="K584" s="423"/>
      <c r="L584" s="423"/>
      <c r="M584" s="423"/>
    </row>
    <row r="585" spans="1:13" ht="20.25" customHeight="1">
      <c r="I585" s="423"/>
      <c r="K585" s="423"/>
      <c r="L585" s="423"/>
      <c r="M585" s="423"/>
    </row>
    <row r="586" spans="1:13" ht="20.25" customHeight="1">
      <c r="I586" s="423"/>
      <c r="K586" s="423"/>
      <c r="L586" s="423"/>
      <c r="M586" s="423"/>
    </row>
    <row r="587" spans="1:13" ht="20.25" customHeight="1">
      <c r="I587" s="423"/>
      <c r="K587" s="423"/>
      <c r="L587" s="423"/>
      <c r="M587" s="423"/>
    </row>
    <row r="588" spans="1:13" ht="20.25" customHeight="1">
      <c r="I588" s="423"/>
      <c r="K588" s="423"/>
      <c r="L588" s="423"/>
      <c r="M588" s="423"/>
    </row>
    <row r="589" spans="1:13" ht="20.25" customHeight="1">
      <c r="I589" s="423"/>
      <c r="K589" s="423"/>
      <c r="L589" s="423"/>
      <c r="M589" s="423"/>
    </row>
    <row r="590" spans="1:13" ht="20.25" customHeight="1">
      <c r="I590" s="423"/>
      <c r="K590" s="423"/>
      <c r="L590" s="423"/>
      <c r="M590" s="423"/>
    </row>
    <row r="591" spans="1:13" ht="20.25" customHeight="1">
      <c r="I591" s="423"/>
      <c r="K591" s="423"/>
      <c r="L591" s="423"/>
      <c r="M591" s="423"/>
    </row>
    <row r="592" spans="1:13" ht="20.25" customHeight="1">
      <c r="I592" s="423"/>
      <c r="K592" s="423"/>
      <c r="L592" s="423"/>
      <c r="M592" s="423"/>
    </row>
    <row r="593" spans="9:13" ht="20.25" customHeight="1">
      <c r="I593" s="423"/>
      <c r="K593" s="423"/>
      <c r="L593" s="423"/>
      <c r="M593" s="423"/>
    </row>
    <row r="594" spans="9:13" ht="20.25" customHeight="1">
      <c r="I594" s="423"/>
      <c r="K594" s="423"/>
      <c r="L594" s="423"/>
      <c r="M594" s="423"/>
    </row>
    <row r="595" spans="9:13" ht="20.25" customHeight="1">
      <c r="I595" s="423"/>
      <c r="K595" s="423"/>
      <c r="L595" s="423"/>
      <c r="M595" s="423"/>
    </row>
    <row r="596" spans="9:13" ht="20.25" customHeight="1">
      <c r="I596" s="423"/>
      <c r="K596" s="423"/>
      <c r="L596" s="423"/>
      <c r="M596" s="423"/>
    </row>
    <row r="597" spans="9:13" ht="20.25" customHeight="1">
      <c r="I597" s="423"/>
      <c r="K597" s="423"/>
      <c r="L597" s="423"/>
      <c r="M597" s="423"/>
    </row>
    <row r="598" spans="9:13" ht="20.25" customHeight="1">
      <c r="I598" s="423"/>
      <c r="K598" s="423"/>
      <c r="L598" s="423"/>
      <c r="M598" s="423"/>
    </row>
    <row r="599" spans="9:13" ht="20.25" customHeight="1">
      <c r="I599" s="423"/>
      <c r="K599" s="423"/>
      <c r="L599" s="423"/>
      <c r="M599" s="423"/>
    </row>
    <row r="600" spans="9:13" ht="20.25" customHeight="1">
      <c r="I600" s="423"/>
      <c r="K600" s="423"/>
      <c r="L600" s="423"/>
      <c r="M600" s="423"/>
    </row>
    <row r="601" spans="9:13" ht="20.25" customHeight="1">
      <c r="I601" s="423"/>
      <c r="K601" s="423"/>
      <c r="L601" s="423"/>
      <c r="M601" s="423"/>
    </row>
    <row r="602" spans="9:13" ht="20.25" customHeight="1">
      <c r="I602" s="423"/>
      <c r="K602" s="423"/>
      <c r="L602" s="423"/>
      <c r="M602" s="423"/>
    </row>
    <row r="603" spans="9:13" ht="20.25" customHeight="1">
      <c r="I603" s="423"/>
      <c r="K603" s="423"/>
      <c r="L603" s="423"/>
      <c r="M603" s="423"/>
    </row>
    <row r="604" spans="9:13" ht="20.25" customHeight="1">
      <c r="I604" s="423"/>
      <c r="K604" s="423"/>
      <c r="L604" s="423"/>
      <c r="M604" s="423"/>
    </row>
    <row r="605" spans="9:13" ht="20.25" customHeight="1">
      <c r="I605" s="423"/>
      <c r="K605" s="423"/>
      <c r="L605" s="423"/>
      <c r="M605" s="423"/>
    </row>
    <row r="606" spans="9:13" ht="20.25" customHeight="1">
      <c r="I606" s="423"/>
      <c r="K606" s="423"/>
      <c r="L606" s="423"/>
      <c r="M606" s="423"/>
    </row>
    <row r="607" spans="9:13" ht="20.25" customHeight="1">
      <c r="I607" s="423"/>
      <c r="K607" s="423"/>
      <c r="L607" s="423"/>
      <c r="M607" s="423"/>
    </row>
    <row r="608" spans="9:13" ht="20.25" customHeight="1">
      <c r="I608" s="423"/>
      <c r="K608" s="423"/>
      <c r="L608" s="423"/>
      <c r="M608" s="423"/>
    </row>
    <row r="609" spans="9:13" ht="20.25" customHeight="1">
      <c r="I609" s="423"/>
      <c r="K609" s="423"/>
      <c r="L609" s="423"/>
      <c r="M609" s="423"/>
    </row>
    <row r="610" spans="9:13" ht="20.25" customHeight="1">
      <c r="I610" s="423"/>
      <c r="K610" s="423"/>
      <c r="L610" s="423"/>
      <c r="M610" s="423"/>
    </row>
    <row r="611" spans="9:13" ht="20.25" customHeight="1">
      <c r="I611" s="423"/>
      <c r="K611" s="423"/>
      <c r="L611" s="423"/>
      <c r="M611" s="423"/>
    </row>
    <row r="612" spans="9:13" ht="20.25" customHeight="1">
      <c r="I612" s="423"/>
      <c r="K612" s="423"/>
      <c r="L612" s="423"/>
      <c r="M612" s="423"/>
    </row>
    <row r="613" spans="9:13" ht="20.25" customHeight="1">
      <c r="I613" s="423"/>
      <c r="K613" s="423"/>
      <c r="L613" s="423"/>
      <c r="M613" s="423"/>
    </row>
    <row r="614" spans="9:13" ht="20.25" customHeight="1">
      <c r="I614" s="423"/>
      <c r="K614" s="423"/>
      <c r="L614" s="423"/>
      <c r="M614" s="423"/>
    </row>
    <row r="615" spans="9:13" ht="20.25" customHeight="1">
      <c r="I615" s="423"/>
      <c r="K615" s="423"/>
      <c r="L615" s="423"/>
      <c r="M615" s="423"/>
    </row>
    <row r="616" spans="9:13" ht="20.25" customHeight="1">
      <c r="I616" s="423"/>
      <c r="K616" s="423"/>
      <c r="L616" s="423"/>
      <c r="M616" s="423"/>
    </row>
    <row r="617" spans="9:13" ht="20.25" customHeight="1">
      <c r="I617" s="423"/>
      <c r="K617" s="423"/>
      <c r="L617" s="423"/>
      <c r="M617" s="423"/>
    </row>
    <row r="618" spans="9:13" ht="20.25" customHeight="1">
      <c r="I618" s="423"/>
      <c r="K618" s="423"/>
      <c r="L618" s="423"/>
      <c r="M618" s="423"/>
    </row>
    <row r="619" spans="9:13" ht="20.25" customHeight="1">
      <c r="I619" s="423"/>
      <c r="K619" s="423"/>
      <c r="L619" s="423"/>
      <c r="M619" s="423"/>
    </row>
    <row r="620" spans="9:13" ht="20.25" customHeight="1">
      <c r="I620" s="423"/>
      <c r="K620" s="423"/>
      <c r="L620" s="423"/>
      <c r="M620" s="423"/>
    </row>
    <row r="621" spans="9:13" ht="20.25" customHeight="1">
      <c r="I621" s="423"/>
      <c r="K621" s="423"/>
      <c r="L621" s="423"/>
      <c r="M621" s="423"/>
    </row>
    <row r="622" spans="9:13" ht="20.25" customHeight="1">
      <c r="I622" s="423"/>
      <c r="K622" s="423"/>
      <c r="L622" s="423"/>
      <c r="M622" s="423"/>
    </row>
    <row r="623" spans="9:13" ht="20.25" customHeight="1">
      <c r="I623" s="423"/>
      <c r="K623" s="423"/>
      <c r="L623" s="423"/>
      <c r="M623" s="423"/>
    </row>
    <row r="624" spans="9:13" ht="20.25" customHeight="1">
      <c r="I624" s="423"/>
      <c r="K624" s="423"/>
      <c r="L624" s="423"/>
      <c r="M624" s="423"/>
    </row>
    <row r="625" spans="9:13" ht="20.25" customHeight="1">
      <c r="I625" s="423"/>
      <c r="K625" s="423"/>
      <c r="L625" s="423"/>
      <c r="M625" s="423"/>
    </row>
    <row r="626" spans="9:13" ht="20.25" customHeight="1">
      <c r="I626" s="423"/>
      <c r="K626" s="423"/>
      <c r="L626" s="423"/>
      <c r="M626" s="423"/>
    </row>
    <row r="627" spans="9:13" ht="20.25" customHeight="1">
      <c r="I627" s="423"/>
      <c r="K627" s="423"/>
      <c r="L627" s="423"/>
      <c r="M627" s="423"/>
    </row>
    <row r="628" spans="9:13" ht="20.25" customHeight="1">
      <c r="I628" s="423"/>
      <c r="K628" s="423"/>
      <c r="L628" s="423"/>
      <c r="M628" s="423"/>
    </row>
    <row r="629" spans="9:13" ht="20.25" customHeight="1">
      <c r="I629" s="423"/>
      <c r="K629" s="423"/>
      <c r="L629" s="423"/>
      <c r="M629" s="423"/>
    </row>
    <row r="630" spans="9:13" ht="20.25" customHeight="1">
      <c r="I630" s="423"/>
      <c r="K630" s="423"/>
      <c r="L630" s="423"/>
      <c r="M630" s="423"/>
    </row>
    <row r="631" spans="9:13" ht="20.25" customHeight="1">
      <c r="I631" s="423"/>
      <c r="K631" s="423"/>
      <c r="L631" s="423"/>
      <c r="M631" s="423"/>
    </row>
    <row r="632" spans="9:13" ht="20.25" customHeight="1">
      <c r="I632" s="423"/>
      <c r="K632" s="423"/>
      <c r="L632" s="423"/>
      <c r="M632" s="423"/>
    </row>
    <row r="633" spans="9:13" ht="20.25" customHeight="1">
      <c r="I633" s="423"/>
      <c r="K633" s="423"/>
      <c r="L633" s="423"/>
      <c r="M633" s="423"/>
    </row>
    <row r="634" spans="9:13" ht="20.25" customHeight="1">
      <c r="I634" s="423"/>
      <c r="K634" s="423"/>
      <c r="L634" s="423"/>
      <c r="M634" s="423"/>
    </row>
    <row r="635" spans="9:13" ht="20.25" customHeight="1">
      <c r="I635" s="423"/>
      <c r="K635" s="423"/>
      <c r="L635" s="423"/>
      <c r="M635" s="423"/>
    </row>
    <row r="636" spans="9:13" ht="20.25" customHeight="1">
      <c r="I636" s="423"/>
      <c r="K636" s="423"/>
      <c r="L636" s="423"/>
      <c r="M636" s="423"/>
    </row>
    <row r="637" spans="9:13" ht="20.25" customHeight="1">
      <c r="I637" s="423"/>
      <c r="K637" s="423"/>
      <c r="L637" s="423"/>
      <c r="M637" s="423"/>
    </row>
    <row r="638" spans="9:13" ht="20.25" customHeight="1">
      <c r="I638" s="423"/>
      <c r="K638" s="423"/>
      <c r="L638" s="423"/>
      <c r="M638" s="423"/>
    </row>
    <row r="639" spans="9:13" ht="20.25" customHeight="1">
      <c r="I639" s="423"/>
      <c r="K639" s="423"/>
      <c r="L639" s="423"/>
      <c r="M639" s="423"/>
    </row>
    <row r="640" spans="9:13" ht="20.25" customHeight="1">
      <c r="I640" s="423"/>
      <c r="K640" s="423"/>
      <c r="L640" s="423"/>
      <c r="M640" s="423"/>
    </row>
    <row r="641" spans="9:13" ht="20.25" customHeight="1">
      <c r="I641" s="423"/>
      <c r="K641" s="423"/>
      <c r="L641" s="423"/>
      <c r="M641" s="423"/>
    </row>
    <row r="642" spans="9:13" ht="20.25" customHeight="1">
      <c r="I642" s="423"/>
      <c r="K642" s="423"/>
      <c r="L642" s="423"/>
      <c r="M642" s="423"/>
    </row>
    <row r="643" spans="9:13" ht="20.25" customHeight="1">
      <c r="I643" s="423"/>
      <c r="K643" s="423"/>
      <c r="L643" s="423"/>
      <c r="M643" s="423"/>
    </row>
    <row r="644" spans="9:13" ht="20.25" customHeight="1">
      <c r="I644" s="423"/>
      <c r="K644" s="423"/>
      <c r="L644" s="423"/>
      <c r="M644" s="423"/>
    </row>
    <row r="645" spans="9:13" ht="20.25" customHeight="1">
      <c r="I645" s="423"/>
      <c r="K645" s="423"/>
      <c r="L645" s="423"/>
      <c r="M645" s="423"/>
    </row>
    <row r="646" spans="9:13" ht="20.25" customHeight="1">
      <c r="I646" s="423"/>
      <c r="K646" s="423"/>
      <c r="L646" s="423"/>
      <c r="M646" s="423"/>
    </row>
    <row r="647" spans="9:13" ht="20.25" customHeight="1">
      <c r="I647" s="423"/>
      <c r="K647" s="423"/>
      <c r="L647" s="423"/>
      <c r="M647" s="423"/>
    </row>
    <row r="648" spans="9:13" ht="20.25" customHeight="1">
      <c r="I648" s="423"/>
      <c r="K648" s="423"/>
      <c r="L648" s="423"/>
      <c r="M648" s="423"/>
    </row>
    <row r="649" spans="9:13" ht="20.25" customHeight="1">
      <c r="I649" s="423"/>
      <c r="K649" s="423"/>
      <c r="L649" s="423"/>
      <c r="M649" s="423"/>
    </row>
    <row r="650" spans="9:13" ht="20.25" customHeight="1">
      <c r="I650" s="423"/>
      <c r="K650" s="423"/>
      <c r="L650" s="423"/>
      <c r="M650" s="423"/>
    </row>
    <row r="651" spans="9:13" ht="20.25" customHeight="1">
      <c r="I651" s="423"/>
      <c r="K651" s="423"/>
      <c r="L651" s="423"/>
      <c r="M651" s="423"/>
    </row>
    <row r="652" spans="9:13" ht="20.25" customHeight="1">
      <c r="I652" s="423"/>
      <c r="K652" s="423"/>
      <c r="L652" s="423"/>
      <c r="M652" s="423"/>
    </row>
    <row r="653" spans="9:13" ht="20.25" customHeight="1">
      <c r="I653" s="423"/>
      <c r="K653" s="423"/>
      <c r="L653" s="423"/>
      <c r="M653" s="423"/>
    </row>
    <row r="654" spans="9:13" ht="20.25" customHeight="1">
      <c r="I654" s="423"/>
      <c r="K654" s="423"/>
      <c r="L654" s="423"/>
      <c r="M654" s="423"/>
    </row>
    <row r="655" spans="9:13" ht="20.25" customHeight="1">
      <c r="I655" s="423"/>
      <c r="K655" s="423"/>
      <c r="L655" s="423"/>
      <c r="M655" s="423"/>
    </row>
    <row r="656" spans="9:13" ht="20.25" customHeight="1">
      <c r="I656" s="423"/>
      <c r="K656" s="423"/>
      <c r="L656" s="423"/>
      <c r="M656" s="423"/>
    </row>
    <row r="657" spans="9:13" ht="20.25" customHeight="1">
      <c r="I657" s="423"/>
      <c r="K657" s="423"/>
      <c r="L657" s="423"/>
      <c r="M657" s="423"/>
    </row>
    <row r="658" spans="9:13" ht="20.25" customHeight="1">
      <c r="I658" s="423"/>
      <c r="K658" s="423"/>
      <c r="L658" s="423"/>
      <c r="M658" s="423"/>
    </row>
    <row r="659" spans="9:13" ht="20.25" customHeight="1">
      <c r="I659" s="423"/>
      <c r="K659" s="423"/>
      <c r="L659" s="423"/>
      <c r="M659" s="423"/>
    </row>
    <row r="660" spans="9:13" ht="20.25" customHeight="1">
      <c r="I660" s="423"/>
      <c r="K660" s="423"/>
      <c r="L660" s="423"/>
      <c r="M660" s="423"/>
    </row>
    <row r="661" spans="9:13" ht="20.25" customHeight="1">
      <c r="I661" s="423"/>
      <c r="K661" s="423"/>
      <c r="L661" s="423"/>
      <c r="M661" s="423"/>
    </row>
    <row r="662" spans="9:13" ht="20.25" customHeight="1">
      <c r="I662" s="423"/>
      <c r="K662" s="423"/>
      <c r="L662" s="423"/>
      <c r="M662" s="423"/>
    </row>
    <row r="663" spans="9:13" ht="20.25" customHeight="1">
      <c r="I663" s="423"/>
      <c r="K663" s="423"/>
      <c r="L663" s="423"/>
      <c r="M663" s="423"/>
    </row>
    <row r="664" spans="9:13" ht="20.25" customHeight="1">
      <c r="I664" s="423"/>
      <c r="K664" s="423"/>
      <c r="L664" s="423"/>
      <c r="M664" s="423"/>
    </row>
    <row r="665" spans="9:13" ht="20.25" customHeight="1">
      <c r="I665" s="423"/>
      <c r="K665" s="423"/>
      <c r="L665" s="423"/>
      <c r="M665" s="423"/>
    </row>
    <row r="666" spans="9:13" ht="20.25" customHeight="1">
      <c r="I666" s="423"/>
      <c r="K666" s="423"/>
      <c r="L666" s="423"/>
      <c r="M666" s="423"/>
    </row>
    <row r="667" spans="9:13" ht="20.25" customHeight="1">
      <c r="I667" s="423"/>
      <c r="K667" s="423"/>
      <c r="L667" s="423"/>
      <c r="M667" s="423"/>
    </row>
    <row r="668" spans="9:13" ht="20.25" customHeight="1">
      <c r="I668" s="423"/>
      <c r="K668" s="423"/>
      <c r="L668" s="423"/>
      <c r="M668" s="423"/>
    </row>
    <row r="669" spans="9:13" ht="20.25" customHeight="1">
      <c r="I669" s="423"/>
      <c r="K669" s="423"/>
      <c r="L669" s="423"/>
      <c r="M669" s="423"/>
    </row>
    <row r="670" spans="9:13" ht="20.25" customHeight="1">
      <c r="I670" s="423"/>
      <c r="K670" s="423"/>
      <c r="L670" s="423"/>
      <c r="M670" s="423"/>
    </row>
    <row r="671" spans="9:13" ht="20.25" customHeight="1">
      <c r="I671" s="423"/>
      <c r="K671" s="423"/>
      <c r="L671" s="423"/>
      <c r="M671" s="423"/>
    </row>
    <row r="672" spans="9:13" ht="20.25" customHeight="1">
      <c r="I672" s="423"/>
      <c r="K672" s="423"/>
      <c r="L672" s="423"/>
      <c r="M672" s="423"/>
    </row>
    <row r="673" spans="9:13" ht="20.25" customHeight="1">
      <c r="I673" s="423"/>
      <c r="K673" s="423"/>
      <c r="L673" s="423"/>
      <c r="M673" s="423"/>
    </row>
    <row r="674" spans="9:13" ht="20.25" customHeight="1">
      <c r="I674" s="423"/>
      <c r="K674" s="423"/>
      <c r="L674" s="423"/>
      <c r="M674" s="423"/>
    </row>
    <row r="675" spans="9:13" ht="20.25" customHeight="1">
      <c r="I675" s="423"/>
      <c r="K675" s="423"/>
      <c r="L675" s="423"/>
      <c r="M675" s="423"/>
    </row>
    <row r="676" spans="9:13" ht="20.25" customHeight="1">
      <c r="I676" s="423"/>
      <c r="K676" s="423"/>
      <c r="L676" s="423"/>
      <c r="M676" s="423"/>
    </row>
    <row r="677" spans="9:13" ht="20.25" customHeight="1">
      <c r="I677" s="423"/>
      <c r="K677" s="423"/>
      <c r="L677" s="423"/>
      <c r="M677" s="423"/>
    </row>
    <row r="678" spans="9:13" ht="20.25" customHeight="1">
      <c r="I678" s="423"/>
      <c r="K678" s="423"/>
      <c r="L678" s="423"/>
      <c r="M678" s="423"/>
    </row>
    <row r="679" spans="9:13" ht="20.25" customHeight="1">
      <c r="I679" s="423"/>
      <c r="K679" s="423"/>
      <c r="L679" s="423"/>
      <c r="M679" s="423"/>
    </row>
    <row r="680" spans="9:13" ht="20.25" customHeight="1">
      <c r="I680" s="423"/>
      <c r="K680" s="423"/>
      <c r="L680" s="423"/>
      <c r="M680" s="423"/>
    </row>
    <row r="681" spans="9:13" ht="20.25" customHeight="1">
      <c r="I681" s="423"/>
      <c r="K681" s="423"/>
      <c r="L681" s="423"/>
      <c r="M681" s="423"/>
    </row>
    <row r="682" spans="9:13" ht="20.25" customHeight="1">
      <c r="I682" s="423"/>
      <c r="K682" s="423"/>
      <c r="L682" s="423"/>
      <c r="M682" s="423"/>
    </row>
    <row r="683" spans="9:13" ht="20.25" customHeight="1">
      <c r="I683" s="423"/>
      <c r="K683" s="423"/>
      <c r="L683" s="423"/>
      <c r="M683" s="423"/>
    </row>
    <row r="684" spans="9:13" ht="20.25" customHeight="1">
      <c r="I684" s="423"/>
      <c r="K684" s="423"/>
      <c r="L684" s="423"/>
      <c r="M684" s="423"/>
    </row>
    <row r="685" spans="9:13" ht="20.25" customHeight="1">
      <c r="I685" s="423"/>
      <c r="K685" s="423"/>
      <c r="L685" s="423"/>
      <c r="M685" s="423"/>
    </row>
    <row r="686" spans="9:13" ht="20.25" customHeight="1">
      <c r="I686" s="423"/>
      <c r="K686" s="423"/>
      <c r="L686" s="423"/>
      <c r="M686" s="423"/>
    </row>
    <row r="687" spans="9:13" ht="20.25" customHeight="1">
      <c r="I687" s="423"/>
      <c r="K687" s="423"/>
      <c r="L687" s="423"/>
      <c r="M687" s="423"/>
    </row>
    <row r="688" spans="9:13" ht="20.25" customHeight="1">
      <c r="I688" s="423"/>
      <c r="K688" s="423"/>
      <c r="L688" s="423"/>
      <c r="M688" s="423"/>
    </row>
    <row r="689" spans="9:13" ht="20.25" customHeight="1">
      <c r="I689" s="423"/>
      <c r="K689" s="423"/>
      <c r="L689" s="423"/>
      <c r="M689" s="423"/>
    </row>
    <row r="690" spans="9:13" ht="20.25" customHeight="1">
      <c r="I690" s="423"/>
      <c r="K690" s="423"/>
      <c r="L690" s="423"/>
      <c r="M690" s="423"/>
    </row>
    <row r="691" spans="9:13" ht="20.25" customHeight="1">
      <c r="I691" s="423"/>
      <c r="K691" s="423"/>
      <c r="L691" s="423"/>
      <c r="M691" s="423"/>
    </row>
    <row r="692" spans="9:13" ht="20.25" customHeight="1">
      <c r="I692" s="423"/>
      <c r="K692" s="423"/>
      <c r="L692" s="423"/>
      <c r="M692" s="423"/>
    </row>
    <row r="693" spans="9:13" ht="20.25" customHeight="1">
      <c r="I693" s="423"/>
      <c r="K693" s="423"/>
      <c r="L693" s="423"/>
      <c r="M693" s="423"/>
    </row>
    <row r="694" spans="9:13" ht="20.25" customHeight="1">
      <c r="I694" s="423"/>
      <c r="K694" s="423"/>
      <c r="L694" s="423"/>
      <c r="M694" s="423"/>
    </row>
    <row r="695" spans="9:13" ht="20.25" customHeight="1">
      <c r="I695" s="423"/>
      <c r="K695" s="423"/>
      <c r="L695" s="423"/>
      <c r="M695" s="423"/>
    </row>
    <row r="696" spans="9:13" ht="20.25" customHeight="1">
      <c r="I696" s="423"/>
      <c r="K696" s="423"/>
      <c r="L696" s="423"/>
      <c r="M696" s="423"/>
    </row>
    <row r="697" spans="9:13" ht="20.25" customHeight="1">
      <c r="I697" s="423"/>
      <c r="K697" s="423"/>
      <c r="L697" s="423"/>
      <c r="M697" s="423"/>
    </row>
    <row r="698" spans="9:13" ht="20.25" customHeight="1">
      <c r="I698" s="423"/>
      <c r="K698" s="423"/>
      <c r="L698" s="423"/>
      <c r="M698" s="423"/>
    </row>
    <row r="699" spans="9:13" ht="20.25" customHeight="1">
      <c r="I699" s="423"/>
      <c r="K699" s="423"/>
      <c r="L699" s="423"/>
      <c r="M699" s="423"/>
    </row>
    <row r="700" spans="9:13" ht="20.25" customHeight="1">
      <c r="I700" s="423"/>
      <c r="K700" s="423"/>
      <c r="L700" s="423"/>
      <c r="M700" s="423"/>
    </row>
    <row r="701" spans="9:13" ht="20.25" customHeight="1">
      <c r="I701" s="423"/>
      <c r="K701" s="423"/>
      <c r="L701" s="423"/>
      <c r="M701" s="423"/>
    </row>
    <row r="702" spans="9:13" ht="20.25" customHeight="1">
      <c r="I702" s="423"/>
      <c r="K702" s="423"/>
      <c r="L702" s="423"/>
      <c r="M702" s="423"/>
    </row>
    <row r="703" spans="9:13" ht="20.25" customHeight="1">
      <c r="I703" s="423"/>
      <c r="K703" s="423"/>
      <c r="L703" s="423"/>
      <c r="M703" s="423"/>
    </row>
    <row r="704" spans="9:13" ht="20.25" customHeight="1">
      <c r="I704" s="423"/>
      <c r="K704" s="423"/>
      <c r="L704" s="423"/>
      <c r="M704" s="423"/>
    </row>
    <row r="705" spans="9:13" ht="20.25" customHeight="1">
      <c r="I705" s="423"/>
      <c r="K705" s="423"/>
      <c r="L705" s="423"/>
      <c r="M705" s="423"/>
    </row>
    <row r="706" spans="9:13" ht="20.25" customHeight="1">
      <c r="I706" s="423"/>
      <c r="K706" s="423"/>
      <c r="L706" s="423"/>
      <c r="M706" s="423"/>
    </row>
    <row r="707" spans="9:13" ht="20.25" customHeight="1">
      <c r="I707" s="423"/>
      <c r="K707" s="423"/>
      <c r="L707" s="423"/>
      <c r="M707" s="423"/>
    </row>
    <row r="708" spans="9:13" ht="20.25" customHeight="1">
      <c r="I708" s="423"/>
      <c r="K708" s="423"/>
      <c r="L708" s="423"/>
      <c r="M708" s="423"/>
    </row>
    <row r="709" spans="9:13" ht="20.25" customHeight="1">
      <c r="I709" s="423"/>
      <c r="K709" s="423"/>
      <c r="L709" s="423"/>
      <c r="M709" s="423"/>
    </row>
    <row r="710" spans="9:13" ht="20.25" customHeight="1">
      <c r="I710" s="423"/>
      <c r="K710" s="423"/>
      <c r="L710" s="423"/>
      <c r="M710" s="423"/>
    </row>
    <row r="711" spans="9:13" ht="20.25" customHeight="1">
      <c r="I711" s="423"/>
      <c r="K711" s="423"/>
      <c r="L711" s="423"/>
      <c r="M711" s="423"/>
    </row>
    <row r="712" spans="9:13" ht="20.25" customHeight="1">
      <c r="I712" s="423"/>
      <c r="K712" s="423"/>
      <c r="L712" s="423"/>
      <c r="M712" s="423"/>
    </row>
    <row r="713" spans="9:13" ht="20.25" customHeight="1">
      <c r="I713" s="423"/>
      <c r="K713" s="423"/>
      <c r="L713" s="423"/>
      <c r="M713" s="423"/>
    </row>
    <row r="714" spans="9:13" ht="20.25" customHeight="1">
      <c r="I714" s="423"/>
      <c r="K714" s="423"/>
      <c r="L714" s="423"/>
      <c r="M714" s="423"/>
    </row>
    <row r="715" spans="9:13" ht="20.25" customHeight="1">
      <c r="I715" s="423"/>
      <c r="K715" s="423"/>
      <c r="L715" s="423"/>
      <c r="M715" s="423"/>
    </row>
    <row r="716" spans="9:13" ht="20.25" customHeight="1">
      <c r="I716" s="423"/>
      <c r="K716" s="423"/>
      <c r="L716" s="423"/>
      <c r="M716" s="423"/>
    </row>
    <row r="717" spans="9:13" ht="20.25" customHeight="1">
      <c r="I717" s="423"/>
      <c r="K717" s="423"/>
      <c r="L717" s="423"/>
      <c r="M717" s="423"/>
    </row>
    <row r="718" spans="9:13" ht="20.25" customHeight="1">
      <c r="I718" s="423"/>
      <c r="K718" s="423"/>
      <c r="L718" s="423"/>
      <c r="M718" s="423"/>
    </row>
    <row r="719" spans="9:13" ht="20.25" customHeight="1">
      <c r="I719" s="423"/>
      <c r="K719" s="423"/>
      <c r="L719" s="423"/>
      <c r="M719" s="423"/>
    </row>
    <row r="720" spans="9:13" ht="20.25" customHeight="1">
      <c r="I720" s="423"/>
      <c r="K720" s="423"/>
      <c r="L720" s="423"/>
      <c r="M720" s="423"/>
    </row>
    <row r="721" spans="9:13" ht="20.25" customHeight="1">
      <c r="I721" s="423"/>
      <c r="K721" s="423"/>
      <c r="L721" s="423"/>
      <c r="M721" s="423"/>
    </row>
    <row r="722" spans="9:13" ht="20.25" customHeight="1">
      <c r="I722" s="423"/>
      <c r="K722" s="423"/>
      <c r="L722" s="423"/>
      <c r="M722" s="423"/>
    </row>
    <row r="723" spans="9:13" ht="20.25" customHeight="1">
      <c r="I723" s="423"/>
      <c r="K723" s="423"/>
      <c r="L723" s="423"/>
      <c r="M723" s="423"/>
    </row>
    <row r="724" spans="9:13" ht="20.25" customHeight="1">
      <c r="I724" s="423"/>
      <c r="K724" s="423"/>
      <c r="L724" s="423"/>
      <c r="M724" s="423"/>
    </row>
    <row r="725" spans="9:13" ht="20.25" customHeight="1">
      <c r="I725" s="423"/>
      <c r="K725" s="423"/>
      <c r="L725" s="423"/>
      <c r="M725" s="423"/>
    </row>
    <row r="726" spans="9:13" ht="20.25" customHeight="1">
      <c r="I726" s="423"/>
      <c r="K726" s="423"/>
      <c r="L726" s="423"/>
      <c r="M726" s="423"/>
    </row>
    <row r="727" spans="9:13" ht="20.25" customHeight="1">
      <c r="I727" s="423"/>
      <c r="K727" s="423"/>
      <c r="L727" s="423"/>
      <c r="M727" s="423"/>
    </row>
    <row r="728" spans="9:13" ht="20.25" customHeight="1">
      <c r="I728" s="423"/>
      <c r="K728" s="423"/>
      <c r="L728" s="423"/>
      <c r="M728" s="423"/>
    </row>
    <row r="729" spans="9:13" ht="20.25" customHeight="1">
      <c r="I729" s="423"/>
      <c r="K729" s="423"/>
      <c r="L729" s="423"/>
      <c r="M729" s="423"/>
    </row>
    <row r="730" spans="9:13" ht="20.25" customHeight="1">
      <c r="I730" s="423"/>
      <c r="K730" s="423"/>
      <c r="L730" s="423"/>
      <c r="M730" s="423"/>
    </row>
    <row r="731" spans="9:13" ht="20.25" customHeight="1">
      <c r="I731" s="423"/>
      <c r="K731" s="423"/>
      <c r="L731" s="423"/>
      <c r="M731" s="423"/>
    </row>
    <row r="732" spans="9:13" ht="20.25" customHeight="1">
      <c r="I732" s="423"/>
      <c r="K732" s="423"/>
      <c r="L732" s="423"/>
      <c r="M732" s="423"/>
    </row>
    <row r="733" spans="9:13" ht="20.25" customHeight="1">
      <c r="I733" s="423"/>
      <c r="K733" s="423"/>
      <c r="L733" s="423"/>
      <c r="M733" s="423"/>
    </row>
    <row r="734" spans="9:13" ht="20.25" customHeight="1">
      <c r="I734" s="423"/>
      <c r="K734" s="423"/>
      <c r="L734" s="423"/>
      <c r="M734" s="423"/>
    </row>
    <row r="735" spans="9:13" ht="20.25" customHeight="1">
      <c r="I735" s="423"/>
      <c r="K735" s="423"/>
      <c r="L735" s="423"/>
      <c r="M735" s="423"/>
    </row>
    <row r="736" spans="9:13" ht="20.25" customHeight="1">
      <c r="I736" s="423"/>
      <c r="K736" s="423"/>
      <c r="L736" s="423"/>
      <c r="M736" s="423"/>
    </row>
    <row r="737" spans="9:13" ht="20.25" customHeight="1">
      <c r="I737" s="423"/>
      <c r="K737" s="423"/>
      <c r="L737" s="423"/>
      <c r="M737" s="423"/>
    </row>
    <row r="738" spans="9:13" ht="20.25" customHeight="1">
      <c r="I738" s="423"/>
      <c r="K738" s="423"/>
      <c r="L738" s="423"/>
      <c r="M738" s="423"/>
    </row>
    <row r="739" spans="9:13" ht="20.25" customHeight="1">
      <c r="I739" s="423"/>
      <c r="K739" s="423"/>
      <c r="L739" s="423"/>
      <c r="M739" s="423"/>
    </row>
    <row r="740" spans="9:13" ht="20.25" customHeight="1">
      <c r="I740" s="423"/>
      <c r="K740" s="423"/>
      <c r="L740" s="423"/>
      <c r="M740" s="423"/>
    </row>
    <row r="741" spans="9:13" ht="20.25" customHeight="1">
      <c r="I741" s="423"/>
      <c r="K741" s="423"/>
      <c r="L741" s="423"/>
      <c r="M741" s="423"/>
    </row>
    <row r="742" spans="9:13" ht="20.25" customHeight="1">
      <c r="I742" s="423"/>
      <c r="K742" s="423"/>
      <c r="L742" s="423"/>
      <c r="M742" s="423"/>
    </row>
    <row r="743" spans="9:13" ht="20.25" customHeight="1">
      <c r="I743" s="423"/>
      <c r="K743" s="423"/>
      <c r="L743" s="423"/>
      <c r="M743" s="423"/>
    </row>
    <row r="744" spans="9:13" ht="20.25" customHeight="1">
      <c r="I744" s="423"/>
      <c r="K744" s="423"/>
      <c r="L744" s="423"/>
      <c r="M744" s="423"/>
    </row>
    <row r="745" spans="9:13" ht="20.25" customHeight="1">
      <c r="I745" s="423"/>
      <c r="K745" s="423"/>
      <c r="L745" s="423"/>
      <c r="M745" s="423"/>
    </row>
    <row r="746" spans="9:13" ht="20.25" customHeight="1"/>
    <row r="747" spans="9:13" ht="20.25" customHeight="1"/>
    <row r="748" spans="9:13" ht="20.25" customHeight="1"/>
    <row r="749" spans="9:13" ht="20.25" customHeight="1"/>
    <row r="750" spans="9:13" ht="20.25" customHeight="1"/>
    <row r="751" spans="9:13" ht="20.25" customHeight="1"/>
    <row r="752" spans="9:13" ht="20.25" customHeight="1"/>
    <row r="753" ht="20.25" customHeight="1"/>
    <row r="754" ht="20.25" customHeight="1"/>
    <row r="755" ht="20.25" customHeight="1"/>
    <row r="756" ht="20.25" customHeight="1"/>
    <row r="757" ht="20.25" customHeight="1"/>
    <row r="758" ht="20.25" customHeight="1"/>
    <row r="759" ht="20.25" customHeight="1"/>
    <row r="760" ht="20.25" customHeight="1"/>
    <row r="761" ht="20.25" customHeight="1"/>
    <row r="762" ht="20.25" customHeight="1"/>
    <row r="763" ht="20.25" customHeight="1"/>
    <row r="764" ht="20.25" customHeight="1"/>
    <row r="765" ht="20.25" customHeight="1"/>
    <row r="766" ht="20.25" customHeight="1"/>
    <row r="767" ht="20.25" customHeight="1"/>
    <row r="768" ht="20.25" customHeight="1"/>
    <row r="769" ht="20.25" customHeight="1"/>
    <row r="770" ht="20.25" customHeight="1"/>
    <row r="771" ht="20.25" customHeight="1"/>
    <row r="772" ht="20.25" customHeight="1"/>
    <row r="773" ht="20.25" customHeight="1"/>
    <row r="774" ht="20.25" customHeight="1"/>
    <row r="775" ht="20.25" customHeight="1"/>
    <row r="776" ht="20.25" customHeight="1"/>
    <row r="777" ht="20.25" customHeight="1"/>
    <row r="778" ht="20.25" customHeight="1"/>
    <row r="779" ht="20.25" customHeight="1"/>
    <row r="780" ht="20.25" customHeight="1"/>
    <row r="781" ht="20.25" customHeight="1"/>
    <row r="782" ht="20.25" customHeight="1"/>
    <row r="783" ht="20.25" customHeight="1"/>
    <row r="784" ht="20.25" customHeight="1"/>
    <row r="785" ht="20.25" customHeight="1"/>
    <row r="786" ht="20.25" customHeight="1"/>
    <row r="787" ht="20.25" customHeight="1"/>
    <row r="788" ht="20.25" customHeight="1"/>
    <row r="789" ht="20.25" customHeight="1"/>
    <row r="790" ht="20.25" customHeight="1"/>
    <row r="791" ht="20.25" customHeight="1"/>
    <row r="792" ht="20.25" customHeight="1"/>
    <row r="793" ht="20.25" customHeight="1"/>
    <row r="794" ht="20.25" customHeight="1"/>
    <row r="795" ht="20.25" customHeight="1"/>
    <row r="796" ht="20.25" customHeight="1"/>
    <row r="797" ht="20.25" customHeight="1"/>
    <row r="798" ht="20.25" customHeight="1"/>
    <row r="799" ht="20.25" customHeight="1"/>
    <row r="800" ht="20.25" customHeight="1"/>
    <row r="801" ht="20.25" customHeight="1"/>
    <row r="802" ht="20.25" customHeight="1"/>
    <row r="803" ht="20.25" customHeight="1"/>
    <row r="804" ht="20.25" customHeight="1"/>
    <row r="805" ht="20.25" customHeight="1"/>
    <row r="806" ht="20.25" customHeight="1"/>
    <row r="807" ht="20.25" customHeight="1"/>
    <row r="808" ht="20.25" customHeight="1"/>
    <row r="809" ht="20.25" customHeight="1"/>
    <row r="810" ht="20.25" customHeight="1"/>
    <row r="811" ht="20.25" customHeight="1"/>
    <row r="812" ht="20.25" customHeight="1"/>
    <row r="813" ht="20.25" customHeight="1"/>
    <row r="814" ht="20.25" customHeight="1"/>
    <row r="815" ht="20.25" customHeight="1"/>
    <row r="816" ht="20.25" customHeight="1"/>
    <row r="817" ht="20.25" customHeight="1"/>
    <row r="818" ht="20.25" customHeight="1"/>
    <row r="819" ht="20.25" customHeight="1"/>
    <row r="820" ht="20.25" customHeight="1"/>
    <row r="821" ht="20.25" customHeight="1"/>
    <row r="822" ht="20.25" customHeight="1"/>
    <row r="823" ht="20.25" customHeight="1"/>
    <row r="824" ht="20.25" customHeight="1"/>
    <row r="825" ht="20.25" customHeight="1"/>
    <row r="826" ht="20.25" customHeight="1"/>
    <row r="827" ht="20.25" customHeight="1"/>
    <row r="828" ht="20.25" customHeight="1"/>
    <row r="829" ht="20.25" customHeight="1"/>
    <row r="830" ht="20.25" customHeight="1"/>
    <row r="831" ht="20.25" customHeight="1"/>
    <row r="832" ht="20.25" customHeight="1"/>
    <row r="833" ht="20.25" customHeight="1"/>
    <row r="834" ht="20.25" customHeight="1"/>
    <row r="835" ht="20.25" customHeight="1"/>
    <row r="836" ht="20.25" customHeight="1"/>
    <row r="837" ht="20.25" customHeight="1"/>
    <row r="838" ht="20.25" customHeight="1"/>
    <row r="839" ht="20.25" customHeight="1"/>
    <row r="840" ht="20.25" customHeight="1"/>
    <row r="841" ht="20.25" customHeight="1"/>
    <row r="842" ht="20.25" customHeight="1"/>
    <row r="843" ht="20.25" customHeight="1"/>
    <row r="844" ht="20.25" customHeight="1"/>
    <row r="845" ht="20.25" customHeight="1"/>
    <row r="846" ht="20.25" customHeight="1"/>
    <row r="847" ht="20.25" customHeight="1"/>
    <row r="848" ht="20.25" customHeight="1"/>
    <row r="849" ht="20.25" customHeight="1"/>
    <row r="850" ht="20.25" customHeight="1"/>
    <row r="851" ht="20.25" customHeight="1"/>
    <row r="852" ht="20.25" customHeight="1"/>
    <row r="853" ht="20.25" customHeight="1"/>
    <row r="854" ht="20.25" customHeight="1"/>
    <row r="855" ht="20.25" customHeight="1"/>
    <row r="856" ht="20.25" customHeight="1"/>
    <row r="857" ht="20.25" customHeight="1"/>
    <row r="858" ht="20.25" customHeight="1"/>
    <row r="859" ht="20.25" customHeight="1"/>
    <row r="860" ht="20.25" customHeight="1"/>
    <row r="861" ht="20.25" customHeight="1"/>
    <row r="862" ht="20.25" customHeight="1"/>
    <row r="863" ht="20.25" customHeight="1"/>
    <row r="864" ht="20.25" customHeight="1"/>
    <row r="865" ht="20.25" customHeight="1"/>
    <row r="866" ht="20.25" customHeight="1"/>
    <row r="867" ht="20.25" customHeight="1"/>
    <row r="868" ht="20.25" customHeight="1"/>
    <row r="869" ht="20.25" customHeight="1"/>
    <row r="870" ht="20.25" customHeight="1"/>
    <row r="871" ht="20.25" customHeight="1"/>
    <row r="872" ht="20.25" customHeight="1"/>
    <row r="873" ht="20.25" customHeight="1"/>
    <row r="874" ht="20.25" customHeight="1"/>
    <row r="875" ht="20.25" customHeight="1"/>
    <row r="876" ht="20.25" customHeight="1"/>
    <row r="877" ht="20.25" customHeight="1"/>
    <row r="878" ht="20.25" customHeight="1"/>
    <row r="879" ht="20.25" customHeight="1"/>
    <row r="880" ht="20.25" customHeight="1"/>
    <row r="881" ht="20.25" customHeight="1"/>
    <row r="882" ht="20.25" customHeight="1"/>
    <row r="883" ht="20.25" customHeight="1"/>
    <row r="884" ht="20.25" customHeight="1"/>
    <row r="885" ht="20.25" customHeight="1"/>
    <row r="886" ht="20.25" customHeight="1"/>
    <row r="887" ht="20.25" customHeight="1"/>
    <row r="888" ht="20.25" customHeight="1"/>
    <row r="889" ht="20.25" customHeight="1"/>
    <row r="890" ht="20.25" customHeight="1"/>
    <row r="891" ht="20.25" customHeight="1"/>
    <row r="892" ht="20.25" customHeight="1"/>
    <row r="893" ht="20.25" customHeight="1"/>
    <row r="894" ht="20.25" customHeight="1"/>
    <row r="895" ht="20.25" customHeight="1"/>
    <row r="896" ht="20.25" customHeight="1"/>
    <row r="897" ht="20.25" customHeight="1"/>
    <row r="898" ht="20.25" customHeight="1"/>
    <row r="899" ht="20.25" customHeight="1"/>
    <row r="900" ht="20.25" customHeight="1"/>
    <row r="901" ht="20.25" customHeight="1"/>
    <row r="902" ht="20.25" customHeight="1"/>
    <row r="903" ht="20.25" customHeight="1"/>
    <row r="904" ht="20.25" customHeight="1"/>
    <row r="905" ht="20.25" customHeight="1"/>
    <row r="906" ht="20.25" customHeight="1"/>
    <row r="907" ht="20.25" customHeight="1"/>
    <row r="908" ht="20.25" customHeight="1"/>
    <row r="909" ht="20.25" customHeight="1"/>
    <row r="910" ht="20.25" customHeight="1"/>
    <row r="911" ht="20.25" customHeight="1"/>
    <row r="912" ht="20.25" customHeight="1"/>
    <row r="913" ht="20.25" customHeight="1"/>
    <row r="914" ht="20.25" customHeight="1"/>
    <row r="915" ht="20.25" customHeight="1"/>
    <row r="916" ht="20.25" customHeight="1"/>
    <row r="917" ht="20.25" customHeight="1"/>
    <row r="918" ht="20.25" customHeight="1"/>
    <row r="919" ht="20.25" customHeight="1"/>
    <row r="920" ht="20.25" customHeight="1"/>
    <row r="921" ht="20.25" customHeight="1"/>
    <row r="922" ht="20.25" customHeight="1"/>
    <row r="923" ht="20.25" customHeight="1"/>
    <row r="924" ht="20.25" customHeight="1"/>
    <row r="925" ht="20.25" customHeight="1"/>
    <row r="926" ht="20.25" customHeight="1"/>
    <row r="927" ht="20.25" customHeight="1"/>
    <row r="928" ht="20.25" customHeight="1"/>
    <row r="929" ht="20.25" customHeight="1"/>
    <row r="930" ht="20.25" customHeight="1"/>
    <row r="931" ht="20.25" customHeight="1"/>
    <row r="932" ht="20.25" customHeight="1"/>
    <row r="933" ht="20.25" customHeight="1"/>
    <row r="934" ht="20.25" customHeight="1"/>
    <row r="935" ht="20.25" customHeight="1"/>
    <row r="936" ht="20.25" customHeight="1"/>
    <row r="937" ht="20.25" customHeight="1"/>
    <row r="938" ht="20.25" customHeight="1"/>
    <row r="939" ht="20.25" customHeight="1"/>
    <row r="940" ht="20.25" customHeight="1"/>
    <row r="941" ht="20.25" customHeight="1"/>
    <row r="942" ht="20.25" customHeight="1"/>
    <row r="943" ht="20.25" customHeight="1"/>
    <row r="944" ht="20.25" customHeight="1"/>
    <row r="945" ht="20.25" customHeight="1"/>
    <row r="946" ht="20.25" customHeight="1"/>
    <row r="947" ht="20.25" customHeight="1"/>
    <row r="948" ht="20.25" customHeight="1"/>
    <row r="949" ht="20.25" customHeight="1"/>
    <row r="950" ht="20.25" customHeight="1"/>
    <row r="951" ht="20.25" customHeight="1"/>
    <row r="952" ht="20.25" customHeight="1"/>
    <row r="953" ht="20.25" customHeight="1"/>
    <row r="954" ht="20.25" customHeight="1"/>
    <row r="955" ht="20.25" customHeight="1"/>
    <row r="956" ht="20.25" customHeight="1"/>
    <row r="957" ht="20.25" customHeight="1"/>
    <row r="958" ht="20.25" customHeight="1"/>
    <row r="959" ht="20.25" customHeight="1"/>
    <row r="960" ht="20.25" customHeight="1"/>
    <row r="961" ht="20.25" customHeight="1"/>
    <row r="962" ht="20.25" customHeight="1"/>
    <row r="963" ht="20.25" customHeight="1"/>
    <row r="964" ht="20.25" customHeight="1"/>
    <row r="965" ht="20.25" customHeight="1"/>
    <row r="966" ht="20.25" customHeight="1"/>
    <row r="967" ht="20.25" customHeight="1"/>
    <row r="968" ht="20.25" customHeight="1"/>
    <row r="969" ht="20.25" customHeight="1"/>
    <row r="970" ht="20.25" customHeight="1"/>
    <row r="971" ht="20.25" customHeight="1"/>
    <row r="972" ht="20.25" customHeight="1"/>
    <row r="973" ht="20.25" customHeight="1"/>
    <row r="974" ht="20.25" customHeight="1"/>
    <row r="975" ht="20.25" customHeight="1"/>
    <row r="976" ht="20.25" customHeight="1"/>
    <row r="977" ht="20.25" customHeight="1"/>
    <row r="978" ht="20.25" customHeight="1"/>
    <row r="979" ht="20.25" customHeight="1"/>
    <row r="980" ht="20.25" customHeight="1"/>
    <row r="981" ht="20.25" customHeight="1"/>
    <row r="982" ht="20.25" customHeight="1"/>
    <row r="983" ht="20.25" customHeight="1"/>
    <row r="984" ht="20.25" customHeight="1"/>
    <row r="985" ht="20.25" customHeight="1"/>
    <row r="986" ht="20.25" customHeight="1"/>
    <row r="987" ht="20.25" customHeight="1"/>
    <row r="988" ht="20.25" customHeight="1"/>
    <row r="989" ht="20.25" customHeight="1"/>
    <row r="990" ht="20.25" customHeight="1"/>
    <row r="991" ht="20.25" customHeight="1"/>
    <row r="992" ht="20.25" customHeight="1"/>
    <row r="993" ht="20.25" customHeight="1"/>
    <row r="994" ht="20.25" customHeight="1"/>
    <row r="995" ht="20.25" customHeight="1"/>
    <row r="996" ht="20.25" customHeight="1"/>
    <row r="997" ht="20.25" customHeight="1"/>
    <row r="998" ht="20.25" customHeight="1"/>
    <row r="999" ht="20.25" customHeight="1"/>
    <row r="1000" ht="20.25" customHeight="1"/>
    <row r="1001" ht="20.25" customHeight="1"/>
    <row r="1002" ht="20.25" customHeight="1"/>
    <row r="1003" ht="20.25" customHeight="1"/>
    <row r="1004" ht="20.25" customHeight="1"/>
    <row r="1005" ht="20.25" customHeight="1"/>
    <row r="1006" ht="20.25" customHeight="1"/>
    <row r="1007" ht="20.25" customHeight="1"/>
    <row r="1008" ht="20.25" customHeight="1"/>
    <row r="1009" ht="20.25" customHeight="1"/>
    <row r="1010" ht="20.25" customHeight="1"/>
    <row r="1011" ht="20.25" customHeight="1"/>
    <row r="1012" ht="20.25" customHeight="1"/>
    <row r="1013" ht="20.25" customHeight="1"/>
    <row r="1014" ht="20.25" customHeight="1"/>
    <row r="1015" ht="20.25" customHeight="1"/>
    <row r="1016" ht="20.25" customHeight="1"/>
    <row r="1017" ht="20.25" customHeight="1"/>
    <row r="1018" ht="20.25" customHeight="1"/>
    <row r="1019" ht="20.25" customHeight="1"/>
    <row r="1020" ht="20.25" customHeight="1"/>
    <row r="1021" ht="20.25" customHeight="1"/>
    <row r="1022" ht="20.25" customHeight="1"/>
    <row r="1023" ht="20.25" customHeight="1"/>
    <row r="1024" ht="20.25" customHeight="1"/>
    <row r="1025" ht="20.25" customHeight="1"/>
    <row r="1026" ht="20.25" customHeight="1"/>
    <row r="1027" ht="20.25" customHeight="1"/>
    <row r="1028" ht="20.25" customHeight="1"/>
    <row r="1029" ht="20.25" customHeight="1"/>
    <row r="1030" ht="20.25" customHeight="1"/>
    <row r="1031" ht="20.25" customHeight="1"/>
    <row r="1032" ht="20.25" customHeight="1"/>
    <row r="1033" ht="20.25" customHeight="1"/>
    <row r="1034" ht="20.25" customHeight="1"/>
    <row r="1035" ht="20.25" customHeight="1"/>
    <row r="1036" ht="20.25" customHeight="1"/>
    <row r="1037" ht="20.25" customHeight="1"/>
    <row r="1038" ht="20.25" customHeight="1"/>
    <row r="1039" ht="20.25" customHeight="1"/>
    <row r="1040" ht="20.25" customHeight="1"/>
    <row r="1041" ht="20.25" customHeight="1"/>
    <row r="1042" ht="20.25" customHeight="1"/>
    <row r="1043" ht="20.25" customHeight="1"/>
    <row r="1044" ht="20.25" customHeight="1"/>
    <row r="1045" ht="20.25" customHeight="1"/>
    <row r="1046" ht="20.25" customHeight="1"/>
    <row r="1047" ht="20.25" customHeight="1"/>
    <row r="1048" ht="20.25" customHeight="1"/>
    <row r="1049" ht="20.25" customHeight="1"/>
    <row r="1050" ht="20.25" customHeight="1"/>
    <row r="1051" ht="20.25" customHeight="1"/>
    <row r="1052" ht="20.25" customHeight="1"/>
    <row r="1053" ht="20.25" customHeight="1"/>
    <row r="1054" ht="20.25" customHeight="1"/>
    <row r="1055" ht="20.25" customHeight="1"/>
    <row r="1056" ht="20.25" customHeight="1"/>
    <row r="1057" ht="20.25" customHeight="1"/>
    <row r="1058" ht="20.25" customHeight="1"/>
    <row r="1059" ht="20.25" customHeight="1"/>
    <row r="1060" ht="20.25" customHeight="1"/>
    <row r="1061" ht="20.25" customHeight="1"/>
    <row r="1062" ht="20.25" customHeight="1"/>
    <row r="1063" ht="20.25" customHeight="1"/>
    <row r="1064" ht="20.25" customHeight="1"/>
    <row r="1065" ht="20.25" customHeight="1"/>
    <row r="1066" ht="20.25" customHeight="1"/>
    <row r="1067" ht="20.25" customHeight="1"/>
    <row r="1068" ht="20.25" customHeight="1"/>
    <row r="1069" ht="20.25" customHeight="1"/>
    <row r="1070" ht="20.25" customHeight="1"/>
    <row r="1071" ht="20.25" customHeight="1"/>
    <row r="1072" ht="20.25" customHeight="1"/>
    <row r="1073" ht="20.25" customHeight="1"/>
    <row r="1074" ht="20.25" customHeight="1"/>
    <row r="1075" ht="20.25" customHeight="1"/>
    <row r="1076" ht="20.25" customHeight="1"/>
    <row r="1077" ht="20.25" customHeight="1"/>
    <row r="1078" ht="20.25" customHeight="1"/>
    <row r="1079" ht="20.25" customHeight="1"/>
    <row r="1080" ht="20.25" customHeight="1"/>
    <row r="1081" ht="20.25" customHeight="1"/>
    <row r="1082" ht="20.25" customHeight="1"/>
    <row r="1083" ht="20.25" customHeight="1"/>
    <row r="1084" ht="20.25" customHeight="1"/>
    <row r="1085" ht="20.25" customHeight="1"/>
    <row r="1086" ht="20.25" customHeight="1"/>
    <row r="1087" ht="20.25" customHeight="1"/>
    <row r="1088" ht="20.25" customHeight="1"/>
    <row r="1089" ht="20.25" customHeight="1"/>
    <row r="1090" ht="20.25" customHeight="1"/>
    <row r="1091" ht="20.25" customHeight="1"/>
    <row r="1092" ht="20.25" customHeight="1"/>
    <row r="1093" ht="20.25" customHeight="1"/>
    <row r="1094" ht="20.25" customHeight="1"/>
    <row r="1095" ht="20.25" customHeight="1"/>
    <row r="1096" ht="20.25" customHeight="1"/>
    <row r="1097" ht="20.25" customHeight="1"/>
    <row r="1098" ht="20.25" customHeight="1"/>
    <row r="1099" ht="20.25" customHeight="1"/>
    <row r="1100" ht="20.25" customHeight="1"/>
    <row r="1101" ht="20.25" customHeight="1"/>
    <row r="1102" ht="20.25" customHeight="1"/>
    <row r="1103" ht="20.25" customHeight="1"/>
    <row r="1104" ht="20.25" customHeight="1"/>
    <row r="1105" ht="20.25" customHeight="1"/>
    <row r="1106" ht="20.25" customHeight="1"/>
    <row r="1107" ht="20.25" customHeight="1"/>
    <row r="1108" ht="20.25" customHeight="1"/>
    <row r="1109" ht="20.25" customHeight="1"/>
    <row r="1110" ht="20.25" customHeight="1"/>
    <row r="1111" ht="20.25" customHeight="1"/>
    <row r="1112" ht="20.25" customHeight="1"/>
    <row r="1113" ht="20.25" customHeight="1"/>
    <row r="1114" ht="20.25" customHeight="1"/>
    <row r="1115" ht="20.25" customHeight="1"/>
    <row r="1116" ht="20.25" customHeight="1"/>
    <row r="1117" ht="20.25" customHeight="1"/>
    <row r="1118" ht="20.25" customHeight="1"/>
    <row r="1119" ht="20.25" customHeight="1"/>
    <row r="1120" ht="20.25" customHeight="1"/>
    <row r="1121" ht="20.25" customHeight="1"/>
    <row r="1122" ht="20.25" customHeight="1"/>
    <row r="1123" ht="20.25" customHeight="1"/>
    <row r="1124" ht="20.25" customHeight="1"/>
    <row r="1125" ht="20.25" customHeight="1"/>
    <row r="1126" ht="20.25" customHeight="1"/>
    <row r="1127" ht="20.25" customHeight="1"/>
    <row r="1128" ht="20.25" customHeight="1"/>
    <row r="1129" ht="20.25" customHeight="1"/>
    <row r="1130" ht="20.25" customHeight="1"/>
    <row r="1131" ht="20.25" customHeight="1"/>
    <row r="1132" ht="20.25" customHeight="1"/>
    <row r="1133" ht="20.25" customHeight="1"/>
    <row r="1134" ht="20.25" customHeight="1"/>
    <row r="1135" ht="20.25" customHeight="1"/>
    <row r="1136" ht="20.25" customHeight="1"/>
    <row r="1137" ht="20.25" customHeight="1"/>
    <row r="1138" ht="20.25" customHeight="1"/>
    <row r="1139" ht="20.25" customHeight="1"/>
    <row r="1140" ht="20.25" customHeight="1"/>
    <row r="1141" ht="20.25" customHeight="1"/>
    <row r="1142" ht="20.25" customHeight="1"/>
    <row r="1143" ht="20.25" customHeight="1"/>
    <row r="1144" ht="20.25" customHeight="1"/>
    <row r="1145" ht="20.25" customHeight="1"/>
    <row r="1146" ht="20.25" customHeight="1"/>
    <row r="1147" ht="20.25" customHeight="1"/>
    <row r="1148" ht="20.25" customHeight="1"/>
    <row r="1149" ht="20.25" customHeight="1"/>
    <row r="1150" ht="20.25" customHeight="1"/>
    <row r="1151" ht="20.25" customHeight="1"/>
    <row r="1152" ht="20.25" customHeight="1"/>
    <row r="1153" ht="20.25" customHeight="1"/>
    <row r="1154" ht="20.25" customHeight="1"/>
    <row r="1155" ht="20.25" customHeight="1"/>
    <row r="1156" ht="20.25" customHeight="1"/>
    <row r="1157" ht="20.25" customHeight="1"/>
    <row r="1158" ht="20.25" customHeight="1"/>
    <row r="1159" ht="20.25" customHeight="1"/>
    <row r="1160" ht="20.25" customHeight="1"/>
    <row r="1161" ht="20.25" customHeight="1"/>
    <row r="1162" ht="20.25" customHeight="1"/>
    <row r="1163" ht="20.25" customHeight="1"/>
    <row r="1164" ht="20.25" customHeight="1"/>
    <row r="1165" ht="20.25" customHeight="1"/>
    <row r="1166" ht="20.25" customHeight="1"/>
    <row r="1167" ht="20.25" customHeight="1"/>
    <row r="1168" ht="20.25" customHeight="1"/>
    <row r="1169" ht="20.25" customHeight="1"/>
    <row r="1170" ht="20.25" customHeight="1"/>
    <row r="1171" ht="20.25" customHeight="1"/>
    <row r="1172" ht="20.25" customHeight="1"/>
    <row r="1173" ht="20.25" customHeight="1"/>
    <row r="1174" ht="20.25" customHeight="1"/>
    <row r="1175" ht="20.25" customHeight="1"/>
    <row r="1176" ht="20.25" customHeight="1"/>
    <row r="1177" ht="20.25" customHeight="1"/>
    <row r="1178" ht="20.25" customHeight="1"/>
    <row r="1179" ht="20.25" customHeight="1"/>
    <row r="1180" ht="20.25" customHeight="1"/>
    <row r="1181" ht="20.25" customHeight="1"/>
    <row r="1182" ht="20.25" customHeight="1"/>
    <row r="1183" ht="20.25" customHeight="1"/>
    <row r="1184" ht="20.25" customHeight="1"/>
    <row r="1185" ht="20.25" customHeight="1"/>
    <row r="1186" ht="20.25" customHeight="1"/>
    <row r="1187" ht="20.25" customHeight="1"/>
    <row r="1188" ht="20.25" customHeight="1"/>
    <row r="1189" ht="20.25" customHeight="1"/>
    <row r="1190" ht="20.25" customHeight="1"/>
    <row r="1191" ht="20.25" customHeight="1"/>
    <row r="1192" ht="20.25" customHeight="1"/>
    <row r="1193" ht="20.25" customHeight="1"/>
    <row r="1194" ht="20.25" customHeight="1"/>
    <row r="1195" ht="20.25" customHeight="1"/>
    <row r="1196" ht="20.25" customHeight="1"/>
    <row r="1197" ht="20.25" customHeight="1"/>
    <row r="1198" ht="20.25" customHeight="1"/>
    <row r="1199" ht="20.25" customHeight="1"/>
    <row r="1200" ht="20.25" customHeight="1"/>
    <row r="1201" ht="20.25" customHeight="1"/>
    <row r="1202" ht="20.25" customHeight="1"/>
    <row r="1203" ht="20.25" customHeight="1"/>
    <row r="1204" ht="20.25" customHeight="1"/>
    <row r="1205" ht="20.25" customHeight="1"/>
    <row r="1206" ht="20.25" customHeight="1"/>
    <row r="1207" ht="20.25" customHeight="1"/>
    <row r="1208" ht="20.25" customHeight="1"/>
    <row r="1209" ht="20.25" customHeight="1"/>
    <row r="1210" ht="20.25" customHeight="1"/>
    <row r="1211" ht="20.25" customHeight="1"/>
    <row r="1212" ht="20.25" customHeight="1"/>
    <row r="1213" ht="20.25" customHeight="1"/>
    <row r="1214" ht="20.25" customHeight="1"/>
    <row r="1215" ht="20.25" customHeight="1"/>
    <row r="1216" ht="20.25" customHeight="1"/>
    <row r="1217" ht="20.25" customHeight="1"/>
    <row r="1218" ht="20.25" customHeight="1"/>
    <row r="1219" ht="20.25" customHeight="1"/>
    <row r="1220" ht="20.25" customHeight="1"/>
    <row r="1221" ht="20.25" customHeight="1"/>
    <row r="1222" ht="20.25" customHeight="1"/>
    <row r="1223" ht="20.25" customHeight="1"/>
    <row r="1224" ht="20.25" customHeight="1"/>
    <row r="1225" ht="20.25" customHeight="1"/>
    <row r="1226" ht="20.25" customHeight="1"/>
    <row r="1227" ht="20.25" customHeight="1"/>
    <row r="1228" ht="20.25" customHeight="1"/>
    <row r="1229" ht="20.25" customHeight="1"/>
    <row r="1230" ht="20.25" customHeight="1"/>
    <row r="1231" ht="20.25" customHeight="1"/>
    <row r="1232" ht="20.25" customHeight="1"/>
    <row r="1233" ht="20.25" customHeight="1"/>
    <row r="1234" ht="20.25" customHeight="1"/>
    <row r="1235" ht="20.25" customHeight="1"/>
    <row r="1236" ht="20.25" customHeight="1"/>
    <row r="1237" ht="20.25" customHeight="1"/>
    <row r="1238" ht="20.25" customHeight="1"/>
    <row r="1239" ht="20.25" customHeight="1"/>
    <row r="1240" ht="20.25" customHeight="1"/>
    <row r="1241" ht="20.25" customHeight="1"/>
    <row r="1242" ht="20.25" customHeight="1"/>
    <row r="1243" ht="20.25" customHeight="1"/>
    <row r="1244" ht="20.25" customHeight="1"/>
    <row r="1245" ht="20.25" customHeight="1"/>
    <row r="1246" ht="20.25" customHeight="1"/>
    <row r="1247" ht="20.25" customHeight="1"/>
    <row r="1248" ht="20.25" customHeight="1"/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  <pageSetup orientation="portrait" horizontalDpi="1200" verticalDpi="1200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9E1FB-6F49-46F5-A06F-BDA9BBF9E688}">
  <sheetPr codeName="Sheet49">
    <tabColor theme="8" tint="0.59999389629810485"/>
  </sheetPr>
  <dimension ref="A1:J7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J5" sqref="J5"/>
    </sheetView>
  </sheetViews>
  <sheetFormatPr defaultColWidth="9" defaultRowHeight="18.75"/>
  <cols>
    <col min="1" max="1" width="9" style="423"/>
    <col min="2" max="2" width="6.85546875" style="423" customWidth="1"/>
    <col min="3" max="3" width="15.42578125" style="423" customWidth="1"/>
    <col min="4" max="4" width="13.7109375" style="423" customWidth="1"/>
    <col min="5" max="5" width="14.140625" style="423" customWidth="1"/>
    <col min="6" max="6" width="15.28515625" style="423" customWidth="1"/>
    <col min="7" max="7" width="15" style="423" customWidth="1"/>
    <col min="8" max="16384" width="9" style="423"/>
  </cols>
  <sheetData>
    <row r="1" spans="1:10">
      <c r="A1" s="876" t="s">
        <v>575</v>
      </c>
      <c r="B1" s="876"/>
      <c r="C1" s="876"/>
      <c r="D1" s="876"/>
      <c r="E1" s="876"/>
      <c r="F1" s="876"/>
      <c r="G1" s="876"/>
      <c r="H1" s="876"/>
    </row>
    <row r="2" spans="1:10">
      <c r="A2" s="876" t="s">
        <v>237</v>
      </c>
      <c r="B2" s="876" t="s">
        <v>227</v>
      </c>
      <c r="C2" s="876" t="s">
        <v>4</v>
      </c>
      <c r="D2" s="872" t="s">
        <v>228</v>
      </c>
      <c r="E2" s="876" t="s">
        <v>260</v>
      </c>
      <c r="F2" s="444" t="s">
        <v>230</v>
      </c>
      <c r="G2" s="444" t="s">
        <v>230</v>
      </c>
      <c r="H2" s="872" t="s">
        <v>231</v>
      </c>
      <c r="J2" s="422" t="s">
        <v>318</v>
      </c>
    </row>
    <row r="3" spans="1:10">
      <c r="A3" s="876"/>
      <c r="B3" s="876"/>
      <c r="C3" s="876"/>
      <c r="D3" s="872"/>
      <c r="E3" s="876"/>
      <c r="F3" s="444" t="s">
        <v>236</v>
      </c>
      <c r="G3" s="444" t="s">
        <v>235</v>
      </c>
      <c r="H3" s="872"/>
    </row>
    <row r="4" spans="1:10">
      <c r="A4" s="876" t="s">
        <v>40</v>
      </c>
      <c r="B4" s="876"/>
      <c r="C4" s="876"/>
      <c r="D4" s="461">
        <f>SUM(D5:D71)</f>
        <v>5273851.879999998</v>
      </c>
      <c r="E4" s="461">
        <f t="shared" ref="E4:F4" si="0">SUM(E5:E71)</f>
        <v>930.5</v>
      </c>
      <c r="F4" s="461">
        <f t="shared" si="0"/>
        <v>930.5</v>
      </c>
      <c r="G4" s="461">
        <f>SUM(G5:G71)</f>
        <v>930.5</v>
      </c>
      <c r="H4" s="461">
        <f>SUM(H5:H71)</f>
        <v>0</v>
      </c>
      <c r="J4" s="424">
        <f>SUM(J5:J71)</f>
        <v>5</v>
      </c>
    </row>
    <row r="5" spans="1:10">
      <c r="A5" s="138" t="s">
        <v>248</v>
      </c>
      <c r="B5" s="391">
        <v>1</v>
      </c>
      <c r="C5" s="705" t="s">
        <v>196</v>
      </c>
      <c r="D5" s="689">
        <v>1196555.2</v>
      </c>
      <c r="E5" s="685">
        <v>884</v>
      </c>
      <c r="F5" s="685">
        <v>884</v>
      </c>
      <c r="G5" s="687">
        <v>884</v>
      </c>
      <c r="H5" s="454">
        <f>+G5-F5</f>
        <v>0</v>
      </c>
      <c r="J5" s="423">
        <f>IF(G5&gt;0,1,0)</f>
        <v>1</v>
      </c>
    </row>
    <row r="6" spans="1:10">
      <c r="A6" s="138" t="s">
        <v>249</v>
      </c>
      <c r="B6" s="391">
        <v>2</v>
      </c>
      <c r="C6" s="705" t="s">
        <v>167</v>
      </c>
      <c r="D6" s="689">
        <v>62047</v>
      </c>
      <c r="E6" s="685">
        <v>37</v>
      </c>
      <c r="F6" s="685">
        <v>37</v>
      </c>
      <c r="G6" s="687">
        <v>37</v>
      </c>
      <c r="H6" s="454">
        <f t="shared" ref="H6:H69" si="1">+G6-F6</f>
        <v>0</v>
      </c>
      <c r="J6" s="423">
        <f t="shared" ref="J6:J69" si="2">IF(G6&gt;0,1,0)</f>
        <v>1</v>
      </c>
    </row>
    <row r="7" spans="1:10">
      <c r="A7" s="138"/>
      <c r="B7" s="391">
        <v>3</v>
      </c>
      <c r="C7" s="705" t="s">
        <v>187</v>
      </c>
      <c r="D7" s="704">
        <v>68512.509999999995</v>
      </c>
      <c r="E7" s="685">
        <v>7</v>
      </c>
      <c r="F7" s="685">
        <v>7</v>
      </c>
      <c r="G7" s="687">
        <v>7</v>
      </c>
      <c r="H7" s="454">
        <f t="shared" si="1"/>
        <v>0</v>
      </c>
      <c r="J7" s="423">
        <f t="shared" si="2"/>
        <v>1</v>
      </c>
    </row>
    <row r="8" spans="1:10">
      <c r="A8" s="138"/>
      <c r="B8" s="391">
        <v>4</v>
      </c>
      <c r="C8" s="705" t="s">
        <v>186</v>
      </c>
      <c r="D8" s="689">
        <v>423653.35</v>
      </c>
      <c r="E8" s="685">
        <v>2</v>
      </c>
      <c r="F8" s="685">
        <v>2</v>
      </c>
      <c r="G8" s="687">
        <v>2</v>
      </c>
      <c r="H8" s="454">
        <f t="shared" si="1"/>
        <v>0</v>
      </c>
      <c r="J8" s="423">
        <f t="shared" si="2"/>
        <v>1</v>
      </c>
    </row>
    <row r="9" spans="1:10">
      <c r="A9" s="138"/>
      <c r="B9" s="391">
        <v>5</v>
      </c>
      <c r="C9" s="705" t="s">
        <v>189</v>
      </c>
      <c r="D9" s="689">
        <v>199244.77</v>
      </c>
      <c r="E9" s="685">
        <v>0.5</v>
      </c>
      <c r="F9" s="685">
        <v>0.5</v>
      </c>
      <c r="G9" s="687">
        <v>0.5</v>
      </c>
      <c r="H9" s="454">
        <f t="shared" si="1"/>
        <v>0</v>
      </c>
      <c r="J9" s="423">
        <f t="shared" si="2"/>
        <v>1</v>
      </c>
    </row>
    <row r="10" spans="1:10">
      <c r="A10" s="138"/>
      <c r="B10" s="391">
        <v>6</v>
      </c>
      <c r="C10" s="705" t="s">
        <v>155</v>
      </c>
      <c r="D10" s="689">
        <v>146</v>
      </c>
      <c r="E10" s="685">
        <v>0</v>
      </c>
      <c r="F10" s="685">
        <v>0</v>
      </c>
      <c r="G10" s="687">
        <v>0</v>
      </c>
      <c r="H10" s="454">
        <f t="shared" si="1"/>
        <v>0</v>
      </c>
      <c r="J10" s="423">
        <f t="shared" si="2"/>
        <v>0</v>
      </c>
    </row>
    <row r="11" spans="1:10">
      <c r="A11" s="138"/>
      <c r="B11" s="391">
        <v>7</v>
      </c>
      <c r="C11" s="705" t="s">
        <v>156</v>
      </c>
      <c r="D11" s="689">
        <v>1501.5</v>
      </c>
      <c r="E11" s="685">
        <v>0</v>
      </c>
      <c r="F11" s="685">
        <v>0</v>
      </c>
      <c r="G11" s="687">
        <v>0</v>
      </c>
      <c r="H11" s="454">
        <f t="shared" si="1"/>
        <v>0</v>
      </c>
      <c r="J11" s="423">
        <f t="shared" si="2"/>
        <v>0</v>
      </c>
    </row>
    <row r="12" spans="1:10">
      <c r="A12" s="138" t="s">
        <v>250</v>
      </c>
      <c r="B12" s="391">
        <v>8</v>
      </c>
      <c r="C12" s="705" t="s">
        <v>217</v>
      </c>
      <c r="D12" s="689">
        <v>8678.75</v>
      </c>
      <c r="E12" s="685">
        <v>0</v>
      </c>
      <c r="F12" s="685">
        <v>0</v>
      </c>
      <c r="G12" s="687">
        <v>0</v>
      </c>
      <c r="H12" s="454">
        <f t="shared" si="1"/>
        <v>0</v>
      </c>
      <c r="J12" s="423">
        <f t="shared" si="2"/>
        <v>0</v>
      </c>
    </row>
    <row r="13" spans="1:10">
      <c r="A13" s="138" t="s">
        <v>249</v>
      </c>
      <c r="B13" s="391">
        <v>9</v>
      </c>
      <c r="C13" s="705" t="s">
        <v>158</v>
      </c>
      <c r="D13" s="689">
        <v>627</v>
      </c>
      <c r="E13" s="685">
        <v>0</v>
      </c>
      <c r="F13" s="685">
        <v>0</v>
      </c>
      <c r="G13" s="687">
        <v>0</v>
      </c>
      <c r="H13" s="454">
        <f t="shared" si="1"/>
        <v>0</v>
      </c>
      <c r="J13" s="423">
        <f t="shared" si="2"/>
        <v>0</v>
      </c>
    </row>
    <row r="14" spans="1:10">
      <c r="A14" s="138"/>
      <c r="B14" s="391">
        <v>10</v>
      </c>
      <c r="C14" s="705" t="s">
        <v>159</v>
      </c>
      <c r="D14" s="689">
        <v>575.25</v>
      </c>
      <c r="E14" s="685">
        <v>0</v>
      </c>
      <c r="F14" s="685">
        <v>0</v>
      </c>
      <c r="G14" s="687">
        <v>0</v>
      </c>
      <c r="H14" s="454">
        <f t="shared" si="1"/>
        <v>0</v>
      </c>
      <c r="J14" s="423">
        <f t="shared" si="2"/>
        <v>0</v>
      </c>
    </row>
    <row r="15" spans="1:10">
      <c r="A15" s="138"/>
      <c r="B15" s="391">
        <v>11</v>
      </c>
      <c r="C15" s="705" t="s">
        <v>160</v>
      </c>
      <c r="D15" s="689">
        <v>5432</v>
      </c>
      <c r="E15" s="685">
        <v>0</v>
      </c>
      <c r="F15" s="685">
        <v>0</v>
      </c>
      <c r="G15" s="687">
        <v>0</v>
      </c>
      <c r="H15" s="454">
        <f t="shared" si="1"/>
        <v>0</v>
      </c>
      <c r="J15" s="423">
        <f t="shared" si="2"/>
        <v>0</v>
      </c>
    </row>
    <row r="16" spans="1:10">
      <c r="A16" s="138"/>
      <c r="B16" s="391">
        <v>12</v>
      </c>
      <c r="C16" s="705" t="s">
        <v>161</v>
      </c>
      <c r="D16" s="689">
        <v>22.25</v>
      </c>
      <c r="E16" s="685">
        <v>0</v>
      </c>
      <c r="F16" s="685">
        <v>0</v>
      </c>
      <c r="G16" s="687">
        <v>0</v>
      </c>
      <c r="H16" s="454">
        <f t="shared" si="1"/>
        <v>0</v>
      </c>
      <c r="J16" s="423">
        <f t="shared" si="2"/>
        <v>0</v>
      </c>
    </row>
    <row r="17" spans="1:10">
      <c r="A17" s="138"/>
      <c r="B17" s="391">
        <v>13</v>
      </c>
      <c r="C17" s="705" t="s">
        <v>174</v>
      </c>
      <c r="D17" s="689">
        <v>16542</v>
      </c>
      <c r="E17" s="685">
        <v>0</v>
      </c>
      <c r="F17" s="685">
        <v>0</v>
      </c>
      <c r="G17" s="687">
        <v>0</v>
      </c>
      <c r="H17" s="454">
        <f t="shared" si="1"/>
        <v>0</v>
      </c>
      <c r="J17" s="423">
        <f t="shared" si="2"/>
        <v>0</v>
      </c>
    </row>
    <row r="18" spans="1:10">
      <c r="A18" s="138"/>
      <c r="B18" s="391">
        <v>14</v>
      </c>
      <c r="C18" s="705" t="s">
        <v>175</v>
      </c>
      <c r="D18" s="689">
        <v>365.25</v>
      </c>
      <c r="E18" s="685">
        <v>0</v>
      </c>
      <c r="F18" s="685">
        <v>0</v>
      </c>
      <c r="G18" s="687">
        <v>0</v>
      </c>
      <c r="H18" s="454">
        <f t="shared" si="1"/>
        <v>0</v>
      </c>
      <c r="J18" s="423">
        <f t="shared" si="2"/>
        <v>0</v>
      </c>
    </row>
    <row r="19" spans="1:10">
      <c r="A19" s="138" t="s">
        <v>252</v>
      </c>
      <c r="B19" s="391">
        <v>15</v>
      </c>
      <c r="C19" s="705" t="s">
        <v>176</v>
      </c>
      <c r="D19" s="689">
        <v>82545</v>
      </c>
      <c r="E19" s="685">
        <v>0</v>
      </c>
      <c r="F19" s="685">
        <v>0</v>
      </c>
      <c r="G19" s="687">
        <v>0</v>
      </c>
      <c r="H19" s="454">
        <f t="shared" si="1"/>
        <v>0</v>
      </c>
      <c r="J19" s="423">
        <f t="shared" si="2"/>
        <v>0</v>
      </c>
    </row>
    <row r="20" spans="1:10">
      <c r="A20" s="138" t="s">
        <v>251</v>
      </c>
      <c r="B20" s="391">
        <v>16</v>
      </c>
      <c r="C20" s="705" t="s">
        <v>177</v>
      </c>
      <c r="D20" s="706">
        <v>4254</v>
      </c>
      <c r="E20" s="685">
        <v>0</v>
      </c>
      <c r="F20" s="685">
        <v>0</v>
      </c>
      <c r="G20" s="687">
        <v>0</v>
      </c>
      <c r="H20" s="454">
        <f t="shared" si="1"/>
        <v>0</v>
      </c>
      <c r="J20" s="423">
        <f t="shared" si="2"/>
        <v>0</v>
      </c>
    </row>
    <row r="21" spans="1:10">
      <c r="A21" s="138"/>
      <c r="B21" s="391">
        <v>17</v>
      </c>
      <c r="C21" s="705" t="s">
        <v>178</v>
      </c>
      <c r="D21" s="689">
        <v>11143.77</v>
      </c>
      <c r="E21" s="685">
        <v>0</v>
      </c>
      <c r="F21" s="685">
        <v>0</v>
      </c>
      <c r="G21" s="687">
        <v>0</v>
      </c>
      <c r="H21" s="454">
        <f t="shared" si="1"/>
        <v>0</v>
      </c>
      <c r="J21" s="423">
        <f t="shared" si="2"/>
        <v>0</v>
      </c>
    </row>
    <row r="22" spans="1:10">
      <c r="A22" s="138"/>
      <c r="B22" s="391">
        <v>18</v>
      </c>
      <c r="C22" s="705" t="s">
        <v>179</v>
      </c>
      <c r="D22" s="689">
        <v>47</v>
      </c>
      <c r="E22" s="685">
        <v>0</v>
      </c>
      <c r="F22" s="685">
        <v>0</v>
      </c>
      <c r="G22" s="687">
        <v>0</v>
      </c>
      <c r="H22" s="454">
        <f t="shared" si="1"/>
        <v>0</v>
      </c>
      <c r="J22" s="423">
        <f t="shared" si="2"/>
        <v>0</v>
      </c>
    </row>
    <row r="23" spans="1:10">
      <c r="A23" s="138"/>
      <c r="B23" s="391">
        <v>19</v>
      </c>
      <c r="C23" s="705" t="s">
        <v>181</v>
      </c>
      <c r="D23" s="689">
        <v>4</v>
      </c>
      <c r="E23" s="685">
        <v>0</v>
      </c>
      <c r="F23" s="685">
        <v>0</v>
      </c>
      <c r="G23" s="687">
        <v>0</v>
      </c>
      <c r="H23" s="454">
        <f t="shared" si="1"/>
        <v>0</v>
      </c>
      <c r="J23" s="423">
        <f t="shared" si="2"/>
        <v>0</v>
      </c>
    </row>
    <row r="24" spans="1:10">
      <c r="A24" s="138"/>
      <c r="B24" s="391">
        <v>20</v>
      </c>
      <c r="C24" s="705" t="s">
        <v>164</v>
      </c>
      <c r="D24" s="706">
        <v>12941.25</v>
      </c>
      <c r="E24" s="685">
        <v>0</v>
      </c>
      <c r="F24" s="685">
        <v>0</v>
      </c>
      <c r="G24" s="687">
        <v>0</v>
      </c>
      <c r="H24" s="454">
        <f t="shared" si="1"/>
        <v>0</v>
      </c>
      <c r="J24" s="423">
        <f t="shared" si="2"/>
        <v>0</v>
      </c>
    </row>
    <row r="25" spans="1:10">
      <c r="A25" s="138"/>
      <c r="B25" s="391">
        <v>21</v>
      </c>
      <c r="C25" s="705" t="s">
        <v>165</v>
      </c>
      <c r="D25" s="689">
        <v>29059.75</v>
      </c>
      <c r="E25" s="685">
        <v>0</v>
      </c>
      <c r="F25" s="685">
        <v>0</v>
      </c>
      <c r="G25" s="687">
        <v>0</v>
      </c>
      <c r="H25" s="454">
        <f t="shared" si="1"/>
        <v>0</v>
      </c>
      <c r="J25" s="423">
        <f t="shared" si="2"/>
        <v>0</v>
      </c>
    </row>
    <row r="26" spans="1:10">
      <c r="A26" s="138"/>
      <c r="B26" s="391">
        <v>22</v>
      </c>
      <c r="C26" s="705" t="s">
        <v>166</v>
      </c>
      <c r="D26" s="706">
        <v>100898.5</v>
      </c>
      <c r="E26" s="685">
        <v>0</v>
      </c>
      <c r="F26" s="685">
        <v>0</v>
      </c>
      <c r="G26" s="687">
        <v>0</v>
      </c>
      <c r="H26" s="454">
        <f t="shared" si="1"/>
        <v>0</v>
      </c>
      <c r="J26" s="423">
        <f t="shared" si="2"/>
        <v>0</v>
      </c>
    </row>
    <row r="27" spans="1:10">
      <c r="A27" s="138" t="s">
        <v>267</v>
      </c>
      <c r="B27" s="391">
        <v>23</v>
      </c>
      <c r="C27" s="705" t="s">
        <v>168</v>
      </c>
      <c r="D27" s="706">
        <v>2516.75</v>
      </c>
      <c r="E27" s="685">
        <v>0</v>
      </c>
      <c r="F27" s="685">
        <v>0</v>
      </c>
      <c r="G27" s="687">
        <v>0</v>
      </c>
      <c r="H27" s="454">
        <f t="shared" si="1"/>
        <v>0</v>
      </c>
      <c r="J27" s="423">
        <f t="shared" si="2"/>
        <v>0</v>
      </c>
    </row>
    <row r="28" spans="1:10">
      <c r="A28" s="138" t="s">
        <v>268</v>
      </c>
      <c r="B28" s="391">
        <v>24</v>
      </c>
      <c r="C28" s="705" t="s">
        <v>169</v>
      </c>
      <c r="D28" s="706">
        <v>13108.5</v>
      </c>
      <c r="E28" s="685">
        <v>0</v>
      </c>
      <c r="F28" s="685">
        <v>0</v>
      </c>
      <c r="G28" s="687">
        <v>0</v>
      </c>
      <c r="H28" s="454">
        <f t="shared" si="1"/>
        <v>0</v>
      </c>
      <c r="J28" s="423">
        <f t="shared" si="2"/>
        <v>0</v>
      </c>
    </row>
    <row r="29" spans="1:10">
      <c r="A29" s="138"/>
      <c r="B29" s="391">
        <v>25</v>
      </c>
      <c r="C29" s="705" t="s">
        <v>170</v>
      </c>
      <c r="D29" s="706">
        <v>32466.400000000001</v>
      </c>
      <c r="E29" s="685">
        <v>0</v>
      </c>
      <c r="F29" s="685">
        <v>0</v>
      </c>
      <c r="G29" s="687">
        <v>0</v>
      </c>
      <c r="H29" s="454">
        <f t="shared" si="1"/>
        <v>0</v>
      </c>
      <c r="J29" s="423">
        <f t="shared" si="2"/>
        <v>0</v>
      </c>
    </row>
    <row r="30" spans="1:10">
      <c r="A30" s="138"/>
      <c r="B30" s="391">
        <v>26</v>
      </c>
      <c r="C30" s="705" t="s">
        <v>172</v>
      </c>
      <c r="D30" s="706">
        <v>34247.19</v>
      </c>
      <c r="E30" s="685">
        <v>0</v>
      </c>
      <c r="F30" s="685">
        <v>0</v>
      </c>
      <c r="G30" s="687">
        <v>0</v>
      </c>
      <c r="H30" s="454">
        <f t="shared" si="1"/>
        <v>0</v>
      </c>
      <c r="J30" s="423">
        <f t="shared" si="2"/>
        <v>0</v>
      </c>
    </row>
    <row r="31" spans="1:10">
      <c r="A31" s="138"/>
      <c r="B31" s="391">
        <v>27</v>
      </c>
      <c r="C31" s="705" t="s">
        <v>134</v>
      </c>
      <c r="D31" s="706">
        <v>5764.49</v>
      </c>
      <c r="E31" s="685">
        <v>0</v>
      </c>
      <c r="F31" s="685">
        <v>0</v>
      </c>
      <c r="G31" s="687">
        <v>0</v>
      </c>
      <c r="H31" s="454">
        <f t="shared" si="1"/>
        <v>0</v>
      </c>
      <c r="J31" s="423">
        <f t="shared" si="2"/>
        <v>0</v>
      </c>
    </row>
    <row r="32" spans="1:10">
      <c r="A32" s="138"/>
      <c r="B32" s="391">
        <v>28</v>
      </c>
      <c r="C32" s="705" t="s">
        <v>135</v>
      </c>
      <c r="D32" s="706">
        <v>1243.75</v>
      </c>
      <c r="E32" s="685">
        <v>0</v>
      </c>
      <c r="F32" s="685">
        <v>0</v>
      </c>
      <c r="G32" s="687">
        <v>0</v>
      </c>
      <c r="H32" s="454">
        <f t="shared" si="1"/>
        <v>0</v>
      </c>
      <c r="J32" s="423">
        <f t="shared" si="2"/>
        <v>0</v>
      </c>
    </row>
    <row r="33" spans="1:10">
      <c r="A33" s="138"/>
      <c r="B33" s="391">
        <v>29</v>
      </c>
      <c r="C33" s="705" t="s">
        <v>136</v>
      </c>
      <c r="D33" s="706">
        <v>6</v>
      </c>
      <c r="E33" s="685">
        <v>0</v>
      </c>
      <c r="F33" s="685">
        <v>0</v>
      </c>
      <c r="G33" s="687">
        <v>0</v>
      </c>
      <c r="H33" s="454">
        <f t="shared" si="1"/>
        <v>0</v>
      </c>
      <c r="J33" s="423">
        <f t="shared" si="2"/>
        <v>0</v>
      </c>
    </row>
    <row r="34" spans="1:10">
      <c r="A34" s="138"/>
      <c r="B34" s="391">
        <v>30</v>
      </c>
      <c r="C34" s="705" t="s">
        <v>137</v>
      </c>
      <c r="D34" s="706">
        <v>6478.25</v>
      </c>
      <c r="E34" s="685">
        <v>0</v>
      </c>
      <c r="F34" s="685">
        <v>0</v>
      </c>
      <c r="G34" s="687">
        <v>0</v>
      </c>
      <c r="H34" s="454">
        <f t="shared" si="1"/>
        <v>0</v>
      </c>
      <c r="J34" s="423">
        <f t="shared" si="2"/>
        <v>0</v>
      </c>
    </row>
    <row r="35" spans="1:10">
      <c r="A35" s="138"/>
      <c r="B35" s="391">
        <v>31</v>
      </c>
      <c r="C35" s="705" t="s">
        <v>138</v>
      </c>
      <c r="D35" s="706">
        <v>3250.5</v>
      </c>
      <c r="E35" s="685">
        <v>0</v>
      </c>
      <c r="F35" s="685">
        <v>0</v>
      </c>
      <c r="G35" s="687">
        <v>0</v>
      </c>
      <c r="H35" s="454">
        <f t="shared" si="1"/>
        <v>0</v>
      </c>
      <c r="J35" s="423">
        <f t="shared" si="2"/>
        <v>0</v>
      </c>
    </row>
    <row r="36" spans="1:10">
      <c r="A36" s="138"/>
      <c r="B36" s="391">
        <v>32</v>
      </c>
      <c r="C36" s="705" t="s">
        <v>139</v>
      </c>
      <c r="D36" s="706">
        <v>27676.32</v>
      </c>
      <c r="E36" s="685">
        <v>0</v>
      </c>
      <c r="F36" s="685">
        <v>0</v>
      </c>
      <c r="G36" s="687">
        <v>0</v>
      </c>
      <c r="H36" s="454">
        <f t="shared" si="1"/>
        <v>0</v>
      </c>
      <c r="J36" s="423">
        <f t="shared" si="2"/>
        <v>0</v>
      </c>
    </row>
    <row r="37" spans="1:10">
      <c r="A37" s="138"/>
      <c r="B37" s="391">
        <v>33</v>
      </c>
      <c r="C37" s="705" t="s">
        <v>140</v>
      </c>
      <c r="D37" s="706">
        <v>2046.29</v>
      </c>
      <c r="E37" s="685">
        <v>0</v>
      </c>
      <c r="F37" s="685">
        <v>0</v>
      </c>
      <c r="G37" s="687">
        <v>0</v>
      </c>
      <c r="H37" s="454">
        <f t="shared" si="1"/>
        <v>0</v>
      </c>
      <c r="J37" s="423">
        <f t="shared" si="2"/>
        <v>0</v>
      </c>
    </row>
    <row r="38" spans="1:10">
      <c r="A38" s="138"/>
      <c r="B38" s="391">
        <v>34</v>
      </c>
      <c r="C38" s="705" t="s">
        <v>141</v>
      </c>
      <c r="D38" s="706">
        <v>94.5</v>
      </c>
      <c r="E38" s="685">
        <v>0</v>
      </c>
      <c r="F38" s="685">
        <v>0</v>
      </c>
      <c r="G38" s="687">
        <v>0</v>
      </c>
      <c r="H38" s="454">
        <f t="shared" si="1"/>
        <v>0</v>
      </c>
      <c r="J38" s="423">
        <f t="shared" si="2"/>
        <v>0</v>
      </c>
    </row>
    <row r="39" spans="1:10">
      <c r="A39" s="138"/>
      <c r="B39" s="391">
        <v>35</v>
      </c>
      <c r="C39" s="705" t="s">
        <v>142</v>
      </c>
      <c r="D39" s="706">
        <v>4798</v>
      </c>
      <c r="E39" s="685">
        <v>0</v>
      </c>
      <c r="F39" s="685">
        <v>0</v>
      </c>
      <c r="G39" s="687">
        <v>0</v>
      </c>
      <c r="H39" s="454">
        <f t="shared" si="1"/>
        <v>0</v>
      </c>
      <c r="J39" s="423">
        <f t="shared" si="2"/>
        <v>0</v>
      </c>
    </row>
    <row r="40" spans="1:10">
      <c r="A40" s="138"/>
      <c r="B40" s="391">
        <v>36</v>
      </c>
      <c r="C40" s="705" t="s">
        <v>143</v>
      </c>
      <c r="D40" s="706">
        <v>1240.04</v>
      </c>
      <c r="E40" s="685">
        <v>0</v>
      </c>
      <c r="F40" s="685">
        <v>0</v>
      </c>
      <c r="G40" s="687">
        <v>0</v>
      </c>
      <c r="H40" s="454">
        <f t="shared" si="1"/>
        <v>0</v>
      </c>
      <c r="J40" s="423">
        <f t="shared" si="2"/>
        <v>0</v>
      </c>
    </row>
    <row r="41" spans="1:10">
      <c r="A41" s="138"/>
      <c r="B41" s="391">
        <v>37</v>
      </c>
      <c r="C41" s="705" t="s">
        <v>144</v>
      </c>
      <c r="D41" s="706">
        <v>18.75</v>
      </c>
      <c r="E41" s="685">
        <v>0</v>
      </c>
      <c r="F41" s="685">
        <v>0</v>
      </c>
      <c r="G41" s="687">
        <v>0</v>
      </c>
      <c r="H41" s="454">
        <f t="shared" si="1"/>
        <v>0</v>
      </c>
      <c r="J41" s="423">
        <f t="shared" si="2"/>
        <v>0</v>
      </c>
    </row>
    <row r="42" spans="1:10">
      <c r="A42" s="138"/>
      <c r="B42" s="391">
        <v>38</v>
      </c>
      <c r="C42" s="705" t="s">
        <v>145</v>
      </c>
      <c r="D42" s="706">
        <v>16485.150000000001</v>
      </c>
      <c r="E42" s="685">
        <v>0</v>
      </c>
      <c r="F42" s="685">
        <v>0</v>
      </c>
      <c r="G42" s="687">
        <v>0</v>
      </c>
      <c r="H42" s="454">
        <f t="shared" si="1"/>
        <v>0</v>
      </c>
      <c r="J42" s="423">
        <f t="shared" si="2"/>
        <v>0</v>
      </c>
    </row>
    <row r="43" spans="1:10">
      <c r="A43" s="138"/>
      <c r="B43" s="391">
        <v>39</v>
      </c>
      <c r="C43" s="705" t="s">
        <v>269</v>
      </c>
      <c r="D43" s="706">
        <v>5744.25</v>
      </c>
      <c r="E43" s="685">
        <v>0</v>
      </c>
      <c r="F43" s="685">
        <v>0</v>
      </c>
      <c r="G43" s="687">
        <v>0</v>
      </c>
      <c r="H43" s="454">
        <f t="shared" si="1"/>
        <v>0</v>
      </c>
      <c r="J43" s="423">
        <f t="shared" si="2"/>
        <v>0</v>
      </c>
    </row>
    <row r="44" spans="1:10">
      <c r="A44" s="138"/>
      <c r="B44" s="391">
        <v>40</v>
      </c>
      <c r="C44" s="705" t="s">
        <v>147</v>
      </c>
      <c r="D44" s="706">
        <v>22465.42</v>
      </c>
      <c r="E44" s="685">
        <v>0</v>
      </c>
      <c r="F44" s="685">
        <v>0</v>
      </c>
      <c r="G44" s="687">
        <v>0</v>
      </c>
      <c r="H44" s="454">
        <f t="shared" si="1"/>
        <v>0</v>
      </c>
      <c r="J44" s="423">
        <f t="shared" si="2"/>
        <v>0</v>
      </c>
    </row>
    <row r="45" spans="1:10">
      <c r="A45" s="138"/>
      <c r="B45" s="391">
        <v>41</v>
      </c>
      <c r="C45" s="705" t="s">
        <v>148</v>
      </c>
      <c r="D45" s="706">
        <v>2119.52</v>
      </c>
      <c r="E45" s="685">
        <v>0</v>
      </c>
      <c r="F45" s="685">
        <v>0</v>
      </c>
      <c r="G45" s="687">
        <v>0</v>
      </c>
      <c r="H45" s="454">
        <f t="shared" si="1"/>
        <v>0</v>
      </c>
      <c r="J45" s="423">
        <f t="shared" si="2"/>
        <v>0</v>
      </c>
    </row>
    <row r="46" spans="1:10">
      <c r="A46" s="138" t="s">
        <v>256</v>
      </c>
      <c r="B46" s="391">
        <v>42</v>
      </c>
      <c r="C46" s="705" t="s">
        <v>150</v>
      </c>
      <c r="D46" s="706">
        <v>6773.3</v>
      </c>
      <c r="E46" s="685">
        <v>0</v>
      </c>
      <c r="F46" s="685">
        <v>0</v>
      </c>
      <c r="G46" s="687">
        <v>0</v>
      </c>
      <c r="H46" s="454">
        <f t="shared" si="1"/>
        <v>0</v>
      </c>
      <c r="J46" s="423">
        <f t="shared" si="2"/>
        <v>0</v>
      </c>
    </row>
    <row r="47" spans="1:10">
      <c r="A47" s="138" t="s">
        <v>257</v>
      </c>
      <c r="B47" s="391">
        <v>43</v>
      </c>
      <c r="C47" s="705" t="s">
        <v>151</v>
      </c>
      <c r="D47" s="706">
        <v>5161.25</v>
      </c>
      <c r="E47" s="685">
        <v>0</v>
      </c>
      <c r="F47" s="685">
        <v>0</v>
      </c>
      <c r="G47" s="687">
        <v>0</v>
      </c>
      <c r="H47" s="454">
        <f t="shared" si="1"/>
        <v>0</v>
      </c>
      <c r="J47" s="423">
        <f t="shared" si="2"/>
        <v>0</v>
      </c>
    </row>
    <row r="48" spans="1:10">
      <c r="A48" s="138"/>
      <c r="B48" s="391">
        <v>44</v>
      </c>
      <c r="C48" s="705" t="s">
        <v>152</v>
      </c>
      <c r="D48" s="706">
        <v>29475.759999999998</v>
      </c>
      <c r="E48" s="685">
        <v>0</v>
      </c>
      <c r="F48" s="685">
        <v>0</v>
      </c>
      <c r="G48" s="687">
        <v>0</v>
      </c>
      <c r="H48" s="454">
        <f t="shared" si="1"/>
        <v>0</v>
      </c>
      <c r="J48" s="423">
        <f t="shared" si="2"/>
        <v>0</v>
      </c>
    </row>
    <row r="49" spans="1:10">
      <c r="A49" s="138"/>
      <c r="B49" s="391">
        <v>45</v>
      </c>
      <c r="C49" s="705" t="s">
        <v>153</v>
      </c>
      <c r="D49" s="706">
        <v>8107.01</v>
      </c>
      <c r="E49" s="685">
        <v>0</v>
      </c>
      <c r="F49" s="685">
        <v>0</v>
      </c>
      <c r="G49" s="687">
        <v>0</v>
      </c>
      <c r="H49" s="454">
        <f t="shared" si="1"/>
        <v>0</v>
      </c>
      <c r="J49" s="423">
        <f t="shared" si="2"/>
        <v>0</v>
      </c>
    </row>
    <row r="50" spans="1:10">
      <c r="A50" s="391"/>
      <c r="B50" s="391">
        <v>46</v>
      </c>
      <c r="C50" s="705" t="s">
        <v>183</v>
      </c>
      <c r="D50" s="706">
        <v>1149705</v>
      </c>
      <c r="E50" s="685">
        <v>0</v>
      </c>
      <c r="F50" s="685">
        <v>0</v>
      </c>
      <c r="G50" s="687">
        <v>0</v>
      </c>
      <c r="H50" s="454">
        <f t="shared" si="1"/>
        <v>0</v>
      </c>
      <c r="J50" s="423">
        <f t="shared" si="2"/>
        <v>0</v>
      </c>
    </row>
    <row r="51" spans="1:10">
      <c r="A51" s="391"/>
      <c r="B51" s="391">
        <v>47</v>
      </c>
      <c r="C51" s="705" t="s">
        <v>184</v>
      </c>
      <c r="D51" s="706">
        <v>928543.51</v>
      </c>
      <c r="E51" s="685">
        <v>0</v>
      </c>
      <c r="F51" s="685">
        <v>0</v>
      </c>
      <c r="G51" s="687">
        <v>0</v>
      </c>
      <c r="H51" s="454">
        <f t="shared" si="1"/>
        <v>0</v>
      </c>
      <c r="J51" s="423">
        <f t="shared" si="2"/>
        <v>0</v>
      </c>
    </row>
    <row r="52" spans="1:10">
      <c r="A52" s="391"/>
      <c r="B52" s="391">
        <v>48</v>
      </c>
      <c r="C52" s="705" t="s">
        <v>185</v>
      </c>
      <c r="D52" s="706">
        <v>210398.29</v>
      </c>
      <c r="E52" s="685">
        <v>0</v>
      </c>
      <c r="F52" s="685">
        <v>0</v>
      </c>
      <c r="G52" s="687">
        <v>0</v>
      </c>
      <c r="H52" s="454">
        <f t="shared" si="1"/>
        <v>0</v>
      </c>
      <c r="J52" s="423">
        <f t="shared" si="2"/>
        <v>0</v>
      </c>
    </row>
    <row r="53" spans="1:10">
      <c r="A53" s="138"/>
      <c r="B53" s="391">
        <v>49</v>
      </c>
      <c r="C53" s="705" t="s">
        <v>188</v>
      </c>
      <c r="D53" s="706">
        <v>16648.8</v>
      </c>
      <c r="E53" s="685">
        <v>0</v>
      </c>
      <c r="F53" s="685">
        <v>0</v>
      </c>
      <c r="G53" s="687">
        <v>0</v>
      </c>
      <c r="H53" s="454">
        <f t="shared" si="1"/>
        <v>0</v>
      </c>
      <c r="J53" s="423">
        <f t="shared" si="2"/>
        <v>0</v>
      </c>
    </row>
    <row r="54" spans="1:10">
      <c r="A54" s="138"/>
      <c r="B54" s="391">
        <v>50</v>
      </c>
      <c r="C54" s="705" t="s">
        <v>190</v>
      </c>
      <c r="D54" s="706">
        <v>108772.89</v>
      </c>
      <c r="E54" s="685">
        <v>0</v>
      </c>
      <c r="F54" s="685">
        <v>0</v>
      </c>
      <c r="G54" s="687">
        <v>0</v>
      </c>
      <c r="H54" s="454">
        <f t="shared" si="1"/>
        <v>0</v>
      </c>
      <c r="J54" s="423">
        <f t="shared" si="2"/>
        <v>0</v>
      </c>
    </row>
    <row r="55" spans="1:10">
      <c r="A55" s="138"/>
      <c r="B55" s="391">
        <v>51</v>
      </c>
      <c r="C55" s="705" t="s">
        <v>191</v>
      </c>
      <c r="D55" s="706">
        <v>3026</v>
      </c>
      <c r="E55" s="685">
        <v>0</v>
      </c>
      <c r="F55" s="685">
        <v>0</v>
      </c>
      <c r="G55" s="687">
        <v>0</v>
      </c>
      <c r="H55" s="454">
        <f t="shared" si="1"/>
        <v>0</v>
      </c>
      <c r="J55" s="423">
        <f t="shared" si="2"/>
        <v>0</v>
      </c>
    </row>
    <row r="56" spans="1:10">
      <c r="A56" s="138"/>
      <c r="B56" s="391">
        <v>52</v>
      </c>
      <c r="C56" s="705" t="s">
        <v>192</v>
      </c>
      <c r="D56" s="706">
        <v>6908.39</v>
      </c>
      <c r="E56" s="685">
        <v>0</v>
      </c>
      <c r="F56" s="685">
        <v>0</v>
      </c>
      <c r="G56" s="687">
        <v>0</v>
      </c>
      <c r="H56" s="454">
        <f t="shared" si="1"/>
        <v>0</v>
      </c>
      <c r="J56" s="423">
        <f t="shared" si="2"/>
        <v>0</v>
      </c>
    </row>
    <row r="57" spans="1:10">
      <c r="A57" s="138"/>
      <c r="B57" s="391">
        <v>53</v>
      </c>
      <c r="C57" s="705" t="s">
        <v>193</v>
      </c>
      <c r="D57" s="706">
        <v>136841.29999999999</v>
      </c>
      <c r="E57" s="685">
        <v>0</v>
      </c>
      <c r="F57" s="685">
        <v>0</v>
      </c>
      <c r="G57" s="687">
        <v>0</v>
      </c>
      <c r="H57" s="454">
        <f t="shared" si="1"/>
        <v>0</v>
      </c>
      <c r="J57" s="423">
        <f t="shared" si="2"/>
        <v>0</v>
      </c>
    </row>
    <row r="58" spans="1:10">
      <c r="A58" s="138"/>
      <c r="B58" s="391">
        <v>54</v>
      </c>
      <c r="C58" s="705" t="s">
        <v>194</v>
      </c>
      <c r="D58" s="706">
        <v>88665.62</v>
      </c>
      <c r="E58" s="685">
        <v>0</v>
      </c>
      <c r="F58" s="685">
        <v>0</v>
      </c>
      <c r="G58" s="687">
        <v>0</v>
      </c>
      <c r="H58" s="454">
        <f t="shared" si="1"/>
        <v>0</v>
      </c>
      <c r="J58" s="423">
        <f t="shared" si="2"/>
        <v>0</v>
      </c>
    </row>
    <row r="59" spans="1:10">
      <c r="A59" s="138"/>
      <c r="B59" s="391">
        <v>55</v>
      </c>
      <c r="C59" s="705" t="s">
        <v>195</v>
      </c>
      <c r="D59" s="706">
        <v>137286.72</v>
      </c>
      <c r="E59" s="685">
        <v>0</v>
      </c>
      <c r="F59" s="685">
        <v>0</v>
      </c>
      <c r="G59" s="687">
        <v>0</v>
      </c>
      <c r="H59" s="454">
        <f t="shared" si="1"/>
        <v>0</v>
      </c>
      <c r="J59" s="423">
        <f t="shared" si="2"/>
        <v>0</v>
      </c>
    </row>
    <row r="60" spans="1:10">
      <c r="A60" s="138" t="s">
        <v>258</v>
      </c>
      <c r="B60" s="391">
        <v>56</v>
      </c>
      <c r="C60" s="705" t="s">
        <v>116</v>
      </c>
      <c r="D60" s="706">
        <v>3502</v>
      </c>
      <c r="E60" s="685">
        <v>0</v>
      </c>
      <c r="F60" s="685">
        <v>0</v>
      </c>
      <c r="G60" s="687">
        <v>0</v>
      </c>
      <c r="H60" s="454">
        <f t="shared" si="1"/>
        <v>0</v>
      </c>
      <c r="J60" s="423">
        <f t="shared" si="2"/>
        <v>0</v>
      </c>
    </row>
    <row r="61" spans="1:10">
      <c r="A61" s="138" t="s">
        <v>270</v>
      </c>
      <c r="B61" s="391">
        <v>57</v>
      </c>
      <c r="C61" s="705" t="s">
        <v>120</v>
      </c>
      <c r="D61" s="706">
        <v>1654</v>
      </c>
      <c r="E61" s="685">
        <v>0</v>
      </c>
      <c r="F61" s="685">
        <v>0</v>
      </c>
      <c r="G61" s="687">
        <v>0</v>
      </c>
      <c r="H61" s="454">
        <f t="shared" si="1"/>
        <v>0</v>
      </c>
      <c r="J61" s="423">
        <f t="shared" si="2"/>
        <v>0</v>
      </c>
    </row>
    <row r="62" spans="1:10">
      <c r="A62" s="445"/>
      <c r="B62" s="391">
        <v>58</v>
      </c>
      <c r="C62" s="705" t="s">
        <v>121</v>
      </c>
      <c r="D62" s="706">
        <v>1348.93</v>
      </c>
      <c r="E62" s="685">
        <v>0</v>
      </c>
      <c r="F62" s="685">
        <v>0</v>
      </c>
      <c r="G62" s="687">
        <v>0</v>
      </c>
      <c r="H62" s="454">
        <f t="shared" si="1"/>
        <v>0</v>
      </c>
      <c r="J62" s="423">
        <f t="shared" si="2"/>
        <v>0</v>
      </c>
    </row>
    <row r="63" spans="1:10">
      <c r="A63" s="445"/>
      <c r="B63" s="391">
        <v>59</v>
      </c>
      <c r="C63" s="705" t="s">
        <v>122</v>
      </c>
      <c r="D63" s="706">
        <v>873.5</v>
      </c>
      <c r="E63" s="685">
        <v>0</v>
      </c>
      <c r="F63" s="685">
        <v>0</v>
      </c>
      <c r="G63" s="687">
        <v>0</v>
      </c>
      <c r="H63" s="454">
        <f t="shared" si="1"/>
        <v>0</v>
      </c>
      <c r="J63" s="423">
        <f t="shared" si="2"/>
        <v>0</v>
      </c>
    </row>
    <row r="64" spans="1:10">
      <c r="A64" s="445"/>
      <c r="B64" s="391">
        <v>60</v>
      </c>
      <c r="C64" s="705" t="s">
        <v>124</v>
      </c>
      <c r="D64" s="706">
        <v>4336.9799999999996</v>
      </c>
      <c r="E64" s="685">
        <v>0</v>
      </c>
      <c r="F64" s="685">
        <v>0</v>
      </c>
      <c r="G64" s="687">
        <v>0</v>
      </c>
      <c r="H64" s="454">
        <f t="shared" si="1"/>
        <v>0</v>
      </c>
      <c r="J64" s="423">
        <f t="shared" si="2"/>
        <v>0</v>
      </c>
    </row>
    <row r="65" spans="1:10">
      <c r="A65" s="445"/>
      <c r="B65" s="391">
        <v>61</v>
      </c>
      <c r="C65" s="705" t="s">
        <v>125</v>
      </c>
      <c r="D65" s="706">
        <v>7028</v>
      </c>
      <c r="E65" s="685">
        <v>0</v>
      </c>
      <c r="F65" s="685">
        <v>0</v>
      </c>
      <c r="G65" s="687">
        <v>0</v>
      </c>
      <c r="H65" s="454">
        <f t="shared" si="1"/>
        <v>0</v>
      </c>
      <c r="J65" s="423">
        <f t="shared" si="2"/>
        <v>0</v>
      </c>
    </row>
    <row r="66" spans="1:10">
      <c r="A66" s="138"/>
      <c r="B66" s="391">
        <v>62</v>
      </c>
      <c r="C66" s="705" t="s">
        <v>126</v>
      </c>
      <c r="D66" s="707">
        <v>1921.56</v>
      </c>
      <c r="E66" s="685">
        <v>0</v>
      </c>
      <c r="F66" s="685">
        <v>0</v>
      </c>
      <c r="G66" s="687">
        <v>0</v>
      </c>
      <c r="H66" s="454">
        <f t="shared" si="1"/>
        <v>0</v>
      </c>
      <c r="J66" s="423">
        <f t="shared" si="2"/>
        <v>0</v>
      </c>
    </row>
    <row r="67" spans="1:10">
      <c r="A67" s="138"/>
      <c r="B67" s="391">
        <v>63</v>
      </c>
      <c r="C67" s="705" t="s">
        <v>128</v>
      </c>
      <c r="D67" s="707">
        <v>1013.4</v>
      </c>
      <c r="E67" s="685">
        <v>0</v>
      </c>
      <c r="F67" s="685">
        <v>0</v>
      </c>
      <c r="G67" s="687">
        <v>0</v>
      </c>
      <c r="H67" s="454">
        <f t="shared" si="1"/>
        <v>0</v>
      </c>
      <c r="J67" s="423">
        <f t="shared" si="2"/>
        <v>0</v>
      </c>
    </row>
    <row r="68" spans="1:10">
      <c r="A68" s="138"/>
      <c r="B68" s="391">
        <v>64</v>
      </c>
      <c r="C68" s="705" t="s">
        <v>129</v>
      </c>
      <c r="D68" s="707">
        <v>166</v>
      </c>
      <c r="E68" s="685">
        <v>0</v>
      </c>
      <c r="F68" s="685">
        <v>0</v>
      </c>
      <c r="G68" s="687">
        <v>0</v>
      </c>
      <c r="H68" s="454">
        <f t="shared" si="1"/>
        <v>0</v>
      </c>
      <c r="J68" s="423">
        <f t="shared" si="2"/>
        <v>0</v>
      </c>
    </row>
    <row r="69" spans="1:10">
      <c r="A69" s="138"/>
      <c r="B69" s="391">
        <v>65</v>
      </c>
      <c r="C69" s="705" t="s">
        <v>130</v>
      </c>
      <c r="D69" s="706">
        <v>6572</v>
      </c>
      <c r="E69" s="685">
        <v>0</v>
      </c>
      <c r="F69" s="685">
        <v>0</v>
      </c>
      <c r="G69" s="687">
        <v>0</v>
      </c>
      <c r="H69" s="454">
        <f t="shared" si="1"/>
        <v>0</v>
      </c>
      <c r="J69" s="423">
        <f t="shared" si="2"/>
        <v>0</v>
      </c>
    </row>
    <row r="70" spans="1:10">
      <c r="A70" s="138"/>
      <c r="B70" s="391">
        <v>66</v>
      </c>
      <c r="C70" s="705" t="s">
        <v>132</v>
      </c>
      <c r="D70" s="706">
        <v>388.5</v>
      </c>
      <c r="E70" s="685">
        <v>0</v>
      </c>
      <c r="F70" s="685">
        <v>0</v>
      </c>
      <c r="G70" s="687">
        <v>0</v>
      </c>
      <c r="H70" s="454">
        <f t="shared" ref="H70:H71" si="3">+G70-F70</f>
        <v>0</v>
      </c>
      <c r="J70" s="423">
        <f t="shared" ref="J70:J71" si="4">IF(G70&gt;0,1,0)</f>
        <v>0</v>
      </c>
    </row>
    <row r="71" spans="1:10">
      <c r="A71" s="138"/>
      <c r="B71" s="391">
        <v>67</v>
      </c>
      <c r="C71" s="705" t="s">
        <v>131</v>
      </c>
      <c r="D71" s="706">
        <v>2167</v>
      </c>
      <c r="E71" s="685">
        <v>0</v>
      </c>
      <c r="F71" s="685">
        <v>0</v>
      </c>
      <c r="G71" s="687">
        <v>0</v>
      </c>
      <c r="H71" s="454">
        <f t="shared" si="3"/>
        <v>0</v>
      </c>
      <c r="J71" s="423">
        <f t="shared" si="4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B9141-B0A5-4786-B5C0-D1E959B51F51}">
  <sheetPr codeName="Sheet51">
    <tabColor theme="8" tint="0.59999389629810485"/>
  </sheetPr>
  <dimension ref="A1:J7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8" sqref="H18"/>
    </sheetView>
  </sheetViews>
  <sheetFormatPr defaultColWidth="9" defaultRowHeight="18.75"/>
  <cols>
    <col min="1" max="1" width="6.7109375" style="423" customWidth="1"/>
    <col min="2" max="2" width="5.5703125" style="423" customWidth="1"/>
    <col min="3" max="3" width="13.7109375" style="423" customWidth="1"/>
    <col min="4" max="4" width="13.85546875" style="423" customWidth="1"/>
    <col min="5" max="5" width="13.140625" style="423" customWidth="1"/>
    <col min="6" max="7" width="13.5703125" style="423" customWidth="1"/>
    <col min="8" max="16384" width="9" style="423"/>
  </cols>
  <sheetData>
    <row r="1" spans="1:10">
      <c r="A1" s="876" t="s">
        <v>576</v>
      </c>
      <c r="B1" s="876"/>
      <c r="C1" s="876"/>
      <c r="D1" s="876"/>
      <c r="E1" s="876"/>
      <c r="F1" s="876"/>
      <c r="G1" s="876"/>
      <c r="H1" s="876"/>
    </row>
    <row r="2" spans="1:10">
      <c r="A2" s="876" t="s">
        <v>237</v>
      </c>
      <c r="B2" s="876" t="s">
        <v>227</v>
      </c>
      <c r="C2" s="876" t="s">
        <v>4</v>
      </c>
      <c r="D2" s="872" t="s">
        <v>228</v>
      </c>
      <c r="E2" s="876" t="s">
        <v>260</v>
      </c>
      <c r="F2" s="444" t="s">
        <v>230</v>
      </c>
      <c r="G2" s="444" t="s">
        <v>230</v>
      </c>
      <c r="H2" s="462" t="s">
        <v>434</v>
      </c>
      <c r="J2" s="422" t="s">
        <v>318</v>
      </c>
    </row>
    <row r="3" spans="1:10">
      <c r="A3" s="876"/>
      <c r="B3" s="876"/>
      <c r="C3" s="876"/>
      <c r="D3" s="872"/>
      <c r="E3" s="876"/>
      <c r="F3" s="444" t="s">
        <v>236</v>
      </c>
      <c r="G3" s="444" t="s">
        <v>235</v>
      </c>
      <c r="H3" s="462" t="s">
        <v>435</v>
      </c>
    </row>
    <row r="4" spans="1:10">
      <c r="A4" s="876" t="s">
        <v>40</v>
      </c>
      <c r="B4" s="876"/>
      <c r="C4" s="876"/>
      <c r="D4" s="461">
        <f>SUM(D5:D71)</f>
        <v>5273851.879999998</v>
      </c>
      <c r="E4" s="461">
        <f t="shared" ref="E4" si="0">SUM(E5:E71)</f>
        <v>81</v>
      </c>
      <c r="F4" s="461">
        <f>SUM(F5:F71)</f>
        <v>81</v>
      </c>
      <c r="G4" s="461">
        <f>SUM(G5:G71)</f>
        <v>81</v>
      </c>
      <c r="H4" s="461">
        <f>SUM(H5:H71)</f>
        <v>0</v>
      </c>
      <c r="J4" s="424">
        <f>SUM(J5:J71)</f>
        <v>7</v>
      </c>
    </row>
    <row r="5" spans="1:10">
      <c r="A5" s="138" t="s">
        <v>248</v>
      </c>
      <c r="B5" s="391">
        <v>1</v>
      </c>
      <c r="C5" s="705" t="s">
        <v>184</v>
      </c>
      <c r="D5" s="689">
        <v>928543.51</v>
      </c>
      <c r="E5" s="685">
        <v>47</v>
      </c>
      <c r="F5" s="685">
        <v>47</v>
      </c>
      <c r="G5" s="687">
        <v>47</v>
      </c>
      <c r="H5" s="460">
        <f>+G5-F5</f>
        <v>0</v>
      </c>
      <c r="J5" s="423">
        <f>IF(G5&gt;0,1,0)</f>
        <v>1</v>
      </c>
    </row>
    <row r="6" spans="1:10">
      <c r="A6" s="138" t="s">
        <v>249</v>
      </c>
      <c r="B6" s="391">
        <v>2</v>
      </c>
      <c r="C6" s="705" t="s">
        <v>194</v>
      </c>
      <c r="D6" s="689">
        <v>88665.62</v>
      </c>
      <c r="E6" s="685">
        <v>18</v>
      </c>
      <c r="F6" s="685">
        <v>18</v>
      </c>
      <c r="G6" s="687">
        <v>18</v>
      </c>
      <c r="H6" s="460">
        <f t="shared" ref="H6:H69" si="1">+G6-F6</f>
        <v>0</v>
      </c>
      <c r="J6" s="423">
        <f t="shared" ref="J6:J69" si="2">IF(G6&gt;0,1,0)</f>
        <v>1</v>
      </c>
    </row>
    <row r="7" spans="1:10">
      <c r="A7" s="138"/>
      <c r="B7" s="391">
        <v>3</v>
      </c>
      <c r="C7" s="705" t="s">
        <v>196</v>
      </c>
      <c r="D7" s="704">
        <v>1196555.2</v>
      </c>
      <c r="E7" s="685">
        <v>9</v>
      </c>
      <c r="F7" s="685">
        <v>9</v>
      </c>
      <c r="G7" s="687">
        <v>9</v>
      </c>
      <c r="H7" s="460">
        <f t="shared" si="1"/>
        <v>0</v>
      </c>
      <c r="J7" s="423">
        <f t="shared" si="2"/>
        <v>1</v>
      </c>
    </row>
    <row r="8" spans="1:10">
      <c r="A8" s="138"/>
      <c r="B8" s="391">
        <v>4</v>
      </c>
      <c r="C8" s="705" t="s">
        <v>192</v>
      </c>
      <c r="D8" s="689">
        <v>6908.39</v>
      </c>
      <c r="E8" s="685">
        <v>3</v>
      </c>
      <c r="F8" s="685">
        <v>3</v>
      </c>
      <c r="G8" s="687">
        <v>3</v>
      </c>
      <c r="H8" s="460">
        <f t="shared" si="1"/>
        <v>0</v>
      </c>
      <c r="J8" s="423">
        <f t="shared" si="2"/>
        <v>1</v>
      </c>
    </row>
    <row r="9" spans="1:10">
      <c r="A9" s="138"/>
      <c r="B9" s="391">
        <v>5</v>
      </c>
      <c r="C9" s="705" t="s">
        <v>170</v>
      </c>
      <c r="D9" s="689">
        <v>32466.400000000001</v>
      </c>
      <c r="E9" s="685">
        <v>2</v>
      </c>
      <c r="F9" s="685">
        <v>2</v>
      </c>
      <c r="G9" s="687">
        <v>2</v>
      </c>
      <c r="H9" s="460">
        <f t="shared" si="1"/>
        <v>0</v>
      </c>
      <c r="J9" s="423">
        <f t="shared" si="2"/>
        <v>1</v>
      </c>
    </row>
    <row r="10" spans="1:10">
      <c r="A10" s="138"/>
      <c r="B10" s="391">
        <v>6</v>
      </c>
      <c r="C10" s="705" t="s">
        <v>186</v>
      </c>
      <c r="D10" s="689">
        <v>423653.35</v>
      </c>
      <c r="E10" s="685">
        <v>1</v>
      </c>
      <c r="F10" s="685">
        <v>1</v>
      </c>
      <c r="G10" s="687">
        <v>1</v>
      </c>
      <c r="H10" s="460">
        <f t="shared" si="1"/>
        <v>0</v>
      </c>
      <c r="J10" s="423">
        <f t="shared" si="2"/>
        <v>1</v>
      </c>
    </row>
    <row r="11" spans="1:10">
      <c r="A11" s="138"/>
      <c r="B11" s="391">
        <v>7</v>
      </c>
      <c r="C11" s="705" t="s">
        <v>187</v>
      </c>
      <c r="D11" s="689">
        <v>68512.509999999995</v>
      </c>
      <c r="E11" s="685">
        <v>1</v>
      </c>
      <c r="F11" s="685">
        <v>1</v>
      </c>
      <c r="G11" s="687">
        <v>1</v>
      </c>
      <c r="H11" s="460">
        <f t="shared" si="1"/>
        <v>0</v>
      </c>
      <c r="J11" s="423">
        <f t="shared" si="2"/>
        <v>1</v>
      </c>
    </row>
    <row r="12" spans="1:10">
      <c r="A12" s="138" t="s">
        <v>250</v>
      </c>
      <c r="B12" s="391">
        <v>8</v>
      </c>
      <c r="C12" s="705" t="s">
        <v>155</v>
      </c>
      <c r="D12" s="689">
        <v>146</v>
      </c>
      <c r="E12" s="685">
        <v>0</v>
      </c>
      <c r="F12" s="685">
        <v>0</v>
      </c>
      <c r="G12" s="687">
        <v>0</v>
      </c>
      <c r="H12" s="460">
        <f t="shared" si="1"/>
        <v>0</v>
      </c>
      <c r="J12" s="423">
        <f t="shared" si="2"/>
        <v>0</v>
      </c>
    </row>
    <row r="13" spans="1:10">
      <c r="A13" s="138" t="s">
        <v>249</v>
      </c>
      <c r="B13" s="391">
        <v>9</v>
      </c>
      <c r="C13" s="705" t="s">
        <v>156</v>
      </c>
      <c r="D13" s="689">
        <v>1501.5</v>
      </c>
      <c r="E13" s="685">
        <v>0</v>
      </c>
      <c r="F13" s="685">
        <v>0</v>
      </c>
      <c r="G13" s="687">
        <v>0</v>
      </c>
      <c r="H13" s="460">
        <f t="shared" si="1"/>
        <v>0</v>
      </c>
      <c r="J13" s="423">
        <f t="shared" si="2"/>
        <v>0</v>
      </c>
    </row>
    <row r="14" spans="1:10">
      <c r="A14" s="138"/>
      <c r="B14" s="391">
        <v>10</v>
      </c>
      <c r="C14" s="705" t="s">
        <v>217</v>
      </c>
      <c r="D14" s="689">
        <v>8678.75</v>
      </c>
      <c r="E14" s="685">
        <v>0</v>
      </c>
      <c r="F14" s="685">
        <v>0</v>
      </c>
      <c r="G14" s="687">
        <v>0</v>
      </c>
      <c r="H14" s="460">
        <f t="shared" si="1"/>
        <v>0</v>
      </c>
      <c r="J14" s="423">
        <f t="shared" si="2"/>
        <v>0</v>
      </c>
    </row>
    <row r="15" spans="1:10">
      <c r="A15" s="138"/>
      <c r="B15" s="391">
        <v>11</v>
      </c>
      <c r="C15" s="705" t="s">
        <v>158</v>
      </c>
      <c r="D15" s="689">
        <v>627</v>
      </c>
      <c r="E15" s="685">
        <v>0</v>
      </c>
      <c r="F15" s="685">
        <v>0</v>
      </c>
      <c r="G15" s="687">
        <v>0</v>
      </c>
      <c r="H15" s="460">
        <f t="shared" si="1"/>
        <v>0</v>
      </c>
      <c r="J15" s="423">
        <f t="shared" si="2"/>
        <v>0</v>
      </c>
    </row>
    <row r="16" spans="1:10">
      <c r="A16" s="138"/>
      <c r="B16" s="391">
        <v>12</v>
      </c>
      <c r="C16" s="705" t="s">
        <v>159</v>
      </c>
      <c r="D16" s="689">
        <v>575.25</v>
      </c>
      <c r="E16" s="685">
        <v>0</v>
      </c>
      <c r="F16" s="685">
        <v>0</v>
      </c>
      <c r="G16" s="687">
        <v>0</v>
      </c>
      <c r="H16" s="460">
        <f t="shared" si="1"/>
        <v>0</v>
      </c>
      <c r="J16" s="423">
        <f t="shared" si="2"/>
        <v>0</v>
      </c>
    </row>
    <row r="17" spans="1:10">
      <c r="A17" s="138"/>
      <c r="B17" s="391">
        <v>13</v>
      </c>
      <c r="C17" s="705" t="s">
        <v>160</v>
      </c>
      <c r="D17" s="689">
        <v>5432</v>
      </c>
      <c r="E17" s="685">
        <v>0</v>
      </c>
      <c r="F17" s="685">
        <v>0</v>
      </c>
      <c r="G17" s="687">
        <v>0</v>
      </c>
      <c r="H17" s="460">
        <f t="shared" si="1"/>
        <v>0</v>
      </c>
      <c r="J17" s="423">
        <f t="shared" si="2"/>
        <v>0</v>
      </c>
    </row>
    <row r="18" spans="1:10">
      <c r="A18" s="138"/>
      <c r="B18" s="391">
        <v>14</v>
      </c>
      <c r="C18" s="705" t="s">
        <v>161</v>
      </c>
      <c r="D18" s="689">
        <v>22.25</v>
      </c>
      <c r="E18" s="685">
        <v>0</v>
      </c>
      <c r="F18" s="685">
        <v>0</v>
      </c>
      <c r="G18" s="687">
        <v>0</v>
      </c>
      <c r="H18" s="460">
        <f t="shared" si="1"/>
        <v>0</v>
      </c>
      <c r="J18" s="423">
        <f t="shared" si="2"/>
        <v>0</v>
      </c>
    </row>
    <row r="19" spans="1:10">
      <c r="A19" s="138" t="s">
        <v>252</v>
      </c>
      <c r="B19" s="391">
        <v>15</v>
      </c>
      <c r="C19" s="705" t="s">
        <v>174</v>
      </c>
      <c r="D19" s="689">
        <v>16542</v>
      </c>
      <c r="E19" s="685">
        <v>0</v>
      </c>
      <c r="F19" s="685">
        <v>0</v>
      </c>
      <c r="G19" s="687">
        <v>0</v>
      </c>
      <c r="H19" s="460">
        <f t="shared" si="1"/>
        <v>0</v>
      </c>
      <c r="J19" s="423">
        <f t="shared" si="2"/>
        <v>0</v>
      </c>
    </row>
    <row r="20" spans="1:10">
      <c r="A20" s="138" t="s">
        <v>251</v>
      </c>
      <c r="B20" s="391">
        <v>16</v>
      </c>
      <c r="C20" s="705" t="s">
        <v>175</v>
      </c>
      <c r="D20" s="706">
        <v>365.25</v>
      </c>
      <c r="E20" s="685">
        <v>0</v>
      </c>
      <c r="F20" s="685">
        <v>0</v>
      </c>
      <c r="G20" s="687">
        <v>0</v>
      </c>
      <c r="H20" s="460">
        <f t="shared" si="1"/>
        <v>0</v>
      </c>
      <c r="J20" s="423">
        <f t="shared" si="2"/>
        <v>0</v>
      </c>
    </row>
    <row r="21" spans="1:10">
      <c r="A21" s="138"/>
      <c r="B21" s="391">
        <v>17</v>
      </c>
      <c r="C21" s="705" t="s">
        <v>176</v>
      </c>
      <c r="D21" s="689">
        <v>82545</v>
      </c>
      <c r="E21" s="685">
        <v>0</v>
      </c>
      <c r="F21" s="685">
        <v>0</v>
      </c>
      <c r="G21" s="687">
        <v>0</v>
      </c>
      <c r="H21" s="460">
        <f t="shared" si="1"/>
        <v>0</v>
      </c>
      <c r="J21" s="423">
        <f t="shared" si="2"/>
        <v>0</v>
      </c>
    </row>
    <row r="22" spans="1:10">
      <c r="A22" s="138"/>
      <c r="B22" s="391">
        <v>18</v>
      </c>
      <c r="C22" s="705" t="s">
        <v>177</v>
      </c>
      <c r="D22" s="689">
        <v>4254</v>
      </c>
      <c r="E22" s="685">
        <v>0</v>
      </c>
      <c r="F22" s="685">
        <v>0</v>
      </c>
      <c r="G22" s="687">
        <v>0</v>
      </c>
      <c r="H22" s="460">
        <f t="shared" si="1"/>
        <v>0</v>
      </c>
      <c r="J22" s="423">
        <f t="shared" si="2"/>
        <v>0</v>
      </c>
    </row>
    <row r="23" spans="1:10">
      <c r="A23" s="138"/>
      <c r="B23" s="391">
        <v>19</v>
      </c>
      <c r="C23" s="705" t="s">
        <v>178</v>
      </c>
      <c r="D23" s="689">
        <v>11143.77</v>
      </c>
      <c r="E23" s="685">
        <v>0</v>
      </c>
      <c r="F23" s="685">
        <v>0</v>
      </c>
      <c r="G23" s="687">
        <v>0</v>
      </c>
      <c r="H23" s="460">
        <f t="shared" si="1"/>
        <v>0</v>
      </c>
      <c r="J23" s="423">
        <f t="shared" si="2"/>
        <v>0</v>
      </c>
    </row>
    <row r="24" spans="1:10">
      <c r="A24" s="138"/>
      <c r="B24" s="391">
        <v>20</v>
      </c>
      <c r="C24" s="705" t="s">
        <v>179</v>
      </c>
      <c r="D24" s="706">
        <v>47</v>
      </c>
      <c r="E24" s="685">
        <v>0</v>
      </c>
      <c r="F24" s="685">
        <v>0</v>
      </c>
      <c r="G24" s="687">
        <v>0</v>
      </c>
      <c r="H24" s="460">
        <f t="shared" si="1"/>
        <v>0</v>
      </c>
      <c r="J24" s="423">
        <f t="shared" si="2"/>
        <v>0</v>
      </c>
    </row>
    <row r="25" spans="1:10">
      <c r="A25" s="138"/>
      <c r="B25" s="391">
        <v>21</v>
      </c>
      <c r="C25" s="705" t="s">
        <v>181</v>
      </c>
      <c r="D25" s="689">
        <v>4</v>
      </c>
      <c r="E25" s="685">
        <v>0</v>
      </c>
      <c r="F25" s="685">
        <v>0</v>
      </c>
      <c r="G25" s="687">
        <v>0</v>
      </c>
      <c r="H25" s="460">
        <f t="shared" si="1"/>
        <v>0</v>
      </c>
      <c r="J25" s="423">
        <f t="shared" si="2"/>
        <v>0</v>
      </c>
    </row>
    <row r="26" spans="1:10">
      <c r="A26" s="138"/>
      <c r="B26" s="391">
        <v>22</v>
      </c>
      <c r="C26" s="705" t="s">
        <v>164</v>
      </c>
      <c r="D26" s="706">
        <v>12941.25</v>
      </c>
      <c r="E26" s="685">
        <v>0</v>
      </c>
      <c r="F26" s="685">
        <v>0</v>
      </c>
      <c r="G26" s="687">
        <v>0</v>
      </c>
      <c r="H26" s="460">
        <f t="shared" si="1"/>
        <v>0</v>
      </c>
      <c r="J26" s="423">
        <f t="shared" si="2"/>
        <v>0</v>
      </c>
    </row>
    <row r="27" spans="1:10">
      <c r="A27" s="138" t="s">
        <v>267</v>
      </c>
      <c r="B27" s="391">
        <v>23</v>
      </c>
      <c r="C27" s="705" t="s">
        <v>165</v>
      </c>
      <c r="D27" s="706">
        <v>29059.75</v>
      </c>
      <c r="E27" s="685">
        <v>0</v>
      </c>
      <c r="F27" s="685">
        <v>0</v>
      </c>
      <c r="G27" s="687">
        <v>0</v>
      </c>
      <c r="H27" s="460">
        <f t="shared" si="1"/>
        <v>0</v>
      </c>
      <c r="J27" s="423">
        <f t="shared" si="2"/>
        <v>0</v>
      </c>
    </row>
    <row r="28" spans="1:10">
      <c r="A28" s="138" t="s">
        <v>268</v>
      </c>
      <c r="B28" s="391">
        <v>24</v>
      </c>
      <c r="C28" s="705" t="s">
        <v>166</v>
      </c>
      <c r="D28" s="706">
        <v>100898.5</v>
      </c>
      <c r="E28" s="685">
        <v>0</v>
      </c>
      <c r="F28" s="685">
        <v>0</v>
      </c>
      <c r="G28" s="687">
        <v>0</v>
      </c>
      <c r="H28" s="460">
        <f t="shared" si="1"/>
        <v>0</v>
      </c>
      <c r="J28" s="423">
        <f t="shared" si="2"/>
        <v>0</v>
      </c>
    </row>
    <row r="29" spans="1:10">
      <c r="A29" s="138"/>
      <c r="B29" s="391">
        <v>25</v>
      </c>
      <c r="C29" s="705" t="s">
        <v>167</v>
      </c>
      <c r="D29" s="706">
        <v>62047</v>
      </c>
      <c r="E29" s="685">
        <v>0</v>
      </c>
      <c r="F29" s="685">
        <v>0</v>
      </c>
      <c r="G29" s="687">
        <v>0</v>
      </c>
      <c r="H29" s="460">
        <f t="shared" si="1"/>
        <v>0</v>
      </c>
      <c r="J29" s="423">
        <f t="shared" si="2"/>
        <v>0</v>
      </c>
    </row>
    <row r="30" spans="1:10">
      <c r="A30" s="138"/>
      <c r="B30" s="391">
        <v>26</v>
      </c>
      <c r="C30" s="705" t="s">
        <v>168</v>
      </c>
      <c r="D30" s="706">
        <v>2516.75</v>
      </c>
      <c r="E30" s="685">
        <v>0</v>
      </c>
      <c r="F30" s="685">
        <v>0</v>
      </c>
      <c r="G30" s="687">
        <v>0</v>
      </c>
      <c r="H30" s="460">
        <f t="shared" si="1"/>
        <v>0</v>
      </c>
      <c r="J30" s="423">
        <f t="shared" si="2"/>
        <v>0</v>
      </c>
    </row>
    <row r="31" spans="1:10">
      <c r="A31" s="138"/>
      <c r="B31" s="391">
        <v>27</v>
      </c>
      <c r="C31" s="705" t="s">
        <v>169</v>
      </c>
      <c r="D31" s="706">
        <v>13108.5</v>
      </c>
      <c r="E31" s="685">
        <v>0</v>
      </c>
      <c r="F31" s="685">
        <v>0</v>
      </c>
      <c r="G31" s="687">
        <v>0</v>
      </c>
      <c r="H31" s="460">
        <f t="shared" si="1"/>
        <v>0</v>
      </c>
      <c r="J31" s="423">
        <f t="shared" si="2"/>
        <v>0</v>
      </c>
    </row>
    <row r="32" spans="1:10">
      <c r="A32" s="138"/>
      <c r="B32" s="391">
        <v>28</v>
      </c>
      <c r="C32" s="705" t="s">
        <v>172</v>
      </c>
      <c r="D32" s="706">
        <v>34247.19</v>
      </c>
      <c r="E32" s="685">
        <v>0</v>
      </c>
      <c r="F32" s="685">
        <v>0</v>
      </c>
      <c r="G32" s="687">
        <v>0</v>
      </c>
      <c r="H32" s="460">
        <f t="shared" si="1"/>
        <v>0</v>
      </c>
      <c r="J32" s="423">
        <f t="shared" si="2"/>
        <v>0</v>
      </c>
    </row>
    <row r="33" spans="1:10">
      <c r="A33" s="138"/>
      <c r="B33" s="391">
        <v>29</v>
      </c>
      <c r="C33" s="705" t="s">
        <v>134</v>
      </c>
      <c r="D33" s="706">
        <v>5764.49</v>
      </c>
      <c r="E33" s="685">
        <v>0</v>
      </c>
      <c r="F33" s="685">
        <v>0</v>
      </c>
      <c r="G33" s="687">
        <v>0</v>
      </c>
      <c r="H33" s="460">
        <f t="shared" si="1"/>
        <v>0</v>
      </c>
      <c r="J33" s="423">
        <f t="shared" si="2"/>
        <v>0</v>
      </c>
    </row>
    <row r="34" spans="1:10">
      <c r="A34" s="138"/>
      <c r="B34" s="391">
        <v>30</v>
      </c>
      <c r="C34" s="705" t="s">
        <v>135</v>
      </c>
      <c r="D34" s="706">
        <v>1243.75</v>
      </c>
      <c r="E34" s="685">
        <v>0</v>
      </c>
      <c r="F34" s="685">
        <v>0</v>
      </c>
      <c r="G34" s="687">
        <v>0</v>
      </c>
      <c r="H34" s="460">
        <f t="shared" si="1"/>
        <v>0</v>
      </c>
      <c r="J34" s="423">
        <f t="shared" si="2"/>
        <v>0</v>
      </c>
    </row>
    <row r="35" spans="1:10">
      <c r="A35" s="138"/>
      <c r="B35" s="391">
        <v>31</v>
      </c>
      <c r="C35" s="705" t="s">
        <v>136</v>
      </c>
      <c r="D35" s="706">
        <v>6</v>
      </c>
      <c r="E35" s="685">
        <v>0</v>
      </c>
      <c r="F35" s="685">
        <v>0</v>
      </c>
      <c r="G35" s="687">
        <v>0</v>
      </c>
      <c r="H35" s="460">
        <f t="shared" si="1"/>
        <v>0</v>
      </c>
      <c r="J35" s="423">
        <f t="shared" si="2"/>
        <v>0</v>
      </c>
    </row>
    <row r="36" spans="1:10">
      <c r="A36" s="138"/>
      <c r="B36" s="391">
        <v>32</v>
      </c>
      <c r="C36" s="705" t="s">
        <v>137</v>
      </c>
      <c r="D36" s="706">
        <v>6478.25</v>
      </c>
      <c r="E36" s="685">
        <v>0</v>
      </c>
      <c r="F36" s="685">
        <v>0</v>
      </c>
      <c r="G36" s="687">
        <v>0</v>
      </c>
      <c r="H36" s="460">
        <f t="shared" si="1"/>
        <v>0</v>
      </c>
      <c r="J36" s="423">
        <f t="shared" si="2"/>
        <v>0</v>
      </c>
    </row>
    <row r="37" spans="1:10">
      <c r="A37" s="138"/>
      <c r="B37" s="391">
        <v>33</v>
      </c>
      <c r="C37" s="705" t="s">
        <v>138</v>
      </c>
      <c r="D37" s="706">
        <v>3250.5</v>
      </c>
      <c r="E37" s="685">
        <v>0</v>
      </c>
      <c r="F37" s="685">
        <v>0</v>
      </c>
      <c r="G37" s="687">
        <v>0</v>
      </c>
      <c r="H37" s="460">
        <f t="shared" si="1"/>
        <v>0</v>
      </c>
      <c r="J37" s="423">
        <f t="shared" si="2"/>
        <v>0</v>
      </c>
    </row>
    <row r="38" spans="1:10">
      <c r="A38" s="138"/>
      <c r="B38" s="391">
        <v>34</v>
      </c>
      <c r="C38" s="705" t="s">
        <v>139</v>
      </c>
      <c r="D38" s="706">
        <v>27676.32</v>
      </c>
      <c r="E38" s="685">
        <v>0</v>
      </c>
      <c r="F38" s="685">
        <v>0</v>
      </c>
      <c r="G38" s="687">
        <v>0</v>
      </c>
      <c r="H38" s="460">
        <f t="shared" si="1"/>
        <v>0</v>
      </c>
      <c r="J38" s="423">
        <f t="shared" si="2"/>
        <v>0</v>
      </c>
    </row>
    <row r="39" spans="1:10">
      <c r="A39" s="138"/>
      <c r="B39" s="391">
        <v>35</v>
      </c>
      <c r="C39" s="705" t="s">
        <v>140</v>
      </c>
      <c r="D39" s="706">
        <v>2046.29</v>
      </c>
      <c r="E39" s="685">
        <v>0</v>
      </c>
      <c r="F39" s="685">
        <v>0</v>
      </c>
      <c r="G39" s="687">
        <v>0</v>
      </c>
      <c r="H39" s="460">
        <f t="shared" si="1"/>
        <v>0</v>
      </c>
      <c r="J39" s="423">
        <f t="shared" si="2"/>
        <v>0</v>
      </c>
    </row>
    <row r="40" spans="1:10">
      <c r="A40" s="138"/>
      <c r="B40" s="391">
        <v>36</v>
      </c>
      <c r="C40" s="705" t="s">
        <v>141</v>
      </c>
      <c r="D40" s="706">
        <v>94.5</v>
      </c>
      <c r="E40" s="685">
        <v>0</v>
      </c>
      <c r="F40" s="685">
        <v>0</v>
      </c>
      <c r="G40" s="687">
        <v>0</v>
      </c>
      <c r="H40" s="460">
        <f t="shared" si="1"/>
        <v>0</v>
      </c>
      <c r="J40" s="423">
        <f t="shared" si="2"/>
        <v>0</v>
      </c>
    </row>
    <row r="41" spans="1:10">
      <c r="A41" s="138"/>
      <c r="B41" s="391">
        <v>37</v>
      </c>
      <c r="C41" s="705" t="s">
        <v>142</v>
      </c>
      <c r="D41" s="706">
        <v>4798</v>
      </c>
      <c r="E41" s="685">
        <v>0</v>
      </c>
      <c r="F41" s="685">
        <v>0</v>
      </c>
      <c r="G41" s="687">
        <v>0</v>
      </c>
      <c r="H41" s="460">
        <f t="shared" si="1"/>
        <v>0</v>
      </c>
      <c r="J41" s="423">
        <f t="shared" si="2"/>
        <v>0</v>
      </c>
    </row>
    <row r="42" spans="1:10">
      <c r="A42" s="138"/>
      <c r="B42" s="391">
        <v>38</v>
      </c>
      <c r="C42" s="705" t="s">
        <v>143</v>
      </c>
      <c r="D42" s="706">
        <v>1240.04</v>
      </c>
      <c r="E42" s="685">
        <v>0</v>
      </c>
      <c r="F42" s="685">
        <v>0</v>
      </c>
      <c r="G42" s="687">
        <v>0</v>
      </c>
      <c r="H42" s="460">
        <f t="shared" si="1"/>
        <v>0</v>
      </c>
      <c r="J42" s="423">
        <f t="shared" si="2"/>
        <v>0</v>
      </c>
    </row>
    <row r="43" spans="1:10">
      <c r="A43" s="138"/>
      <c r="B43" s="391">
        <v>39</v>
      </c>
      <c r="C43" s="705" t="s">
        <v>144</v>
      </c>
      <c r="D43" s="706">
        <v>18.75</v>
      </c>
      <c r="E43" s="685">
        <v>0</v>
      </c>
      <c r="F43" s="685">
        <v>0</v>
      </c>
      <c r="G43" s="687">
        <v>0</v>
      </c>
      <c r="H43" s="460">
        <f t="shared" si="1"/>
        <v>0</v>
      </c>
      <c r="J43" s="423">
        <f t="shared" si="2"/>
        <v>0</v>
      </c>
    </row>
    <row r="44" spans="1:10">
      <c r="A44" s="138"/>
      <c r="B44" s="391">
        <v>40</v>
      </c>
      <c r="C44" s="705" t="s">
        <v>145</v>
      </c>
      <c r="D44" s="706">
        <v>16485.150000000001</v>
      </c>
      <c r="E44" s="685">
        <v>0</v>
      </c>
      <c r="F44" s="685">
        <v>0</v>
      </c>
      <c r="G44" s="687">
        <v>0</v>
      </c>
      <c r="H44" s="460">
        <f t="shared" si="1"/>
        <v>0</v>
      </c>
      <c r="J44" s="423">
        <f t="shared" si="2"/>
        <v>0</v>
      </c>
    </row>
    <row r="45" spans="1:10">
      <c r="A45" s="138"/>
      <c r="B45" s="391">
        <v>41</v>
      </c>
      <c r="C45" s="705" t="s">
        <v>269</v>
      </c>
      <c r="D45" s="706">
        <v>5744.25</v>
      </c>
      <c r="E45" s="685">
        <v>0</v>
      </c>
      <c r="F45" s="685">
        <v>0</v>
      </c>
      <c r="G45" s="687">
        <v>0</v>
      </c>
      <c r="H45" s="460">
        <f t="shared" si="1"/>
        <v>0</v>
      </c>
      <c r="J45" s="423">
        <f t="shared" si="2"/>
        <v>0</v>
      </c>
    </row>
    <row r="46" spans="1:10">
      <c r="A46" s="138" t="s">
        <v>256</v>
      </c>
      <c r="B46" s="391">
        <v>42</v>
      </c>
      <c r="C46" s="705" t="s">
        <v>147</v>
      </c>
      <c r="D46" s="706">
        <v>22465.42</v>
      </c>
      <c r="E46" s="685">
        <v>0</v>
      </c>
      <c r="F46" s="685">
        <v>0</v>
      </c>
      <c r="G46" s="687">
        <v>0</v>
      </c>
      <c r="H46" s="460">
        <f t="shared" si="1"/>
        <v>0</v>
      </c>
      <c r="J46" s="423">
        <f t="shared" si="2"/>
        <v>0</v>
      </c>
    </row>
    <row r="47" spans="1:10">
      <c r="A47" s="138" t="s">
        <v>257</v>
      </c>
      <c r="B47" s="391">
        <v>43</v>
      </c>
      <c r="C47" s="705" t="s">
        <v>148</v>
      </c>
      <c r="D47" s="706">
        <v>2119.52</v>
      </c>
      <c r="E47" s="685">
        <v>0</v>
      </c>
      <c r="F47" s="685">
        <v>0</v>
      </c>
      <c r="G47" s="687">
        <v>0</v>
      </c>
      <c r="H47" s="460">
        <f t="shared" si="1"/>
        <v>0</v>
      </c>
      <c r="J47" s="423">
        <f t="shared" si="2"/>
        <v>0</v>
      </c>
    </row>
    <row r="48" spans="1:10">
      <c r="A48" s="138"/>
      <c r="B48" s="391">
        <v>44</v>
      </c>
      <c r="C48" s="705" t="s">
        <v>150</v>
      </c>
      <c r="D48" s="706">
        <v>6773.3</v>
      </c>
      <c r="E48" s="685">
        <v>0</v>
      </c>
      <c r="F48" s="685">
        <v>0</v>
      </c>
      <c r="G48" s="687">
        <v>0</v>
      </c>
      <c r="H48" s="460">
        <f t="shared" si="1"/>
        <v>0</v>
      </c>
      <c r="J48" s="423">
        <f t="shared" si="2"/>
        <v>0</v>
      </c>
    </row>
    <row r="49" spans="1:10">
      <c r="A49" s="138"/>
      <c r="B49" s="391">
        <v>45</v>
      </c>
      <c r="C49" s="705" t="s">
        <v>151</v>
      </c>
      <c r="D49" s="706">
        <v>5161.25</v>
      </c>
      <c r="E49" s="685">
        <v>0</v>
      </c>
      <c r="F49" s="685">
        <v>0</v>
      </c>
      <c r="G49" s="687">
        <v>0</v>
      </c>
      <c r="H49" s="460">
        <f t="shared" si="1"/>
        <v>0</v>
      </c>
      <c r="J49" s="423">
        <f t="shared" si="2"/>
        <v>0</v>
      </c>
    </row>
    <row r="50" spans="1:10">
      <c r="A50" s="391"/>
      <c r="B50" s="391">
        <v>46</v>
      </c>
      <c r="C50" s="705" t="s">
        <v>152</v>
      </c>
      <c r="D50" s="706">
        <v>29475.759999999998</v>
      </c>
      <c r="E50" s="685">
        <v>0</v>
      </c>
      <c r="F50" s="685">
        <v>0</v>
      </c>
      <c r="G50" s="687">
        <v>0</v>
      </c>
      <c r="H50" s="460">
        <f t="shared" si="1"/>
        <v>0</v>
      </c>
      <c r="J50" s="423">
        <f t="shared" si="2"/>
        <v>0</v>
      </c>
    </row>
    <row r="51" spans="1:10">
      <c r="A51" s="391"/>
      <c r="B51" s="391">
        <v>47</v>
      </c>
      <c r="C51" s="705" t="s">
        <v>153</v>
      </c>
      <c r="D51" s="706">
        <v>8107.01</v>
      </c>
      <c r="E51" s="685">
        <v>0</v>
      </c>
      <c r="F51" s="685">
        <v>0</v>
      </c>
      <c r="G51" s="687">
        <v>0</v>
      </c>
      <c r="H51" s="460">
        <f t="shared" si="1"/>
        <v>0</v>
      </c>
      <c r="J51" s="423">
        <f t="shared" si="2"/>
        <v>0</v>
      </c>
    </row>
    <row r="52" spans="1:10">
      <c r="A52" s="391"/>
      <c r="B52" s="391">
        <v>48</v>
      </c>
      <c r="C52" s="705" t="s">
        <v>183</v>
      </c>
      <c r="D52" s="706">
        <v>1149705</v>
      </c>
      <c r="E52" s="685">
        <v>0</v>
      </c>
      <c r="F52" s="685">
        <v>0</v>
      </c>
      <c r="G52" s="687">
        <v>0</v>
      </c>
      <c r="H52" s="460">
        <f t="shared" si="1"/>
        <v>0</v>
      </c>
      <c r="J52" s="423">
        <f t="shared" si="2"/>
        <v>0</v>
      </c>
    </row>
    <row r="53" spans="1:10">
      <c r="A53" s="138"/>
      <c r="B53" s="391">
        <v>49</v>
      </c>
      <c r="C53" s="705" t="s">
        <v>185</v>
      </c>
      <c r="D53" s="706">
        <v>210398.29</v>
      </c>
      <c r="E53" s="685">
        <v>0</v>
      </c>
      <c r="F53" s="685">
        <v>0</v>
      </c>
      <c r="G53" s="687">
        <v>0</v>
      </c>
      <c r="H53" s="460">
        <f t="shared" si="1"/>
        <v>0</v>
      </c>
      <c r="J53" s="423">
        <f t="shared" si="2"/>
        <v>0</v>
      </c>
    </row>
    <row r="54" spans="1:10">
      <c r="A54" s="138"/>
      <c r="B54" s="391">
        <v>50</v>
      </c>
      <c r="C54" s="705" t="s">
        <v>188</v>
      </c>
      <c r="D54" s="706">
        <v>16648.8</v>
      </c>
      <c r="E54" s="685">
        <v>0</v>
      </c>
      <c r="F54" s="685">
        <v>0</v>
      </c>
      <c r="G54" s="687">
        <v>0</v>
      </c>
      <c r="H54" s="460">
        <f t="shared" si="1"/>
        <v>0</v>
      </c>
      <c r="J54" s="423">
        <f t="shared" si="2"/>
        <v>0</v>
      </c>
    </row>
    <row r="55" spans="1:10">
      <c r="A55" s="138"/>
      <c r="B55" s="391">
        <v>51</v>
      </c>
      <c r="C55" s="705" t="s">
        <v>189</v>
      </c>
      <c r="D55" s="706">
        <v>199244.77</v>
      </c>
      <c r="E55" s="685">
        <v>0</v>
      </c>
      <c r="F55" s="685">
        <v>0</v>
      </c>
      <c r="G55" s="687">
        <v>0</v>
      </c>
      <c r="H55" s="460">
        <f t="shared" si="1"/>
        <v>0</v>
      </c>
      <c r="J55" s="423">
        <f t="shared" si="2"/>
        <v>0</v>
      </c>
    </row>
    <row r="56" spans="1:10">
      <c r="A56" s="138"/>
      <c r="B56" s="391">
        <v>52</v>
      </c>
      <c r="C56" s="705" t="s">
        <v>190</v>
      </c>
      <c r="D56" s="706">
        <v>108772.89</v>
      </c>
      <c r="E56" s="685">
        <v>0</v>
      </c>
      <c r="F56" s="685">
        <v>0</v>
      </c>
      <c r="G56" s="687">
        <v>0</v>
      </c>
      <c r="H56" s="460">
        <f t="shared" si="1"/>
        <v>0</v>
      </c>
      <c r="J56" s="423">
        <f t="shared" si="2"/>
        <v>0</v>
      </c>
    </row>
    <row r="57" spans="1:10">
      <c r="A57" s="138"/>
      <c r="B57" s="391">
        <v>53</v>
      </c>
      <c r="C57" s="705" t="s">
        <v>191</v>
      </c>
      <c r="D57" s="706">
        <v>3026</v>
      </c>
      <c r="E57" s="685">
        <v>0</v>
      </c>
      <c r="F57" s="685">
        <v>0</v>
      </c>
      <c r="G57" s="687">
        <v>0</v>
      </c>
      <c r="H57" s="460">
        <f t="shared" si="1"/>
        <v>0</v>
      </c>
      <c r="J57" s="423">
        <f t="shared" si="2"/>
        <v>0</v>
      </c>
    </row>
    <row r="58" spans="1:10">
      <c r="A58" s="138"/>
      <c r="B58" s="391">
        <v>54</v>
      </c>
      <c r="C58" s="705" t="s">
        <v>193</v>
      </c>
      <c r="D58" s="706">
        <v>136841.29999999999</v>
      </c>
      <c r="E58" s="685">
        <v>0</v>
      </c>
      <c r="F58" s="685">
        <v>0</v>
      </c>
      <c r="G58" s="687">
        <v>0</v>
      </c>
      <c r="H58" s="460">
        <f t="shared" si="1"/>
        <v>0</v>
      </c>
      <c r="J58" s="423">
        <f t="shared" si="2"/>
        <v>0</v>
      </c>
    </row>
    <row r="59" spans="1:10">
      <c r="A59" s="138"/>
      <c r="B59" s="391">
        <v>55</v>
      </c>
      <c r="C59" s="705" t="s">
        <v>195</v>
      </c>
      <c r="D59" s="706">
        <v>137286.72</v>
      </c>
      <c r="E59" s="685">
        <v>0</v>
      </c>
      <c r="F59" s="685">
        <v>0</v>
      </c>
      <c r="G59" s="687">
        <v>0</v>
      </c>
      <c r="H59" s="463">
        <f t="shared" si="1"/>
        <v>0</v>
      </c>
      <c r="J59" s="423">
        <f t="shared" si="2"/>
        <v>0</v>
      </c>
    </row>
    <row r="60" spans="1:10">
      <c r="A60" s="138" t="s">
        <v>258</v>
      </c>
      <c r="B60" s="391">
        <v>56</v>
      </c>
      <c r="C60" s="705" t="s">
        <v>116</v>
      </c>
      <c r="D60" s="706">
        <v>3502</v>
      </c>
      <c r="E60" s="685">
        <v>0</v>
      </c>
      <c r="F60" s="685">
        <v>0</v>
      </c>
      <c r="G60" s="687">
        <v>0</v>
      </c>
      <c r="H60" s="460">
        <f t="shared" si="1"/>
        <v>0</v>
      </c>
      <c r="J60" s="423">
        <f t="shared" si="2"/>
        <v>0</v>
      </c>
    </row>
    <row r="61" spans="1:10">
      <c r="A61" s="138" t="s">
        <v>270</v>
      </c>
      <c r="B61" s="391">
        <v>57</v>
      </c>
      <c r="C61" s="705" t="s">
        <v>120</v>
      </c>
      <c r="D61" s="706">
        <v>1654</v>
      </c>
      <c r="E61" s="685">
        <v>0</v>
      </c>
      <c r="F61" s="685">
        <v>0</v>
      </c>
      <c r="G61" s="687">
        <v>0</v>
      </c>
      <c r="H61" s="460">
        <f t="shared" si="1"/>
        <v>0</v>
      </c>
      <c r="J61" s="423">
        <f t="shared" si="2"/>
        <v>0</v>
      </c>
    </row>
    <row r="62" spans="1:10">
      <c r="A62" s="445"/>
      <c r="B62" s="391">
        <v>58</v>
      </c>
      <c r="C62" s="705" t="s">
        <v>121</v>
      </c>
      <c r="D62" s="706">
        <v>1348.93</v>
      </c>
      <c r="E62" s="685">
        <v>0</v>
      </c>
      <c r="F62" s="685">
        <v>0</v>
      </c>
      <c r="G62" s="687">
        <v>0</v>
      </c>
      <c r="H62" s="460">
        <f t="shared" si="1"/>
        <v>0</v>
      </c>
      <c r="J62" s="423">
        <f t="shared" si="2"/>
        <v>0</v>
      </c>
    </row>
    <row r="63" spans="1:10">
      <c r="A63" s="445"/>
      <c r="B63" s="391">
        <v>59</v>
      </c>
      <c r="C63" s="705" t="s">
        <v>122</v>
      </c>
      <c r="D63" s="706">
        <v>873.5</v>
      </c>
      <c r="E63" s="685">
        <v>0</v>
      </c>
      <c r="F63" s="685">
        <v>0</v>
      </c>
      <c r="G63" s="687">
        <v>0</v>
      </c>
      <c r="H63" s="460">
        <f t="shared" si="1"/>
        <v>0</v>
      </c>
      <c r="J63" s="423">
        <f t="shared" si="2"/>
        <v>0</v>
      </c>
    </row>
    <row r="64" spans="1:10">
      <c r="A64" s="445"/>
      <c r="B64" s="391">
        <v>60</v>
      </c>
      <c r="C64" s="705" t="s">
        <v>124</v>
      </c>
      <c r="D64" s="706">
        <v>4336.9799999999996</v>
      </c>
      <c r="E64" s="685">
        <v>0</v>
      </c>
      <c r="F64" s="685">
        <v>0</v>
      </c>
      <c r="G64" s="687">
        <v>0</v>
      </c>
      <c r="H64" s="460">
        <f t="shared" si="1"/>
        <v>0</v>
      </c>
      <c r="J64" s="423">
        <f t="shared" si="2"/>
        <v>0</v>
      </c>
    </row>
    <row r="65" spans="1:10">
      <c r="A65" s="445"/>
      <c r="B65" s="391">
        <v>61</v>
      </c>
      <c r="C65" s="705" t="s">
        <v>125</v>
      </c>
      <c r="D65" s="706">
        <v>7028</v>
      </c>
      <c r="E65" s="685">
        <v>0</v>
      </c>
      <c r="F65" s="685">
        <v>0</v>
      </c>
      <c r="G65" s="687">
        <v>0</v>
      </c>
      <c r="H65" s="460">
        <f t="shared" si="1"/>
        <v>0</v>
      </c>
      <c r="J65" s="423">
        <f t="shared" si="2"/>
        <v>0</v>
      </c>
    </row>
    <row r="66" spans="1:10">
      <c r="A66" s="138"/>
      <c r="B66" s="391">
        <v>62</v>
      </c>
      <c r="C66" s="705" t="s">
        <v>126</v>
      </c>
      <c r="D66" s="707">
        <v>1921.56</v>
      </c>
      <c r="E66" s="685">
        <v>0</v>
      </c>
      <c r="F66" s="685">
        <v>0</v>
      </c>
      <c r="G66" s="687">
        <v>0</v>
      </c>
      <c r="H66" s="460">
        <f t="shared" si="1"/>
        <v>0</v>
      </c>
      <c r="J66" s="423">
        <f t="shared" si="2"/>
        <v>0</v>
      </c>
    </row>
    <row r="67" spans="1:10">
      <c r="A67" s="138"/>
      <c r="B67" s="391">
        <v>63</v>
      </c>
      <c r="C67" s="705" t="s">
        <v>128</v>
      </c>
      <c r="D67" s="707">
        <v>1013.4</v>
      </c>
      <c r="E67" s="685">
        <v>0</v>
      </c>
      <c r="F67" s="685">
        <v>0</v>
      </c>
      <c r="G67" s="687">
        <v>0</v>
      </c>
      <c r="H67" s="460">
        <f t="shared" si="1"/>
        <v>0</v>
      </c>
      <c r="J67" s="423">
        <f t="shared" si="2"/>
        <v>0</v>
      </c>
    </row>
    <row r="68" spans="1:10">
      <c r="A68" s="138"/>
      <c r="B68" s="391">
        <v>64</v>
      </c>
      <c r="C68" s="705" t="s">
        <v>129</v>
      </c>
      <c r="D68" s="707">
        <v>166</v>
      </c>
      <c r="E68" s="685">
        <v>0</v>
      </c>
      <c r="F68" s="685">
        <v>0</v>
      </c>
      <c r="G68" s="687">
        <v>0</v>
      </c>
      <c r="H68" s="460">
        <f t="shared" si="1"/>
        <v>0</v>
      </c>
      <c r="J68" s="423">
        <f t="shared" si="2"/>
        <v>0</v>
      </c>
    </row>
    <row r="69" spans="1:10">
      <c r="A69" s="138"/>
      <c r="B69" s="391">
        <v>65</v>
      </c>
      <c r="C69" s="705" t="s">
        <v>130</v>
      </c>
      <c r="D69" s="706">
        <v>6572</v>
      </c>
      <c r="E69" s="685">
        <v>0</v>
      </c>
      <c r="F69" s="685">
        <v>0</v>
      </c>
      <c r="G69" s="687">
        <v>0</v>
      </c>
      <c r="H69" s="460">
        <f t="shared" si="1"/>
        <v>0</v>
      </c>
      <c r="J69" s="423">
        <f t="shared" si="2"/>
        <v>0</v>
      </c>
    </row>
    <row r="70" spans="1:10">
      <c r="A70" s="138"/>
      <c r="B70" s="391">
        <v>66</v>
      </c>
      <c r="C70" s="705" t="s">
        <v>132</v>
      </c>
      <c r="D70" s="706">
        <v>388.5</v>
      </c>
      <c r="E70" s="685">
        <v>0</v>
      </c>
      <c r="F70" s="685">
        <v>0</v>
      </c>
      <c r="G70" s="687">
        <v>0</v>
      </c>
      <c r="H70" s="460">
        <f t="shared" ref="H70:H71" si="3">+G70-F70</f>
        <v>0</v>
      </c>
      <c r="J70" s="423">
        <f t="shared" ref="J70:J71" si="4">IF(G70&gt;0,1,0)</f>
        <v>0</v>
      </c>
    </row>
    <row r="71" spans="1:10">
      <c r="A71" s="138"/>
      <c r="B71" s="391">
        <v>67</v>
      </c>
      <c r="C71" s="705" t="s">
        <v>131</v>
      </c>
      <c r="D71" s="706">
        <v>2167</v>
      </c>
      <c r="E71" s="685">
        <v>0</v>
      </c>
      <c r="F71" s="685">
        <v>0</v>
      </c>
      <c r="G71" s="687">
        <v>0</v>
      </c>
      <c r="H71" s="460">
        <f t="shared" si="3"/>
        <v>0</v>
      </c>
      <c r="J71" s="423">
        <f t="shared" si="4"/>
        <v>0</v>
      </c>
    </row>
  </sheetData>
  <mergeCells count="7">
    <mergeCell ref="A4:C4"/>
    <mergeCell ref="A1:H1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AD166-B7D4-4F6D-B883-823CD2F478EA}">
  <sheetPr codeName="Sheet53">
    <tabColor theme="8" tint="0.59999389629810485"/>
  </sheetPr>
  <dimension ref="A1:J7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8" sqref="D8"/>
    </sheetView>
  </sheetViews>
  <sheetFormatPr defaultColWidth="9" defaultRowHeight="18.75"/>
  <cols>
    <col min="1" max="1" width="9" style="423"/>
    <col min="2" max="2" width="4.85546875" style="423" customWidth="1"/>
    <col min="3" max="3" width="14.85546875" style="423" customWidth="1"/>
    <col min="4" max="4" width="14.140625" style="423" customWidth="1"/>
    <col min="5" max="5" width="15" style="423" customWidth="1"/>
    <col min="6" max="6" width="15.42578125" style="423" customWidth="1"/>
    <col min="7" max="7" width="14.85546875" style="423" customWidth="1"/>
    <col min="8" max="16384" width="9" style="423"/>
  </cols>
  <sheetData>
    <row r="1" spans="1:10">
      <c r="A1" s="876" t="s">
        <v>577</v>
      </c>
      <c r="B1" s="876"/>
      <c r="C1" s="876"/>
      <c r="D1" s="876"/>
      <c r="E1" s="876"/>
      <c r="F1" s="876"/>
      <c r="G1" s="876"/>
      <c r="H1" s="876"/>
    </row>
    <row r="2" spans="1:10">
      <c r="A2" s="876" t="s">
        <v>237</v>
      </c>
      <c r="B2" s="876" t="s">
        <v>227</v>
      </c>
      <c r="C2" s="876" t="s">
        <v>4</v>
      </c>
      <c r="D2" s="872" t="s">
        <v>228</v>
      </c>
      <c r="E2" s="876" t="s">
        <v>260</v>
      </c>
      <c r="F2" s="444" t="s">
        <v>230</v>
      </c>
      <c r="G2" s="444" t="s">
        <v>230</v>
      </c>
      <c r="H2" s="872" t="s">
        <v>231</v>
      </c>
      <c r="J2" s="422" t="s">
        <v>318</v>
      </c>
    </row>
    <row r="3" spans="1:10">
      <c r="A3" s="876"/>
      <c r="B3" s="876"/>
      <c r="C3" s="876"/>
      <c r="D3" s="872"/>
      <c r="E3" s="876"/>
      <c r="F3" s="444" t="s">
        <v>236</v>
      </c>
      <c r="G3" s="444" t="s">
        <v>235</v>
      </c>
      <c r="H3" s="872"/>
    </row>
    <row r="4" spans="1:10">
      <c r="A4" s="876" t="s">
        <v>40</v>
      </c>
      <c r="B4" s="876"/>
      <c r="C4" s="876"/>
      <c r="D4" s="461">
        <f>SUM(D5:D71)</f>
        <v>5273851.88</v>
      </c>
      <c r="E4" s="461">
        <f>SUM(E5:E71)</f>
        <v>362</v>
      </c>
      <c r="F4" s="461">
        <f>SUM(F5:F71)</f>
        <v>350</v>
      </c>
      <c r="G4" s="461">
        <f>SUM(G5:G71)</f>
        <v>362</v>
      </c>
      <c r="H4" s="461">
        <f>SUM(H5:H71)</f>
        <v>12</v>
      </c>
      <c r="J4" s="424">
        <f>SUM(J5:J71)</f>
        <v>5</v>
      </c>
    </row>
    <row r="5" spans="1:10">
      <c r="A5" s="138" t="s">
        <v>248</v>
      </c>
      <c r="B5" s="391">
        <v>1</v>
      </c>
      <c r="C5" s="705" t="s">
        <v>183</v>
      </c>
      <c r="D5" s="689">
        <v>1149705</v>
      </c>
      <c r="E5" s="685">
        <v>127</v>
      </c>
      <c r="F5" s="685">
        <v>127</v>
      </c>
      <c r="G5" s="687">
        <v>127</v>
      </c>
      <c r="H5" s="460">
        <f>+G5-F5</f>
        <v>0</v>
      </c>
      <c r="J5" s="423">
        <f>IF(G5&gt;0,1,0)</f>
        <v>1</v>
      </c>
    </row>
    <row r="6" spans="1:10">
      <c r="A6" s="138" t="s">
        <v>249</v>
      </c>
      <c r="B6" s="391">
        <v>2</v>
      </c>
      <c r="C6" s="705" t="s">
        <v>185</v>
      </c>
      <c r="D6" s="689">
        <v>210398.29</v>
      </c>
      <c r="E6" s="685">
        <v>120</v>
      </c>
      <c r="F6" s="685">
        <v>120</v>
      </c>
      <c r="G6" s="687">
        <v>120</v>
      </c>
      <c r="H6" s="460">
        <f t="shared" ref="H6:H69" si="0">+G6-F6</f>
        <v>0</v>
      </c>
      <c r="J6" s="423">
        <f t="shared" ref="J6:J69" si="1">IF(G6&gt;0,1,0)</f>
        <v>1</v>
      </c>
    </row>
    <row r="7" spans="1:10">
      <c r="A7" s="138"/>
      <c r="B7" s="391">
        <v>3</v>
      </c>
      <c r="C7" s="705" t="s">
        <v>196</v>
      </c>
      <c r="D7" s="704">
        <v>1196555.2</v>
      </c>
      <c r="E7" s="685">
        <v>50</v>
      </c>
      <c r="F7" s="685">
        <v>50</v>
      </c>
      <c r="G7" s="687">
        <v>50</v>
      </c>
      <c r="H7" s="460">
        <f t="shared" si="0"/>
        <v>0</v>
      </c>
      <c r="J7" s="423">
        <f t="shared" si="1"/>
        <v>1</v>
      </c>
    </row>
    <row r="8" spans="1:10">
      <c r="A8" s="138"/>
      <c r="B8" s="391">
        <v>4</v>
      </c>
      <c r="C8" s="705" t="s">
        <v>186</v>
      </c>
      <c r="D8" s="689">
        <v>423653.35</v>
      </c>
      <c r="E8" s="685">
        <v>39</v>
      </c>
      <c r="F8" s="685">
        <v>27</v>
      </c>
      <c r="G8" s="687">
        <v>39</v>
      </c>
      <c r="H8" s="460">
        <f t="shared" si="0"/>
        <v>12</v>
      </c>
      <c r="J8" s="423">
        <f t="shared" si="1"/>
        <v>1</v>
      </c>
    </row>
    <row r="9" spans="1:10">
      <c r="A9" s="138"/>
      <c r="B9" s="391">
        <v>5</v>
      </c>
      <c r="C9" s="705" t="s">
        <v>184</v>
      </c>
      <c r="D9" s="689">
        <v>928543.51</v>
      </c>
      <c r="E9" s="685">
        <v>26</v>
      </c>
      <c r="F9" s="685">
        <v>26</v>
      </c>
      <c r="G9" s="687">
        <v>26</v>
      </c>
      <c r="H9" s="460">
        <f t="shared" si="0"/>
        <v>0</v>
      </c>
      <c r="J9" s="423">
        <f t="shared" si="1"/>
        <v>1</v>
      </c>
    </row>
    <row r="10" spans="1:10">
      <c r="A10" s="138"/>
      <c r="B10" s="391">
        <v>6</v>
      </c>
      <c r="C10" s="705" t="s">
        <v>155</v>
      </c>
      <c r="D10" s="689">
        <v>146</v>
      </c>
      <c r="E10" s="685">
        <v>0</v>
      </c>
      <c r="F10" s="685">
        <v>0</v>
      </c>
      <c r="G10" s="687">
        <v>0</v>
      </c>
      <c r="H10" s="460">
        <f t="shared" si="0"/>
        <v>0</v>
      </c>
      <c r="J10" s="423">
        <f t="shared" si="1"/>
        <v>0</v>
      </c>
    </row>
    <row r="11" spans="1:10">
      <c r="A11" s="138"/>
      <c r="B11" s="391">
        <v>7</v>
      </c>
      <c r="C11" s="705" t="s">
        <v>156</v>
      </c>
      <c r="D11" s="689">
        <v>1501.5</v>
      </c>
      <c r="E11" s="685">
        <v>0</v>
      </c>
      <c r="F11" s="685">
        <v>0</v>
      </c>
      <c r="G11" s="687">
        <v>0</v>
      </c>
      <c r="H11" s="460">
        <f t="shared" si="0"/>
        <v>0</v>
      </c>
      <c r="J11" s="423">
        <f t="shared" si="1"/>
        <v>0</v>
      </c>
    </row>
    <row r="12" spans="1:10">
      <c r="A12" s="138" t="s">
        <v>250</v>
      </c>
      <c r="B12" s="391">
        <v>8</v>
      </c>
      <c r="C12" s="705" t="s">
        <v>217</v>
      </c>
      <c r="D12" s="689">
        <v>8678.75</v>
      </c>
      <c r="E12" s="685">
        <v>0</v>
      </c>
      <c r="F12" s="685">
        <v>0</v>
      </c>
      <c r="G12" s="687">
        <v>0</v>
      </c>
      <c r="H12" s="460">
        <f t="shared" si="0"/>
        <v>0</v>
      </c>
      <c r="J12" s="423">
        <f t="shared" si="1"/>
        <v>0</v>
      </c>
    </row>
    <row r="13" spans="1:10">
      <c r="A13" s="138" t="s">
        <v>249</v>
      </c>
      <c r="B13" s="391">
        <v>9</v>
      </c>
      <c r="C13" s="705" t="s">
        <v>158</v>
      </c>
      <c r="D13" s="689">
        <v>627</v>
      </c>
      <c r="E13" s="685">
        <v>0</v>
      </c>
      <c r="F13" s="685">
        <v>0</v>
      </c>
      <c r="G13" s="687">
        <v>0</v>
      </c>
      <c r="H13" s="460">
        <f t="shared" si="0"/>
        <v>0</v>
      </c>
      <c r="J13" s="423">
        <f t="shared" si="1"/>
        <v>0</v>
      </c>
    </row>
    <row r="14" spans="1:10">
      <c r="A14" s="138"/>
      <c r="B14" s="391">
        <v>10</v>
      </c>
      <c r="C14" s="705" t="s">
        <v>159</v>
      </c>
      <c r="D14" s="689">
        <v>575.25</v>
      </c>
      <c r="E14" s="685">
        <v>0</v>
      </c>
      <c r="F14" s="685">
        <v>0</v>
      </c>
      <c r="G14" s="687">
        <v>0</v>
      </c>
      <c r="H14" s="460">
        <f t="shared" si="0"/>
        <v>0</v>
      </c>
      <c r="J14" s="423">
        <f t="shared" si="1"/>
        <v>0</v>
      </c>
    </row>
    <row r="15" spans="1:10">
      <c r="A15" s="138"/>
      <c r="B15" s="391">
        <v>11</v>
      </c>
      <c r="C15" s="705" t="s">
        <v>160</v>
      </c>
      <c r="D15" s="689">
        <v>5432</v>
      </c>
      <c r="E15" s="685">
        <v>0</v>
      </c>
      <c r="F15" s="685">
        <v>0</v>
      </c>
      <c r="G15" s="687">
        <v>0</v>
      </c>
      <c r="H15" s="460">
        <f t="shared" si="0"/>
        <v>0</v>
      </c>
      <c r="J15" s="423">
        <f t="shared" si="1"/>
        <v>0</v>
      </c>
    </row>
    <row r="16" spans="1:10">
      <c r="A16" s="138"/>
      <c r="B16" s="391">
        <v>12</v>
      </c>
      <c r="C16" s="705" t="s">
        <v>161</v>
      </c>
      <c r="D16" s="689">
        <v>22.25</v>
      </c>
      <c r="E16" s="685">
        <v>0</v>
      </c>
      <c r="F16" s="685">
        <v>0</v>
      </c>
      <c r="G16" s="687">
        <v>0</v>
      </c>
      <c r="H16" s="460">
        <f t="shared" si="0"/>
        <v>0</v>
      </c>
      <c r="J16" s="423">
        <f t="shared" si="1"/>
        <v>0</v>
      </c>
    </row>
    <row r="17" spans="1:10">
      <c r="A17" s="138"/>
      <c r="B17" s="391">
        <v>13</v>
      </c>
      <c r="C17" s="705" t="s">
        <v>174</v>
      </c>
      <c r="D17" s="689">
        <v>16542</v>
      </c>
      <c r="E17" s="685">
        <v>0</v>
      </c>
      <c r="F17" s="685">
        <v>0</v>
      </c>
      <c r="G17" s="687">
        <v>0</v>
      </c>
      <c r="H17" s="460">
        <f t="shared" si="0"/>
        <v>0</v>
      </c>
      <c r="J17" s="423">
        <f t="shared" si="1"/>
        <v>0</v>
      </c>
    </row>
    <row r="18" spans="1:10">
      <c r="A18" s="138"/>
      <c r="B18" s="391">
        <v>14</v>
      </c>
      <c r="C18" s="705" t="s">
        <v>175</v>
      </c>
      <c r="D18" s="689">
        <v>365.25</v>
      </c>
      <c r="E18" s="685">
        <v>0</v>
      </c>
      <c r="F18" s="685">
        <v>0</v>
      </c>
      <c r="G18" s="687">
        <v>0</v>
      </c>
      <c r="H18" s="460">
        <f t="shared" si="0"/>
        <v>0</v>
      </c>
      <c r="J18" s="423">
        <f t="shared" si="1"/>
        <v>0</v>
      </c>
    </row>
    <row r="19" spans="1:10">
      <c r="A19" s="138" t="s">
        <v>252</v>
      </c>
      <c r="B19" s="391">
        <v>15</v>
      </c>
      <c r="C19" s="705" t="s">
        <v>176</v>
      </c>
      <c r="D19" s="689">
        <v>82545</v>
      </c>
      <c r="E19" s="685">
        <v>0</v>
      </c>
      <c r="F19" s="685">
        <v>0</v>
      </c>
      <c r="G19" s="687">
        <v>0</v>
      </c>
      <c r="H19" s="460">
        <f t="shared" si="0"/>
        <v>0</v>
      </c>
      <c r="J19" s="423">
        <f t="shared" si="1"/>
        <v>0</v>
      </c>
    </row>
    <row r="20" spans="1:10">
      <c r="A20" s="138" t="s">
        <v>251</v>
      </c>
      <c r="B20" s="391">
        <v>16</v>
      </c>
      <c r="C20" s="705" t="s">
        <v>177</v>
      </c>
      <c r="D20" s="706">
        <v>4254</v>
      </c>
      <c r="E20" s="685">
        <v>0</v>
      </c>
      <c r="F20" s="685">
        <v>0</v>
      </c>
      <c r="G20" s="687">
        <v>0</v>
      </c>
      <c r="H20" s="460">
        <f t="shared" si="0"/>
        <v>0</v>
      </c>
      <c r="J20" s="423">
        <f t="shared" si="1"/>
        <v>0</v>
      </c>
    </row>
    <row r="21" spans="1:10">
      <c r="A21" s="138"/>
      <c r="B21" s="391">
        <v>17</v>
      </c>
      <c r="C21" s="705" t="s">
        <v>178</v>
      </c>
      <c r="D21" s="689">
        <v>11143.77</v>
      </c>
      <c r="E21" s="685">
        <v>0</v>
      </c>
      <c r="F21" s="685">
        <v>0</v>
      </c>
      <c r="G21" s="687">
        <v>0</v>
      </c>
      <c r="H21" s="460">
        <f t="shared" si="0"/>
        <v>0</v>
      </c>
      <c r="J21" s="423">
        <f t="shared" si="1"/>
        <v>0</v>
      </c>
    </row>
    <row r="22" spans="1:10">
      <c r="A22" s="138"/>
      <c r="B22" s="391">
        <v>18</v>
      </c>
      <c r="C22" s="705" t="s">
        <v>179</v>
      </c>
      <c r="D22" s="689">
        <v>47</v>
      </c>
      <c r="E22" s="685">
        <v>0</v>
      </c>
      <c r="F22" s="685">
        <v>0</v>
      </c>
      <c r="G22" s="687">
        <v>0</v>
      </c>
      <c r="H22" s="460">
        <f t="shared" si="0"/>
        <v>0</v>
      </c>
      <c r="J22" s="423">
        <f t="shared" si="1"/>
        <v>0</v>
      </c>
    </row>
    <row r="23" spans="1:10">
      <c r="A23" s="138"/>
      <c r="B23" s="391">
        <v>19</v>
      </c>
      <c r="C23" s="705" t="s">
        <v>181</v>
      </c>
      <c r="D23" s="689">
        <v>4</v>
      </c>
      <c r="E23" s="685">
        <v>0</v>
      </c>
      <c r="F23" s="685">
        <v>0</v>
      </c>
      <c r="G23" s="687">
        <v>0</v>
      </c>
      <c r="H23" s="460">
        <f t="shared" si="0"/>
        <v>0</v>
      </c>
      <c r="J23" s="423">
        <f t="shared" si="1"/>
        <v>0</v>
      </c>
    </row>
    <row r="24" spans="1:10">
      <c r="A24" s="138"/>
      <c r="B24" s="391">
        <v>20</v>
      </c>
      <c r="C24" s="705" t="s">
        <v>164</v>
      </c>
      <c r="D24" s="706">
        <v>12941.25</v>
      </c>
      <c r="E24" s="685">
        <v>0</v>
      </c>
      <c r="F24" s="685">
        <v>0</v>
      </c>
      <c r="G24" s="687">
        <v>0</v>
      </c>
      <c r="H24" s="460">
        <f t="shared" si="0"/>
        <v>0</v>
      </c>
      <c r="J24" s="423">
        <f t="shared" si="1"/>
        <v>0</v>
      </c>
    </row>
    <row r="25" spans="1:10">
      <c r="A25" s="138"/>
      <c r="B25" s="391">
        <v>21</v>
      </c>
      <c r="C25" s="705" t="s">
        <v>165</v>
      </c>
      <c r="D25" s="689">
        <v>29059.75</v>
      </c>
      <c r="E25" s="685">
        <v>0</v>
      </c>
      <c r="F25" s="685">
        <v>0</v>
      </c>
      <c r="G25" s="687">
        <v>0</v>
      </c>
      <c r="H25" s="460">
        <f t="shared" si="0"/>
        <v>0</v>
      </c>
      <c r="J25" s="423">
        <f t="shared" si="1"/>
        <v>0</v>
      </c>
    </row>
    <row r="26" spans="1:10">
      <c r="A26" s="138"/>
      <c r="B26" s="391">
        <v>22</v>
      </c>
      <c r="C26" s="705" t="s">
        <v>166</v>
      </c>
      <c r="D26" s="706">
        <v>100898.5</v>
      </c>
      <c r="E26" s="685">
        <v>0</v>
      </c>
      <c r="F26" s="685">
        <v>0</v>
      </c>
      <c r="G26" s="687">
        <v>0</v>
      </c>
      <c r="H26" s="460">
        <f t="shared" si="0"/>
        <v>0</v>
      </c>
      <c r="J26" s="423">
        <f t="shared" si="1"/>
        <v>0</v>
      </c>
    </row>
    <row r="27" spans="1:10">
      <c r="A27" s="138" t="s">
        <v>267</v>
      </c>
      <c r="B27" s="391">
        <v>23</v>
      </c>
      <c r="C27" s="705" t="s">
        <v>167</v>
      </c>
      <c r="D27" s="706">
        <v>62047</v>
      </c>
      <c r="E27" s="685">
        <v>0</v>
      </c>
      <c r="F27" s="685">
        <v>0</v>
      </c>
      <c r="G27" s="687">
        <v>0</v>
      </c>
      <c r="H27" s="460">
        <f t="shared" si="0"/>
        <v>0</v>
      </c>
      <c r="J27" s="423">
        <f t="shared" si="1"/>
        <v>0</v>
      </c>
    </row>
    <row r="28" spans="1:10">
      <c r="A28" s="138" t="s">
        <v>268</v>
      </c>
      <c r="B28" s="391">
        <v>24</v>
      </c>
      <c r="C28" s="705" t="s">
        <v>168</v>
      </c>
      <c r="D28" s="706">
        <v>2516.75</v>
      </c>
      <c r="E28" s="685">
        <v>0</v>
      </c>
      <c r="F28" s="685">
        <v>0</v>
      </c>
      <c r="G28" s="687">
        <v>0</v>
      </c>
      <c r="H28" s="460">
        <f t="shared" si="0"/>
        <v>0</v>
      </c>
      <c r="J28" s="423">
        <f t="shared" si="1"/>
        <v>0</v>
      </c>
    </row>
    <row r="29" spans="1:10">
      <c r="A29" s="138"/>
      <c r="B29" s="391">
        <v>25</v>
      </c>
      <c r="C29" s="705" t="s">
        <v>169</v>
      </c>
      <c r="D29" s="706">
        <v>13108.5</v>
      </c>
      <c r="E29" s="685">
        <v>0</v>
      </c>
      <c r="F29" s="685">
        <v>0</v>
      </c>
      <c r="G29" s="687">
        <v>0</v>
      </c>
      <c r="H29" s="460">
        <f t="shared" si="0"/>
        <v>0</v>
      </c>
      <c r="J29" s="423">
        <f t="shared" si="1"/>
        <v>0</v>
      </c>
    </row>
    <row r="30" spans="1:10">
      <c r="A30" s="138"/>
      <c r="B30" s="391">
        <v>26</v>
      </c>
      <c r="C30" s="705" t="s">
        <v>170</v>
      </c>
      <c r="D30" s="706">
        <v>32466.400000000001</v>
      </c>
      <c r="E30" s="685">
        <v>0</v>
      </c>
      <c r="F30" s="685">
        <v>0</v>
      </c>
      <c r="G30" s="687">
        <v>0</v>
      </c>
      <c r="H30" s="460">
        <f t="shared" si="0"/>
        <v>0</v>
      </c>
      <c r="J30" s="423">
        <f t="shared" si="1"/>
        <v>0</v>
      </c>
    </row>
    <row r="31" spans="1:10">
      <c r="A31" s="138"/>
      <c r="B31" s="391">
        <v>27</v>
      </c>
      <c r="C31" s="705" t="s">
        <v>172</v>
      </c>
      <c r="D31" s="706">
        <v>34247.19</v>
      </c>
      <c r="E31" s="685">
        <v>0</v>
      </c>
      <c r="F31" s="685">
        <v>0</v>
      </c>
      <c r="G31" s="687">
        <v>0</v>
      </c>
      <c r="H31" s="460">
        <f t="shared" si="0"/>
        <v>0</v>
      </c>
      <c r="J31" s="423">
        <f t="shared" si="1"/>
        <v>0</v>
      </c>
    </row>
    <row r="32" spans="1:10">
      <c r="A32" s="138"/>
      <c r="B32" s="391">
        <v>28</v>
      </c>
      <c r="C32" s="705" t="s">
        <v>134</v>
      </c>
      <c r="D32" s="706">
        <v>5764.49</v>
      </c>
      <c r="E32" s="685">
        <v>0</v>
      </c>
      <c r="F32" s="685">
        <v>0</v>
      </c>
      <c r="G32" s="687">
        <v>0</v>
      </c>
      <c r="H32" s="460">
        <f t="shared" si="0"/>
        <v>0</v>
      </c>
      <c r="J32" s="423">
        <f t="shared" si="1"/>
        <v>0</v>
      </c>
    </row>
    <row r="33" spans="1:10">
      <c r="A33" s="138"/>
      <c r="B33" s="391">
        <v>29</v>
      </c>
      <c r="C33" s="705" t="s">
        <v>135</v>
      </c>
      <c r="D33" s="706">
        <v>1243.75</v>
      </c>
      <c r="E33" s="685">
        <v>0</v>
      </c>
      <c r="F33" s="685">
        <v>0</v>
      </c>
      <c r="G33" s="687">
        <v>0</v>
      </c>
      <c r="H33" s="460">
        <f t="shared" si="0"/>
        <v>0</v>
      </c>
      <c r="J33" s="423">
        <f t="shared" si="1"/>
        <v>0</v>
      </c>
    </row>
    <row r="34" spans="1:10">
      <c r="A34" s="138"/>
      <c r="B34" s="391">
        <v>30</v>
      </c>
      <c r="C34" s="705" t="s">
        <v>136</v>
      </c>
      <c r="D34" s="706">
        <v>6</v>
      </c>
      <c r="E34" s="685">
        <v>0</v>
      </c>
      <c r="F34" s="685">
        <v>0</v>
      </c>
      <c r="G34" s="687">
        <v>0</v>
      </c>
      <c r="H34" s="460">
        <f t="shared" si="0"/>
        <v>0</v>
      </c>
      <c r="J34" s="423">
        <f t="shared" si="1"/>
        <v>0</v>
      </c>
    </row>
    <row r="35" spans="1:10">
      <c r="A35" s="138"/>
      <c r="B35" s="391">
        <v>31</v>
      </c>
      <c r="C35" s="705" t="s">
        <v>137</v>
      </c>
      <c r="D35" s="706">
        <v>6478.25</v>
      </c>
      <c r="E35" s="685">
        <v>0</v>
      </c>
      <c r="F35" s="685">
        <v>0</v>
      </c>
      <c r="G35" s="687">
        <v>0</v>
      </c>
      <c r="H35" s="460">
        <f t="shared" si="0"/>
        <v>0</v>
      </c>
      <c r="J35" s="423">
        <f t="shared" si="1"/>
        <v>0</v>
      </c>
    </row>
    <row r="36" spans="1:10">
      <c r="A36" s="138"/>
      <c r="B36" s="391">
        <v>32</v>
      </c>
      <c r="C36" s="705" t="s">
        <v>138</v>
      </c>
      <c r="D36" s="706">
        <v>3250.5</v>
      </c>
      <c r="E36" s="685">
        <v>0</v>
      </c>
      <c r="F36" s="685">
        <v>0</v>
      </c>
      <c r="G36" s="687">
        <v>0</v>
      </c>
      <c r="H36" s="460">
        <f t="shared" si="0"/>
        <v>0</v>
      </c>
      <c r="J36" s="423">
        <f t="shared" si="1"/>
        <v>0</v>
      </c>
    </row>
    <row r="37" spans="1:10">
      <c r="A37" s="138"/>
      <c r="B37" s="391">
        <v>33</v>
      </c>
      <c r="C37" s="705" t="s">
        <v>139</v>
      </c>
      <c r="D37" s="706">
        <v>27676.32</v>
      </c>
      <c r="E37" s="685">
        <v>0</v>
      </c>
      <c r="F37" s="685">
        <v>0</v>
      </c>
      <c r="G37" s="687">
        <v>0</v>
      </c>
      <c r="H37" s="460">
        <f t="shared" si="0"/>
        <v>0</v>
      </c>
      <c r="J37" s="423">
        <f t="shared" si="1"/>
        <v>0</v>
      </c>
    </row>
    <row r="38" spans="1:10">
      <c r="A38" s="138"/>
      <c r="B38" s="391">
        <v>34</v>
      </c>
      <c r="C38" s="705" t="s">
        <v>140</v>
      </c>
      <c r="D38" s="706">
        <v>2046.29</v>
      </c>
      <c r="E38" s="685">
        <v>0</v>
      </c>
      <c r="F38" s="685">
        <v>0</v>
      </c>
      <c r="G38" s="687">
        <v>0</v>
      </c>
      <c r="H38" s="460">
        <f t="shared" si="0"/>
        <v>0</v>
      </c>
      <c r="J38" s="423">
        <f t="shared" si="1"/>
        <v>0</v>
      </c>
    </row>
    <row r="39" spans="1:10">
      <c r="A39" s="138"/>
      <c r="B39" s="391">
        <v>35</v>
      </c>
      <c r="C39" s="705" t="s">
        <v>141</v>
      </c>
      <c r="D39" s="706">
        <v>94.5</v>
      </c>
      <c r="E39" s="685">
        <v>0</v>
      </c>
      <c r="F39" s="685">
        <v>0</v>
      </c>
      <c r="G39" s="687">
        <v>0</v>
      </c>
      <c r="H39" s="460">
        <f t="shared" si="0"/>
        <v>0</v>
      </c>
      <c r="J39" s="423">
        <f t="shared" si="1"/>
        <v>0</v>
      </c>
    </row>
    <row r="40" spans="1:10">
      <c r="A40" s="138"/>
      <c r="B40" s="391">
        <v>36</v>
      </c>
      <c r="C40" s="705" t="s">
        <v>142</v>
      </c>
      <c r="D40" s="706">
        <v>4798</v>
      </c>
      <c r="E40" s="685">
        <v>0</v>
      </c>
      <c r="F40" s="685">
        <v>0</v>
      </c>
      <c r="G40" s="687">
        <v>0</v>
      </c>
      <c r="H40" s="460">
        <f t="shared" si="0"/>
        <v>0</v>
      </c>
      <c r="J40" s="423">
        <f t="shared" si="1"/>
        <v>0</v>
      </c>
    </row>
    <row r="41" spans="1:10">
      <c r="A41" s="138"/>
      <c r="B41" s="391">
        <v>37</v>
      </c>
      <c r="C41" s="705" t="s">
        <v>143</v>
      </c>
      <c r="D41" s="706">
        <v>1240.04</v>
      </c>
      <c r="E41" s="685">
        <v>0</v>
      </c>
      <c r="F41" s="685">
        <v>0</v>
      </c>
      <c r="G41" s="687">
        <v>0</v>
      </c>
      <c r="H41" s="460">
        <f t="shared" si="0"/>
        <v>0</v>
      </c>
      <c r="J41" s="423">
        <f t="shared" si="1"/>
        <v>0</v>
      </c>
    </row>
    <row r="42" spans="1:10">
      <c r="A42" s="138"/>
      <c r="B42" s="391">
        <v>38</v>
      </c>
      <c r="C42" s="705" t="s">
        <v>144</v>
      </c>
      <c r="D42" s="706">
        <v>18.75</v>
      </c>
      <c r="E42" s="685">
        <v>0</v>
      </c>
      <c r="F42" s="685">
        <v>0</v>
      </c>
      <c r="G42" s="687">
        <v>0</v>
      </c>
      <c r="H42" s="460">
        <f t="shared" si="0"/>
        <v>0</v>
      </c>
      <c r="J42" s="423">
        <f t="shared" si="1"/>
        <v>0</v>
      </c>
    </row>
    <row r="43" spans="1:10">
      <c r="A43" s="138"/>
      <c r="B43" s="391">
        <v>39</v>
      </c>
      <c r="C43" s="705" t="s">
        <v>145</v>
      </c>
      <c r="D43" s="706">
        <v>16485.150000000001</v>
      </c>
      <c r="E43" s="685">
        <v>0</v>
      </c>
      <c r="F43" s="685">
        <v>0</v>
      </c>
      <c r="G43" s="687">
        <v>0</v>
      </c>
      <c r="H43" s="460">
        <f t="shared" si="0"/>
        <v>0</v>
      </c>
      <c r="J43" s="423">
        <f t="shared" si="1"/>
        <v>0</v>
      </c>
    </row>
    <row r="44" spans="1:10">
      <c r="A44" s="138"/>
      <c r="B44" s="391">
        <v>40</v>
      </c>
      <c r="C44" s="705" t="s">
        <v>269</v>
      </c>
      <c r="D44" s="706">
        <v>5744.25</v>
      </c>
      <c r="E44" s="685">
        <v>0</v>
      </c>
      <c r="F44" s="685">
        <v>0</v>
      </c>
      <c r="G44" s="687">
        <v>0</v>
      </c>
      <c r="H44" s="460">
        <f t="shared" si="0"/>
        <v>0</v>
      </c>
      <c r="J44" s="423">
        <f t="shared" si="1"/>
        <v>0</v>
      </c>
    </row>
    <row r="45" spans="1:10">
      <c r="A45" s="138"/>
      <c r="B45" s="391">
        <v>41</v>
      </c>
      <c r="C45" s="705" t="s">
        <v>147</v>
      </c>
      <c r="D45" s="706">
        <v>22465.42</v>
      </c>
      <c r="E45" s="685">
        <v>0</v>
      </c>
      <c r="F45" s="685">
        <v>0</v>
      </c>
      <c r="G45" s="687">
        <v>0</v>
      </c>
      <c r="H45" s="460">
        <f t="shared" si="0"/>
        <v>0</v>
      </c>
      <c r="J45" s="423">
        <f t="shared" si="1"/>
        <v>0</v>
      </c>
    </row>
    <row r="46" spans="1:10">
      <c r="A46" s="138" t="s">
        <v>256</v>
      </c>
      <c r="B46" s="391">
        <v>42</v>
      </c>
      <c r="C46" s="705" t="s">
        <v>148</v>
      </c>
      <c r="D46" s="706">
        <v>2119.52</v>
      </c>
      <c r="E46" s="685">
        <v>0</v>
      </c>
      <c r="F46" s="685">
        <v>0</v>
      </c>
      <c r="G46" s="687">
        <v>0</v>
      </c>
      <c r="H46" s="463">
        <f t="shared" si="0"/>
        <v>0</v>
      </c>
      <c r="J46" s="423">
        <f t="shared" si="1"/>
        <v>0</v>
      </c>
    </row>
    <row r="47" spans="1:10">
      <c r="A47" s="138" t="s">
        <v>257</v>
      </c>
      <c r="B47" s="391">
        <v>43</v>
      </c>
      <c r="C47" s="705" t="s">
        <v>150</v>
      </c>
      <c r="D47" s="706">
        <v>6773.3</v>
      </c>
      <c r="E47" s="685">
        <v>0</v>
      </c>
      <c r="F47" s="685">
        <v>0</v>
      </c>
      <c r="G47" s="687">
        <v>0</v>
      </c>
      <c r="H47" s="460">
        <f t="shared" si="0"/>
        <v>0</v>
      </c>
      <c r="J47" s="423">
        <f t="shared" si="1"/>
        <v>0</v>
      </c>
    </row>
    <row r="48" spans="1:10">
      <c r="A48" s="138"/>
      <c r="B48" s="391">
        <v>44</v>
      </c>
      <c r="C48" s="705" t="s">
        <v>151</v>
      </c>
      <c r="D48" s="706">
        <v>5161.25</v>
      </c>
      <c r="E48" s="685">
        <v>0</v>
      </c>
      <c r="F48" s="685">
        <v>0</v>
      </c>
      <c r="G48" s="687">
        <v>0</v>
      </c>
      <c r="H48" s="460">
        <f t="shared" si="0"/>
        <v>0</v>
      </c>
      <c r="J48" s="423">
        <f t="shared" si="1"/>
        <v>0</v>
      </c>
    </row>
    <row r="49" spans="1:10">
      <c r="A49" s="138"/>
      <c r="B49" s="391">
        <v>45</v>
      </c>
      <c r="C49" s="705" t="s">
        <v>152</v>
      </c>
      <c r="D49" s="706">
        <v>29475.759999999998</v>
      </c>
      <c r="E49" s="685">
        <v>0</v>
      </c>
      <c r="F49" s="685">
        <v>0</v>
      </c>
      <c r="G49" s="687">
        <v>0</v>
      </c>
      <c r="H49" s="460">
        <f t="shared" si="0"/>
        <v>0</v>
      </c>
      <c r="J49" s="423">
        <f t="shared" si="1"/>
        <v>0</v>
      </c>
    </row>
    <row r="50" spans="1:10">
      <c r="A50" s="391"/>
      <c r="B50" s="391">
        <v>46</v>
      </c>
      <c r="C50" s="705" t="s">
        <v>153</v>
      </c>
      <c r="D50" s="706">
        <v>8107.01</v>
      </c>
      <c r="E50" s="685">
        <v>0</v>
      </c>
      <c r="F50" s="685">
        <v>0</v>
      </c>
      <c r="G50" s="687">
        <v>0</v>
      </c>
      <c r="H50" s="460">
        <f t="shared" si="0"/>
        <v>0</v>
      </c>
      <c r="J50" s="423">
        <f t="shared" si="1"/>
        <v>0</v>
      </c>
    </row>
    <row r="51" spans="1:10">
      <c r="A51" s="391"/>
      <c r="B51" s="391">
        <v>47</v>
      </c>
      <c r="C51" s="705" t="s">
        <v>187</v>
      </c>
      <c r="D51" s="706">
        <v>68512.509999999995</v>
      </c>
      <c r="E51" s="685">
        <v>0</v>
      </c>
      <c r="F51" s="685">
        <v>0</v>
      </c>
      <c r="G51" s="687">
        <v>0</v>
      </c>
      <c r="H51" s="460">
        <f t="shared" si="0"/>
        <v>0</v>
      </c>
      <c r="J51" s="423">
        <f t="shared" si="1"/>
        <v>0</v>
      </c>
    </row>
    <row r="52" spans="1:10">
      <c r="A52" s="391"/>
      <c r="B52" s="391">
        <v>48</v>
      </c>
      <c r="C52" s="705" t="s">
        <v>188</v>
      </c>
      <c r="D52" s="706">
        <v>16648.8</v>
      </c>
      <c r="E52" s="685">
        <v>0</v>
      </c>
      <c r="F52" s="685">
        <v>0</v>
      </c>
      <c r="G52" s="687">
        <v>0</v>
      </c>
      <c r="H52" s="460">
        <f t="shared" si="0"/>
        <v>0</v>
      </c>
      <c r="J52" s="423">
        <f t="shared" si="1"/>
        <v>0</v>
      </c>
    </row>
    <row r="53" spans="1:10">
      <c r="A53" s="138"/>
      <c r="B53" s="391">
        <v>49</v>
      </c>
      <c r="C53" s="705" t="s">
        <v>189</v>
      </c>
      <c r="D53" s="706">
        <v>199244.77</v>
      </c>
      <c r="E53" s="685">
        <v>0</v>
      </c>
      <c r="F53" s="685">
        <v>0</v>
      </c>
      <c r="G53" s="687">
        <v>0</v>
      </c>
      <c r="H53" s="460">
        <f t="shared" si="0"/>
        <v>0</v>
      </c>
      <c r="J53" s="423">
        <f t="shared" si="1"/>
        <v>0</v>
      </c>
    </row>
    <row r="54" spans="1:10">
      <c r="A54" s="138"/>
      <c r="B54" s="391">
        <v>50</v>
      </c>
      <c r="C54" s="705" t="s">
        <v>190</v>
      </c>
      <c r="D54" s="706">
        <v>108772.89</v>
      </c>
      <c r="E54" s="685">
        <v>0</v>
      </c>
      <c r="F54" s="685">
        <v>0</v>
      </c>
      <c r="G54" s="687">
        <v>0</v>
      </c>
      <c r="H54" s="460">
        <f t="shared" si="0"/>
        <v>0</v>
      </c>
      <c r="J54" s="423">
        <f t="shared" si="1"/>
        <v>0</v>
      </c>
    </row>
    <row r="55" spans="1:10">
      <c r="A55" s="138"/>
      <c r="B55" s="391">
        <v>51</v>
      </c>
      <c r="C55" s="705" t="s">
        <v>191</v>
      </c>
      <c r="D55" s="706">
        <v>3026</v>
      </c>
      <c r="E55" s="685">
        <v>0</v>
      </c>
      <c r="F55" s="685">
        <v>0</v>
      </c>
      <c r="G55" s="687">
        <v>0</v>
      </c>
      <c r="H55" s="460">
        <f t="shared" si="0"/>
        <v>0</v>
      </c>
      <c r="J55" s="423">
        <f t="shared" si="1"/>
        <v>0</v>
      </c>
    </row>
    <row r="56" spans="1:10">
      <c r="A56" s="138"/>
      <c r="B56" s="391">
        <v>52</v>
      </c>
      <c r="C56" s="705" t="s">
        <v>192</v>
      </c>
      <c r="D56" s="706">
        <v>6908.39</v>
      </c>
      <c r="E56" s="685">
        <v>0</v>
      </c>
      <c r="F56" s="685">
        <v>0</v>
      </c>
      <c r="G56" s="687">
        <v>0</v>
      </c>
      <c r="H56" s="460">
        <f t="shared" si="0"/>
        <v>0</v>
      </c>
      <c r="J56" s="423">
        <f t="shared" si="1"/>
        <v>0</v>
      </c>
    </row>
    <row r="57" spans="1:10">
      <c r="A57" s="138"/>
      <c r="B57" s="391">
        <v>53</v>
      </c>
      <c r="C57" s="705" t="s">
        <v>193</v>
      </c>
      <c r="D57" s="706">
        <v>136841.29999999999</v>
      </c>
      <c r="E57" s="685">
        <v>0</v>
      </c>
      <c r="F57" s="685">
        <v>0</v>
      </c>
      <c r="G57" s="687">
        <v>0</v>
      </c>
      <c r="H57" s="460">
        <f t="shared" si="0"/>
        <v>0</v>
      </c>
      <c r="J57" s="423">
        <f t="shared" si="1"/>
        <v>0</v>
      </c>
    </row>
    <row r="58" spans="1:10">
      <c r="A58" s="138"/>
      <c r="B58" s="391">
        <v>54</v>
      </c>
      <c r="C58" s="705" t="s">
        <v>194</v>
      </c>
      <c r="D58" s="706">
        <v>88665.62</v>
      </c>
      <c r="E58" s="685">
        <v>0</v>
      </c>
      <c r="F58" s="685">
        <v>0</v>
      </c>
      <c r="G58" s="687">
        <v>0</v>
      </c>
      <c r="H58" s="460">
        <f t="shared" si="0"/>
        <v>0</v>
      </c>
      <c r="J58" s="423">
        <f t="shared" si="1"/>
        <v>0</v>
      </c>
    </row>
    <row r="59" spans="1:10">
      <c r="A59" s="138"/>
      <c r="B59" s="391">
        <v>55</v>
      </c>
      <c r="C59" s="705" t="s">
        <v>195</v>
      </c>
      <c r="D59" s="706">
        <v>137286.72</v>
      </c>
      <c r="E59" s="685">
        <v>0</v>
      </c>
      <c r="F59" s="685">
        <v>0</v>
      </c>
      <c r="G59" s="687">
        <v>0</v>
      </c>
      <c r="H59" s="463">
        <f t="shared" si="0"/>
        <v>0</v>
      </c>
      <c r="J59" s="423">
        <f t="shared" si="1"/>
        <v>0</v>
      </c>
    </row>
    <row r="60" spans="1:10">
      <c r="A60" s="138" t="s">
        <v>258</v>
      </c>
      <c r="B60" s="391">
        <v>56</v>
      </c>
      <c r="C60" s="705" t="s">
        <v>116</v>
      </c>
      <c r="D60" s="706">
        <v>3502</v>
      </c>
      <c r="E60" s="685">
        <v>0</v>
      </c>
      <c r="F60" s="685">
        <v>0</v>
      </c>
      <c r="G60" s="687">
        <v>0</v>
      </c>
      <c r="H60" s="460">
        <f t="shared" si="0"/>
        <v>0</v>
      </c>
      <c r="J60" s="423">
        <f t="shared" si="1"/>
        <v>0</v>
      </c>
    </row>
    <row r="61" spans="1:10">
      <c r="A61" s="138" t="s">
        <v>270</v>
      </c>
      <c r="B61" s="391">
        <v>57</v>
      </c>
      <c r="C61" s="705" t="s">
        <v>120</v>
      </c>
      <c r="D61" s="706">
        <v>1654</v>
      </c>
      <c r="E61" s="685">
        <v>0</v>
      </c>
      <c r="F61" s="685">
        <v>0</v>
      </c>
      <c r="G61" s="687">
        <v>0</v>
      </c>
      <c r="H61" s="460">
        <f t="shared" si="0"/>
        <v>0</v>
      </c>
      <c r="J61" s="423">
        <f t="shared" si="1"/>
        <v>0</v>
      </c>
    </row>
    <row r="62" spans="1:10">
      <c r="A62" s="445"/>
      <c r="B62" s="391">
        <v>58</v>
      </c>
      <c r="C62" s="705" t="s">
        <v>121</v>
      </c>
      <c r="D62" s="706">
        <v>1348.93</v>
      </c>
      <c r="E62" s="685">
        <v>0</v>
      </c>
      <c r="F62" s="685">
        <v>0</v>
      </c>
      <c r="G62" s="687">
        <v>0</v>
      </c>
      <c r="H62" s="460">
        <f t="shared" si="0"/>
        <v>0</v>
      </c>
      <c r="J62" s="423">
        <f t="shared" si="1"/>
        <v>0</v>
      </c>
    </row>
    <row r="63" spans="1:10">
      <c r="A63" s="445"/>
      <c r="B63" s="391">
        <v>59</v>
      </c>
      <c r="C63" s="705" t="s">
        <v>122</v>
      </c>
      <c r="D63" s="706">
        <v>873.5</v>
      </c>
      <c r="E63" s="685">
        <v>0</v>
      </c>
      <c r="F63" s="685">
        <v>0</v>
      </c>
      <c r="G63" s="687">
        <v>0</v>
      </c>
      <c r="H63" s="460">
        <f t="shared" si="0"/>
        <v>0</v>
      </c>
      <c r="J63" s="423">
        <f t="shared" si="1"/>
        <v>0</v>
      </c>
    </row>
    <row r="64" spans="1:10">
      <c r="A64" s="445"/>
      <c r="B64" s="391">
        <v>60</v>
      </c>
      <c r="C64" s="705" t="s">
        <v>124</v>
      </c>
      <c r="D64" s="706">
        <v>4336.9799999999996</v>
      </c>
      <c r="E64" s="685">
        <v>0</v>
      </c>
      <c r="F64" s="685">
        <v>0</v>
      </c>
      <c r="G64" s="687">
        <v>0</v>
      </c>
      <c r="H64" s="460">
        <f t="shared" si="0"/>
        <v>0</v>
      </c>
      <c r="J64" s="423">
        <f t="shared" si="1"/>
        <v>0</v>
      </c>
    </row>
    <row r="65" spans="1:10">
      <c r="A65" s="445"/>
      <c r="B65" s="391">
        <v>61</v>
      </c>
      <c r="C65" s="705" t="s">
        <v>125</v>
      </c>
      <c r="D65" s="706">
        <v>7028</v>
      </c>
      <c r="E65" s="685">
        <v>0</v>
      </c>
      <c r="F65" s="685">
        <v>0</v>
      </c>
      <c r="G65" s="687">
        <v>0</v>
      </c>
      <c r="H65" s="460">
        <f t="shared" si="0"/>
        <v>0</v>
      </c>
      <c r="J65" s="423">
        <f t="shared" si="1"/>
        <v>0</v>
      </c>
    </row>
    <row r="66" spans="1:10">
      <c r="A66" s="138"/>
      <c r="B66" s="391">
        <v>62</v>
      </c>
      <c r="C66" s="705" t="s">
        <v>126</v>
      </c>
      <c r="D66" s="707">
        <v>1921.56</v>
      </c>
      <c r="E66" s="685">
        <v>0</v>
      </c>
      <c r="F66" s="685">
        <v>0</v>
      </c>
      <c r="G66" s="687">
        <v>0</v>
      </c>
      <c r="H66" s="460">
        <f t="shared" si="0"/>
        <v>0</v>
      </c>
      <c r="J66" s="423">
        <f t="shared" si="1"/>
        <v>0</v>
      </c>
    </row>
    <row r="67" spans="1:10">
      <c r="A67" s="138"/>
      <c r="B67" s="391">
        <v>63</v>
      </c>
      <c r="C67" s="705" t="s">
        <v>128</v>
      </c>
      <c r="D67" s="707">
        <v>1013.4</v>
      </c>
      <c r="E67" s="685">
        <v>0</v>
      </c>
      <c r="F67" s="685">
        <v>0</v>
      </c>
      <c r="G67" s="687">
        <v>0</v>
      </c>
      <c r="H67" s="460">
        <f t="shared" si="0"/>
        <v>0</v>
      </c>
      <c r="J67" s="423">
        <f t="shared" si="1"/>
        <v>0</v>
      </c>
    </row>
    <row r="68" spans="1:10">
      <c r="A68" s="138"/>
      <c r="B68" s="391">
        <v>64</v>
      </c>
      <c r="C68" s="705" t="s">
        <v>129</v>
      </c>
      <c r="D68" s="707">
        <v>166</v>
      </c>
      <c r="E68" s="685">
        <v>0</v>
      </c>
      <c r="F68" s="685">
        <v>0</v>
      </c>
      <c r="G68" s="687">
        <v>0</v>
      </c>
      <c r="H68" s="460">
        <f t="shared" si="0"/>
        <v>0</v>
      </c>
      <c r="J68" s="423">
        <f t="shared" si="1"/>
        <v>0</v>
      </c>
    </row>
    <row r="69" spans="1:10">
      <c r="A69" s="138"/>
      <c r="B69" s="391">
        <v>65</v>
      </c>
      <c r="C69" s="705" t="s">
        <v>130</v>
      </c>
      <c r="D69" s="706">
        <v>6572</v>
      </c>
      <c r="E69" s="685">
        <v>0</v>
      </c>
      <c r="F69" s="685">
        <v>0</v>
      </c>
      <c r="G69" s="687">
        <v>0</v>
      </c>
      <c r="H69" s="460">
        <f t="shared" si="0"/>
        <v>0</v>
      </c>
      <c r="J69" s="423">
        <f t="shared" si="1"/>
        <v>0</v>
      </c>
    </row>
    <row r="70" spans="1:10">
      <c r="A70" s="138"/>
      <c r="B70" s="391">
        <v>66</v>
      </c>
      <c r="C70" s="705" t="s">
        <v>132</v>
      </c>
      <c r="D70" s="706">
        <v>388.5</v>
      </c>
      <c r="E70" s="685">
        <v>0</v>
      </c>
      <c r="F70" s="685">
        <v>0</v>
      </c>
      <c r="G70" s="687">
        <v>0</v>
      </c>
      <c r="H70" s="460">
        <f t="shared" ref="H70:H71" si="2">+G70-F70</f>
        <v>0</v>
      </c>
      <c r="J70" s="423">
        <f t="shared" ref="J70:J71" si="3">IF(G70&gt;0,1,0)</f>
        <v>0</v>
      </c>
    </row>
    <row r="71" spans="1:10">
      <c r="A71" s="138"/>
      <c r="B71" s="391">
        <v>67</v>
      </c>
      <c r="C71" s="705" t="s">
        <v>131</v>
      </c>
      <c r="D71" s="706">
        <v>2167</v>
      </c>
      <c r="E71" s="685">
        <v>0</v>
      </c>
      <c r="F71" s="685">
        <v>0</v>
      </c>
      <c r="G71" s="687">
        <v>0</v>
      </c>
      <c r="H71" s="460">
        <f t="shared" si="2"/>
        <v>0</v>
      </c>
      <c r="J71" s="423">
        <f t="shared" si="3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9E875-313B-4D4C-940B-BAA392A81F0C}">
  <sheetPr codeName="Sheet52"/>
  <dimension ref="A1:J7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1" sqref="I11"/>
    </sheetView>
  </sheetViews>
  <sheetFormatPr defaultColWidth="9" defaultRowHeight="18.75"/>
  <cols>
    <col min="1" max="2" width="9" style="423"/>
    <col min="3" max="3" width="14" style="423" customWidth="1"/>
    <col min="4" max="4" width="12.85546875" style="423" customWidth="1"/>
    <col min="5" max="5" width="12.7109375" style="423" customWidth="1"/>
    <col min="6" max="6" width="13.28515625" style="423" customWidth="1"/>
    <col min="7" max="7" width="15.28515625" style="423" customWidth="1"/>
    <col min="8" max="16384" width="9" style="423"/>
  </cols>
  <sheetData>
    <row r="1" spans="1:10">
      <c r="A1" s="903" t="s">
        <v>440</v>
      </c>
      <c r="B1" s="903"/>
      <c r="C1" s="903"/>
      <c r="D1" s="903"/>
      <c r="E1" s="903"/>
      <c r="F1" s="903"/>
      <c r="G1" s="903"/>
      <c r="H1" s="903"/>
    </row>
    <row r="2" spans="1:10">
      <c r="A2" s="903" t="s">
        <v>237</v>
      </c>
      <c r="B2" s="903" t="s">
        <v>227</v>
      </c>
      <c r="C2" s="903" t="s">
        <v>4</v>
      </c>
      <c r="D2" s="904" t="s">
        <v>228</v>
      </c>
      <c r="E2" s="903" t="s">
        <v>260</v>
      </c>
      <c r="F2" s="430" t="s">
        <v>230</v>
      </c>
      <c r="G2" s="430" t="s">
        <v>230</v>
      </c>
      <c r="H2" s="904" t="s">
        <v>231</v>
      </c>
      <c r="J2" s="422" t="s">
        <v>318</v>
      </c>
    </row>
    <row r="3" spans="1:10">
      <c r="A3" s="903"/>
      <c r="B3" s="903"/>
      <c r="C3" s="903"/>
      <c r="D3" s="904"/>
      <c r="E3" s="903"/>
      <c r="F3" s="430" t="s">
        <v>236</v>
      </c>
      <c r="G3" s="430" t="s">
        <v>235</v>
      </c>
      <c r="H3" s="904"/>
    </row>
    <row r="4" spans="1:10">
      <c r="A4" s="903" t="s">
        <v>40</v>
      </c>
      <c r="B4" s="903"/>
      <c r="C4" s="903"/>
      <c r="D4" s="437">
        <f>SUM(D5:D71)</f>
        <v>0</v>
      </c>
      <c r="E4" s="437">
        <f t="shared" ref="E4:H4" si="0">SUM(E5:E71)</f>
        <v>0</v>
      </c>
      <c r="F4" s="437">
        <f t="shared" si="0"/>
        <v>0</v>
      </c>
      <c r="G4" s="437">
        <f t="shared" si="0"/>
        <v>0</v>
      </c>
      <c r="H4" s="437">
        <f t="shared" si="0"/>
        <v>0</v>
      </c>
      <c r="J4" s="423">
        <f>SUM(J5:J71)</f>
        <v>0</v>
      </c>
    </row>
    <row r="5" spans="1:10">
      <c r="A5" s="421" t="s">
        <v>248</v>
      </c>
      <c r="B5" s="419"/>
      <c r="C5" s="434"/>
      <c r="D5" s="429"/>
      <c r="E5" s="427"/>
      <c r="F5" s="427"/>
      <c r="G5" s="428"/>
      <c r="H5" s="433">
        <f>+G5-F5</f>
        <v>0</v>
      </c>
      <c r="J5" s="423">
        <f>IF(G5&gt;0,1,0)</f>
        <v>0</v>
      </c>
    </row>
    <row r="6" spans="1:10">
      <c r="A6" s="421" t="s">
        <v>249</v>
      </c>
      <c r="B6" s="419"/>
      <c r="C6" s="434"/>
      <c r="D6" s="429"/>
      <c r="E6" s="427"/>
      <c r="F6" s="427"/>
      <c r="G6" s="428"/>
      <c r="H6" s="433">
        <f t="shared" ref="H6:H69" si="1">+G6-F6</f>
        <v>0</v>
      </c>
      <c r="J6" s="423">
        <f t="shared" ref="J6:J69" si="2">IF(G6&gt;0,1,0)</f>
        <v>0</v>
      </c>
    </row>
    <row r="7" spans="1:10">
      <c r="A7" s="421"/>
      <c r="B7" s="419"/>
      <c r="C7" s="434"/>
      <c r="D7" s="435"/>
      <c r="E7" s="427"/>
      <c r="F7" s="427"/>
      <c r="G7" s="428"/>
      <c r="H7" s="433">
        <f t="shared" si="1"/>
        <v>0</v>
      </c>
      <c r="J7" s="423">
        <f t="shared" si="2"/>
        <v>0</v>
      </c>
    </row>
    <row r="8" spans="1:10">
      <c r="A8" s="421"/>
      <c r="B8" s="419"/>
      <c r="C8" s="434"/>
      <c r="D8" s="429"/>
      <c r="E8" s="427"/>
      <c r="F8" s="427"/>
      <c r="G8" s="428"/>
      <c r="H8" s="433">
        <f t="shared" si="1"/>
        <v>0</v>
      </c>
      <c r="J8" s="423">
        <f t="shared" si="2"/>
        <v>0</v>
      </c>
    </row>
    <row r="9" spans="1:10">
      <c r="A9" s="421"/>
      <c r="B9" s="419"/>
      <c r="C9" s="434"/>
      <c r="D9" s="429"/>
      <c r="E9" s="427"/>
      <c r="F9" s="427"/>
      <c r="G9" s="428"/>
      <c r="H9" s="433">
        <f t="shared" si="1"/>
        <v>0</v>
      </c>
      <c r="J9" s="423">
        <f t="shared" si="2"/>
        <v>0</v>
      </c>
    </row>
    <row r="10" spans="1:10">
      <c r="A10" s="421"/>
      <c r="B10" s="419"/>
      <c r="C10" s="434"/>
      <c r="D10" s="429"/>
      <c r="E10" s="427"/>
      <c r="F10" s="427"/>
      <c r="G10" s="428"/>
      <c r="H10" s="433">
        <f t="shared" si="1"/>
        <v>0</v>
      </c>
      <c r="J10" s="423">
        <f t="shared" si="2"/>
        <v>0</v>
      </c>
    </row>
    <row r="11" spans="1:10">
      <c r="A11" s="421"/>
      <c r="B11" s="419"/>
      <c r="C11" s="434"/>
      <c r="D11" s="429"/>
      <c r="E11" s="427"/>
      <c r="F11" s="427"/>
      <c r="G11" s="428"/>
      <c r="H11" s="433">
        <f t="shared" si="1"/>
        <v>0</v>
      </c>
      <c r="J11" s="423">
        <f t="shared" si="2"/>
        <v>0</v>
      </c>
    </row>
    <row r="12" spans="1:10">
      <c r="A12" s="421" t="s">
        <v>250</v>
      </c>
      <c r="B12" s="419"/>
      <c r="C12" s="434"/>
      <c r="D12" s="429"/>
      <c r="E12" s="427"/>
      <c r="F12" s="427"/>
      <c r="G12" s="428"/>
      <c r="H12" s="433">
        <f t="shared" si="1"/>
        <v>0</v>
      </c>
      <c r="J12" s="423">
        <f t="shared" si="2"/>
        <v>0</v>
      </c>
    </row>
    <row r="13" spans="1:10">
      <c r="A13" s="421" t="s">
        <v>249</v>
      </c>
      <c r="B13" s="419"/>
      <c r="C13" s="434"/>
      <c r="D13" s="429"/>
      <c r="E13" s="427"/>
      <c r="F13" s="427"/>
      <c r="G13" s="428"/>
      <c r="H13" s="433">
        <f t="shared" si="1"/>
        <v>0</v>
      </c>
      <c r="J13" s="423">
        <f t="shared" si="2"/>
        <v>0</v>
      </c>
    </row>
    <row r="14" spans="1:10">
      <c r="A14" s="421"/>
      <c r="B14" s="419"/>
      <c r="C14" s="434"/>
      <c r="D14" s="429"/>
      <c r="E14" s="427"/>
      <c r="F14" s="427"/>
      <c r="G14" s="428"/>
      <c r="H14" s="433">
        <f t="shared" si="1"/>
        <v>0</v>
      </c>
      <c r="J14" s="423">
        <f t="shared" si="2"/>
        <v>0</v>
      </c>
    </row>
    <row r="15" spans="1:10">
      <c r="A15" s="421"/>
      <c r="B15" s="419"/>
      <c r="C15" s="434"/>
      <c r="D15" s="429"/>
      <c r="E15" s="427"/>
      <c r="F15" s="427"/>
      <c r="G15" s="428"/>
      <c r="H15" s="433">
        <f t="shared" si="1"/>
        <v>0</v>
      </c>
      <c r="J15" s="423">
        <f t="shared" si="2"/>
        <v>0</v>
      </c>
    </row>
    <row r="16" spans="1:10">
      <c r="A16" s="421"/>
      <c r="B16" s="419"/>
      <c r="C16" s="434"/>
      <c r="D16" s="429"/>
      <c r="E16" s="427"/>
      <c r="F16" s="427"/>
      <c r="G16" s="428"/>
      <c r="H16" s="433">
        <f t="shared" si="1"/>
        <v>0</v>
      </c>
      <c r="J16" s="423">
        <f t="shared" si="2"/>
        <v>0</v>
      </c>
    </row>
    <row r="17" spans="1:10">
      <c r="A17" s="421"/>
      <c r="B17" s="419"/>
      <c r="C17" s="434"/>
      <c r="D17" s="429"/>
      <c r="E17" s="427"/>
      <c r="F17" s="427"/>
      <c r="G17" s="428"/>
      <c r="H17" s="433">
        <f t="shared" si="1"/>
        <v>0</v>
      </c>
      <c r="J17" s="423">
        <f t="shared" si="2"/>
        <v>0</v>
      </c>
    </row>
    <row r="18" spans="1:10">
      <c r="A18" s="421"/>
      <c r="B18" s="419"/>
      <c r="C18" s="434"/>
      <c r="D18" s="429"/>
      <c r="E18" s="427"/>
      <c r="F18" s="427"/>
      <c r="G18" s="428"/>
      <c r="H18" s="433">
        <f t="shared" si="1"/>
        <v>0</v>
      </c>
      <c r="J18" s="423">
        <f t="shared" si="2"/>
        <v>0</v>
      </c>
    </row>
    <row r="19" spans="1:10">
      <c r="A19" s="421" t="s">
        <v>252</v>
      </c>
      <c r="B19" s="419"/>
      <c r="C19" s="434"/>
      <c r="D19" s="429"/>
      <c r="E19" s="427"/>
      <c r="F19" s="427"/>
      <c r="G19" s="428"/>
      <c r="H19" s="433">
        <f t="shared" si="1"/>
        <v>0</v>
      </c>
      <c r="J19" s="423">
        <f t="shared" si="2"/>
        <v>0</v>
      </c>
    </row>
    <row r="20" spans="1:10">
      <c r="A20" s="421" t="s">
        <v>251</v>
      </c>
      <c r="B20" s="419"/>
      <c r="C20" s="434"/>
      <c r="D20" s="432"/>
      <c r="E20" s="427"/>
      <c r="F20" s="427"/>
      <c r="G20" s="428"/>
      <c r="H20" s="433">
        <f t="shared" si="1"/>
        <v>0</v>
      </c>
      <c r="J20" s="423">
        <f t="shared" si="2"/>
        <v>0</v>
      </c>
    </row>
    <row r="21" spans="1:10">
      <c r="A21" s="421"/>
      <c r="B21" s="419"/>
      <c r="C21" s="434"/>
      <c r="D21" s="429"/>
      <c r="E21" s="427"/>
      <c r="F21" s="427"/>
      <c r="G21" s="428"/>
      <c r="H21" s="433">
        <f t="shared" si="1"/>
        <v>0</v>
      </c>
      <c r="J21" s="423">
        <f t="shared" si="2"/>
        <v>0</v>
      </c>
    </row>
    <row r="22" spans="1:10">
      <c r="A22" s="421"/>
      <c r="B22" s="419"/>
      <c r="C22" s="434"/>
      <c r="D22" s="429"/>
      <c r="E22" s="427"/>
      <c r="F22" s="427"/>
      <c r="G22" s="428"/>
      <c r="H22" s="433">
        <f t="shared" si="1"/>
        <v>0</v>
      </c>
      <c r="J22" s="423">
        <f t="shared" si="2"/>
        <v>0</v>
      </c>
    </row>
    <row r="23" spans="1:10">
      <c r="A23" s="421"/>
      <c r="B23" s="419"/>
      <c r="C23" s="434"/>
      <c r="D23" s="429"/>
      <c r="E23" s="427"/>
      <c r="F23" s="427"/>
      <c r="G23" s="428"/>
      <c r="H23" s="433">
        <f t="shared" si="1"/>
        <v>0</v>
      </c>
      <c r="J23" s="423">
        <f t="shared" si="2"/>
        <v>0</v>
      </c>
    </row>
    <row r="24" spans="1:10">
      <c r="A24" s="421"/>
      <c r="B24" s="419"/>
      <c r="C24" s="434"/>
      <c r="D24" s="432"/>
      <c r="E24" s="427"/>
      <c r="F24" s="427"/>
      <c r="G24" s="428"/>
      <c r="H24" s="433">
        <f t="shared" si="1"/>
        <v>0</v>
      </c>
      <c r="J24" s="423">
        <f t="shared" si="2"/>
        <v>0</v>
      </c>
    </row>
    <row r="25" spans="1:10">
      <c r="A25" s="421"/>
      <c r="B25" s="419"/>
      <c r="C25" s="434"/>
      <c r="D25" s="429"/>
      <c r="E25" s="427"/>
      <c r="F25" s="427"/>
      <c r="G25" s="428"/>
      <c r="H25" s="433">
        <f t="shared" si="1"/>
        <v>0</v>
      </c>
      <c r="J25" s="423">
        <f t="shared" si="2"/>
        <v>0</v>
      </c>
    </row>
    <row r="26" spans="1:10">
      <c r="A26" s="421"/>
      <c r="B26" s="419"/>
      <c r="C26" s="434"/>
      <c r="D26" s="432"/>
      <c r="E26" s="427"/>
      <c r="F26" s="427"/>
      <c r="G26" s="428"/>
      <c r="H26" s="433">
        <f t="shared" si="1"/>
        <v>0</v>
      </c>
      <c r="J26" s="423">
        <f t="shared" si="2"/>
        <v>0</v>
      </c>
    </row>
    <row r="27" spans="1:10">
      <c r="A27" s="421" t="s">
        <v>267</v>
      </c>
      <c r="B27" s="419"/>
      <c r="C27" s="434"/>
      <c r="D27" s="432"/>
      <c r="E27" s="427"/>
      <c r="F27" s="427"/>
      <c r="G27" s="428"/>
      <c r="H27" s="433">
        <f t="shared" si="1"/>
        <v>0</v>
      </c>
      <c r="J27" s="423">
        <f t="shared" si="2"/>
        <v>0</v>
      </c>
    </row>
    <row r="28" spans="1:10">
      <c r="A28" s="421" t="s">
        <v>268</v>
      </c>
      <c r="B28" s="419"/>
      <c r="C28" s="434"/>
      <c r="D28" s="432"/>
      <c r="E28" s="427"/>
      <c r="F28" s="427"/>
      <c r="G28" s="428"/>
      <c r="H28" s="433">
        <f t="shared" si="1"/>
        <v>0</v>
      </c>
      <c r="J28" s="423">
        <f t="shared" si="2"/>
        <v>0</v>
      </c>
    </row>
    <row r="29" spans="1:10">
      <c r="A29" s="421"/>
      <c r="B29" s="419"/>
      <c r="C29" s="434"/>
      <c r="D29" s="432"/>
      <c r="E29" s="427"/>
      <c r="F29" s="427"/>
      <c r="G29" s="428"/>
      <c r="H29" s="433">
        <f t="shared" si="1"/>
        <v>0</v>
      </c>
      <c r="J29" s="423">
        <f t="shared" si="2"/>
        <v>0</v>
      </c>
    </row>
    <row r="30" spans="1:10">
      <c r="A30" s="421"/>
      <c r="B30" s="419"/>
      <c r="C30" s="434"/>
      <c r="D30" s="432"/>
      <c r="E30" s="427"/>
      <c r="F30" s="427"/>
      <c r="G30" s="428"/>
      <c r="H30" s="433">
        <f t="shared" si="1"/>
        <v>0</v>
      </c>
      <c r="J30" s="423">
        <f t="shared" si="2"/>
        <v>0</v>
      </c>
    </row>
    <row r="31" spans="1:10">
      <c r="A31" s="421"/>
      <c r="B31" s="419"/>
      <c r="C31" s="434"/>
      <c r="D31" s="432"/>
      <c r="E31" s="427"/>
      <c r="F31" s="427"/>
      <c r="G31" s="428"/>
      <c r="H31" s="433">
        <f t="shared" si="1"/>
        <v>0</v>
      </c>
      <c r="J31" s="423">
        <f t="shared" si="2"/>
        <v>0</v>
      </c>
    </row>
    <row r="32" spans="1:10">
      <c r="A32" s="421"/>
      <c r="B32" s="419"/>
      <c r="C32" s="434"/>
      <c r="D32" s="432"/>
      <c r="E32" s="427"/>
      <c r="F32" s="427"/>
      <c r="G32" s="428"/>
      <c r="H32" s="433">
        <f t="shared" si="1"/>
        <v>0</v>
      </c>
      <c r="J32" s="423">
        <f t="shared" si="2"/>
        <v>0</v>
      </c>
    </row>
    <row r="33" spans="1:10">
      <c r="A33" s="421"/>
      <c r="B33" s="419"/>
      <c r="C33" s="434"/>
      <c r="D33" s="432"/>
      <c r="E33" s="427"/>
      <c r="F33" s="427"/>
      <c r="G33" s="428"/>
      <c r="H33" s="433">
        <f t="shared" si="1"/>
        <v>0</v>
      </c>
      <c r="J33" s="423">
        <f t="shared" si="2"/>
        <v>0</v>
      </c>
    </row>
    <row r="34" spans="1:10">
      <c r="A34" s="421"/>
      <c r="B34" s="419"/>
      <c r="C34" s="434"/>
      <c r="D34" s="432"/>
      <c r="E34" s="427"/>
      <c r="F34" s="427"/>
      <c r="G34" s="428"/>
      <c r="H34" s="433">
        <f t="shared" si="1"/>
        <v>0</v>
      </c>
      <c r="J34" s="423">
        <f t="shared" si="2"/>
        <v>0</v>
      </c>
    </row>
    <row r="35" spans="1:10">
      <c r="A35" s="421"/>
      <c r="B35" s="419"/>
      <c r="C35" s="434"/>
      <c r="D35" s="432"/>
      <c r="E35" s="427"/>
      <c r="F35" s="427"/>
      <c r="G35" s="428"/>
      <c r="H35" s="433">
        <f t="shared" si="1"/>
        <v>0</v>
      </c>
      <c r="J35" s="423">
        <f t="shared" si="2"/>
        <v>0</v>
      </c>
    </row>
    <row r="36" spans="1:10">
      <c r="A36" s="421"/>
      <c r="B36" s="419"/>
      <c r="C36" s="434"/>
      <c r="D36" s="432"/>
      <c r="E36" s="427"/>
      <c r="F36" s="427"/>
      <c r="G36" s="428"/>
      <c r="H36" s="433">
        <f t="shared" si="1"/>
        <v>0</v>
      </c>
      <c r="J36" s="423">
        <f t="shared" si="2"/>
        <v>0</v>
      </c>
    </row>
    <row r="37" spans="1:10">
      <c r="A37" s="421"/>
      <c r="B37" s="419"/>
      <c r="C37" s="434"/>
      <c r="D37" s="432"/>
      <c r="E37" s="427"/>
      <c r="F37" s="427"/>
      <c r="G37" s="428"/>
      <c r="H37" s="433">
        <f t="shared" si="1"/>
        <v>0</v>
      </c>
      <c r="J37" s="423">
        <f t="shared" si="2"/>
        <v>0</v>
      </c>
    </row>
    <row r="38" spans="1:10">
      <c r="A38" s="421"/>
      <c r="B38" s="419"/>
      <c r="C38" s="434"/>
      <c r="D38" s="432"/>
      <c r="E38" s="427"/>
      <c r="F38" s="427"/>
      <c r="G38" s="428"/>
      <c r="H38" s="433">
        <f t="shared" si="1"/>
        <v>0</v>
      </c>
      <c r="J38" s="423">
        <f t="shared" si="2"/>
        <v>0</v>
      </c>
    </row>
    <row r="39" spans="1:10">
      <c r="A39" s="421"/>
      <c r="B39" s="419"/>
      <c r="C39" s="434"/>
      <c r="D39" s="432"/>
      <c r="E39" s="427"/>
      <c r="F39" s="427"/>
      <c r="G39" s="428"/>
      <c r="H39" s="433">
        <f t="shared" si="1"/>
        <v>0</v>
      </c>
      <c r="J39" s="423">
        <f t="shared" si="2"/>
        <v>0</v>
      </c>
    </row>
    <row r="40" spans="1:10">
      <c r="A40" s="421"/>
      <c r="B40" s="419"/>
      <c r="C40" s="434"/>
      <c r="D40" s="432"/>
      <c r="E40" s="427"/>
      <c r="F40" s="427"/>
      <c r="G40" s="428"/>
      <c r="H40" s="433">
        <f t="shared" si="1"/>
        <v>0</v>
      </c>
      <c r="J40" s="423">
        <f t="shared" si="2"/>
        <v>0</v>
      </c>
    </row>
    <row r="41" spans="1:10">
      <c r="A41" s="421"/>
      <c r="B41" s="419"/>
      <c r="C41" s="434"/>
      <c r="D41" s="432"/>
      <c r="E41" s="427"/>
      <c r="F41" s="427"/>
      <c r="G41" s="428"/>
      <c r="H41" s="433">
        <f t="shared" si="1"/>
        <v>0</v>
      </c>
      <c r="J41" s="423">
        <f t="shared" si="2"/>
        <v>0</v>
      </c>
    </row>
    <row r="42" spans="1:10">
      <c r="A42" s="421"/>
      <c r="B42" s="419"/>
      <c r="C42" s="434"/>
      <c r="D42" s="432"/>
      <c r="E42" s="427"/>
      <c r="F42" s="427"/>
      <c r="G42" s="428"/>
      <c r="H42" s="433">
        <f t="shared" si="1"/>
        <v>0</v>
      </c>
      <c r="J42" s="423">
        <f t="shared" si="2"/>
        <v>0</v>
      </c>
    </row>
    <row r="43" spans="1:10">
      <c r="A43" s="421"/>
      <c r="B43" s="419"/>
      <c r="C43" s="434"/>
      <c r="D43" s="432"/>
      <c r="E43" s="427"/>
      <c r="F43" s="427"/>
      <c r="G43" s="428"/>
      <c r="H43" s="433">
        <f t="shared" si="1"/>
        <v>0</v>
      </c>
      <c r="J43" s="423">
        <f t="shared" si="2"/>
        <v>0</v>
      </c>
    </row>
    <row r="44" spans="1:10">
      <c r="A44" s="421"/>
      <c r="B44" s="419"/>
      <c r="C44" s="434"/>
      <c r="D44" s="432"/>
      <c r="E44" s="427"/>
      <c r="F44" s="427"/>
      <c r="G44" s="428"/>
      <c r="H44" s="433">
        <f t="shared" si="1"/>
        <v>0</v>
      </c>
      <c r="J44" s="423">
        <f t="shared" si="2"/>
        <v>0</v>
      </c>
    </row>
    <row r="45" spans="1:10">
      <c r="A45" s="421"/>
      <c r="B45" s="419"/>
      <c r="C45" s="434"/>
      <c r="D45" s="432"/>
      <c r="E45" s="427"/>
      <c r="F45" s="427"/>
      <c r="G45" s="428"/>
      <c r="H45" s="433">
        <f t="shared" si="1"/>
        <v>0</v>
      </c>
      <c r="J45" s="423">
        <f t="shared" si="2"/>
        <v>0</v>
      </c>
    </row>
    <row r="46" spans="1:10">
      <c r="A46" s="421" t="s">
        <v>256</v>
      </c>
      <c r="B46" s="419"/>
      <c r="C46" s="434"/>
      <c r="D46" s="432"/>
      <c r="E46" s="427"/>
      <c r="F46" s="427"/>
      <c r="G46" s="428"/>
      <c r="H46" s="433">
        <f t="shared" si="1"/>
        <v>0</v>
      </c>
      <c r="J46" s="423">
        <f t="shared" si="2"/>
        <v>0</v>
      </c>
    </row>
    <row r="47" spans="1:10">
      <c r="A47" s="421" t="s">
        <v>257</v>
      </c>
      <c r="B47" s="419"/>
      <c r="C47" s="434"/>
      <c r="D47" s="432"/>
      <c r="E47" s="427"/>
      <c r="F47" s="427"/>
      <c r="G47" s="428"/>
      <c r="H47" s="433">
        <f t="shared" si="1"/>
        <v>0</v>
      </c>
      <c r="J47" s="423">
        <f t="shared" si="2"/>
        <v>0</v>
      </c>
    </row>
    <row r="48" spans="1:10">
      <c r="A48" s="421"/>
      <c r="B48" s="419"/>
      <c r="C48" s="434"/>
      <c r="D48" s="432"/>
      <c r="E48" s="427"/>
      <c r="F48" s="427"/>
      <c r="G48" s="428"/>
      <c r="H48" s="433">
        <f t="shared" si="1"/>
        <v>0</v>
      </c>
      <c r="J48" s="423">
        <f t="shared" si="2"/>
        <v>0</v>
      </c>
    </row>
    <row r="49" spans="1:10">
      <c r="A49" s="421"/>
      <c r="B49" s="419"/>
      <c r="C49" s="434"/>
      <c r="D49" s="432"/>
      <c r="E49" s="427"/>
      <c r="F49" s="427"/>
      <c r="G49" s="428"/>
      <c r="H49" s="433">
        <f t="shared" si="1"/>
        <v>0</v>
      </c>
      <c r="J49" s="423">
        <f t="shared" si="2"/>
        <v>0</v>
      </c>
    </row>
    <row r="50" spans="1:10">
      <c r="A50" s="419"/>
      <c r="B50" s="419"/>
      <c r="C50" s="434"/>
      <c r="D50" s="432"/>
      <c r="E50" s="427"/>
      <c r="F50" s="427"/>
      <c r="G50" s="428"/>
      <c r="H50" s="433">
        <f t="shared" si="1"/>
        <v>0</v>
      </c>
      <c r="J50" s="423">
        <f t="shared" si="2"/>
        <v>0</v>
      </c>
    </row>
    <row r="51" spans="1:10">
      <c r="A51" s="419"/>
      <c r="B51" s="419"/>
      <c r="C51" s="434"/>
      <c r="D51" s="432"/>
      <c r="E51" s="427"/>
      <c r="F51" s="427"/>
      <c r="G51" s="428"/>
      <c r="H51" s="433">
        <f t="shared" si="1"/>
        <v>0</v>
      </c>
      <c r="J51" s="423">
        <f t="shared" si="2"/>
        <v>0</v>
      </c>
    </row>
    <row r="52" spans="1:10">
      <c r="A52" s="419"/>
      <c r="B52" s="419"/>
      <c r="C52" s="434"/>
      <c r="D52" s="432"/>
      <c r="E52" s="427"/>
      <c r="F52" s="427"/>
      <c r="G52" s="428"/>
      <c r="H52" s="433">
        <f t="shared" si="1"/>
        <v>0</v>
      </c>
      <c r="J52" s="423">
        <f t="shared" si="2"/>
        <v>0</v>
      </c>
    </row>
    <row r="53" spans="1:10">
      <c r="A53" s="421"/>
      <c r="B53" s="419"/>
      <c r="C53" s="434"/>
      <c r="D53" s="432"/>
      <c r="E53" s="427"/>
      <c r="F53" s="427"/>
      <c r="G53" s="428"/>
      <c r="H53" s="433">
        <f t="shared" si="1"/>
        <v>0</v>
      </c>
      <c r="J53" s="423">
        <f t="shared" si="2"/>
        <v>0</v>
      </c>
    </row>
    <row r="54" spans="1:10">
      <c r="A54" s="421"/>
      <c r="B54" s="419"/>
      <c r="C54" s="434"/>
      <c r="D54" s="432"/>
      <c r="E54" s="427"/>
      <c r="F54" s="427"/>
      <c r="G54" s="428"/>
      <c r="H54" s="433">
        <f t="shared" si="1"/>
        <v>0</v>
      </c>
      <c r="J54" s="423">
        <f t="shared" si="2"/>
        <v>0</v>
      </c>
    </row>
    <row r="55" spans="1:10">
      <c r="A55" s="421"/>
      <c r="B55" s="419"/>
      <c r="C55" s="434"/>
      <c r="D55" s="432"/>
      <c r="E55" s="427"/>
      <c r="F55" s="427"/>
      <c r="G55" s="428"/>
      <c r="H55" s="433">
        <f t="shared" si="1"/>
        <v>0</v>
      </c>
      <c r="J55" s="423">
        <f t="shared" si="2"/>
        <v>0</v>
      </c>
    </row>
    <row r="56" spans="1:10">
      <c r="A56" s="421"/>
      <c r="B56" s="419"/>
      <c r="C56" s="434"/>
      <c r="D56" s="432"/>
      <c r="E56" s="427"/>
      <c r="F56" s="427"/>
      <c r="G56" s="428"/>
      <c r="H56" s="433">
        <f t="shared" si="1"/>
        <v>0</v>
      </c>
      <c r="J56" s="423">
        <f t="shared" si="2"/>
        <v>0</v>
      </c>
    </row>
    <row r="57" spans="1:10">
      <c r="A57" s="421"/>
      <c r="B57" s="419"/>
      <c r="C57" s="434"/>
      <c r="D57" s="432"/>
      <c r="E57" s="427"/>
      <c r="F57" s="427"/>
      <c r="G57" s="428"/>
      <c r="H57" s="433">
        <f t="shared" si="1"/>
        <v>0</v>
      </c>
      <c r="J57" s="423">
        <f t="shared" si="2"/>
        <v>0</v>
      </c>
    </row>
    <row r="58" spans="1:10">
      <c r="A58" s="421"/>
      <c r="B58" s="419"/>
      <c r="C58" s="434"/>
      <c r="D58" s="432"/>
      <c r="E58" s="427"/>
      <c r="F58" s="427"/>
      <c r="G58" s="428"/>
      <c r="H58" s="433">
        <f t="shared" si="1"/>
        <v>0</v>
      </c>
      <c r="J58" s="423">
        <f t="shared" si="2"/>
        <v>0</v>
      </c>
    </row>
    <row r="59" spans="1:10">
      <c r="A59" s="421"/>
      <c r="B59" s="419"/>
      <c r="C59" s="434"/>
      <c r="D59" s="432"/>
      <c r="E59" s="427"/>
      <c r="F59" s="427"/>
      <c r="G59" s="428"/>
      <c r="H59" s="433">
        <f t="shared" si="1"/>
        <v>0</v>
      </c>
      <c r="J59" s="423">
        <f t="shared" si="2"/>
        <v>0</v>
      </c>
    </row>
    <row r="60" spans="1:10">
      <c r="A60" s="421" t="s">
        <v>258</v>
      </c>
      <c r="B60" s="419"/>
      <c r="C60" s="434"/>
      <c r="D60" s="432"/>
      <c r="E60" s="427"/>
      <c r="F60" s="427"/>
      <c r="G60" s="428"/>
      <c r="H60" s="433">
        <f t="shared" si="1"/>
        <v>0</v>
      </c>
      <c r="J60" s="423">
        <f t="shared" si="2"/>
        <v>0</v>
      </c>
    </row>
    <row r="61" spans="1:10">
      <c r="A61" s="421" t="s">
        <v>270</v>
      </c>
      <c r="B61" s="419"/>
      <c r="C61" s="434"/>
      <c r="D61" s="432"/>
      <c r="E61" s="427"/>
      <c r="F61" s="427"/>
      <c r="G61" s="428"/>
      <c r="H61" s="433">
        <f t="shared" si="1"/>
        <v>0</v>
      </c>
      <c r="J61" s="423">
        <f t="shared" si="2"/>
        <v>0</v>
      </c>
    </row>
    <row r="62" spans="1:10">
      <c r="A62" s="420"/>
      <c r="B62" s="419"/>
      <c r="C62" s="434"/>
      <c r="D62" s="432"/>
      <c r="E62" s="427"/>
      <c r="F62" s="427"/>
      <c r="G62" s="428"/>
      <c r="H62" s="433">
        <f t="shared" si="1"/>
        <v>0</v>
      </c>
      <c r="J62" s="423">
        <f t="shared" si="2"/>
        <v>0</v>
      </c>
    </row>
    <row r="63" spans="1:10">
      <c r="A63" s="420"/>
      <c r="B63" s="419"/>
      <c r="C63" s="434"/>
      <c r="D63" s="432"/>
      <c r="E63" s="427"/>
      <c r="F63" s="427"/>
      <c r="G63" s="428"/>
      <c r="H63" s="433">
        <f t="shared" si="1"/>
        <v>0</v>
      </c>
      <c r="J63" s="423">
        <f t="shared" si="2"/>
        <v>0</v>
      </c>
    </row>
    <row r="64" spans="1:10">
      <c r="A64" s="420"/>
      <c r="B64" s="419"/>
      <c r="C64" s="434"/>
      <c r="D64" s="432"/>
      <c r="E64" s="427"/>
      <c r="F64" s="427"/>
      <c r="G64" s="428"/>
      <c r="H64" s="433">
        <f t="shared" si="1"/>
        <v>0</v>
      </c>
      <c r="J64" s="423">
        <f t="shared" si="2"/>
        <v>0</v>
      </c>
    </row>
    <row r="65" spans="1:10">
      <c r="A65" s="420"/>
      <c r="B65" s="419"/>
      <c r="C65" s="434"/>
      <c r="D65" s="432"/>
      <c r="E65" s="427"/>
      <c r="F65" s="427"/>
      <c r="G65" s="428"/>
      <c r="H65" s="433">
        <f t="shared" si="1"/>
        <v>0</v>
      </c>
      <c r="J65" s="423">
        <f t="shared" si="2"/>
        <v>0</v>
      </c>
    </row>
    <row r="66" spans="1:10">
      <c r="A66" s="421"/>
      <c r="B66" s="419"/>
      <c r="C66" s="434"/>
      <c r="D66" s="431"/>
      <c r="E66" s="427"/>
      <c r="F66" s="427"/>
      <c r="G66" s="428"/>
      <c r="H66" s="433">
        <f t="shared" si="1"/>
        <v>0</v>
      </c>
      <c r="J66" s="423">
        <f t="shared" si="2"/>
        <v>0</v>
      </c>
    </row>
    <row r="67" spans="1:10">
      <c r="A67" s="421"/>
      <c r="B67" s="419"/>
      <c r="C67" s="434"/>
      <c r="D67" s="431"/>
      <c r="E67" s="427"/>
      <c r="F67" s="427"/>
      <c r="G67" s="428"/>
      <c r="H67" s="433">
        <f t="shared" si="1"/>
        <v>0</v>
      </c>
      <c r="J67" s="423">
        <f t="shared" si="2"/>
        <v>0</v>
      </c>
    </row>
    <row r="68" spans="1:10">
      <c r="A68" s="421"/>
      <c r="B68" s="419"/>
      <c r="C68" s="434"/>
      <c r="D68" s="431"/>
      <c r="E68" s="427"/>
      <c r="F68" s="427"/>
      <c r="G68" s="428"/>
      <c r="H68" s="433">
        <f t="shared" si="1"/>
        <v>0</v>
      </c>
      <c r="J68" s="423">
        <f t="shared" si="2"/>
        <v>0</v>
      </c>
    </row>
    <row r="69" spans="1:10">
      <c r="A69" s="421"/>
      <c r="B69" s="419"/>
      <c r="C69" s="434"/>
      <c r="D69" s="432"/>
      <c r="E69" s="427"/>
      <c r="F69" s="427"/>
      <c r="G69" s="428"/>
      <c r="H69" s="433">
        <f t="shared" si="1"/>
        <v>0</v>
      </c>
      <c r="J69" s="423">
        <f t="shared" si="2"/>
        <v>0</v>
      </c>
    </row>
    <row r="70" spans="1:10">
      <c r="A70" s="421"/>
      <c r="B70" s="419"/>
      <c r="C70" s="434"/>
      <c r="D70" s="432"/>
      <c r="E70" s="427"/>
      <c r="F70" s="427"/>
      <c r="G70" s="428"/>
      <c r="H70" s="433">
        <f t="shared" ref="H70:H71" si="3">+G70-F70</f>
        <v>0</v>
      </c>
      <c r="J70" s="423">
        <f t="shared" ref="J70:J71" si="4">IF(G70&gt;0,1,0)</f>
        <v>0</v>
      </c>
    </row>
    <row r="71" spans="1:10">
      <c r="A71" s="421"/>
      <c r="B71" s="419"/>
      <c r="C71" s="434"/>
      <c r="D71" s="432"/>
      <c r="E71" s="427"/>
      <c r="F71" s="427"/>
      <c r="G71" s="428"/>
      <c r="H71" s="433">
        <f t="shared" si="3"/>
        <v>0</v>
      </c>
      <c r="J71" s="423">
        <f t="shared" si="4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15B2C-03FB-48A8-9B35-7BCFF08F79EE}">
  <sheetPr codeName="Sheet54">
    <tabColor theme="5" tint="0.59999389629810485"/>
  </sheetPr>
  <dimension ref="A1:J7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3" sqref="H13"/>
    </sheetView>
  </sheetViews>
  <sheetFormatPr defaultColWidth="9" defaultRowHeight="18.75"/>
  <cols>
    <col min="1" max="1" width="9" style="423"/>
    <col min="2" max="2" width="5.85546875" style="423" customWidth="1"/>
    <col min="3" max="3" width="12.7109375" style="423" customWidth="1"/>
    <col min="4" max="5" width="14.5703125" style="423" customWidth="1"/>
    <col min="6" max="6" width="15.85546875" style="423" customWidth="1"/>
    <col min="7" max="7" width="15.7109375" style="423" customWidth="1"/>
    <col min="8" max="16384" width="9" style="423"/>
  </cols>
  <sheetData>
    <row r="1" spans="1:10">
      <c r="A1" s="850" t="s">
        <v>578</v>
      </c>
      <c r="B1" s="850"/>
      <c r="C1" s="850"/>
      <c r="D1" s="850"/>
      <c r="E1" s="850"/>
      <c r="F1" s="850"/>
      <c r="G1" s="850"/>
      <c r="H1" s="850"/>
    </row>
    <row r="2" spans="1:10" ht="15.75" customHeight="1">
      <c r="A2" s="850" t="s">
        <v>237</v>
      </c>
      <c r="B2" s="850" t="s">
        <v>227</v>
      </c>
      <c r="C2" s="850" t="s">
        <v>4</v>
      </c>
      <c r="D2" s="870" t="s">
        <v>228</v>
      </c>
      <c r="E2" s="850" t="s">
        <v>260</v>
      </c>
      <c r="F2" s="138" t="s">
        <v>230</v>
      </c>
      <c r="G2" s="138" t="s">
        <v>230</v>
      </c>
      <c r="H2" s="464" t="s">
        <v>271</v>
      </c>
      <c r="J2" s="422" t="s">
        <v>318</v>
      </c>
    </row>
    <row r="3" spans="1:10">
      <c r="A3" s="850"/>
      <c r="B3" s="850"/>
      <c r="C3" s="850"/>
      <c r="D3" s="870"/>
      <c r="E3" s="850"/>
      <c r="F3" s="138" t="s">
        <v>236</v>
      </c>
      <c r="G3" s="138" t="s">
        <v>235</v>
      </c>
      <c r="H3" s="464" t="s">
        <v>272</v>
      </c>
    </row>
    <row r="4" spans="1:10">
      <c r="A4" s="850" t="s">
        <v>40</v>
      </c>
      <c r="B4" s="850"/>
      <c r="C4" s="850"/>
      <c r="D4" s="456">
        <f>SUM(D5:D71)</f>
        <v>18226357.199999996</v>
      </c>
      <c r="E4" s="456">
        <f>SUM(E5:E71)</f>
        <v>1447.45</v>
      </c>
      <c r="F4" s="456">
        <f>SUM(F5:F71)</f>
        <v>1447.45</v>
      </c>
      <c r="G4" s="456">
        <f t="shared" ref="G4" si="0">SUM(G5:G71)</f>
        <v>1447.45</v>
      </c>
      <c r="H4" s="456">
        <f>SUM(H5:H71)</f>
        <v>0</v>
      </c>
      <c r="J4" s="424">
        <f>SUM(J5:J71)</f>
        <v>6</v>
      </c>
    </row>
    <row r="5" spans="1:10">
      <c r="A5" s="138" t="s">
        <v>248</v>
      </c>
      <c r="B5" s="391">
        <v>1</v>
      </c>
      <c r="C5" s="699" t="s">
        <v>196</v>
      </c>
      <c r="D5" s="689">
        <v>2018417.87</v>
      </c>
      <c r="E5" s="685">
        <v>797</v>
      </c>
      <c r="F5" s="685">
        <v>797</v>
      </c>
      <c r="G5" s="685">
        <v>797</v>
      </c>
      <c r="H5" s="465">
        <f>+G5-F5</f>
        <v>0</v>
      </c>
      <c r="J5" s="423">
        <f>IF(G5&gt;0,1,0)</f>
        <v>1</v>
      </c>
    </row>
    <row r="6" spans="1:10">
      <c r="A6" s="138" t="s">
        <v>273</v>
      </c>
      <c r="B6" s="391">
        <v>2</v>
      </c>
      <c r="C6" s="699" t="s">
        <v>185</v>
      </c>
      <c r="D6" s="689">
        <v>1196816</v>
      </c>
      <c r="E6" s="685">
        <v>492</v>
      </c>
      <c r="F6" s="685">
        <v>492</v>
      </c>
      <c r="G6" s="685">
        <v>492</v>
      </c>
      <c r="H6" s="465">
        <f t="shared" ref="H6:H71" si="1">+G6-F6</f>
        <v>0</v>
      </c>
      <c r="J6" s="423">
        <f t="shared" ref="J6:J71" si="2">IF(G6&gt;0,1,0)</f>
        <v>1</v>
      </c>
    </row>
    <row r="7" spans="1:10">
      <c r="A7" s="138"/>
      <c r="B7" s="391">
        <v>3</v>
      </c>
      <c r="C7" s="683" t="s">
        <v>186</v>
      </c>
      <c r="D7" s="689">
        <v>950794.93</v>
      </c>
      <c r="E7" s="685">
        <v>114</v>
      </c>
      <c r="F7" s="685">
        <v>114</v>
      </c>
      <c r="G7" s="685">
        <v>114</v>
      </c>
      <c r="H7" s="465">
        <f t="shared" si="1"/>
        <v>0</v>
      </c>
      <c r="J7" s="423">
        <f t="shared" si="2"/>
        <v>1</v>
      </c>
    </row>
    <row r="8" spans="1:10">
      <c r="A8" s="138"/>
      <c r="B8" s="391">
        <v>4</v>
      </c>
      <c r="C8" s="699" t="s">
        <v>184</v>
      </c>
      <c r="D8" s="689">
        <v>540152</v>
      </c>
      <c r="E8" s="685">
        <v>32.450000000000003</v>
      </c>
      <c r="F8" s="685">
        <v>32.450000000000003</v>
      </c>
      <c r="G8" s="685">
        <v>32.450000000000003</v>
      </c>
      <c r="H8" s="465">
        <f t="shared" si="1"/>
        <v>0</v>
      </c>
      <c r="J8" s="423">
        <f t="shared" si="2"/>
        <v>1</v>
      </c>
    </row>
    <row r="9" spans="1:10">
      <c r="A9" s="138"/>
      <c r="B9" s="391">
        <v>5</v>
      </c>
      <c r="C9" s="699" t="s">
        <v>183</v>
      </c>
      <c r="D9" s="689">
        <v>582437.32999999996</v>
      </c>
      <c r="E9" s="685">
        <v>9</v>
      </c>
      <c r="F9" s="685">
        <v>9</v>
      </c>
      <c r="G9" s="685">
        <v>9</v>
      </c>
      <c r="H9" s="465">
        <f t="shared" si="1"/>
        <v>0</v>
      </c>
      <c r="J9" s="423">
        <f t="shared" si="2"/>
        <v>1</v>
      </c>
    </row>
    <row r="10" spans="1:10">
      <c r="A10" s="138" t="s">
        <v>250</v>
      </c>
      <c r="B10" s="391">
        <v>6</v>
      </c>
      <c r="C10" s="699" t="s">
        <v>167</v>
      </c>
      <c r="D10" s="689">
        <v>268598</v>
      </c>
      <c r="E10" s="685">
        <v>3</v>
      </c>
      <c r="F10" s="707">
        <v>3</v>
      </c>
      <c r="G10" s="685">
        <v>3</v>
      </c>
      <c r="H10" s="465">
        <f t="shared" si="1"/>
        <v>0</v>
      </c>
      <c r="J10" s="423">
        <f t="shared" si="2"/>
        <v>1</v>
      </c>
    </row>
    <row r="11" spans="1:10">
      <c r="A11" s="138" t="s">
        <v>274</v>
      </c>
      <c r="B11" s="391">
        <v>7</v>
      </c>
      <c r="C11" s="699" t="s">
        <v>156</v>
      </c>
      <c r="D11" s="689">
        <v>1038.93</v>
      </c>
      <c r="E11" s="685">
        <v>0</v>
      </c>
      <c r="F11" s="707">
        <v>0</v>
      </c>
      <c r="G11" s="685">
        <v>0</v>
      </c>
      <c r="H11" s="465">
        <f t="shared" si="1"/>
        <v>0</v>
      </c>
      <c r="J11" s="423">
        <f t="shared" si="2"/>
        <v>0</v>
      </c>
    </row>
    <row r="12" spans="1:10">
      <c r="A12" s="445"/>
      <c r="B12" s="391">
        <v>8</v>
      </c>
      <c r="C12" s="699" t="s">
        <v>217</v>
      </c>
      <c r="D12" s="689">
        <v>295</v>
      </c>
      <c r="E12" s="685">
        <v>0</v>
      </c>
      <c r="F12" s="685">
        <v>0</v>
      </c>
      <c r="G12" s="685">
        <v>0</v>
      </c>
      <c r="H12" s="465">
        <f t="shared" si="1"/>
        <v>0</v>
      </c>
      <c r="J12" s="423">
        <f t="shared" si="2"/>
        <v>0</v>
      </c>
    </row>
    <row r="13" spans="1:10">
      <c r="A13" s="445"/>
      <c r="B13" s="391">
        <v>9</v>
      </c>
      <c r="C13" s="699" t="s">
        <v>158</v>
      </c>
      <c r="D13" s="689">
        <v>5</v>
      </c>
      <c r="E13" s="685">
        <v>0</v>
      </c>
      <c r="F13" s="685">
        <v>0</v>
      </c>
      <c r="G13" s="685">
        <v>0</v>
      </c>
      <c r="H13" s="465">
        <f t="shared" si="1"/>
        <v>0</v>
      </c>
      <c r="J13" s="423">
        <f t="shared" si="2"/>
        <v>0</v>
      </c>
    </row>
    <row r="14" spans="1:10">
      <c r="A14" s="445"/>
      <c r="B14" s="391">
        <v>10</v>
      </c>
      <c r="C14" s="699" t="s">
        <v>159</v>
      </c>
      <c r="D14" s="689">
        <v>1019</v>
      </c>
      <c r="E14" s="685">
        <v>0</v>
      </c>
      <c r="F14" s="685">
        <v>0</v>
      </c>
      <c r="G14" s="685">
        <v>0</v>
      </c>
      <c r="H14" s="465">
        <f t="shared" si="1"/>
        <v>0</v>
      </c>
      <c r="J14" s="423">
        <f t="shared" si="2"/>
        <v>0</v>
      </c>
    </row>
    <row r="15" spans="1:10">
      <c r="A15" s="138"/>
      <c r="B15" s="391">
        <v>11</v>
      </c>
      <c r="C15" s="699" t="s">
        <v>160</v>
      </c>
      <c r="D15" s="689">
        <v>1904</v>
      </c>
      <c r="E15" s="685">
        <v>0</v>
      </c>
      <c r="F15" s="707">
        <v>0</v>
      </c>
      <c r="G15" s="685">
        <v>0</v>
      </c>
      <c r="H15" s="465">
        <f t="shared" si="1"/>
        <v>0</v>
      </c>
      <c r="J15" s="423">
        <f t="shared" si="2"/>
        <v>0</v>
      </c>
    </row>
    <row r="16" spans="1:10">
      <c r="A16" s="138" t="s">
        <v>252</v>
      </c>
      <c r="B16" s="391">
        <v>12</v>
      </c>
      <c r="C16" s="699" t="s">
        <v>174</v>
      </c>
      <c r="D16" s="689">
        <v>98205.5</v>
      </c>
      <c r="E16" s="685">
        <v>0</v>
      </c>
      <c r="F16" s="707">
        <v>0</v>
      </c>
      <c r="G16" s="685">
        <v>0</v>
      </c>
      <c r="H16" s="465">
        <f t="shared" si="1"/>
        <v>0</v>
      </c>
      <c r="J16" s="423">
        <f t="shared" si="2"/>
        <v>0</v>
      </c>
    </row>
    <row r="17" spans="1:10">
      <c r="A17" s="138" t="s">
        <v>249</v>
      </c>
      <c r="B17" s="391">
        <v>13</v>
      </c>
      <c r="C17" s="699" t="s">
        <v>175</v>
      </c>
      <c r="D17" s="689">
        <v>11.2</v>
      </c>
      <c r="E17" s="685">
        <v>0</v>
      </c>
      <c r="F17" s="707">
        <v>0</v>
      </c>
      <c r="G17" s="685">
        <v>0</v>
      </c>
      <c r="H17" s="465">
        <f t="shared" si="1"/>
        <v>0</v>
      </c>
      <c r="J17" s="423">
        <f t="shared" si="2"/>
        <v>0</v>
      </c>
    </row>
    <row r="18" spans="1:10">
      <c r="A18" s="138"/>
      <c r="B18" s="391">
        <v>14</v>
      </c>
      <c r="C18" s="699" t="s">
        <v>176</v>
      </c>
      <c r="D18" s="689">
        <v>34256.75</v>
      </c>
      <c r="E18" s="685">
        <v>0</v>
      </c>
      <c r="F18" s="707">
        <v>0</v>
      </c>
      <c r="G18" s="685">
        <v>0</v>
      </c>
      <c r="H18" s="465">
        <f t="shared" si="1"/>
        <v>0</v>
      </c>
      <c r="J18" s="423">
        <f t="shared" si="2"/>
        <v>0</v>
      </c>
    </row>
    <row r="19" spans="1:10">
      <c r="A19" s="138"/>
      <c r="B19" s="391">
        <v>15</v>
      </c>
      <c r="C19" s="699" t="s">
        <v>177</v>
      </c>
      <c r="D19" s="689">
        <v>20487</v>
      </c>
      <c r="E19" s="685">
        <v>0</v>
      </c>
      <c r="F19" s="707">
        <v>0</v>
      </c>
      <c r="G19" s="685">
        <v>0</v>
      </c>
      <c r="H19" s="465">
        <f t="shared" si="1"/>
        <v>0</v>
      </c>
      <c r="J19" s="423">
        <f t="shared" si="2"/>
        <v>0</v>
      </c>
    </row>
    <row r="20" spans="1:10">
      <c r="A20" s="138"/>
      <c r="B20" s="391">
        <v>16</v>
      </c>
      <c r="C20" s="699" t="s">
        <v>178</v>
      </c>
      <c r="D20" s="689">
        <v>33388.5</v>
      </c>
      <c r="E20" s="685">
        <v>0</v>
      </c>
      <c r="F20" s="707">
        <v>0</v>
      </c>
      <c r="G20" s="685">
        <v>0</v>
      </c>
      <c r="H20" s="465">
        <f t="shared" si="1"/>
        <v>0</v>
      </c>
      <c r="J20" s="423">
        <f t="shared" si="2"/>
        <v>0</v>
      </c>
    </row>
    <row r="21" spans="1:10">
      <c r="A21" s="391"/>
      <c r="B21" s="391">
        <v>17</v>
      </c>
      <c r="C21" s="699" t="s">
        <v>181</v>
      </c>
      <c r="D21" s="689">
        <v>5951</v>
      </c>
      <c r="E21" s="685">
        <v>0</v>
      </c>
      <c r="F21" s="707">
        <v>0</v>
      </c>
      <c r="G21" s="685">
        <v>0</v>
      </c>
      <c r="H21" s="465">
        <f t="shared" si="1"/>
        <v>0</v>
      </c>
      <c r="J21" s="423">
        <f t="shared" si="2"/>
        <v>0</v>
      </c>
    </row>
    <row r="22" spans="1:10">
      <c r="A22" s="138"/>
      <c r="B22" s="391">
        <v>18</v>
      </c>
      <c r="C22" s="699" t="s">
        <v>164</v>
      </c>
      <c r="D22" s="706">
        <v>411918.15</v>
      </c>
      <c r="E22" s="685">
        <v>0</v>
      </c>
      <c r="F22" s="707">
        <v>0</v>
      </c>
      <c r="G22" s="685">
        <v>0</v>
      </c>
      <c r="H22" s="465">
        <f t="shared" si="1"/>
        <v>0</v>
      </c>
      <c r="J22" s="423">
        <f t="shared" si="2"/>
        <v>0</v>
      </c>
    </row>
    <row r="23" spans="1:10">
      <c r="A23" s="138" t="s">
        <v>254</v>
      </c>
      <c r="B23" s="391">
        <v>19</v>
      </c>
      <c r="C23" s="699" t="s">
        <v>166</v>
      </c>
      <c r="D23" s="706">
        <v>145204.69</v>
      </c>
      <c r="E23" s="685">
        <v>0</v>
      </c>
      <c r="F23" s="707">
        <v>0</v>
      </c>
      <c r="G23" s="685">
        <v>0</v>
      </c>
      <c r="H23" s="465">
        <f t="shared" si="1"/>
        <v>0</v>
      </c>
      <c r="J23" s="423">
        <f t="shared" si="2"/>
        <v>0</v>
      </c>
    </row>
    <row r="24" spans="1:10">
      <c r="A24" s="138" t="s">
        <v>268</v>
      </c>
      <c r="B24" s="391">
        <v>20</v>
      </c>
      <c r="C24" s="699" t="s">
        <v>168</v>
      </c>
      <c r="D24" s="706">
        <v>610</v>
      </c>
      <c r="E24" s="685">
        <v>0</v>
      </c>
      <c r="F24" s="707">
        <v>0</v>
      </c>
      <c r="G24" s="685">
        <v>0</v>
      </c>
      <c r="H24" s="465">
        <f t="shared" si="1"/>
        <v>0</v>
      </c>
      <c r="J24" s="423">
        <f t="shared" si="2"/>
        <v>0</v>
      </c>
    </row>
    <row r="25" spans="1:10">
      <c r="A25" s="138"/>
      <c r="B25" s="391">
        <v>21</v>
      </c>
      <c r="C25" s="699" t="s">
        <v>169</v>
      </c>
      <c r="D25" s="706">
        <v>28055</v>
      </c>
      <c r="E25" s="685">
        <v>0</v>
      </c>
      <c r="F25" s="685">
        <v>0</v>
      </c>
      <c r="G25" s="685">
        <v>0</v>
      </c>
      <c r="H25" s="465">
        <f t="shared" si="1"/>
        <v>0</v>
      </c>
      <c r="J25" s="423">
        <f t="shared" si="2"/>
        <v>0</v>
      </c>
    </row>
    <row r="26" spans="1:10">
      <c r="A26" s="138"/>
      <c r="B26" s="391">
        <v>22</v>
      </c>
      <c r="C26" s="699" t="s">
        <v>170</v>
      </c>
      <c r="D26" s="706">
        <v>411696.09</v>
      </c>
      <c r="E26" s="685">
        <v>0</v>
      </c>
      <c r="F26" s="685">
        <v>0</v>
      </c>
      <c r="G26" s="685">
        <v>0</v>
      </c>
      <c r="H26" s="465">
        <f t="shared" si="1"/>
        <v>0</v>
      </c>
      <c r="J26" s="423">
        <f t="shared" si="2"/>
        <v>0</v>
      </c>
    </row>
    <row r="27" spans="1:10">
      <c r="A27" s="138"/>
      <c r="B27" s="391">
        <v>23</v>
      </c>
      <c r="C27" s="699" t="s">
        <v>172</v>
      </c>
      <c r="D27" s="706">
        <v>60157</v>
      </c>
      <c r="E27" s="685">
        <v>0</v>
      </c>
      <c r="F27" s="685">
        <v>0</v>
      </c>
      <c r="G27" s="685">
        <v>0</v>
      </c>
      <c r="H27" s="465">
        <f t="shared" si="1"/>
        <v>0</v>
      </c>
      <c r="J27" s="423">
        <f t="shared" si="2"/>
        <v>0</v>
      </c>
    </row>
    <row r="28" spans="1:10">
      <c r="A28" s="138"/>
      <c r="B28" s="391">
        <v>24</v>
      </c>
      <c r="C28" s="699" t="s">
        <v>134</v>
      </c>
      <c r="D28" s="706">
        <v>179890.31</v>
      </c>
      <c r="E28" s="685">
        <v>0</v>
      </c>
      <c r="F28" s="685">
        <v>0</v>
      </c>
      <c r="G28" s="685">
        <v>0</v>
      </c>
      <c r="H28" s="465">
        <f t="shared" si="1"/>
        <v>0</v>
      </c>
      <c r="J28" s="423">
        <f t="shared" si="2"/>
        <v>0</v>
      </c>
    </row>
    <row r="29" spans="1:10">
      <c r="A29" s="138"/>
      <c r="B29" s="391">
        <v>25</v>
      </c>
      <c r="C29" s="699" t="s">
        <v>135</v>
      </c>
      <c r="D29" s="706">
        <v>21675.7</v>
      </c>
      <c r="E29" s="685">
        <v>0</v>
      </c>
      <c r="F29" s="685">
        <v>0</v>
      </c>
      <c r="G29" s="685">
        <v>0</v>
      </c>
      <c r="H29" s="465">
        <f t="shared" si="1"/>
        <v>0</v>
      </c>
      <c r="J29" s="423">
        <f t="shared" si="2"/>
        <v>0</v>
      </c>
    </row>
    <row r="30" spans="1:10">
      <c r="A30" s="138"/>
      <c r="B30" s="391">
        <v>26</v>
      </c>
      <c r="C30" s="699" t="s">
        <v>136</v>
      </c>
      <c r="D30" s="706">
        <v>47954.47</v>
      </c>
      <c r="E30" s="685">
        <v>0</v>
      </c>
      <c r="F30" s="685">
        <v>0</v>
      </c>
      <c r="G30" s="685">
        <v>0</v>
      </c>
      <c r="H30" s="465">
        <f t="shared" si="1"/>
        <v>0</v>
      </c>
      <c r="J30" s="423">
        <f t="shared" si="2"/>
        <v>0</v>
      </c>
    </row>
    <row r="31" spans="1:10">
      <c r="A31" s="138"/>
      <c r="B31" s="391">
        <v>27</v>
      </c>
      <c r="C31" s="699" t="s">
        <v>137</v>
      </c>
      <c r="D31" s="706">
        <v>249524.37</v>
      </c>
      <c r="E31" s="685">
        <v>0</v>
      </c>
      <c r="F31" s="685">
        <v>0</v>
      </c>
      <c r="G31" s="685">
        <v>0</v>
      </c>
      <c r="H31" s="465">
        <f t="shared" si="1"/>
        <v>0</v>
      </c>
      <c r="J31" s="423">
        <f t="shared" si="2"/>
        <v>0</v>
      </c>
    </row>
    <row r="32" spans="1:10">
      <c r="A32" s="138"/>
      <c r="B32" s="391">
        <v>28</v>
      </c>
      <c r="C32" s="699" t="s">
        <v>138</v>
      </c>
      <c r="D32" s="706">
        <v>16122.36</v>
      </c>
      <c r="E32" s="685">
        <v>0</v>
      </c>
      <c r="F32" s="685">
        <v>0</v>
      </c>
      <c r="G32" s="685">
        <v>0</v>
      </c>
      <c r="H32" s="465">
        <f t="shared" si="1"/>
        <v>0</v>
      </c>
      <c r="J32" s="423">
        <f t="shared" si="2"/>
        <v>0</v>
      </c>
    </row>
    <row r="33" spans="1:10">
      <c r="A33" s="138"/>
      <c r="B33" s="391">
        <v>29</v>
      </c>
      <c r="C33" s="699" t="s">
        <v>139</v>
      </c>
      <c r="D33" s="706">
        <v>921512.24</v>
      </c>
      <c r="E33" s="685">
        <v>0</v>
      </c>
      <c r="F33" s="685">
        <v>0</v>
      </c>
      <c r="G33" s="685">
        <v>0</v>
      </c>
      <c r="H33" s="465">
        <f t="shared" si="1"/>
        <v>0</v>
      </c>
      <c r="J33" s="423">
        <f t="shared" si="2"/>
        <v>0</v>
      </c>
    </row>
    <row r="34" spans="1:10">
      <c r="A34" s="138"/>
      <c r="B34" s="391">
        <v>30</v>
      </c>
      <c r="C34" s="699" t="s">
        <v>140</v>
      </c>
      <c r="D34" s="706">
        <v>103790.37</v>
      </c>
      <c r="E34" s="685">
        <v>0</v>
      </c>
      <c r="F34" s="685">
        <v>0</v>
      </c>
      <c r="G34" s="685">
        <v>0</v>
      </c>
      <c r="H34" s="465">
        <f t="shared" si="1"/>
        <v>0</v>
      </c>
      <c r="J34" s="423">
        <f t="shared" si="2"/>
        <v>0</v>
      </c>
    </row>
    <row r="35" spans="1:10">
      <c r="A35" s="138"/>
      <c r="B35" s="391">
        <v>31</v>
      </c>
      <c r="C35" s="699" t="s">
        <v>141</v>
      </c>
      <c r="D35" s="706">
        <v>3797.08</v>
      </c>
      <c r="E35" s="685">
        <v>0</v>
      </c>
      <c r="F35" s="685">
        <v>0</v>
      </c>
      <c r="G35" s="685">
        <v>0</v>
      </c>
      <c r="H35" s="465">
        <f t="shared" si="1"/>
        <v>0</v>
      </c>
      <c r="J35" s="423">
        <f t="shared" si="2"/>
        <v>0</v>
      </c>
    </row>
    <row r="36" spans="1:10">
      <c r="A36" s="138"/>
      <c r="B36" s="391">
        <v>32</v>
      </c>
      <c r="C36" s="699" t="s">
        <v>142</v>
      </c>
      <c r="D36" s="706">
        <v>261675.75</v>
      </c>
      <c r="E36" s="685">
        <v>0</v>
      </c>
      <c r="F36" s="685">
        <v>0</v>
      </c>
      <c r="G36" s="685">
        <v>0</v>
      </c>
      <c r="H36" s="465">
        <f t="shared" si="1"/>
        <v>0</v>
      </c>
      <c r="J36" s="423">
        <f t="shared" si="2"/>
        <v>0</v>
      </c>
    </row>
    <row r="37" spans="1:10">
      <c r="A37" s="138"/>
      <c r="B37" s="391">
        <v>33</v>
      </c>
      <c r="C37" s="699" t="s">
        <v>143</v>
      </c>
      <c r="D37" s="706">
        <v>102193</v>
      </c>
      <c r="E37" s="685">
        <v>0</v>
      </c>
      <c r="F37" s="685">
        <v>0</v>
      </c>
      <c r="G37" s="685">
        <v>0</v>
      </c>
      <c r="H37" s="465">
        <f t="shared" si="1"/>
        <v>0</v>
      </c>
      <c r="J37" s="423">
        <f t="shared" si="2"/>
        <v>0</v>
      </c>
    </row>
    <row r="38" spans="1:10">
      <c r="A38" s="138"/>
      <c r="B38" s="391">
        <v>34</v>
      </c>
      <c r="C38" s="699" t="s">
        <v>145</v>
      </c>
      <c r="D38" s="706">
        <v>575.83000000000004</v>
      </c>
      <c r="E38" s="685">
        <v>0</v>
      </c>
      <c r="F38" s="685">
        <v>0</v>
      </c>
      <c r="G38" s="685">
        <v>0</v>
      </c>
      <c r="H38" s="465">
        <f t="shared" si="1"/>
        <v>0</v>
      </c>
      <c r="J38" s="423">
        <f t="shared" si="2"/>
        <v>0</v>
      </c>
    </row>
    <row r="39" spans="1:10">
      <c r="A39" s="138"/>
      <c r="B39" s="391">
        <v>35</v>
      </c>
      <c r="C39" s="699" t="s">
        <v>144</v>
      </c>
      <c r="D39" s="706">
        <v>687096.63</v>
      </c>
      <c r="E39" s="685">
        <v>0</v>
      </c>
      <c r="F39" s="685">
        <v>0</v>
      </c>
      <c r="G39" s="685">
        <v>0</v>
      </c>
      <c r="H39" s="465">
        <f t="shared" si="1"/>
        <v>0</v>
      </c>
      <c r="J39" s="423">
        <f t="shared" si="2"/>
        <v>0</v>
      </c>
    </row>
    <row r="40" spans="1:10">
      <c r="A40" s="138"/>
      <c r="B40" s="391">
        <v>36</v>
      </c>
      <c r="C40" s="699" t="s">
        <v>269</v>
      </c>
      <c r="D40" s="689">
        <v>158217.54</v>
      </c>
      <c r="E40" s="685">
        <v>0</v>
      </c>
      <c r="F40" s="685">
        <v>0</v>
      </c>
      <c r="G40" s="685">
        <v>0</v>
      </c>
      <c r="H40" s="465">
        <f t="shared" si="1"/>
        <v>0</v>
      </c>
      <c r="J40" s="423">
        <f t="shared" si="2"/>
        <v>0</v>
      </c>
    </row>
    <row r="41" spans="1:10">
      <c r="A41" s="138"/>
      <c r="B41" s="391">
        <v>37</v>
      </c>
      <c r="C41" s="699" t="s">
        <v>147</v>
      </c>
      <c r="D41" s="706">
        <v>266968.09999999998</v>
      </c>
      <c r="E41" s="685">
        <v>0</v>
      </c>
      <c r="F41" s="707">
        <v>0</v>
      </c>
      <c r="G41" s="685">
        <v>0</v>
      </c>
      <c r="H41" s="465">
        <f t="shared" si="1"/>
        <v>0</v>
      </c>
      <c r="J41" s="423">
        <f t="shared" si="2"/>
        <v>0</v>
      </c>
    </row>
    <row r="42" spans="1:10">
      <c r="A42" s="138" t="s">
        <v>256</v>
      </c>
      <c r="B42" s="391">
        <v>38</v>
      </c>
      <c r="C42" s="699" t="s">
        <v>148</v>
      </c>
      <c r="D42" s="706">
        <v>176259.04</v>
      </c>
      <c r="E42" s="685">
        <v>0</v>
      </c>
      <c r="F42" s="707">
        <v>0</v>
      </c>
      <c r="G42" s="685">
        <v>0</v>
      </c>
      <c r="H42" s="465">
        <f t="shared" si="1"/>
        <v>0</v>
      </c>
      <c r="J42" s="423">
        <f t="shared" si="2"/>
        <v>0</v>
      </c>
    </row>
    <row r="43" spans="1:10">
      <c r="A43" s="138" t="s">
        <v>257</v>
      </c>
      <c r="B43" s="391">
        <v>39</v>
      </c>
      <c r="C43" s="699" t="s">
        <v>149</v>
      </c>
      <c r="D43" s="706">
        <v>107657.97</v>
      </c>
      <c r="E43" s="685">
        <v>0</v>
      </c>
      <c r="F43" s="707">
        <v>0</v>
      </c>
      <c r="G43" s="685">
        <v>0</v>
      </c>
      <c r="H43" s="465">
        <f t="shared" si="1"/>
        <v>0</v>
      </c>
      <c r="J43" s="423">
        <f t="shared" si="2"/>
        <v>0</v>
      </c>
    </row>
    <row r="44" spans="1:10">
      <c r="A44" s="138"/>
      <c r="B44" s="391">
        <v>40</v>
      </c>
      <c r="C44" s="699" t="s">
        <v>150</v>
      </c>
      <c r="D44" s="706">
        <v>194821</v>
      </c>
      <c r="E44" s="685">
        <v>0</v>
      </c>
      <c r="F44" s="707">
        <v>0</v>
      </c>
      <c r="G44" s="685">
        <v>0</v>
      </c>
      <c r="H44" s="465">
        <f t="shared" si="1"/>
        <v>0</v>
      </c>
      <c r="J44" s="423">
        <f t="shared" si="2"/>
        <v>0</v>
      </c>
    </row>
    <row r="45" spans="1:10">
      <c r="A45" s="138"/>
      <c r="B45" s="391">
        <v>41</v>
      </c>
      <c r="C45" s="699" t="s">
        <v>151</v>
      </c>
      <c r="D45" s="706">
        <v>75421.52</v>
      </c>
      <c r="E45" s="685">
        <v>0</v>
      </c>
      <c r="F45" s="707">
        <v>0</v>
      </c>
      <c r="G45" s="685">
        <v>0</v>
      </c>
      <c r="H45" s="465">
        <f t="shared" si="1"/>
        <v>0</v>
      </c>
      <c r="J45" s="423">
        <f t="shared" si="2"/>
        <v>0</v>
      </c>
    </row>
    <row r="46" spans="1:10">
      <c r="A46" s="138"/>
      <c r="B46" s="391">
        <v>42</v>
      </c>
      <c r="C46" s="699" t="s">
        <v>152</v>
      </c>
      <c r="D46" s="706">
        <v>409277.79</v>
      </c>
      <c r="E46" s="685">
        <v>0</v>
      </c>
      <c r="F46" s="707">
        <v>0</v>
      </c>
      <c r="G46" s="685">
        <v>0</v>
      </c>
      <c r="H46" s="465">
        <f t="shared" si="1"/>
        <v>0</v>
      </c>
      <c r="J46" s="423">
        <f t="shared" si="2"/>
        <v>0</v>
      </c>
    </row>
    <row r="47" spans="1:10">
      <c r="A47" s="138"/>
      <c r="B47" s="391">
        <v>43</v>
      </c>
      <c r="C47" s="699" t="s">
        <v>153</v>
      </c>
      <c r="D47" s="706">
        <v>267738.49</v>
      </c>
      <c r="E47" s="685">
        <v>0</v>
      </c>
      <c r="F47" s="707">
        <v>0</v>
      </c>
      <c r="G47" s="685">
        <v>0</v>
      </c>
      <c r="H47" s="465">
        <f t="shared" si="1"/>
        <v>0</v>
      </c>
      <c r="J47" s="423">
        <f t="shared" si="2"/>
        <v>0</v>
      </c>
    </row>
    <row r="48" spans="1:10">
      <c r="A48" s="138"/>
      <c r="B48" s="391">
        <v>44</v>
      </c>
      <c r="C48" s="699" t="s">
        <v>187</v>
      </c>
      <c r="D48" s="706">
        <v>924948.05</v>
      </c>
      <c r="E48" s="685">
        <v>0</v>
      </c>
      <c r="F48" s="707">
        <v>0</v>
      </c>
      <c r="G48" s="685">
        <v>0</v>
      </c>
      <c r="H48" s="465">
        <f t="shared" si="1"/>
        <v>0</v>
      </c>
      <c r="J48" s="423">
        <f t="shared" si="2"/>
        <v>0</v>
      </c>
    </row>
    <row r="49" spans="1:10">
      <c r="A49" s="445"/>
      <c r="B49" s="391">
        <v>45</v>
      </c>
      <c r="C49" s="699" t="s">
        <v>188</v>
      </c>
      <c r="D49" s="706">
        <v>285401.74</v>
      </c>
      <c r="E49" s="685">
        <v>0</v>
      </c>
      <c r="F49" s="707">
        <v>0</v>
      </c>
      <c r="G49" s="685">
        <v>0</v>
      </c>
      <c r="H49" s="465">
        <f t="shared" si="1"/>
        <v>0</v>
      </c>
      <c r="J49" s="423">
        <f t="shared" si="2"/>
        <v>0</v>
      </c>
    </row>
    <row r="50" spans="1:10">
      <c r="A50" s="138"/>
      <c r="B50" s="391">
        <v>46</v>
      </c>
      <c r="C50" s="699" t="s">
        <v>189</v>
      </c>
      <c r="D50" s="706">
        <v>341763.89</v>
      </c>
      <c r="E50" s="685">
        <v>0</v>
      </c>
      <c r="F50" s="707">
        <v>0</v>
      </c>
      <c r="G50" s="685">
        <v>0</v>
      </c>
      <c r="H50" s="465">
        <f t="shared" si="1"/>
        <v>0</v>
      </c>
      <c r="J50" s="423">
        <f t="shared" si="2"/>
        <v>0</v>
      </c>
    </row>
    <row r="51" spans="1:10">
      <c r="A51" s="138"/>
      <c r="B51" s="391">
        <v>47</v>
      </c>
      <c r="C51" s="699" t="s">
        <v>190</v>
      </c>
      <c r="D51" s="706">
        <v>959830</v>
      </c>
      <c r="E51" s="685">
        <v>0</v>
      </c>
      <c r="F51" s="707">
        <v>0</v>
      </c>
      <c r="G51" s="685">
        <v>0</v>
      </c>
      <c r="H51" s="465">
        <f t="shared" si="1"/>
        <v>0</v>
      </c>
      <c r="J51" s="423">
        <f t="shared" si="2"/>
        <v>0</v>
      </c>
    </row>
    <row r="52" spans="1:10">
      <c r="A52" s="138"/>
      <c r="B52" s="391">
        <v>48</v>
      </c>
      <c r="C52" s="699" t="s">
        <v>191</v>
      </c>
      <c r="D52" s="706">
        <v>62939</v>
      </c>
      <c r="E52" s="685">
        <v>0</v>
      </c>
      <c r="F52" s="707">
        <v>0</v>
      </c>
      <c r="G52" s="685">
        <v>0</v>
      </c>
      <c r="H52" s="465">
        <f t="shared" si="1"/>
        <v>0</v>
      </c>
      <c r="J52" s="423">
        <f t="shared" si="2"/>
        <v>0</v>
      </c>
    </row>
    <row r="53" spans="1:10">
      <c r="A53" s="138"/>
      <c r="B53" s="391">
        <v>49</v>
      </c>
      <c r="C53" s="699" t="s">
        <v>192</v>
      </c>
      <c r="D53" s="706">
        <v>1167371</v>
      </c>
      <c r="E53" s="685">
        <v>0</v>
      </c>
      <c r="F53" s="707">
        <v>0</v>
      </c>
      <c r="G53" s="685">
        <v>0</v>
      </c>
      <c r="H53" s="465">
        <f t="shared" si="1"/>
        <v>0</v>
      </c>
      <c r="J53" s="423">
        <f t="shared" si="2"/>
        <v>0</v>
      </c>
    </row>
    <row r="54" spans="1:10">
      <c r="A54" s="391"/>
      <c r="B54" s="391">
        <v>50</v>
      </c>
      <c r="C54" s="699" t="s">
        <v>193</v>
      </c>
      <c r="D54" s="706">
        <v>239296.03</v>
      </c>
      <c r="E54" s="685">
        <v>0</v>
      </c>
      <c r="F54" s="707">
        <v>0</v>
      </c>
      <c r="G54" s="685">
        <v>0</v>
      </c>
      <c r="H54" s="465">
        <f t="shared" si="1"/>
        <v>0</v>
      </c>
      <c r="J54" s="423">
        <f t="shared" si="2"/>
        <v>0</v>
      </c>
    </row>
    <row r="55" spans="1:10">
      <c r="A55" s="391"/>
      <c r="B55" s="391">
        <v>51</v>
      </c>
      <c r="C55" s="699" t="s">
        <v>194</v>
      </c>
      <c r="D55" s="706">
        <v>1750444</v>
      </c>
      <c r="E55" s="685">
        <v>0</v>
      </c>
      <c r="F55" s="707">
        <v>0</v>
      </c>
      <c r="G55" s="685">
        <v>0</v>
      </c>
      <c r="H55" s="465">
        <f t="shared" si="1"/>
        <v>0</v>
      </c>
      <c r="J55" s="423">
        <f t="shared" si="2"/>
        <v>0</v>
      </c>
    </row>
    <row r="56" spans="1:10">
      <c r="A56" s="138" t="s">
        <v>258</v>
      </c>
      <c r="B56" s="391">
        <v>52</v>
      </c>
      <c r="C56" s="699" t="s">
        <v>195</v>
      </c>
      <c r="D56" s="706">
        <v>665318.06000000006</v>
      </c>
      <c r="E56" s="685">
        <v>0</v>
      </c>
      <c r="F56" s="707">
        <v>0</v>
      </c>
      <c r="G56" s="685">
        <v>0</v>
      </c>
      <c r="H56" s="465">
        <f t="shared" si="1"/>
        <v>0</v>
      </c>
      <c r="J56" s="423">
        <f t="shared" si="2"/>
        <v>0</v>
      </c>
    </row>
    <row r="57" spans="1:10">
      <c r="A57" s="138" t="s">
        <v>257</v>
      </c>
      <c r="B57" s="391">
        <v>53</v>
      </c>
      <c r="C57" s="699" t="s">
        <v>116</v>
      </c>
      <c r="D57" s="706">
        <v>17242</v>
      </c>
      <c r="E57" s="685">
        <v>0</v>
      </c>
      <c r="F57" s="685">
        <v>0</v>
      </c>
      <c r="G57" s="685">
        <v>0</v>
      </c>
      <c r="H57" s="465">
        <f t="shared" si="1"/>
        <v>0</v>
      </c>
      <c r="J57" s="423">
        <f t="shared" si="2"/>
        <v>0</v>
      </c>
    </row>
    <row r="58" spans="1:10">
      <c r="A58" s="138"/>
      <c r="B58" s="391">
        <v>54</v>
      </c>
      <c r="C58" s="699" t="s">
        <v>118</v>
      </c>
      <c r="D58" s="706">
        <v>147665.24</v>
      </c>
      <c r="E58" s="685">
        <v>0</v>
      </c>
      <c r="F58" s="685">
        <v>0</v>
      </c>
      <c r="G58" s="685">
        <v>0</v>
      </c>
      <c r="H58" s="465">
        <f t="shared" si="1"/>
        <v>0</v>
      </c>
      <c r="J58" s="423">
        <f t="shared" si="2"/>
        <v>0</v>
      </c>
    </row>
    <row r="59" spans="1:10">
      <c r="A59" s="445"/>
      <c r="B59" s="391">
        <v>55</v>
      </c>
      <c r="C59" s="699" t="s">
        <v>117</v>
      </c>
      <c r="D59" s="706">
        <v>447.5</v>
      </c>
      <c r="E59" s="685">
        <v>0</v>
      </c>
      <c r="F59" s="685">
        <v>0</v>
      </c>
      <c r="G59" s="685">
        <v>0</v>
      </c>
      <c r="H59" s="465">
        <f t="shared" si="1"/>
        <v>0</v>
      </c>
      <c r="J59" s="423">
        <f t="shared" si="2"/>
        <v>0</v>
      </c>
    </row>
    <row r="60" spans="1:10">
      <c r="A60" s="445"/>
      <c r="B60" s="391">
        <v>56</v>
      </c>
      <c r="C60" s="699" t="s">
        <v>119</v>
      </c>
      <c r="D60" s="706">
        <v>2407</v>
      </c>
      <c r="E60" s="685">
        <v>0</v>
      </c>
      <c r="F60" s="685">
        <v>0</v>
      </c>
      <c r="G60" s="685">
        <v>0</v>
      </c>
      <c r="H60" s="465">
        <f t="shared" si="1"/>
        <v>0</v>
      </c>
      <c r="J60" s="423">
        <f t="shared" si="2"/>
        <v>0</v>
      </c>
    </row>
    <row r="61" spans="1:10">
      <c r="A61" s="445"/>
      <c r="B61" s="391">
        <v>57</v>
      </c>
      <c r="C61" s="699" t="s">
        <v>120</v>
      </c>
      <c r="D61" s="706">
        <v>2257.75</v>
      </c>
      <c r="E61" s="685">
        <v>0</v>
      </c>
      <c r="F61" s="685">
        <v>0</v>
      </c>
      <c r="G61" s="685">
        <v>0</v>
      </c>
      <c r="H61" s="465">
        <f t="shared" si="1"/>
        <v>0</v>
      </c>
      <c r="J61" s="423">
        <f t="shared" si="2"/>
        <v>0</v>
      </c>
    </row>
    <row r="62" spans="1:10">
      <c r="A62" s="445"/>
      <c r="B62" s="391">
        <v>58</v>
      </c>
      <c r="C62" s="699" t="s">
        <v>121</v>
      </c>
      <c r="D62" s="706">
        <v>167434.82999999999</v>
      </c>
      <c r="E62" s="685">
        <v>0</v>
      </c>
      <c r="F62" s="685">
        <v>0</v>
      </c>
      <c r="G62" s="685">
        <v>0</v>
      </c>
      <c r="H62" s="465">
        <f t="shared" si="1"/>
        <v>0</v>
      </c>
      <c r="J62" s="423">
        <f t="shared" si="2"/>
        <v>0</v>
      </c>
    </row>
    <row r="63" spans="1:10">
      <c r="A63" s="138"/>
      <c r="B63" s="391">
        <v>59</v>
      </c>
      <c r="C63" s="699" t="s">
        <v>122</v>
      </c>
      <c r="D63" s="706">
        <v>121488.16</v>
      </c>
      <c r="E63" s="685">
        <v>0</v>
      </c>
      <c r="F63" s="685">
        <v>0</v>
      </c>
      <c r="G63" s="685">
        <v>0</v>
      </c>
      <c r="H63" s="465">
        <f t="shared" si="1"/>
        <v>0</v>
      </c>
      <c r="J63" s="423">
        <f t="shared" si="2"/>
        <v>0</v>
      </c>
    </row>
    <row r="64" spans="1:10">
      <c r="A64" s="138"/>
      <c r="B64" s="391">
        <v>60</v>
      </c>
      <c r="C64" s="699" t="s">
        <v>124</v>
      </c>
      <c r="D64" s="706">
        <v>107726.5</v>
      </c>
      <c r="E64" s="685">
        <v>0</v>
      </c>
      <c r="F64" s="685">
        <v>0</v>
      </c>
      <c r="G64" s="685">
        <v>0</v>
      </c>
      <c r="H64" s="465">
        <f t="shared" si="1"/>
        <v>0</v>
      </c>
      <c r="J64" s="423">
        <f t="shared" si="2"/>
        <v>0</v>
      </c>
    </row>
    <row r="65" spans="1:10">
      <c r="A65" s="138"/>
      <c r="B65" s="391">
        <v>61</v>
      </c>
      <c r="C65" s="699" t="s">
        <v>125</v>
      </c>
      <c r="D65" s="706">
        <v>47824.97</v>
      </c>
      <c r="E65" s="685">
        <v>0</v>
      </c>
      <c r="F65" s="685">
        <v>0</v>
      </c>
      <c r="G65" s="685">
        <v>0</v>
      </c>
      <c r="H65" s="465">
        <f t="shared" si="1"/>
        <v>0</v>
      </c>
      <c r="J65" s="423">
        <f t="shared" si="2"/>
        <v>0</v>
      </c>
    </row>
    <row r="66" spans="1:10">
      <c r="A66" s="138"/>
      <c r="B66" s="391">
        <v>62</v>
      </c>
      <c r="C66" s="699" t="s">
        <v>126</v>
      </c>
      <c r="D66" s="706">
        <v>41572.269999999997</v>
      </c>
      <c r="E66" s="685">
        <v>0</v>
      </c>
      <c r="F66" s="685">
        <v>0</v>
      </c>
      <c r="G66" s="685">
        <v>0</v>
      </c>
      <c r="H66" s="465">
        <f t="shared" si="1"/>
        <v>0</v>
      </c>
      <c r="J66" s="423">
        <f t="shared" si="2"/>
        <v>0</v>
      </c>
    </row>
    <row r="67" spans="1:10">
      <c r="A67" s="138"/>
      <c r="B67" s="391">
        <v>63</v>
      </c>
      <c r="C67" s="699" t="s">
        <v>128</v>
      </c>
      <c r="D67" s="706">
        <v>21795.89</v>
      </c>
      <c r="E67" s="685">
        <v>0</v>
      </c>
      <c r="F67" s="685">
        <v>0</v>
      </c>
      <c r="G67" s="685">
        <v>0</v>
      </c>
      <c r="H67" s="465">
        <f t="shared" si="1"/>
        <v>0</v>
      </c>
      <c r="J67" s="423">
        <f t="shared" si="2"/>
        <v>0</v>
      </c>
    </row>
    <row r="68" spans="1:10">
      <c r="A68" s="138"/>
      <c r="B68" s="391">
        <v>64</v>
      </c>
      <c r="C68" s="699" t="s">
        <v>129</v>
      </c>
      <c r="D68" s="706">
        <v>6598</v>
      </c>
      <c r="E68" s="685">
        <v>0</v>
      </c>
      <c r="F68" s="685">
        <v>0</v>
      </c>
      <c r="G68" s="685">
        <v>0</v>
      </c>
      <c r="H68" s="465">
        <f t="shared" si="1"/>
        <v>0</v>
      </c>
      <c r="J68" s="423">
        <f t="shared" si="2"/>
        <v>0</v>
      </c>
    </row>
    <row r="69" spans="1:10">
      <c r="A69" s="138"/>
      <c r="B69" s="391">
        <v>65</v>
      </c>
      <c r="C69" s="699" t="s">
        <v>130</v>
      </c>
      <c r="D69" s="706">
        <v>42259</v>
      </c>
      <c r="E69" s="685">
        <v>0</v>
      </c>
      <c r="F69" s="685">
        <v>0</v>
      </c>
      <c r="G69" s="685">
        <v>0</v>
      </c>
      <c r="H69" s="465">
        <f t="shared" si="1"/>
        <v>0</v>
      </c>
      <c r="J69" s="423">
        <f t="shared" si="2"/>
        <v>0</v>
      </c>
    </row>
    <row r="70" spans="1:10">
      <c r="A70" s="452"/>
      <c r="B70" s="391">
        <v>66</v>
      </c>
      <c r="C70" s="699" t="s">
        <v>132</v>
      </c>
      <c r="D70" s="706">
        <v>13442.82</v>
      </c>
      <c r="E70" s="685">
        <v>0</v>
      </c>
      <c r="F70" s="685">
        <v>0</v>
      </c>
      <c r="G70" s="685">
        <v>0</v>
      </c>
      <c r="H70" s="465">
        <f t="shared" si="1"/>
        <v>0</v>
      </c>
      <c r="J70" s="423">
        <f t="shared" si="2"/>
        <v>0</v>
      </c>
    </row>
    <row r="71" spans="1:10">
      <c r="A71" s="452"/>
      <c r="B71" s="391">
        <v>67</v>
      </c>
      <c r="C71" s="699" t="s">
        <v>131</v>
      </c>
      <c r="D71" s="706">
        <v>25295</v>
      </c>
      <c r="E71" s="685">
        <v>0</v>
      </c>
      <c r="F71" s="685">
        <v>0</v>
      </c>
      <c r="G71" s="685">
        <v>0</v>
      </c>
      <c r="H71" s="465">
        <f t="shared" si="1"/>
        <v>0</v>
      </c>
      <c r="J71" s="423">
        <f t="shared" si="2"/>
        <v>0</v>
      </c>
    </row>
  </sheetData>
  <mergeCells count="7">
    <mergeCell ref="A4:C4"/>
    <mergeCell ref="A1:H1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172AB-EED3-46C0-B8F7-D25DF1BAFA7F}">
  <sheetPr codeName="Sheet55">
    <tabColor theme="5" tint="0.59999389629810485"/>
  </sheetPr>
  <dimension ref="A1:J7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8" sqref="H8"/>
    </sheetView>
  </sheetViews>
  <sheetFormatPr defaultColWidth="9" defaultRowHeight="18.75"/>
  <cols>
    <col min="1" max="1" width="9" style="423"/>
    <col min="2" max="2" width="5.5703125" style="423" customWidth="1"/>
    <col min="3" max="3" width="15.42578125" style="423" customWidth="1"/>
    <col min="4" max="4" width="14.85546875" style="423" customWidth="1"/>
    <col min="5" max="5" width="16" style="423" customWidth="1"/>
    <col min="6" max="6" width="15.140625" style="423" customWidth="1"/>
    <col min="7" max="7" width="15.42578125" style="423" customWidth="1"/>
    <col min="8" max="8" width="15.28515625" style="423" customWidth="1"/>
    <col min="9" max="16384" width="9" style="423"/>
  </cols>
  <sheetData>
    <row r="1" spans="1:10">
      <c r="A1" s="876" t="s">
        <v>579</v>
      </c>
      <c r="B1" s="876"/>
      <c r="C1" s="876"/>
      <c r="D1" s="876"/>
      <c r="E1" s="876"/>
      <c r="F1" s="876"/>
      <c r="G1" s="876"/>
      <c r="H1" s="876"/>
    </row>
    <row r="2" spans="1:10">
      <c r="A2" s="876" t="s">
        <v>237</v>
      </c>
      <c r="B2" s="876" t="s">
        <v>227</v>
      </c>
      <c r="C2" s="876" t="s">
        <v>4</v>
      </c>
      <c r="D2" s="872" t="s">
        <v>228</v>
      </c>
      <c r="E2" s="876" t="s">
        <v>260</v>
      </c>
      <c r="F2" s="444" t="s">
        <v>230</v>
      </c>
      <c r="G2" s="444" t="s">
        <v>230</v>
      </c>
      <c r="H2" s="466" t="s">
        <v>271</v>
      </c>
      <c r="J2" s="422" t="s">
        <v>318</v>
      </c>
    </row>
    <row r="3" spans="1:10">
      <c r="A3" s="876"/>
      <c r="B3" s="876"/>
      <c r="C3" s="876"/>
      <c r="D3" s="872"/>
      <c r="E3" s="876"/>
      <c r="F3" s="444" t="s">
        <v>236</v>
      </c>
      <c r="G3" s="444" t="s">
        <v>235</v>
      </c>
      <c r="H3" s="466" t="s">
        <v>272</v>
      </c>
    </row>
    <row r="4" spans="1:10">
      <c r="A4" s="876" t="s">
        <v>40</v>
      </c>
      <c r="B4" s="876"/>
      <c r="C4" s="876"/>
      <c r="D4" s="458">
        <f>SUM(D5:D71)</f>
        <v>18226357.199999992</v>
      </c>
      <c r="E4" s="458">
        <f>SUM(E5:E71)</f>
        <v>824657.92999999993</v>
      </c>
      <c r="F4" s="458">
        <f>SUM(F5:F71)</f>
        <v>824657.92999999993</v>
      </c>
      <c r="G4" s="458">
        <f t="shared" ref="G4" si="0">SUM(G5:G71)</f>
        <v>824657.92999999993</v>
      </c>
      <c r="H4" s="458">
        <f>SUM(H5:H71)</f>
        <v>0</v>
      </c>
      <c r="J4" s="424">
        <f>SUM(J5:J71)</f>
        <v>22</v>
      </c>
    </row>
    <row r="5" spans="1:10">
      <c r="A5" s="444" t="s">
        <v>248</v>
      </c>
      <c r="B5" s="394">
        <v>1</v>
      </c>
      <c r="C5" s="699" t="s">
        <v>192</v>
      </c>
      <c r="D5" s="689">
        <v>1167371</v>
      </c>
      <c r="E5" s="685">
        <v>375395</v>
      </c>
      <c r="F5" s="685">
        <v>375395</v>
      </c>
      <c r="G5" s="685">
        <v>375395</v>
      </c>
      <c r="H5" s="465">
        <f>+G5-F5</f>
        <v>0</v>
      </c>
      <c r="J5" s="423">
        <f>IF(G5&gt;0,1,0)</f>
        <v>1</v>
      </c>
    </row>
    <row r="6" spans="1:10">
      <c r="A6" s="444" t="s">
        <v>273</v>
      </c>
      <c r="B6" s="394">
        <v>2</v>
      </c>
      <c r="C6" s="699" t="s">
        <v>187</v>
      </c>
      <c r="D6" s="689">
        <v>924948.05</v>
      </c>
      <c r="E6" s="685">
        <v>267655</v>
      </c>
      <c r="F6" s="685">
        <v>267655</v>
      </c>
      <c r="G6" s="685">
        <v>267655</v>
      </c>
      <c r="H6" s="465">
        <f t="shared" ref="H6:H71" si="1">+G6-F6</f>
        <v>0</v>
      </c>
      <c r="J6" s="423">
        <f t="shared" ref="J6:J71" si="2">IF(G6&gt;0,1,0)</f>
        <v>1</v>
      </c>
    </row>
    <row r="7" spans="1:10">
      <c r="A7" s="444"/>
      <c r="B7" s="394">
        <v>3</v>
      </c>
      <c r="C7" s="683" t="s">
        <v>188</v>
      </c>
      <c r="D7" s="689">
        <v>285401.74</v>
      </c>
      <c r="E7" s="685">
        <v>67941</v>
      </c>
      <c r="F7" s="685">
        <v>67941</v>
      </c>
      <c r="G7" s="685">
        <v>67941</v>
      </c>
      <c r="H7" s="465">
        <f t="shared" si="1"/>
        <v>0</v>
      </c>
      <c r="J7" s="423">
        <f t="shared" si="2"/>
        <v>1</v>
      </c>
    </row>
    <row r="8" spans="1:10">
      <c r="A8" s="444"/>
      <c r="B8" s="394">
        <v>4</v>
      </c>
      <c r="C8" s="699" t="s">
        <v>194</v>
      </c>
      <c r="D8" s="689">
        <v>1750444</v>
      </c>
      <c r="E8" s="685">
        <v>51674</v>
      </c>
      <c r="F8" s="685">
        <v>51674</v>
      </c>
      <c r="G8" s="685">
        <v>51674</v>
      </c>
      <c r="H8" s="465">
        <f t="shared" si="1"/>
        <v>0</v>
      </c>
      <c r="J8" s="423">
        <f t="shared" si="2"/>
        <v>1</v>
      </c>
    </row>
    <row r="9" spans="1:10">
      <c r="A9" s="444"/>
      <c r="B9" s="394">
        <v>5</v>
      </c>
      <c r="C9" s="699" t="s">
        <v>185</v>
      </c>
      <c r="D9" s="689">
        <v>1196816</v>
      </c>
      <c r="E9" s="685">
        <v>22591</v>
      </c>
      <c r="F9" s="685">
        <v>22591</v>
      </c>
      <c r="G9" s="685">
        <v>22591</v>
      </c>
      <c r="H9" s="465">
        <f t="shared" si="1"/>
        <v>0</v>
      </c>
      <c r="J9" s="423">
        <f t="shared" si="2"/>
        <v>1</v>
      </c>
    </row>
    <row r="10" spans="1:10">
      <c r="A10" s="444" t="s">
        <v>250</v>
      </c>
      <c r="B10" s="394">
        <v>6</v>
      </c>
      <c r="C10" s="699" t="s">
        <v>186</v>
      </c>
      <c r="D10" s="689">
        <v>950794.93</v>
      </c>
      <c r="E10" s="685">
        <v>13627</v>
      </c>
      <c r="F10" s="707">
        <v>13627</v>
      </c>
      <c r="G10" s="685">
        <v>13627</v>
      </c>
      <c r="H10" s="465">
        <f t="shared" si="1"/>
        <v>0</v>
      </c>
      <c r="J10" s="423">
        <f t="shared" si="2"/>
        <v>1</v>
      </c>
    </row>
    <row r="11" spans="1:10">
      <c r="A11" s="444" t="s">
        <v>274</v>
      </c>
      <c r="B11" s="394">
        <v>7</v>
      </c>
      <c r="C11" s="699" t="s">
        <v>190</v>
      </c>
      <c r="D11" s="689">
        <v>959830</v>
      </c>
      <c r="E11" s="685">
        <v>5530</v>
      </c>
      <c r="F11" s="707">
        <v>5530</v>
      </c>
      <c r="G11" s="685">
        <v>5530</v>
      </c>
      <c r="H11" s="465">
        <f t="shared" si="1"/>
        <v>0</v>
      </c>
      <c r="J11" s="423">
        <f t="shared" si="2"/>
        <v>1</v>
      </c>
    </row>
    <row r="12" spans="1:10">
      <c r="A12" s="455"/>
      <c r="B12" s="394">
        <v>8</v>
      </c>
      <c r="C12" s="699" t="s">
        <v>121</v>
      </c>
      <c r="D12" s="689">
        <v>167434.82999999999</v>
      </c>
      <c r="E12" s="685">
        <v>5319.64</v>
      </c>
      <c r="F12" s="685">
        <v>5319.64</v>
      </c>
      <c r="G12" s="685">
        <v>5319.64</v>
      </c>
      <c r="H12" s="465">
        <f t="shared" si="1"/>
        <v>0</v>
      </c>
      <c r="J12" s="423">
        <f t="shared" si="2"/>
        <v>1</v>
      </c>
    </row>
    <row r="13" spans="1:10">
      <c r="A13" s="455"/>
      <c r="B13" s="394">
        <v>9</v>
      </c>
      <c r="C13" s="699" t="s">
        <v>189</v>
      </c>
      <c r="D13" s="689">
        <v>341763.89</v>
      </c>
      <c r="E13" s="685">
        <v>3449</v>
      </c>
      <c r="F13" s="685">
        <v>3449</v>
      </c>
      <c r="G13" s="685">
        <v>3449</v>
      </c>
      <c r="H13" s="465">
        <f t="shared" si="1"/>
        <v>0</v>
      </c>
      <c r="J13" s="423">
        <f t="shared" si="2"/>
        <v>1</v>
      </c>
    </row>
    <row r="14" spans="1:10">
      <c r="A14" s="455"/>
      <c r="B14" s="394">
        <v>10</v>
      </c>
      <c r="C14" s="699" t="s">
        <v>196</v>
      </c>
      <c r="D14" s="689">
        <v>2018417.87</v>
      </c>
      <c r="E14" s="685">
        <v>3230</v>
      </c>
      <c r="F14" s="685">
        <v>3230</v>
      </c>
      <c r="G14" s="685">
        <v>3230</v>
      </c>
      <c r="H14" s="465">
        <f t="shared" si="1"/>
        <v>0</v>
      </c>
      <c r="J14" s="423">
        <f t="shared" si="2"/>
        <v>1</v>
      </c>
    </row>
    <row r="15" spans="1:10">
      <c r="A15" s="444"/>
      <c r="B15" s="394">
        <v>11</v>
      </c>
      <c r="C15" s="699" t="s">
        <v>130</v>
      </c>
      <c r="D15" s="689">
        <v>42259</v>
      </c>
      <c r="E15" s="685">
        <v>2000.72</v>
      </c>
      <c r="F15" s="685">
        <v>2000.72</v>
      </c>
      <c r="G15" s="685">
        <v>2000.72</v>
      </c>
      <c r="H15" s="465">
        <f t="shared" si="1"/>
        <v>0</v>
      </c>
      <c r="J15" s="423">
        <f t="shared" si="2"/>
        <v>1</v>
      </c>
    </row>
    <row r="16" spans="1:10">
      <c r="A16" s="444" t="s">
        <v>252</v>
      </c>
      <c r="B16" s="394">
        <v>12</v>
      </c>
      <c r="C16" s="699" t="s">
        <v>152</v>
      </c>
      <c r="D16" s="689">
        <v>409277.79</v>
      </c>
      <c r="E16" s="685">
        <v>1492</v>
      </c>
      <c r="F16" s="685">
        <v>1492</v>
      </c>
      <c r="G16" s="685">
        <v>1492</v>
      </c>
      <c r="H16" s="465">
        <f t="shared" si="1"/>
        <v>0</v>
      </c>
      <c r="J16" s="423">
        <f t="shared" si="2"/>
        <v>1</v>
      </c>
    </row>
    <row r="17" spans="1:10">
      <c r="A17" s="444" t="s">
        <v>249</v>
      </c>
      <c r="B17" s="394">
        <v>13</v>
      </c>
      <c r="C17" s="699" t="s">
        <v>195</v>
      </c>
      <c r="D17" s="689">
        <v>665318.06000000006</v>
      </c>
      <c r="E17" s="685">
        <v>1204</v>
      </c>
      <c r="F17" s="685">
        <v>1204</v>
      </c>
      <c r="G17" s="685">
        <v>1204</v>
      </c>
      <c r="H17" s="465">
        <f t="shared" si="1"/>
        <v>0</v>
      </c>
      <c r="J17" s="423">
        <f t="shared" si="2"/>
        <v>1</v>
      </c>
    </row>
    <row r="18" spans="1:10">
      <c r="A18" s="444"/>
      <c r="B18" s="394">
        <v>14</v>
      </c>
      <c r="C18" s="699" t="s">
        <v>149</v>
      </c>
      <c r="D18" s="689">
        <v>107657.97</v>
      </c>
      <c r="E18" s="685">
        <v>1176.5</v>
      </c>
      <c r="F18" s="685">
        <v>1176.5</v>
      </c>
      <c r="G18" s="685">
        <v>1176.5</v>
      </c>
      <c r="H18" s="465">
        <f t="shared" si="1"/>
        <v>0</v>
      </c>
      <c r="J18" s="423">
        <f t="shared" si="2"/>
        <v>1</v>
      </c>
    </row>
    <row r="19" spans="1:10">
      <c r="A19" s="444"/>
      <c r="B19" s="394">
        <v>15</v>
      </c>
      <c r="C19" s="699" t="s">
        <v>118</v>
      </c>
      <c r="D19" s="689">
        <v>147665.24</v>
      </c>
      <c r="E19" s="685">
        <v>995.1099999999999</v>
      </c>
      <c r="F19" s="685">
        <v>995.1099999999999</v>
      </c>
      <c r="G19" s="685">
        <v>995.1099999999999</v>
      </c>
      <c r="H19" s="465">
        <f t="shared" si="1"/>
        <v>0</v>
      </c>
      <c r="J19" s="423">
        <f t="shared" si="2"/>
        <v>1</v>
      </c>
    </row>
    <row r="20" spans="1:10">
      <c r="A20" s="444"/>
      <c r="B20" s="394">
        <v>16</v>
      </c>
      <c r="C20" s="699" t="s">
        <v>139</v>
      </c>
      <c r="D20" s="689">
        <v>921512.24</v>
      </c>
      <c r="E20" s="685">
        <v>460</v>
      </c>
      <c r="F20" s="685">
        <v>460</v>
      </c>
      <c r="G20" s="685">
        <v>460</v>
      </c>
      <c r="H20" s="465">
        <f t="shared" si="1"/>
        <v>0</v>
      </c>
      <c r="J20" s="423">
        <f t="shared" si="2"/>
        <v>1</v>
      </c>
    </row>
    <row r="21" spans="1:10">
      <c r="A21" s="394"/>
      <c r="B21" s="394">
        <v>17</v>
      </c>
      <c r="C21" s="699" t="s">
        <v>193</v>
      </c>
      <c r="D21" s="689">
        <v>239296.03</v>
      </c>
      <c r="E21" s="685">
        <v>328</v>
      </c>
      <c r="F21" s="685">
        <v>328</v>
      </c>
      <c r="G21" s="685">
        <v>328</v>
      </c>
      <c r="H21" s="465">
        <f t="shared" si="1"/>
        <v>0</v>
      </c>
      <c r="J21" s="423">
        <f t="shared" si="2"/>
        <v>1</v>
      </c>
    </row>
    <row r="22" spans="1:10">
      <c r="A22" s="444"/>
      <c r="B22" s="394">
        <v>18</v>
      </c>
      <c r="C22" s="699" t="s">
        <v>170</v>
      </c>
      <c r="D22" s="706">
        <v>411696.09</v>
      </c>
      <c r="E22" s="685">
        <v>323</v>
      </c>
      <c r="F22" s="685">
        <v>323</v>
      </c>
      <c r="G22" s="685">
        <v>323</v>
      </c>
      <c r="H22" s="465">
        <f t="shared" si="1"/>
        <v>0</v>
      </c>
      <c r="J22" s="423">
        <f t="shared" si="2"/>
        <v>1</v>
      </c>
    </row>
    <row r="23" spans="1:10">
      <c r="A23" s="444" t="s">
        <v>254</v>
      </c>
      <c r="B23" s="394">
        <v>19</v>
      </c>
      <c r="C23" s="699" t="s">
        <v>145</v>
      </c>
      <c r="D23" s="706">
        <v>575.83000000000004</v>
      </c>
      <c r="E23" s="685">
        <v>90</v>
      </c>
      <c r="F23" s="685">
        <v>90</v>
      </c>
      <c r="G23" s="685">
        <v>90</v>
      </c>
      <c r="H23" s="465">
        <f t="shared" si="1"/>
        <v>0</v>
      </c>
      <c r="J23" s="423">
        <f t="shared" si="2"/>
        <v>1</v>
      </c>
    </row>
    <row r="24" spans="1:10">
      <c r="A24" s="444" t="s">
        <v>268</v>
      </c>
      <c r="B24" s="394">
        <v>20</v>
      </c>
      <c r="C24" s="699" t="s">
        <v>122</v>
      </c>
      <c r="D24" s="706">
        <v>121488.16</v>
      </c>
      <c r="E24" s="685">
        <v>89.96</v>
      </c>
      <c r="F24" s="685">
        <v>89.96</v>
      </c>
      <c r="G24" s="685">
        <v>89.96</v>
      </c>
      <c r="H24" s="465">
        <f t="shared" si="1"/>
        <v>0</v>
      </c>
      <c r="J24" s="423">
        <f t="shared" si="2"/>
        <v>1</v>
      </c>
    </row>
    <row r="25" spans="1:10">
      <c r="A25" s="444"/>
      <c r="B25" s="394">
        <v>21</v>
      </c>
      <c r="C25" s="699" t="s">
        <v>191</v>
      </c>
      <c r="D25" s="706">
        <v>62939</v>
      </c>
      <c r="E25" s="685">
        <v>70</v>
      </c>
      <c r="F25" s="685">
        <v>70</v>
      </c>
      <c r="G25" s="685">
        <v>70</v>
      </c>
      <c r="H25" s="465">
        <f t="shared" si="1"/>
        <v>0</v>
      </c>
      <c r="J25" s="423">
        <f t="shared" si="2"/>
        <v>1</v>
      </c>
    </row>
    <row r="26" spans="1:10">
      <c r="A26" s="444"/>
      <c r="B26" s="394">
        <v>22</v>
      </c>
      <c r="C26" s="699" t="s">
        <v>174</v>
      </c>
      <c r="D26" s="706">
        <v>98205.5</v>
      </c>
      <c r="E26" s="685">
        <v>17</v>
      </c>
      <c r="F26" s="685">
        <v>17</v>
      </c>
      <c r="G26" s="685">
        <v>17</v>
      </c>
      <c r="H26" s="465">
        <f t="shared" si="1"/>
        <v>0</v>
      </c>
      <c r="J26" s="423">
        <f t="shared" si="2"/>
        <v>1</v>
      </c>
    </row>
    <row r="27" spans="1:10">
      <c r="A27" s="444"/>
      <c r="B27" s="394">
        <v>23</v>
      </c>
      <c r="C27" s="699" t="s">
        <v>156</v>
      </c>
      <c r="D27" s="706">
        <v>1038.93</v>
      </c>
      <c r="E27" s="685">
        <v>0</v>
      </c>
      <c r="F27" s="685">
        <v>0</v>
      </c>
      <c r="G27" s="685">
        <v>0</v>
      </c>
      <c r="H27" s="465">
        <f t="shared" si="1"/>
        <v>0</v>
      </c>
      <c r="J27" s="423">
        <f t="shared" si="2"/>
        <v>0</v>
      </c>
    </row>
    <row r="28" spans="1:10">
      <c r="A28" s="444"/>
      <c r="B28" s="394">
        <v>24</v>
      </c>
      <c r="C28" s="699" t="s">
        <v>217</v>
      </c>
      <c r="D28" s="706">
        <v>295</v>
      </c>
      <c r="E28" s="685">
        <v>0</v>
      </c>
      <c r="F28" s="685">
        <v>0</v>
      </c>
      <c r="G28" s="685">
        <v>0</v>
      </c>
      <c r="H28" s="465">
        <f t="shared" si="1"/>
        <v>0</v>
      </c>
      <c r="J28" s="423">
        <f t="shared" si="2"/>
        <v>0</v>
      </c>
    </row>
    <row r="29" spans="1:10">
      <c r="A29" s="444"/>
      <c r="B29" s="394">
        <v>25</v>
      </c>
      <c r="C29" s="699" t="s">
        <v>158</v>
      </c>
      <c r="D29" s="706">
        <v>5</v>
      </c>
      <c r="E29" s="685">
        <v>0</v>
      </c>
      <c r="F29" s="685">
        <v>0</v>
      </c>
      <c r="G29" s="685">
        <v>0</v>
      </c>
      <c r="H29" s="465">
        <f t="shared" si="1"/>
        <v>0</v>
      </c>
      <c r="J29" s="423">
        <f t="shared" si="2"/>
        <v>0</v>
      </c>
    </row>
    <row r="30" spans="1:10">
      <c r="A30" s="444"/>
      <c r="B30" s="394">
        <v>26</v>
      </c>
      <c r="C30" s="699" t="s">
        <v>159</v>
      </c>
      <c r="D30" s="706">
        <v>1019</v>
      </c>
      <c r="E30" s="685">
        <v>0</v>
      </c>
      <c r="F30" s="685">
        <v>0</v>
      </c>
      <c r="G30" s="685">
        <v>0</v>
      </c>
      <c r="H30" s="465">
        <f t="shared" si="1"/>
        <v>0</v>
      </c>
      <c r="J30" s="423">
        <f t="shared" si="2"/>
        <v>0</v>
      </c>
    </row>
    <row r="31" spans="1:10">
      <c r="A31" s="444"/>
      <c r="B31" s="394">
        <v>27</v>
      </c>
      <c r="C31" s="699" t="s">
        <v>160</v>
      </c>
      <c r="D31" s="706">
        <v>1904</v>
      </c>
      <c r="E31" s="685">
        <v>0</v>
      </c>
      <c r="F31" s="685">
        <v>0</v>
      </c>
      <c r="G31" s="685">
        <v>0</v>
      </c>
      <c r="H31" s="465">
        <f t="shared" si="1"/>
        <v>0</v>
      </c>
      <c r="J31" s="423">
        <f t="shared" si="2"/>
        <v>0</v>
      </c>
    </row>
    <row r="32" spans="1:10">
      <c r="A32" s="444"/>
      <c r="B32" s="394">
        <v>28</v>
      </c>
      <c r="C32" s="699" t="s">
        <v>175</v>
      </c>
      <c r="D32" s="706">
        <v>11.2</v>
      </c>
      <c r="E32" s="685">
        <v>0</v>
      </c>
      <c r="F32" s="685">
        <v>0</v>
      </c>
      <c r="G32" s="685">
        <v>0</v>
      </c>
      <c r="H32" s="465">
        <f t="shared" si="1"/>
        <v>0</v>
      </c>
      <c r="J32" s="423">
        <f t="shared" si="2"/>
        <v>0</v>
      </c>
    </row>
    <row r="33" spans="1:10">
      <c r="A33" s="444"/>
      <c r="B33" s="394">
        <v>29</v>
      </c>
      <c r="C33" s="699" t="s">
        <v>176</v>
      </c>
      <c r="D33" s="706">
        <v>34256.75</v>
      </c>
      <c r="E33" s="685">
        <v>0</v>
      </c>
      <c r="F33" s="685">
        <v>0</v>
      </c>
      <c r="G33" s="685">
        <v>0</v>
      </c>
      <c r="H33" s="465">
        <f t="shared" si="1"/>
        <v>0</v>
      </c>
      <c r="J33" s="423">
        <f t="shared" si="2"/>
        <v>0</v>
      </c>
    </row>
    <row r="34" spans="1:10">
      <c r="A34" s="444"/>
      <c r="B34" s="394">
        <v>30</v>
      </c>
      <c r="C34" s="699" t="s">
        <v>177</v>
      </c>
      <c r="D34" s="706">
        <v>20487</v>
      </c>
      <c r="E34" s="685">
        <v>0</v>
      </c>
      <c r="F34" s="685">
        <v>0</v>
      </c>
      <c r="G34" s="685">
        <v>0</v>
      </c>
      <c r="H34" s="465">
        <f t="shared" si="1"/>
        <v>0</v>
      </c>
      <c r="J34" s="423">
        <f t="shared" si="2"/>
        <v>0</v>
      </c>
    </row>
    <row r="35" spans="1:10">
      <c r="A35" s="444"/>
      <c r="B35" s="394">
        <v>31</v>
      </c>
      <c r="C35" s="699" t="s">
        <v>178</v>
      </c>
      <c r="D35" s="706">
        <v>33388.5</v>
      </c>
      <c r="E35" s="685">
        <v>0</v>
      </c>
      <c r="F35" s="685">
        <v>0</v>
      </c>
      <c r="G35" s="685">
        <v>0</v>
      </c>
      <c r="H35" s="465">
        <f t="shared" si="1"/>
        <v>0</v>
      </c>
      <c r="J35" s="423">
        <f t="shared" si="2"/>
        <v>0</v>
      </c>
    </row>
    <row r="36" spans="1:10">
      <c r="A36" s="444"/>
      <c r="B36" s="394">
        <v>32</v>
      </c>
      <c r="C36" s="699" t="s">
        <v>181</v>
      </c>
      <c r="D36" s="706">
        <v>5951</v>
      </c>
      <c r="E36" s="685">
        <v>0</v>
      </c>
      <c r="F36" s="685">
        <v>0</v>
      </c>
      <c r="G36" s="685">
        <v>0</v>
      </c>
      <c r="H36" s="465">
        <f t="shared" si="1"/>
        <v>0</v>
      </c>
      <c r="J36" s="423">
        <f t="shared" si="2"/>
        <v>0</v>
      </c>
    </row>
    <row r="37" spans="1:10">
      <c r="A37" s="444"/>
      <c r="B37" s="394">
        <v>33</v>
      </c>
      <c r="C37" s="699" t="s">
        <v>164</v>
      </c>
      <c r="D37" s="706">
        <v>411918.15</v>
      </c>
      <c r="E37" s="685">
        <v>0</v>
      </c>
      <c r="F37" s="685">
        <v>0</v>
      </c>
      <c r="G37" s="685">
        <v>0</v>
      </c>
      <c r="H37" s="465">
        <f t="shared" si="1"/>
        <v>0</v>
      </c>
      <c r="J37" s="423">
        <f t="shared" si="2"/>
        <v>0</v>
      </c>
    </row>
    <row r="38" spans="1:10">
      <c r="A38" s="444"/>
      <c r="B38" s="394">
        <v>34</v>
      </c>
      <c r="C38" s="699" t="s">
        <v>166</v>
      </c>
      <c r="D38" s="706">
        <v>145204.69</v>
      </c>
      <c r="E38" s="685">
        <v>0</v>
      </c>
      <c r="F38" s="685">
        <v>0</v>
      </c>
      <c r="G38" s="685">
        <v>0</v>
      </c>
      <c r="H38" s="465">
        <f t="shared" si="1"/>
        <v>0</v>
      </c>
      <c r="J38" s="423">
        <f t="shared" si="2"/>
        <v>0</v>
      </c>
    </row>
    <row r="39" spans="1:10">
      <c r="A39" s="444"/>
      <c r="B39" s="394">
        <v>35</v>
      </c>
      <c r="C39" s="699" t="s">
        <v>167</v>
      </c>
      <c r="D39" s="706">
        <v>268598</v>
      </c>
      <c r="E39" s="685">
        <v>0</v>
      </c>
      <c r="F39" s="685">
        <v>0</v>
      </c>
      <c r="G39" s="685">
        <v>0</v>
      </c>
      <c r="H39" s="465">
        <f t="shared" si="1"/>
        <v>0</v>
      </c>
      <c r="J39" s="423">
        <f t="shared" si="2"/>
        <v>0</v>
      </c>
    </row>
    <row r="40" spans="1:10">
      <c r="A40" s="444"/>
      <c r="B40" s="394">
        <v>36</v>
      </c>
      <c r="C40" s="699" t="s">
        <v>168</v>
      </c>
      <c r="D40" s="689">
        <v>610</v>
      </c>
      <c r="E40" s="685">
        <v>0</v>
      </c>
      <c r="F40" s="685">
        <v>0</v>
      </c>
      <c r="G40" s="685">
        <v>0</v>
      </c>
      <c r="H40" s="465">
        <f t="shared" si="1"/>
        <v>0</v>
      </c>
      <c r="J40" s="423">
        <f t="shared" si="2"/>
        <v>0</v>
      </c>
    </row>
    <row r="41" spans="1:10">
      <c r="A41" s="444"/>
      <c r="B41" s="394">
        <v>37</v>
      </c>
      <c r="C41" s="699" t="s">
        <v>169</v>
      </c>
      <c r="D41" s="706">
        <v>28055</v>
      </c>
      <c r="E41" s="685">
        <v>0</v>
      </c>
      <c r="F41" s="685">
        <v>0</v>
      </c>
      <c r="G41" s="685">
        <v>0</v>
      </c>
      <c r="H41" s="465">
        <f t="shared" si="1"/>
        <v>0</v>
      </c>
      <c r="J41" s="423">
        <f t="shared" si="2"/>
        <v>0</v>
      </c>
    </row>
    <row r="42" spans="1:10">
      <c r="A42" s="444" t="s">
        <v>256</v>
      </c>
      <c r="B42" s="394">
        <v>38</v>
      </c>
      <c r="C42" s="699" t="s">
        <v>172</v>
      </c>
      <c r="D42" s="706">
        <v>60157</v>
      </c>
      <c r="E42" s="685">
        <v>0</v>
      </c>
      <c r="F42" s="685">
        <v>0</v>
      </c>
      <c r="G42" s="685">
        <v>0</v>
      </c>
      <c r="H42" s="465">
        <f t="shared" si="1"/>
        <v>0</v>
      </c>
      <c r="J42" s="423">
        <f t="shared" si="2"/>
        <v>0</v>
      </c>
    </row>
    <row r="43" spans="1:10">
      <c r="A43" s="444" t="s">
        <v>257</v>
      </c>
      <c r="B43" s="394">
        <v>39</v>
      </c>
      <c r="C43" s="699" t="s">
        <v>134</v>
      </c>
      <c r="D43" s="706">
        <v>179890.31</v>
      </c>
      <c r="E43" s="685">
        <v>0</v>
      </c>
      <c r="F43" s="685">
        <v>0</v>
      </c>
      <c r="G43" s="685">
        <v>0</v>
      </c>
      <c r="H43" s="465">
        <f t="shared" si="1"/>
        <v>0</v>
      </c>
      <c r="J43" s="423">
        <f t="shared" si="2"/>
        <v>0</v>
      </c>
    </row>
    <row r="44" spans="1:10">
      <c r="A44" s="444"/>
      <c r="B44" s="394">
        <v>40</v>
      </c>
      <c r="C44" s="699" t="s">
        <v>135</v>
      </c>
      <c r="D44" s="706">
        <v>21675.7</v>
      </c>
      <c r="E44" s="685">
        <v>0</v>
      </c>
      <c r="F44" s="685">
        <v>0</v>
      </c>
      <c r="G44" s="685">
        <v>0</v>
      </c>
      <c r="H44" s="465">
        <f t="shared" si="1"/>
        <v>0</v>
      </c>
      <c r="J44" s="423">
        <f t="shared" si="2"/>
        <v>0</v>
      </c>
    </row>
    <row r="45" spans="1:10">
      <c r="A45" s="444"/>
      <c r="B45" s="394">
        <v>41</v>
      </c>
      <c r="C45" s="699" t="s">
        <v>136</v>
      </c>
      <c r="D45" s="706">
        <v>47954.47</v>
      </c>
      <c r="E45" s="685">
        <v>0</v>
      </c>
      <c r="F45" s="685">
        <v>0</v>
      </c>
      <c r="G45" s="685">
        <v>0</v>
      </c>
      <c r="H45" s="465">
        <f t="shared" si="1"/>
        <v>0</v>
      </c>
      <c r="J45" s="423">
        <f t="shared" si="2"/>
        <v>0</v>
      </c>
    </row>
    <row r="46" spans="1:10">
      <c r="A46" s="444"/>
      <c r="B46" s="394">
        <v>42</v>
      </c>
      <c r="C46" s="699" t="s">
        <v>137</v>
      </c>
      <c r="D46" s="706">
        <v>249524.37</v>
      </c>
      <c r="E46" s="685">
        <v>0</v>
      </c>
      <c r="F46" s="685">
        <v>0</v>
      </c>
      <c r="G46" s="685">
        <v>0</v>
      </c>
      <c r="H46" s="465">
        <f t="shared" si="1"/>
        <v>0</v>
      </c>
      <c r="J46" s="423">
        <f t="shared" si="2"/>
        <v>0</v>
      </c>
    </row>
    <row r="47" spans="1:10">
      <c r="A47" s="444"/>
      <c r="B47" s="394">
        <v>43</v>
      </c>
      <c r="C47" s="699" t="s">
        <v>138</v>
      </c>
      <c r="D47" s="706">
        <v>16122.36</v>
      </c>
      <c r="E47" s="685">
        <v>0</v>
      </c>
      <c r="F47" s="685">
        <v>0</v>
      </c>
      <c r="G47" s="685">
        <v>0</v>
      </c>
      <c r="H47" s="465">
        <f t="shared" si="1"/>
        <v>0</v>
      </c>
      <c r="J47" s="423">
        <f t="shared" si="2"/>
        <v>0</v>
      </c>
    </row>
    <row r="48" spans="1:10">
      <c r="A48" s="444"/>
      <c r="B48" s="394">
        <v>44</v>
      </c>
      <c r="C48" s="699" t="s">
        <v>140</v>
      </c>
      <c r="D48" s="706">
        <v>103790.37</v>
      </c>
      <c r="E48" s="685">
        <v>0</v>
      </c>
      <c r="F48" s="685">
        <v>0</v>
      </c>
      <c r="G48" s="685">
        <v>0</v>
      </c>
      <c r="H48" s="465">
        <f t="shared" si="1"/>
        <v>0</v>
      </c>
      <c r="J48" s="423">
        <f t="shared" si="2"/>
        <v>0</v>
      </c>
    </row>
    <row r="49" spans="1:10">
      <c r="A49" s="455"/>
      <c r="B49" s="394">
        <v>45</v>
      </c>
      <c r="C49" s="699" t="s">
        <v>141</v>
      </c>
      <c r="D49" s="706">
        <v>3797.08</v>
      </c>
      <c r="E49" s="685">
        <v>0</v>
      </c>
      <c r="F49" s="685">
        <v>0</v>
      </c>
      <c r="G49" s="685">
        <v>0</v>
      </c>
      <c r="H49" s="465">
        <f t="shared" si="1"/>
        <v>0</v>
      </c>
      <c r="J49" s="423">
        <f t="shared" si="2"/>
        <v>0</v>
      </c>
    </row>
    <row r="50" spans="1:10">
      <c r="A50" s="444"/>
      <c r="B50" s="394">
        <v>46</v>
      </c>
      <c r="C50" s="699" t="s">
        <v>142</v>
      </c>
      <c r="D50" s="706">
        <v>261675.75</v>
      </c>
      <c r="E50" s="685">
        <v>0</v>
      </c>
      <c r="F50" s="685">
        <v>0</v>
      </c>
      <c r="G50" s="685">
        <v>0</v>
      </c>
      <c r="H50" s="465">
        <f t="shared" si="1"/>
        <v>0</v>
      </c>
      <c r="J50" s="423">
        <f t="shared" si="2"/>
        <v>0</v>
      </c>
    </row>
    <row r="51" spans="1:10">
      <c r="A51" s="444"/>
      <c r="B51" s="394">
        <v>47</v>
      </c>
      <c r="C51" s="699" t="s">
        <v>143</v>
      </c>
      <c r="D51" s="706">
        <v>102193</v>
      </c>
      <c r="E51" s="685">
        <v>0</v>
      </c>
      <c r="F51" s="685">
        <v>0</v>
      </c>
      <c r="G51" s="685">
        <v>0</v>
      </c>
      <c r="H51" s="465">
        <f t="shared" si="1"/>
        <v>0</v>
      </c>
      <c r="J51" s="423">
        <f t="shared" si="2"/>
        <v>0</v>
      </c>
    </row>
    <row r="52" spans="1:10">
      <c r="A52" s="444"/>
      <c r="B52" s="394">
        <v>48</v>
      </c>
      <c r="C52" s="699" t="s">
        <v>144</v>
      </c>
      <c r="D52" s="706">
        <v>687096.63</v>
      </c>
      <c r="E52" s="685">
        <v>0</v>
      </c>
      <c r="F52" s="685">
        <v>0</v>
      </c>
      <c r="G52" s="685">
        <v>0</v>
      </c>
      <c r="H52" s="465">
        <f t="shared" si="1"/>
        <v>0</v>
      </c>
      <c r="J52" s="423">
        <f t="shared" si="2"/>
        <v>0</v>
      </c>
    </row>
    <row r="53" spans="1:10">
      <c r="A53" s="444"/>
      <c r="B53" s="394">
        <v>49</v>
      </c>
      <c r="C53" s="699" t="s">
        <v>269</v>
      </c>
      <c r="D53" s="706">
        <v>158217.54</v>
      </c>
      <c r="E53" s="685">
        <v>0</v>
      </c>
      <c r="F53" s="685">
        <v>0</v>
      </c>
      <c r="G53" s="685">
        <v>0</v>
      </c>
      <c r="H53" s="465">
        <f t="shared" si="1"/>
        <v>0</v>
      </c>
      <c r="J53" s="423">
        <f t="shared" si="2"/>
        <v>0</v>
      </c>
    </row>
    <row r="54" spans="1:10">
      <c r="A54" s="394"/>
      <c r="B54" s="394">
        <v>50</v>
      </c>
      <c r="C54" s="699" t="s">
        <v>147</v>
      </c>
      <c r="D54" s="706">
        <v>266968.09999999998</v>
      </c>
      <c r="E54" s="685">
        <v>0</v>
      </c>
      <c r="F54" s="685">
        <v>0</v>
      </c>
      <c r="G54" s="685">
        <v>0</v>
      </c>
      <c r="H54" s="465">
        <f t="shared" si="1"/>
        <v>0</v>
      </c>
      <c r="J54" s="423">
        <f t="shared" si="2"/>
        <v>0</v>
      </c>
    </row>
    <row r="55" spans="1:10">
      <c r="A55" s="394"/>
      <c r="B55" s="394">
        <v>51</v>
      </c>
      <c r="C55" s="699" t="s">
        <v>148</v>
      </c>
      <c r="D55" s="706">
        <v>176259.04</v>
      </c>
      <c r="E55" s="685">
        <v>0</v>
      </c>
      <c r="F55" s="685">
        <v>0</v>
      </c>
      <c r="G55" s="685">
        <v>0</v>
      </c>
      <c r="H55" s="465">
        <f t="shared" si="1"/>
        <v>0</v>
      </c>
      <c r="J55" s="423">
        <f t="shared" si="2"/>
        <v>0</v>
      </c>
    </row>
    <row r="56" spans="1:10">
      <c r="A56" s="444" t="s">
        <v>258</v>
      </c>
      <c r="B56" s="394">
        <v>52</v>
      </c>
      <c r="C56" s="699" t="s">
        <v>150</v>
      </c>
      <c r="D56" s="706">
        <v>194821</v>
      </c>
      <c r="E56" s="685">
        <v>0</v>
      </c>
      <c r="F56" s="685">
        <v>0</v>
      </c>
      <c r="G56" s="685">
        <v>0</v>
      </c>
      <c r="H56" s="465">
        <f t="shared" si="1"/>
        <v>0</v>
      </c>
      <c r="J56" s="423">
        <f t="shared" si="2"/>
        <v>0</v>
      </c>
    </row>
    <row r="57" spans="1:10">
      <c r="A57" s="444" t="s">
        <v>257</v>
      </c>
      <c r="B57" s="394">
        <v>53</v>
      </c>
      <c r="C57" s="699" t="s">
        <v>151</v>
      </c>
      <c r="D57" s="706">
        <v>75421.52</v>
      </c>
      <c r="E57" s="685">
        <v>0</v>
      </c>
      <c r="F57" s="685">
        <v>0</v>
      </c>
      <c r="G57" s="685">
        <v>0</v>
      </c>
      <c r="H57" s="465">
        <f t="shared" si="1"/>
        <v>0</v>
      </c>
      <c r="J57" s="423">
        <f t="shared" si="2"/>
        <v>0</v>
      </c>
    </row>
    <row r="58" spans="1:10">
      <c r="A58" s="444"/>
      <c r="B58" s="394">
        <v>54</v>
      </c>
      <c r="C58" s="699" t="s">
        <v>153</v>
      </c>
      <c r="D58" s="706">
        <v>267738.49</v>
      </c>
      <c r="E58" s="685">
        <v>0</v>
      </c>
      <c r="F58" s="685">
        <v>0</v>
      </c>
      <c r="G58" s="685">
        <v>0</v>
      </c>
      <c r="H58" s="465">
        <f t="shared" si="1"/>
        <v>0</v>
      </c>
      <c r="J58" s="423">
        <f t="shared" si="2"/>
        <v>0</v>
      </c>
    </row>
    <row r="59" spans="1:10">
      <c r="A59" s="455"/>
      <c r="B59" s="394">
        <v>55</v>
      </c>
      <c r="C59" s="699" t="s">
        <v>183</v>
      </c>
      <c r="D59" s="706">
        <v>582437.32999999996</v>
      </c>
      <c r="E59" s="685">
        <v>0</v>
      </c>
      <c r="F59" s="685">
        <v>0</v>
      </c>
      <c r="G59" s="685">
        <v>0</v>
      </c>
      <c r="H59" s="465">
        <f t="shared" si="1"/>
        <v>0</v>
      </c>
      <c r="J59" s="423">
        <f t="shared" si="2"/>
        <v>0</v>
      </c>
    </row>
    <row r="60" spans="1:10">
      <c r="A60" s="455"/>
      <c r="B60" s="394">
        <v>56</v>
      </c>
      <c r="C60" s="699" t="s">
        <v>184</v>
      </c>
      <c r="D60" s="706">
        <v>540152</v>
      </c>
      <c r="E60" s="685">
        <v>0</v>
      </c>
      <c r="F60" s="685">
        <v>0</v>
      </c>
      <c r="G60" s="685">
        <v>0</v>
      </c>
      <c r="H60" s="465">
        <f t="shared" si="1"/>
        <v>0</v>
      </c>
      <c r="J60" s="423">
        <f t="shared" si="2"/>
        <v>0</v>
      </c>
    </row>
    <row r="61" spans="1:10">
      <c r="A61" s="455"/>
      <c r="B61" s="394">
        <v>57</v>
      </c>
      <c r="C61" s="699" t="s">
        <v>116</v>
      </c>
      <c r="D61" s="706">
        <v>17242</v>
      </c>
      <c r="E61" s="685">
        <v>0</v>
      </c>
      <c r="F61" s="685">
        <v>0</v>
      </c>
      <c r="G61" s="685">
        <v>0</v>
      </c>
      <c r="H61" s="465">
        <f t="shared" si="1"/>
        <v>0</v>
      </c>
      <c r="J61" s="423">
        <f t="shared" si="2"/>
        <v>0</v>
      </c>
    </row>
    <row r="62" spans="1:10">
      <c r="A62" s="455"/>
      <c r="B62" s="394">
        <v>58</v>
      </c>
      <c r="C62" s="699" t="s">
        <v>117</v>
      </c>
      <c r="D62" s="706">
        <v>447.5</v>
      </c>
      <c r="E62" s="685">
        <v>0</v>
      </c>
      <c r="F62" s="685">
        <v>0</v>
      </c>
      <c r="G62" s="685">
        <v>0</v>
      </c>
      <c r="H62" s="465">
        <f t="shared" si="1"/>
        <v>0</v>
      </c>
      <c r="J62" s="423">
        <f t="shared" si="2"/>
        <v>0</v>
      </c>
    </row>
    <row r="63" spans="1:10">
      <c r="A63" s="444"/>
      <c r="B63" s="394">
        <v>59</v>
      </c>
      <c r="C63" s="699" t="s">
        <v>119</v>
      </c>
      <c r="D63" s="706">
        <v>2407</v>
      </c>
      <c r="E63" s="685">
        <v>0</v>
      </c>
      <c r="F63" s="685">
        <v>0</v>
      </c>
      <c r="G63" s="685">
        <v>0</v>
      </c>
      <c r="H63" s="465">
        <f t="shared" si="1"/>
        <v>0</v>
      </c>
      <c r="J63" s="423">
        <f t="shared" si="2"/>
        <v>0</v>
      </c>
    </row>
    <row r="64" spans="1:10">
      <c r="A64" s="444"/>
      <c r="B64" s="394">
        <v>60</v>
      </c>
      <c r="C64" s="699" t="s">
        <v>120</v>
      </c>
      <c r="D64" s="706">
        <v>2257.75</v>
      </c>
      <c r="E64" s="685">
        <v>0</v>
      </c>
      <c r="F64" s="685">
        <v>0</v>
      </c>
      <c r="G64" s="685">
        <v>0</v>
      </c>
      <c r="H64" s="465">
        <f t="shared" si="1"/>
        <v>0</v>
      </c>
      <c r="J64" s="423">
        <f t="shared" si="2"/>
        <v>0</v>
      </c>
    </row>
    <row r="65" spans="1:10">
      <c r="A65" s="444"/>
      <c r="B65" s="394">
        <v>61</v>
      </c>
      <c r="C65" s="699" t="s">
        <v>124</v>
      </c>
      <c r="D65" s="706">
        <v>107726.5</v>
      </c>
      <c r="E65" s="685">
        <v>0</v>
      </c>
      <c r="F65" s="685">
        <v>0</v>
      </c>
      <c r="G65" s="685">
        <v>0</v>
      </c>
      <c r="H65" s="465">
        <f t="shared" si="1"/>
        <v>0</v>
      </c>
      <c r="J65" s="423">
        <f t="shared" si="2"/>
        <v>0</v>
      </c>
    </row>
    <row r="66" spans="1:10">
      <c r="A66" s="444"/>
      <c r="B66" s="394">
        <v>62</v>
      </c>
      <c r="C66" s="699" t="s">
        <v>125</v>
      </c>
      <c r="D66" s="706">
        <v>47824.97</v>
      </c>
      <c r="E66" s="685">
        <v>0</v>
      </c>
      <c r="F66" s="685">
        <v>0</v>
      </c>
      <c r="G66" s="685">
        <v>0</v>
      </c>
      <c r="H66" s="465">
        <f t="shared" si="1"/>
        <v>0</v>
      </c>
      <c r="J66" s="423">
        <f t="shared" si="2"/>
        <v>0</v>
      </c>
    </row>
    <row r="67" spans="1:10">
      <c r="A67" s="444"/>
      <c r="B67" s="394">
        <v>63</v>
      </c>
      <c r="C67" s="699" t="s">
        <v>126</v>
      </c>
      <c r="D67" s="706">
        <v>41572.269999999997</v>
      </c>
      <c r="E67" s="685">
        <v>0</v>
      </c>
      <c r="F67" s="685">
        <v>0</v>
      </c>
      <c r="G67" s="685">
        <v>0</v>
      </c>
      <c r="H67" s="465">
        <f t="shared" si="1"/>
        <v>0</v>
      </c>
      <c r="J67" s="423">
        <f t="shared" si="2"/>
        <v>0</v>
      </c>
    </row>
    <row r="68" spans="1:10">
      <c r="A68" s="444"/>
      <c r="B68" s="394">
        <v>64</v>
      </c>
      <c r="C68" s="699" t="s">
        <v>128</v>
      </c>
      <c r="D68" s="706">
        <v>21795.89</v>
      </c>
      <c r="E68" s="685">
        <v>0</v>
      </c>
      <c r="F68" s="685">
        <v>0</v>
      </c>
      <c r="G68" s="685">
        <v>0</v>
      </c>
      <c r="H68" s="465">
        <f t="shared" si="1"/>
        <v>0</v>
      </c>
      <c r="J68" s="423">
        <f t="shared" si="2"/>
        <v>0</v>
      </c>
    </row>
    <row r="69" spans="1:10">
      <c r="A69" s="444"/>
      <c r="B69" s="394">
        <v>65</v>
      </c>
      <c r="C69" s="699" t="s">
        <v>129</v>
      </c>
      <c r="D69" s="706">
        <v>6598</v>
      </c>
      <c r="E69" s="685">
        <v>0</v>
      </c>
      <c r="F69" s="685">
        <v>0</v>
      </c>
      <c r="G69" s="685">
        <v>0</v>
      </c>
      <c r="H69" s="465">
        <f t="shared" si="1"/>
        <v>0</v>
      </c>
      <c r="J69" s="423">
        <f t="shared" si="2"/>
        <v>0</v>
      </c>
    </row>
    <row r="70" spans="1:10">
      <c r="A70" s="452"/>
      <c r="B70" s="394">
        <v>66</v>
      </c>
      <c r="C70" s="699" t="s">
        <v>132</v>
      </c>
      <c r="D70" s="706">
        <v>13442.82</v>
      </c>
      <c r="E70" s="685">
        <v>0</v>
      </c>
      <c r="F70" s="685">
        <v>0</v>
      </c>
      <c r="G70" s="685">
        <v>0</v>
      </c>
      <c r="H70" s="465">
        <f t="shared" si="1"/>
        <v>0</v>
      </c>
      <c r="J70" s="423">
        <f t="shared" si="2"/>
        <v>0</v>
      </c>
    </row>
    <row r="71" spans="1:10">
      <c r="A71" s="452"/>
      <c r="B71" s="394">
        <v>67</v>
      </c>
      <c r="C71" s="699" t="s">
        <v>131</v>
      </c>
      <c r="D71" s="706">
        <v>25295</v>
      </c>
      <c r="E71" s="685">
        <v>0</v>
      </c>
      <c r="F71" s="685">
        <v>0</v>
      </c>
      <c r="G71" s="685">
        <v>0</v>
      </c>
      <c r="H71" s="465">
        <f t="shared" si="1"/>
        <v>0</v>
      </c>
      <c r="J71" s="423">
        <f t="shared" si="2"/>
        <v>0</v>
      </c>
    </row>
  </sheetData>
  <mergeCells count="7">
    <mergeCell ref="A4:C4"/>
    <mergeCell ref="A1:H1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5D528-81F0-4218-8827-80A782D75419}">
  <sheetPr codeName="Sheet56">
    <tabColor theme="5" tint="0.59999389629810485"/>
  </sheetPr>
  <dimension ref="A1:J7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11" sqref="G11"/>
    </sheetView>
  </sheetViews>
  <sheetFormatPr defaultColWidth="9" defaultRowHeight="18.75"/>
  <cols>
    <col min="1" max="2" width="9" style="423"/>
    <col min="3" max="3" width="14.42578125" style="423" customWidth="1"/>
    <col min="4" max="4" width="15.42578125" style="423" customWidth="1"/>
    <col min="5" max="5" width="14.42578125" style="423" customWidth="1"/>
    <col min="6" max="6" width="14.85546875" style="423" customWidth="1"/>
    <col min="7" max="7" width="15.42578125" style="423" customWidth="1"/>
    <col min="8" max="8" width="13.42578125" style="423" customWidth="1"/>
    <col min="9" max="16384" width="9" style="423"/>
  </cols>
  <sheetData>
    <row r="1" spans="1:10">
      <c r="A1" s="876" t="s">
        <v>580</v>
      </c>
      <c r="B1" s="876"/>
      <c r="C1" s="876"/>
      <c r="D1" s="876"/>
      <c r="E1" s="876"/>
      <c r="F1" s="876"/>
      <c r="G1" s="876"/>
      <c r="H1" s="876"/>
    </row>
    <row r="2" spans="1:10" ht="37.5">
      <c r="A2" s="876" t="s">
        <v>237</v>
      </c>
      <c r="B2" s="876" t="s">
        <v>227</v>
      </c>
      <c r="C2" s="876" t="s">
        <v>4</v>
      </c>
      <c r="D2" s="872" t="s">
        <v>228</v>
      </c>
      <c r="E2" s="876" t="s">
        <v>260</v>
      </c>
      <c r="F2" s="444" t="s">
        <v>230</v>
      </c>
      <c r="G2" s="444" t="s">
        <v>230</v>
      </c>
      <c r="H2" s="466" t="s">
        <v>271</v>
      </c>
      <c r="J2" s="422" t="s">
        <v>318</v>
      </c>
    </row>
    <row r="3" spans="1:10">
      <c r="A3" s="876"/>
      <c r="B3" s="876"/>
      <c r="C3" s="876"/>
      <c r="D3" s="872"/>
      <c r="E3" s="876"/>
      <c r="F3" s="444" t="s">
        <v>236</v>
      </c>
      <c r="G3" s="444" t="s">
        <v>235</v>
      </c>
      <c r="H3" s="466" t="s">
        <v>272</v>
      </c>
    </row>
    <row r="4" spans="1:10">
      <c r="A4" s="876" t="s">
        <v>40</v>
      </c>
      <c r="B4" s="876"/>
      <c r="C4" s="876"/>
      <c r="D4" s="458">
        <f>SUM(D5:D71)</f>
        <v>18226357.199999992</v>
      </c>
      <c r="E4" s="458">
        <f>SUM(E5:E71)</f>
        <v>2941</v>
      </c>
      <c r="F4" s="458">
        <f>SUM(F5:F71)</f>
        <v>2939</v>
      </c>
      <c r="G4" s="458">
        <f>SUM(G5:G71)</f>
        <v>2941</v>
      </c>
      <c r="H4" s="458">
        <f t="shared" ref="H4" si="0">SUM(H5:H71)</f>
        <v>2</v>
      </c>
      <c r="J4" s="424">
        <f>SUM(J5:J71)</f>
        <v>9</v>
      </c>
    </row>
    <row r="5" spans="1:10">
      <c r="A5" s="444" t="s">
        <v>248</v>
      </c>
      <c r="B5" s="394">
        <v>1</v>
      </c>
      <c r="C5" s="699" t="s">
        <v>196</v>
      </c>
      <c r="D5" s="689">
        <v>2018417.87</v>
      </c>
      <c r="E5" s="685">
        <v>1298</v>
      </c>
      <c r="F5" s="685">
        <v>1298</v>
      </c>
      <c r="G5" s="685">
        <v>1298</v>
      </c>
      <c r="H5" s="465">
        <f>+G5-F5</f>
        <v>0</v>
      </c>
      <c r="J5" s="423">
        <f>IF(G5&gt;0,1,0)</f>
        <v>1</v>
      </c>
    </row>
    <row r="6" spans="1:10">
      <c r="A6" s="444" t="s">
        <v>273</v>
      </c>
      <c r="B6" s="394">
        <v>2</v>
      </c>
      <c r="C6" s="699" t="s">
        <v>189</v>
      </c>
      <c r="D6" s="689">
        <v>341763.89</v>
      </c>
      <c r="E6" s="685">
        <v>631</v>
      </c>
      <c r="F6" s="685">
        <v>631</v>
      </c>
      <c r="G6" s="685">
        <v>631</v>
      </c>
      <c r="H6" s="465">
        <f t="shared" ref="H6:H71" si="1">+G6-F6</f>
        <v>0</v>
      </c>
      <c r="J6" s="423">
        <f t="shared" ref="J6:J71" si="2">IF(G6&gt;0,1,0)</f>
        <v>1</v>
      </c>
    </row>
    <row r="7" spans="1:10">
      <c r="A7" s="444"/>
      <c r="B7" s="394">
        <v>3</v>
      </c>
      <c r="C7" s="683" t="s">
        <v>188</v>
      </c>
      <c r="D7" s="689">
        <v>285401.74</v>
      </c>
      <c r="E7" s="685">
        <v>588</v>
      </c>
      <c r="F7" s="685">
        <v>588</v>
      </c>
      <c r="G7" s="685">
        <v>588</v>
      </c>
      <c r="H7" s="465">
        <f t="shared" si="1"/>
        <v>0</v>
      </c>
      <c r="J7" s="423">
        <f t="shared" si="2"/>
        <v>1</v>
      </c>
    </row>
    <row r="8" spans="1:10">
      <c r="A8" s="444"/>
      <c r="B8" s="394">
        <v>4</v>
      </c>
      <c r="C8" s="699" t="s">
        <v>167</v>
      </c>
      <c r="D8" s="689">
        <v>268598</v>
      </c>
      <c r="E8" s="685">
        <v>150</v>
      </c>
      <c r="F8" s="685">
        <v>150</v>
      </c>
      <c r="G8" s="685">
        <v>150</v>
      </c>
      <c r="H8" s="465">
        <f t="shared" si="1"/>
        <v>0</v>
      </c>
      <c r="J8" s="423">
        <f t="shared" si="2"/>
        <v>1</v>
      </c>
    </row>
    <row r="9" spans="1:10">
      <c r="A9" s="444"/>
      <c r="B9" s="394">
        <v>5</v>
      </c>
      <c r="C9" s="699" t="s">
        <v>149</v>
      </c>
      <c r="D9" s="689">
        <v>107657.97</v>
      </c>
      <c r="E9" s="685">
        <v>140</v>
      </c>
      <c r="F9" s="685">
        <v>140</v>
      </c>
      <c r="G9" s="685">
        <v>140</v>
      </c>
      <c r="H9" s="465">
        <f t="shared" si="1"/>
        <v>0</v>
      </c>
      <c r="J9" s="423">
        <f t="shared" si="2"/>
        <v>1</v>
      </c>
    </row>
    <row r="10" spans="1:10">
      <c r="A10" s="444" t="s">
        <v>250</v>
      </c>
      <c r="B10" s="394">
        <v>6</v>
      </c>
      <c r="C10" s="699" t="s">
        <v>184</v>
      </c>
      <c r="D10" s="689">
        <v>540152</v>
      </c>
      <c r="E10" s="685">
        <v>78</v>
      </c>
      <c r="F10" s="707">
        <v>78</v>
      </c>
      <c r="G10" s="685">
        <v>78</v>
      </c>
      <c r="H10" s="465">
        <f t="shared" si="1"/>
        <v>0</v>
      </c>
      <c r="J10" s="423">
        <f t="shared" si="2"/>
        <v>1</v>
      </c>
    </row>
    <row r="11" spans="1:10">
      <c r="A11" s="444" t="s">
        <v>274</v>
      </c>
      <c r="B11" s="394">
        <v>7</v>
      </c>
      <c r="C11" s="699" t="s">
        <v>191</v>
      </c>
      <c r="D11" s="689">
        <v>62939</v>
      </c>
      <c r="E11" s="685">
        <v>35</v>
      </c>
      <c r="F11" s="707">
        <v>35</v>
      </c>
      <c r="G11" s="685">
        <v>35</v>
      </c>
      <c r="H11" s="465">
        <f t="shared" si="1"/>
        <v>0</v>
      </c>
      <c r="J11" s="423">
        <f t="shared" si="2"/>
        <v>1</v>
      </c>
    </row>
    <row r="12" spans="1:10">
      <c r="A12" s="455"/>
      <c r="B12" s="394">
        <v>8</v>
      </c>
      <c r="C12" s="699" t="s">
        <v>183</v>
      </c>
      <c r="D12" s="689">
        <v>582437.32999999996</v>
      </c>
      <c r="E12" s="685">
        <v>13</v>
      </c>
      <c r="F12" s="685">
        <v>11</v>
      </c>
      <c r="G12" s="685">
        <v>13</v>
      </c>
      <c r="H12" s="465">
        <f t="shared" si="1"/>
        <v>2</v>
      </c>
      <c r="J12" s="423">
        <f t="shared" si="2"/>
        <v>1</v>
      </c>
    </row>
    <row r="13" spans="1:10">
      <c r="A13" s="455"/>
      <c r="B13" s="394">
        <v>9</v>
      </c>
      <c r="C13" s="699" t="s">
        <v>195</v>
      </c>
      <c r="D13" s="689">
        <v>665318.06000000006</v>
      </c>
      <c r="E13" s="685">
        <v>8</v>
      </c>
      <c r="F13" s="685">
        <v>8</v>
      </c>
      <c r="G13" s="685">
        <v>8</v>
      </c>
      <c r="H13" s="465">
        <f t="shared" si="1"/>
        <v>0</v>
      </c>
      <c r="J13" s="423">
        <f t="shared" si="2"/>
        <v>1</v>
      </c>
    </row>
    <row r="14" spans="1:10">
      <c r="A14" s="455"/>
      <c r="B14" s="394">
        <v>10</v>
      </c>
      <c r="C14" s="699" t="s">
        <v>156</v>
      </c>
      <c r="D14" s="689">
        <v>1038.93</v>
      </c>
      <c r="E14" s="685">
        <v>0</v>
      </c>
      <c r="F14" s="685">
        <v>0</v>
      </c>
      <c r="G14" s="685">
        <v>0</v>
      </c>
      <c r="H14" s="465">
        <f t="shared" si="1"/>
        <v>0</v>
      </c>
      <c r="J14" s="423">
        <f t="shared" si="2"/>
        <v>0</v>
      </c>
    </row>
    <row r="15" spans="1:10">
      <c r="A15" s="444"/>
      <c r="B15" s="394">
        <v>11</v>
      </c>
      <c r="C15" s="699" t="s">
        <v>217</v>
      </c>
      <c r="D15" s="689">
        <v>295</v>
      </c>
      <c r="E15" s="685">
        <v>0</v>
      </c>
      <c r="F15" s="685">
        <v>0</v>
      </c>
      <c r="G15" s="685">
        <v>0</v>
      </c>
      <c r="H15" s="465">
        <f t="shared" si="1"/>
        <v>0</v>
      </c>
      <c r="J15" s="423">
        <f t="shared" si="2"/>
        <v>0</v>
      </c>
    </row>
    <row r="16" spans="1:10">
      <c r="A16" s="444" t="s">
        <v>252</v>
      </c>
      <c r="B16" s="394">
        <v>12</v>
      </c>
      <c r="C16" s="699" t="s">
        <v>158</v>
      </c>
      <c r="D16" s="689">
        <v>5</v>
      </c>
      <c r="E16" s="685">
        <v>0</v>
      </c>
      <c r="F16" s="685">
        <v>0</v>
      </c>
      <c r="G16" s="685">
        <v>0</v>
      </c>
      <c r="H16" s="465">
        <f t="shared" si="1"/>
        <v>0</v>
      </c>
      <c r="J16" s="423">
        <f t="shared" si="2"/>
        <v>0</v>
      </c>
    </row>
    <row r="17" spans="1:10">
      <c r="A17" s="444" t="s">
        <v>249</v>
      </c>
      <c r="B17" s="394">
        <v>13</v>
      </c>
      <c r="C17" s="699" t="s">
        <v>159</v>
      </c>
      <c r="D17" s="689">
        <v>1019</v>
      </c>
      <c r="E17" s="685">
        <v>0</v>
      </c>
      <c r="F17" s="685">
        <v>0</v>
      </c>
      <c r="G17" s="685">
        <v>0</v>
      </c>
      <c r="H17" s="465">
        <f t="shared" si="1"/>
        <v>0</v>
      </c>
      <c r="J17" s="423">
        <f t="shared" si="2"/>
        <v>0</v>
      </c>
    </row>
    <row r="18" spans="1:10">
      <c r="A18" s="444"/>
      <c r="B18" s="394">
        <v>14</v>
      </c>
      <c r="C18" s="699" t="s">
        <v>160</v>
      </c>
      <c r="D18" s="689">
        <v>1904</v>
      </c>
      <c r="E18" s="685">
        <v>0</v>
      </c>
      <c r="F18" s="685">
        <v>0</v>
      </c>
      <c r="G18" s="685">
        <v>0</v>
      </c>
      <c r="H18" s="465">
        <f t="shared" si="1"/>
        <v>0</v>
      </c>
      <c r="J18" s="423">
        <f t="shared" si="2"/>
        <v>0</v>
      </c>
    </row>
    <row r="19" spans="1:10">
      <c r="A19" s="444"/>
      <c r="B19" s="394">
        <v>15</v>
      </c>
      <c r="C19" s="699" t="s">
        <v>174</v>
      </c>
      <c r="D19" s="689">
        <v>98205.5</v>
      </c>
      <c r="E19" s="685">
        <v>0</v>
      </c>
      <c r="F19" s="685">
        <v>0</v>
      </c>
      <c r="G19" s="685">
        <v>0</v>
      </c>
      <c r="H19" s="465">
        <f t="shared" si="1"/>
        <v>0</v>
      </c>
      <c r="J19" s="423">
        <f t="shared" si="2"/>
        <v>0</v>
      </c>
    </row>
    <row r="20" spans="1:10">
      <c r="A20" s="444"/>
      <c r="B20" s="394">
        <v>16</v>
      </c>
      <c r="C20" s="699" t="s">
        <v>175</v>
      </c>
      <c r="D20" s="689">
        <v>11.2</v>
      </c>
      <c r="E20" s="685">
        <v>0</v>
      </c>
      <c r="F20" s="685">
        <v>0</v>
      </c>
      <c r="G20" s="685">
        <v>0</v>
      </c>
      <c r="H20" s="465">
        <f t="shared" si="1"/>
        <v>0</v>
      </c>
      <c r="J20" s="423">
        <f t="shared" si="2"/>
        <v>0</v>
      </c>
    </row>
    <row r="21" spans="1:10">
      <c r="A21" s="394"/>
      <c r="B21" s="394">
        <v>17</v>
      </c>
      <c r="C21" s="699" t="s">
        <v>176</v>
      </c>
      <c r="D21" s="689">
        <v>34256.75</v>
      </c>
      <c r="E21" s="685">
        <v>0</v>
      </c>
      <c r="F21" s="685">
        <v>0</v>
      </c>
      <c r="G21" s="685">
        <v>0</v>
      </c>
      <c r="H21" s="465">
        <f t="shared" si="1"/>
        <v>0</v>
      </c>
      <c r="J21" s="423">
        <f t="shared" si="2"/>
        <v>0</v>
      </c>
    </row>
    <row r="22" spans="1:10">
      <c r="A22" s="444"/>
      <c r="B22" s="394">
        <v>18</v>
      </c>
      <c r="C22" s="699" t="s">
        <v>177</v>
      </c>
      <c r="D22" s="706">
        <v>20487</v>
      </c>
      <c r="E22" s="685">
        <v>0</v>
      </c>
      <c r="F22" s="685">
        <v>0</v>
      </c>
      <c r="G22" s="685">
        <v>0</v>
      </c>
      <c r="H22" s="465">
        <f t="shared" si="1"/>
        <v>0</v>
      </c>
      <c r="J22" s="423">
        <f t="shared" si="2"/>
        <v>0</v>
      </c>
    </row>
    <row r="23" spans="1:10">
      <c r="A23" s="444" t="s">
        <v>254</v>
      </c>
      <c r="B23" s="394">
        <v>19</v>
      </c>
      <c r="C23" s="699" t="s">
        <v>178</v>
      </c>
      <c r="D23" s="706">
        <v>33388.5</v>
      </c>
      <c r="E23" s="685">
        <v>0</v>
      </c>
      <c r="F23" s="685">
        <v>0</v>
      </c>
      <c r="G23" s="685">
        <v>0</v>
      </c>
      <c r="H23" s="465">
        <f t="shared" si="1"/>
        <v>0</v>
      </c>
      <c r="J23" s="423">
        <f t="shared" si="2"/>
        <v>0</v>
      </c>
    </row>
    <row r="24" spans="1:10">
      <c r="A24" s="444" t="s">
        <v>268</v>
      </c>
      <c r="B24" s="394">
        <v>20</v>
      </c>
      <c r="C24" s="699" t="s">
        <v>181</v>
      </c>
      <c r="D24" s="706">
        <v>5951</v>
      </c>
      <c r="E24" s="685">
        <v>0</v>
      </c>
      <c r="F24" s="685">
        <v>0</v>
      </c>
      <c r="G24" s="685">
        <v>0</v>
      </c>
      <c r="H24" s="465">
        <f t="shared" si="1"/>
        <v>0</v>
      </c>
      <c r="J24" s="423">
        <f t="shared" si="2"/>
        <v>0</v>
      </c>
    </row>
    <row r="25" spans="1:10">
      <c r="A25" s="444"/>
      <c r="B25" s="394">
        <v>21</v>
      </c>
      <c r="C25" s="699" t="s">
        <v>164</v>
      </c>
      <c r="D25" s="706">
        <v>411918.15</v>
      </c>
      <c r="E25" s="685">
        <v>0</v>
      </c>
      <c r="F25" s="685">
        <v>0</v>
      </c>
      <c r="G25" s="685">
        <v>0</v>
      </c>
      <c r="H25" s="465">
        <f t="shared" si="1"/>
        <v>0</v>
      </c>
      <c r="J25" s="423">
        <f t="shared" si="2"/>
        <v>0</v>
      </c>
    </row>
    <row r="26" spans="1:10">
      <c r="A26" s="444"/>
      <c r="B26" s="394">
        <v>22</v>
      </c>
      <c r="C26" s="699" t="s">
        <v>166</v>
      </c>
      <c r="D26" s="706">
        <v>145204.69</v>
      </c>
      <c r="E26" s="685">
        <v>0</v>
      </c>
      <c r="F26" s="685">
        <v>0</v>
      </c>
      <c r="G26" s="685">
        <v>0</v>
      </c>
      <c r="H26" s="465">
        <f t="shared" si="1"/>
        <v>0</v>
      </c>
      <c r="J26" s="423">
        <f t="shared" si="2"/>
        <v>0</v>
      </c>
    </row>
    <row r="27" spans="1:10">
      <c r="A27" s="444"/>
      <c r="B27" s="394">
        <v>23</v>
      </c>
      <c r="C27" s="699" t="s">
        <v>168</v>
      </c>
      <c r="D27" s="706">
        <v>610</v>
      </c>
      <c r="E27" s="685">
        <v>0</v>
      </c>
      <c r="F27" s="685">
        <v>0</v>
      </c>
      <c r="G27" s="685">
        <v>0</v>
      </c>
      <c r="H27" s="465">
        <f t="shared" si="1"/>
        <v>0</v>
      </c>
      <c r="J27" s="423">
        <f t="shared" si="2"/>
        <v>0</v>
      </c>
    </row>
    <row r="28" spans="1:10">
      <c r="A28" s="444"/>
      <c r="B28" s="394">
        <v>24</v>
      </c>
      <c r="C28" s="699" t="s">
        <v>169</v>
      </c>
      <c r="D28" s="706">
        <v>28055</v>
      </c>
      <c r="E28" s="685">
        <v>0</v>
      </c>
      <c r="F28" s="685">
        <v>0</v>
      </c>
      <c r="G28" s="685">
        <v>0</v>
      </c>
      <c r="H28" s="465">
        <f t="shared" si="1"/>
        <v>0</v>
      </c>
      <c r="J28" s="423">
        <f t="shared" si="2"/>
        <v>0</v>
      </c>
    </row>
    <row r="29" spans="1:10">
      <c r="A29" s="444"/>
      <c r="B29" s="394">
        <v>25</v>
      </c>
      <c r="C29" s="699" t="s">
        <v>170</v>
      </c>
      <c r="D29" s="706">
        <v>411696.09</v>
      </c>
      <c r="E29" s="685">
        <v>0</v>
      </c>
      <c r="F29" s="685">
        <v>0</v>
      </c>
      <c r="G29" s="685">
        <v>0</v>
      </c>
      <c r="H29" s="465">
        <f t="shared" si="1"/>
        <v>0</v>
      </c>
      <c r="J29" s="423">
        <f t="shared" si="2"/>
        <v>0</v>
      </c>
    </row>
    <row r="30" spans="1:10">
      <c r="A30" s="444"/>
      <c r="B30" s="394">
        <v>26</v>
      </c>
      <c r="C30" s="699" t="s">
        <v>172</v>
      </c>
      <c r="D30" s="706">
        <v>60157</v>
      </c>
      <c r="E30" s="685">
        <v>0</v>
      </c>
      <c r="F30" s="685">
        <v>0</v>
      </c>
      <c r="G30" s="685">
        <v>0</v>
      </c>
      <c r="H30" s="465">
        <f t="shared" si="1"/>
        <v>0</v>
      </c>
      <c r="J30" s="423">
        <f t="shared" si="2"/>
        <v>0</v>
      </c>
    </row>
    <row r="31" spans="1:10">
      <c r="A31" s="444"/>
      <c r="B31" s="394">
        <v>27</v>
      </c>
      <c r="C31" s="699" t="s">
        <v>134</v>
      </c>
      <c r="D31" s="706">
        <v>179890.31</v>
      </c>
      <c r="E31" s="685">
        <v>0</v>
      </c>
      <c r="F31" s="685">
        <v>0</v>
      </c>
      <c r="G31" s="685">
        <v>0</v>
      </c>
      <c r="H31" s="465">
        <f t="shared" si="1"/>
        <v>0</v>
      </c>
      <c r="J31" s="423">
        <f t="shared" si="2"/>
        <v>0</v>
      </c>
    </row>
    <row r="32" spans="1:10">
      <c r="A32" s="444"/>
      <c r="B32" s="394">
        <v>28</v>
      </c>
      <c r="C32" s="699" t="s">
        <v>135</v>
      </c>
      <c r="D32" s="706">
        <v>21675.7</v>
      </c>
      <c r="E32" s="685">
        <v>0</v>
      </c>
      <c r="F32" s="685">
        <v>0</v>
      </c>
      <c r="G32" s="685">
        <v>0</v>
      </c>
      <c r="H32" s="465">
        <f t="shared" si="1"/>
        <v>0</v>
      </c>
      <c r="J32" s="423">
        <f t="shared" si="2"/>
        <v>0</v>
      </c>
    </row>
    <row r="33" spans="1:10">
      <c r="A33" s="444"/>
      <c r="B33" s="394">
        <v>29</v>
      </c>
      <c r="C33" s="699" t="s">
        <v>136</v>
      </c>
      <c r="D33" s="706">
        <v>47954.47</v>
      </c>
      <c r="E33" s="685">
        <v>0</v>
      </c>
      <c r="F33" s="685">
        <v>0</v>
      </c>
      <c r="G33" s="685">
        <v>0</v>
      </c>
      <c r="H33" s="465">
        <f t="shared" si="1"/>
        <v>0</v>
      </c>
      <c r="J33" s="423">
        <f t="shared" si="2"/>
        <v>0</v>
      </c>
    </row>
    <row r="34" spans="1:10">
      <c r="A34" s="444"/>
      <c r="B34" s="394">
        <v>30</v>
      </c>
      <c r="C34" s="699" t="s">
        <v>137</v>
      </c>
      <c r="D34" s="706">
        <v>249524.37</v>
      </c>
      <c r="E34" s="685">
        <v>0</v>
      </c>
      <c r="F34" s="685">
        <v>0</v>
      </c>
      <c r="G34" s="685">
        <v>0</v>
      </c>
      <c r="H34" s="465">
        <f t="shared" si="1"/>
        <v>0</v>
      </c>
      <c r="J34" s="423">
        <f t="shared" si="2"/>
        <v>0</v>
      </c>
    </row>
    <row r="35" spans="1:10">
      <c r="A35" s="444"/>
      <c r="B35" s="394">
        <v>31</v>
      </c>
      <c r="C35" s="699" t="s">
        <v>138</v>
      </c>
      <c r="D35" s="706">
        <v>16122.36</v>
      </c>
      <c r="E35" s="685">
        <v>0</v>
      </c>
      <c r="F35" s="685">
        <v>0</v>
      </c>
      <c r="G35" s="685">
        <v>0</v>
      </c>
      <c r="H35" s="465">
        <f t="shared" si="1"/>
        <v>0</v>
      </c>
      <c r="J35" s="423">
        <f t="shared" si="2"/>
        <v>0</v>
      </c>
    </row>
    <row r="36" spans="1:10">
      <c r="A36" s="444"/>
      <c r="B36" s="394">
        <v>32</v>
      </c>
      <c r="C36" s="699" t="s">
        <v>139</v>
      </c>
      <c r="D36" s="706">
        <v>921512.24</v>
      </c>
      <c r="E36" s="685">
        <v>0</v>
      </c>
      <c r="F36" s="685">
        <v>0</v>
      </c>
      <c r="G36" s="685">
        <v>0</v>
      </c>
      <c r="H36" s="465">
        <f t="shared" si="1"/>
        <v>0</v>
      </c>
      <c r="J36" s="423">
        <f t="shared" si="2"/>
        <v>0</v>
      </c>
    </row>
    <row r="37" spans="1:10">
      <c r="A37" s="444"/>
      <c r="B37" s="394">
        <v>33</v>
      </c>
      <c r="C37" s="699" t="s">
        <v>140</v>
      </c>
      <c r="D37" s="706">
        <v>103790.37</v>
      </c>
      <c r="E37" s="685">
        <v>0</v>
      </c>
      <c r="F37" s="685">
        <v>0</v>
      </c>
      <c r="G37" s="685">
        <v>0</v>
      </c>
      <c r="H37" s="465">
        <f t="shared" si="1"/>
        <v>0</v>
      </c>
      <c r="J37" s="423">
        <f t="shared" si="2"/>
        <v>0</v>
      </c>
    </row>
    <row r="38" spans="1:10">
      <c r="A38" s="444"/>
      <c r="B38" s="394">
        <v>34</v>
      </c>
      <c r="C38" s="699" t="s">
        <v>141</v>
      </c>
      <c r="D38" s="706">
        <v>3797.08</v>
      </c>
      <c r="E38" s="685">
        <v>0</v>
      </c>
      <c r="F38" s="685">
        <v>0</v>
      </c>
      <c r="G38" s="685">
        <v>0</v>
      </c>
      <c r="H38" s="465">
        <f t="shared" si="1"/>
        <v>0</v>
      </c>
      <c r="J38" s="423">
        <f t="shared" si="2"/>
        <v>0</v>
      </c>
    </row>
    <row r="39" spans="1:10">
      <c r="A39" s="444"/>
      <c r="B39" s="394">
        <v>35</v>
      </c>
      <c r="C39" s="699" t="s">
        <v>142</v>
      </c>
      <c r="D39" s="706">
        <v>261675.75</v>
      </c>
      <c r="E39" s="685">
        <v>0</v>
      </c>
      <c r="F39" s="685">
        <v>0</v>
      </c>
      <c r="G39" s="685">
        <v>0</v>
      </c>
      <c r="H39" s="465">
        <f t="shared" si="1"/>
        <v>0</v>
      </c>
      <c r="J39" s="423">
        <f t="shared" si="2"/>
        <v>0</v>
      </c>
    </row>
    <row r="40" spans="1:10">
      <c r="A40" s="444"/>
      <c r="B40" s="394">
        <v>36</v>
      </c>
      <c r="C40" s="699" t="s">
        <v>143</v>
      </c>
      <c r="D40" s="689">
        <v>102193</v>
      </c>
      <c r="E40" s="685">
        <v>0</v>
      </c>
      <c r="F40" s="685">
        <v>0</v>
      </c>
      <c r="G40" s="685">
        <v>0</v>
      </c>
      <c r="H40" s="465">
        <f t="shared" si="1"/>
        <v>0</v>
      </c>
      <c r="J40" s="423">
        <f t="shared" si="2"/>
        <v>0</v>
      </c>
    </row>
    <row r="41" spans="1:10">
      <c r="A41" s="444"/>
      <c r="B41" s="394">
        <v>37</v>
      </c>
      <c r="C41" s="699" t="s">
        <v>145</v>
      </c>
      <c r="D41" s="706">
        <v>575.83000000000004</v>
      </c>
      <c r="E41" s="685">
        <v>0</v>
      </c>
      <c r="F41" s="685">
        <v>0</v>
      </c>
      <c r="G41" s="685">
        <v>0</v>
      </c>
      <c r="H41" s="465">
        <f t="shared" si="1"/>
        <v>0</v>
      </c>
      <c r="J41" s="423">
        <f t="shared" si="2"/>
        <v>0</v>
      </c>
    </row>
    <row r="42" spans="1:10">
      <c r="A42" s="444" t="s">
        <v>256</v>
      </c>
      <c r="B42" s="394">
        <v>38</v>
      </c>
      <c r="C42" s="699" t="s">
        <v>144</v>
      </c>
      <c r="D42" s="706">
        <v>687096.63</v>
      </c>
      <c r="E42" s="685">
        <v>0</v>
      </c>
      <c r="F42" s="685">
        <v>0</v>
      </c>
      <c r="G42" s="685">
        <v>0</v>
      </c>
      <c r="H42" s="465">
        <f t="shared" si="1"/>
        <v>0</v>
      </c>
      <c r="J42" s="423">
        <f t="shared" si="2"/>
        <v>0</v>
      </c>
    </row>
    <row r="43" spans="1:10">
      <c r="A43" s="444" t="s">
        <v>257</v>
      </c>
      <c r="B43" s="394">
        <v>39</v>
      </c>
      <c r="C43" s="699" t="s">
        <v>269</v>
      </c>
      <c r="D43" s="706">
        <v>158217.54</v>
      </c>
      <c r="E43" s="685">
        <v>0</v>
      </c>
      <c r="F43" s="685">
        <v>0</v>
      </c>
      <c r="G43" s="685">
        <v>0</v>
      </c>
      <c r="H43" s="465">
        <f t="shared" si="1"/>
        <v>0</v>
      </c>
      <c r="J43" s="423">
        <f t="shared" si="2"/>
        <v>0</v>
      </c>
    </row>
    <row r="44" spans="1:10">
      <c r="A44" s="444"/>
      <c r="B44" s="394">
        <v>40</v>
      </c>
      <c r="C44" s="699" t="s">
        <v>147</v>
      </c>
      <c r="D44" s="706">
        <v>266968.09999999998</v>
      </c>
      <c r="E44" s="685">
        <v>0</v>
      </c>
      <c r="F44" s="685">
        <v>0</v>
      </c>
      <c r="G44" s="685">
        <v>0</v>
      </c>
      <c r="H44" s="465">
        <f t="shared" si="1"/>
        <v>0</v>
      </c>
      <c r="J44" s="423">
        <f t="shared" si="2"/>
        <v>0</v>
      </c>
    </row>
    <row r="45" spans="1:10">
      <c r="A45" s="444"/>
      <c r="B45" s="394">
        <v>41</v>
      </c>
      <c r="C45" s="699" t="s">
        <v>148</v>
      </c>
      <c r="D45" s="706">
        <v>176259.04</v>
      </c>
      <c r="E45" s="685">
        <v>0</v>
      </c>
      <c r="F45" s="685">
        <v>0</v>
      </c>
      <c r="G45" s="685">
        <v>0</v>
      </c>
      <c r="H45" s="465">
        <f t="shared" si="1"/>
        <v>0</v>
      </c>
      <c r="J45" s="423">
        <f t="shared" si="2"/>
        <v>0</v>
      </c>
    </row>
    <row r="46" spans="1:10">
      <c r="A46" s="444"/>
      <c r="B46" s="394">
        <v>42</v>
      </c>
      <c r="C46" s="699" t="s">
        <v>150</v>
      </c>
      <c r="D46" s="706">
        <v>194821</v>
      </c>
      <c r="E46" s="685">
        <v>0</v>
      </c>
      <c r="F46" s="685">
        <v>0</v>
      </c>
      <c r="G46" s="685">
        <v>0</v>
      </c>
      <c r="H46" s="465">
        <f t="shared" si="1"/>
        <v>0</v>
      </c>
      <c r="J46" s="423">
        <f t="shared" si="2"/>
        <v>0</v>
      </c>
    </row>
    <row r="47" spans="1:10">
      <c r="A47" s="444"/>
      <c r="B47" s="394">
        <v>43</v>
      </c>
      <c r="C47" s="699" t="s">
        <v>151</v>
      </c>
      <c r="D47" s="706">
        <v>75421.52</v>
      </c>
      <c r="E47" s="685">
        <v>0</v>
      </c>
      <c r="F47" s="685">
        <v>0</v>
      </c>
      <c r="G47" s="685">
        <v>0</v>
      </c>
      <c r="H47" s="465">
        <f t="shared" si="1"/>
        <v>0</v>
      </c>
      <c r="J47" s="423">
        <f t="shared" si="2"/>
        <v>0</v>
      </c>
    </row>
    <row r="48" spans="1:10">
      <c r="A48" s="444"/>
      <c r="B48" s="394">
        <v>44</v>
      </c>
      <c r="C48" s="699" t="s">
        <v>152</v>
      </c>
      <c r="D48" s="706">
        <v>409277.79</v>
      </c>
      <c r="E48" s="685">
        <v>0</v>
      </c>
      <c r="F48" s="685">
        <v>0</v>
      </c>
      <c r="G48" s="685">
        <v>0</v>
      </c>
      <c r="H48" s="465">
        <f t="shared" si="1"/>
        <v>0</v>
      </c>
      <c r="J48" s="423">
        <f t="shared" si="2"/>
        <v>0</v>
      </c>
    </row>
    <row r="49" spans="1:10">
      <c r="A49" s="455"/>
      <c r="B49" s="394">
        <v>45</v>
      </c>
      <c r="C49" s="699" t="s">
        <v>153</v>
      </c>
      <c r="D49" s="706">
        <v>267738.49</v>
      </c>
      <c r="E49" s="685">
        <v>0</v>
      </c>
      <c r="F49" s="685">
        <v>0</v>
      </c>
      <c r="G49" s="685">
        <v>0</v>
      </c>
      <c r="H49" s="465">
        <f t="shared" si="1"/>
        <v>0</v>
      </c>
      <c r="J49" s="423">
        <f t="shared" si="2"/>
        <v>0</v>
      </c>
    </row>
    <row r="50" spans="1:10">
      <c r="A50" s="444"/>
      <c r="B50" s="394">
        <v>46</v>
      </c>
      <c r="C50" s="699" t="s">
        <v>185</v>
      </c>
      <c r="D50" s="706">
        <v>1196816</v>
      </c>
      <c r="E50" s="685">
        <v>0</v>
      </c>
      <c r="F50" s="685">
        <v>0</v>
      </c>
      <c r="G50" s="685">
        <v>0</v>
      </c>
      <c r="H50" s="465">
        <f t="shared" si="1"/>
        <v>0</v>
      </c>
      <c r="J50" s="423">
        <f t="shared" si="2"/>
        <v>0</v>
      </c>
    </row>
    <row r="51" spans="1:10">
      <c r="A51" s="444"/>
      <c r="B51" s="394">
        <v>47</v>
      </c>
      <c r="C51" s="699" t="s">
        <v>186</v>
      </c>
      <c r="D51" s="706">
        <v>950794.93</v>
      </c>
      <c r="E51" s="685">
        <v>0</v>
      </c>
      <c r="F51" s="685">
        <v>0</v>
      </c>
      <c r="G51" s="685">
        <v>0</v>
      </c>
      <c r="H51" s="465">
        <f t="shared" si="1"/>
        <v>0</v>
      </c>
      <c r="J51" s="423">
        <f t="shared" si="2"/>
        <v>0</v>
      </c>
    </row>
    <row r="52" spans="1:10">
      <c r="A52" s="444"/>
      <c r="B52" s="394">
        <v>48</v>
      </c>
      <c r="C52" s="699" t="s">
        <v>187</v>
      </c>
      <c r="D52" s="706">
        <v>924948.05</v>
      </c>
      <c r="E52" s="685">
        <v>0</v>
      </c>
      <c r="F52" s="685">
        <v>0</v>
      </c>
      <c r="G52" s="685">
        <v>0</v>
      </c>
      <c r="H52" s="465">
        <f t="shared" si="1"/>
        <v>0</v>
      </c>
      <c r="J52" s="423">
        <f t="shared" si="2"/>
        <v>0</v>
      </c>
    </row>
    <row r="53" spans="1:10">
      <c r="A53" s="444"/>
      <c r="B53" s="394">
        <v>49</v>
      </c>
      <c r="C53" s="699" t="s">
        <v>190</v>
      </c>
      <c r="D53" s="706">
        <v>959830</v>
      </c>
      <c r="E53" s="685">
        <v>0</v>
      </c>
      <c r="F53" s="685">
        <v>0</v>
      </c>
      <c r="G53" s="685">
        <v>0</v>
      </c>
      <c r="H53" s="465">
        <f t="shared" si="1"/>
        <v>0</v>
      </c>
      <c r="J53" s="423">
        <f t="shared" si="2"/>
        <v>0</v>
      </c>
    </row>
    <row r="54" spans="1:10">
      <c r="A54" s="394"/>
      <c r="B54" s="394">
        <v>50</v>
      </c>
      <c r="C54" s="699" t="s">
        <v>192</v>
      </c>
      <c r="D54" s="706">
        <v>1167371</v>
      </c>
      <c r="E54" s="685">
        <v>0</v>
      </c>
      <c r="F54" s="685">
        <v>0</v>
      </c>
      <c r="G54" s="685">
        <v>0</v>
      </c>
      <c r="H54" s="465">
        <f t="shared" si="1"/>
        <v>0</v>
      </c>
      <c r="J54" s="423">
        <f t="shared" si="2"/>
        <v>0</v>
      </c>
    </row>
    <row r="55" spans="1:10">
      <c r="A55" s="394"/>
      <c r="B55" s="394">
        <v>51</v>
      </c>
      <c r="C55" s="699" t="s">
        <v>193</v>
      </c>
      <c r="D55" s="706">
        <v>239296.03</v>
      </c>
      <c r="E55" s="685">
        <v>0</v>
      </c>
      <c r="F55" s="685">
        <v>0</v>
      </c>
      <c r="G55" s="685">
        <v>0</v>
      </c>
      <c r="H55" s="465">
        <f t="shared" si="1"/>
        <v>0</v>
      </c>
      <c r="J55" s="423">
        <f t="shared" si="2"/>
        <v>0</v>
      </c>
    </row>
    <row r="56" spans="1:10">
      <c r="A56" s="444" t="s">
        <v>258</v>
      </c>
      <c r="B56" s="394">
        <v>52</v>
      </c>
      <c r="C56" s="699" t="s">
        <v>194</v>
      </c>
      <c r="D56" s="706">
        <v>1750444</v>
      </c>
      <c r="E56" s="685">
        <v>0</v>
      </c>
      <c r="F56" s="685">
        <v>0</v>
      </c>
      <c r="G56" s="685">
        <v>0</v>
      </c>
      <c r="H56" s="465">
        <f t="shared" si="1"/>
        <v>0</v>
      </c>
      <c r="J56" s="423">
        <f t="shared" si="2"/>
        <v>0</v>
      </c>
    </row>
    <row r="57" spans="1:10">
      <c r="A57" s="444" t="s">
        <v>257</v>
      </c>
      <c r="B57" s="394">
        <v>53</v>
      </c>
      <c r="C57" s="699" t="s">
        <v>116</v>
      </c>
      <c r="D57" s="706">
        <v>17242</v>
      </c>
      <c r="E57" s="685">
        <v>0</v>
      </c>
      <c r="F57" s="685">
        <v>0</v>
      </c>
      <c r="G57" s="685">
        <v>0</v>
      </c>
      <c r="H57" s="465">
        <f t="shared" si="1"/>
        <v>0</v>
      </c>
      <c r="J57" s="423">
        <f t="shared" si="2"/>
        <v>0</v>
      </c>
    </row>
    <row r="58" spans="1:10">
      <c r="A58" s="444"/>
      <c r="B58" s="394">
        <v>54</v>
      </c>
      <c r="C58" s="699" t="s">
        <v>118</v>
      </c>
      <c r="D58" s="706">
        <v>147665.24</v>
      </c>
      <c r="E58" s="685">
        <v>0</v>
      </c>
      <c r="F58" s="685">
        <v>0</v>
      </c>
      <c r="G58" s="685">
        <v>0</v>
      </c>
      <c r="H58" s="465">
        <f t="shared" si="1"/>
        <v>0</v>
      </c>
      <c r="J58" s="423">
        <f t="shared" si="2"/>
        <v>0</v>
      </c>
    </row>
    <row r="59" spans="1:10">
      <c r="A59" s="455"/>
      <c r="B59" s="394">
        <v>55</v>
      </c>
      <c r="C59" s="699" t="s">
        <v>117</v>
      </c>
      <c r="D59" s="706">
        <v>447.5</v>
      </c>
      <c r="E59" s="685">
        <v>0</v>
      </c>
      <c r="F59" s="685">
        <v>0</v>
      </c>
      <c r="G59" s="685">
        <v>0</v>
      </c>
      <c r="H59" s="465">
        <f t="shared" si="1"/>
        <v>0</v>
      </c>
      <c r="J59" s="423">
        <f t="shared" si="2"/>
        <v>0</v>
      </c>
    </row>
    <row r="60" spans="1:10">
      <c r="A60" s="455"/>
      <c r="B60" s="394">
        <v>56</v>
      </c>
      <c r="C60" s="699" t="s">
        <v>119</v>
      </c>
      <c r="D60" s="706">
        <v>2407</v>
      </c>
      <c r="E60" s="685">
        <v>0</v>
      </c>
      <c r="F60" s="685">
        <v>0</v>
      </c>
      <c r="G60" s="685">
        <v>0</v>
      </c>
      <c r="H60" s="465">
        <f t="shared" si="1"/>
        <v>0</v>
      </c>
      <c r="J60" s="423">
        <f t="shared" si="2"/>
        <v>0</v>
      </c>
    </row>
    <row r="61" spans="1:10">
      <c r="A61" s="455"/>
      <c r="B61" s="394">
        <v>57</v>
      </c>
      <c r="C61" s="699" t="s">
        <v>120</v>
      </c>
      <c r="D61" s="706">
        <v>2257.75</v>
      </c>
      <c r="E61" s="685">
        <v>0</v>
      </c>
      <c r="F61" s="685">
        <v>0</v>
      </c>
      <c r="G61" s="685">
        <v>0</v>
      </c>
      <c r="H61" s="465">
        <f t="shared" si="1"/>
        <v>0</v>
      </c>
      <c r="J61" s="423">
        <f t="shared" si="2"/>
        <v>0</v>
      </c>
    </row>
    <row r="62" spans="1:10">
      <c r="A62" s="455"/>
      <c r="B62" s="394">
        <v>58</v>
      </c>
      <c r="C62" s="699" t="s">
        <v>121</v>
      </c>
      <c r="D62" s="706">
        <v>167434.82999999999</v>
      </c>
      <c r="E62" s="685">
        <v>0</v>
      </c>
      <c r="F62" s="685">
        <v>0</v>
      </c>
      <c r="G62" s="685">
        <v>0</v>
      </c>
      <c r="H62" s="465">
        <f t="shared" si="1"/>
        <v>0</v>
      </c>
      <c r="J62" s="423">
        <f t="shared" si="2"/>
        <v>0</v>
      </c>
    </row>
    <row r="63" spans="1:10">
      <c r="A63" s="444"/>
      <c r="B63" s="394">
        <v>59</v>
      </c>
      <c r="C63" s="699" t="s">
        <v>122</v>
      </c>
      <c r="D63" s="706">
        <v>121488.16</v>
      </c>
      <c r="E63" s="685">
        <v>0</v>
      </c>
      <c r="F63" s="685">
        <v>0</v>
      </c>
      <c r="G63" s="685">
        <v>0</v>
      </c>
      <c r="H63" s="465">
        <f t="shared" si="1"/>
        <v>0</v>
      </c>
      <c r="J63" s="423">
        <f t="shared" si="2"/>
        <v>0</v>
      </c>
    </row>
    <row r="64" spans="1:10">
      <c r="A64" s="444"/>
      <c r="B64" s="394">
        <v>60</v>
      </c>
      <c r="C64" s="699" t="s">
        <v>124</v>
      </c>
      <c r="D64" s="706">
        <v>107726.5</v>
      </c>
      <c r="E64" s="685">
        <v>0</v>
      </c>
      <c r="F64" s="685">
        <v>0</v>
      </c>
      <c r="G64" s="685">
        <v>0</v>
      </c>
      <c r="H64" s="465">
        <f t="shared" si="1"/>
        <v>0</v>
      </c>
      <c r="J64" s="423">
        <f t="shared" si="2"/>
        <v>0</v>
      </c>
    </row>
    <row r="65" spans="1:10">
      <c r="A65" s="444"/>
      <c r="B65" s="394">
        <v>61</v>
      </c>
      <c r="C65" s="699" t="s">
        <v>125</v>
      </c>
      <c r="D65" s="706">
        <v>47824.97</v>
      </c>
      <c r="E65" s="685">
        <v>0</v>
      </c>
      <c r="F65" s="685">
        <v>0</v>
      </c>
      <c r="G65" s="685">
        <v>0</v>
      </c>
      <c r="H65" s="465">
        <f t="shared" si="1"/>
        <v>0</v>
      </c>
      <c r="J65" s="423">
        <f t="shared" si="2"/>
        <v>0</v>
      </c>
    </row>
    <row r="66" spans="1:10">
      <c r="A66" s="444"/>
      <c r="B66" s="394">
        <v>62</v>
      </c>
      <c r="C66" s="699" t="s">
        <v>126</v>
      </c>
      <c r="D66" s="706">
        <v>41572.269999999997</v>
      </c>
      <c r="E66" s="685">
        <v>0</v>
      </c>
      <c r="F66" s="685">
        <v>0</v>
      </c>
      <c r="G66" s="685">
        <v>0</v>
      </c>
      <c r="H66" s="465">
        <f t="shared" si="1"/>
        <v>0</v>
      </c>
      <c r="J66" s="423">
        <f t="shared" si="2"/>
        <v>0</v>
      </c>
    </row>
    <row r="67" spans="1:10">
      <c r="A67" s="444"/>
      <c r="B67" s="394">
        <v>63</v>
      </c>
      <c r="C67" s="699" t="s">
        <v>128</v>
      </c>
      <c r="D67" s="706">
        <v>21795.89</v>
      </c>
      <c r="E67" s="685">
        <v>0</v>
      </c>
      <c r="F67" s="685">
        <v>0</v>
      </c>
      <c r="G67" s="685">
        <v>0</v>
      </c>
      <c r="H67" s="465">
        <f t="shared" si="1"/>
        <v>0</v>
      </c>
      <c r="J67" s="423">
        <f t="shared" si="2"/>
        <v>0</v>
      </c>
    </row>
    <row r="68" spans="1:10">
      <c r="A68" s="444"/>
      <c r="B68" s="394">
        <v>64</v>
      </c>
      <c r="C68" s="699" t="s">
        <v>129</v>
      </c>
      <c r="D68" s="706">
        <v>6598</v>
      </c>
      <c r="E68" s="685">
        <v>0</v>
      </c>
      <c r="F68" s="685">
        <v>0</v>
      </c>
      <c r="G68" s="685">
        <v>0</v>
      </c>
      <c r="H68" s="465">
        <f t="shared" si="1"/>
        <v>0</v>
      </c>
      <c r="J68" s="423">
        <f t="shared" si="2"/>
        <v>0</v>
      </c>
    </row>
    <row r="69" spans="1:10">
      <c r="A69" s="444"/>
      <c r="B69" s="394">
        <v>65</v>
      </c>
      <c r="C69" s="699" t="s">
        <v>130</v>
      </c>
      <c r="D69" s="706">
        <v>42259</v>
      </c>
      <c r="E69" s="685">
        <v>0</v>
      </c>
      <c r="F69" s="685">
        <v>0</v>
      </c>
      <c r="G69" s="685">
        <v>0</v>
      </c>
      <c r="H69" s="465">
        <f t="shared" si="1"/>
        <v>0</v>
      </c>
      <c r="J69" s="423">
        <f t="shared" si="2"/>
        <v>0</v>
      </c>
    </row>
    <row r="70" spans="1:10">
      <c r="A70" s="452"/>
      <c r="B70" s="394">
        <v>66</v>
      </c>
      <c r="C70" s="699" t="s">
        <v>132</v>
      </c>
      <c r="D70" s="706">
        <v>13442.82</v>
      </c>
      <c r="E70" s="685">
        <v>0</v>
      </c>
      <c r="F70" s="685">
        <v>0</v>
      </c>
      <c r="G70" s="685">
        <v>0</v>
      </c>
      <c r="H70" s="465">
        <f t="shared" si="1"/>
        <v>0</v>
      </c>
      <c r="J70" s="423">
        <f t="shared" si="2"/>
        <v>0</v>
      </c>
    </row>
    <row r="71" spans="1:10">
      <c r="A71" s="452"/>
      <c r="B71" s="394">
        <v>67</v>
      </c>
      <c r="C71" s="699" t="s">
        <v>131</v>
      </c>
      <c r="D71" s="706">
        <v>25295</v>
      </c>
      <c r="E71" s="685">
        <v>0</v>
      </c>
      <c r="F71" s="685">
        <v>0</v>
      </c>
      <c r="G71" s="685">
        <v>0</v>
      </c>
      <c r="H71" s="465">
        <f t="shared" si="1"/>
        <v>0</v>
      </c>
      <c r="J71" s="423">
        <f t="shared" si="2"/>
        <v>0</v>
      </c>
    </row>
  </sheetData>
  <mergeCells count="7">
    <mergeCell ref="A4:C4"/>
    <mergeCell ref="A1:H1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A918-122A-4CC4-B28D-4B1F56BCECFB}">
  <sheetPr codeName="Sheet57"/>
  <dimension ref="A1:J7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14" sqref="E14"/>
    </sheetView>
  </sheetViews>
  <sheetFormatPr defaultRowHeight="15"/>
  <cols>
    <col min="2" max="2" width="5.42578125" customWidth="1"/>
    <col min="3" max="3" width="12.7109375" customWidth="1"/>
    <col min="4" max="4" width="14.85546875" customWidth="1"/>
    <col min="5" max="5" width="14" customWidth="1"/>
    <col min="6" max="6" width="14.28515625" customWidth="1"/>
    <col min="7" max="7" width="13.85546875" customWidth="1"/>
  </cols>
  <sheetData>
    <row r="1" spans="1:10" ht="15.75">
      <c r="A1" s="908" t="s">
        <v>438</v>
      </c>
      <c r="B1" s="908"/>
      <c r="C1" s="908"/>
      <c r="D1" s="908"/>
      <c r="E1" s="908"/>
      <c r="F1" s="908"/>
      <c r="G1" s="908"/>
      <c r="H1" s="908"/>
    </row>
    <row r="2" spans="1:10" ht="31.5">
      <c r="A2" s="909" t="s">
        <v>237</v>
      </c>
      <c r="B2" s="909" t="s">
        <v>227</v>
      </c>
      <c r="C2" s="909" t="s">
        <v>4</v>
      </c>
      <c r="D2" s="911" t="s">
        <v>228</v>
      </c>
      <c r="E2" s="909" t="s">
        <v>260</v>
      </c>
      <c r="F2" s="241" t="s">
        <v>230</v>
      </c>
      <c r="G2" s="241" t="s">
        <v>230</v>
      </c>
      <c r="H2" s="242" t="s">
        <v>271</v>
      </c>
      <c r="J2" t="s">
        <v>318</v>
      </c>
    </row>
    <row r="3" spans="1:10" ht="15.75">
      <c r="A3" s="910"/>
      <c r="B3" s="910"/>
      <c r="C3" s="910"/>
      <c r="D3" s="912"/>
      <c r="E3" s="910"/>
      <c r="F3" s="277" t="s">
        <v>236</v>
      </c>
      <c r="G3" s="243" t="s">
        <v>235</v>
      </c>
      <c r="H3" s="244" t="s">
        <v>272</v>
      </c>
    </row>
    <row r="4" spans="1:10" ht="21">
      <c r="A4" s="905" t="s">
        <v>40</v>
      </c>
      <c r="B4" s="906"/>
      <c r="C4" s="907"/>
      <c r="D4" s="278">
        <f>SUM(D5:D70)</f>
        <v>0</v>
      </c>
      <c r="E4" s="278">
        <f>SUM(E5:E70)</f>
        <v>0</v>
      </c>
      <c r="F4" s="278">
        <f t="shared" ref="F4:G4" si="0">SUM(F5:F70)</f>
        <v>0</v>
      </c>
      <c r="G4" s="278">
        <f t="shared" si="0"/>
        <v>0</v>
      </c>
      <c r="H4" s="278">
        <f>SUM(H5:H70)</f>
        <v>0</v>
      </c>
      <c r="J4" s="358">
        <f>SUM(J5:J70)</f>
        <v>0</v>
      </c>
    </row>
    <row r="5" spans="1:10" ht="21">
      <c r="A5" s="245" t="s">
        <v>248</v>
      </c>
      <c r="B5" s="261">
        <v>1</v>
      </c>
      <c r="C5" s="264" t="s">
        <v>156</v>
      </c>
      <c r="D5" s="248"/>
      <c r="E5" s="279">
        <v>0</v>
      </c>
      <c r="F5" s="279">
        <v>0</v>
      </c>
      <c r="G5" s="279">
        <f>E5</f>
        <v>0</v>
      </c>
      <c r="H5" s="275">
        <f>+G5-F5</f>
        <v>0</v>
      </c>
      <c r="J5" s="358">
        <f>IF(G5&gt;0,1,0)</f>
        <v>0</v>
      </c>
    </row>
    <row r="6" spans="1:10" ht="21">
      <c r="A6" s="245" t="s">
        <v>273</v>
      </c>
      <c r="B6" s="261">
        <v>2</v>
      </c>
      <c r="C6" s="264" t="s">
        <v>217</v>
      </c>
      <c r="D6" s="248"/>
      <c r="E6" s="279">
        <v>0</v>
      </c>
      <c r="F6" s="279">
        <v>0</v>
      </c>
      <c r="G6" s="279">
        <f t="shared" ref="G6:G70" si="1">E6</f>
        <v>0</v>
      </c>
      <c r="H6" s="275">
        <f t="shared" ref="H6:H69" si="2">+G6-F6</f>
        <v>0</v>
      </c>
      <c r="J6" s="358">
        <f t="shared" ref="J6:J70" si="3">IF(G6&gt;0,1,0)</f>
        <v>0</v>
      </c>
    </row>
    <row r="7" spans="1:10" ht="21">
      <c r="A7" s="245"/>
      <c r="B7" s="261">
        <v>3</v>
      </c>
      <c r="C7" s="276" t="s">
        <v>158</v>
      </c>
      <c r="D7" s="248"/>
      <c r="E7" s="279">
        <v>0</v>
      </c>
      <c r="F7" s="279">
        <v>0</v>
      </c>
      <c r="G7" s="279">
        <f t="shared" si="1"/>
        <v>0</v>
      </c>
      <c r="H7" s="275">
        <f t="shared" si="2"/>
        <v>0</v>
      </c>
      <c r="J7" s="358">
        <f t="shared" si="3"/>
        <v>0</v>
      </c>
    </row>
    <row r="8" spans="1:10" ht="21">
      <c r="A8" s="245"/>
      <c r="B8" s="261">
        <v>4</v>
      </c>
      <c r="C8" s="264" t="s">
        <v>159</v>
      </c>
      <c r="D8" s="248"/>
      <c r="E8" s="279">
        <v>0</v>
      </c>
      <c r="F8" s="279">
        <v>0</v>
      </c>
      <c r="G8" s="279">
        <f t="shared" si="1"/>
        <v>0</v>
      </c>
      <c r="H8" s="275">
        <f t="shared" si="2"/>
        <v>0</v>
      </c>
      <c r="J8" s="358">
        <f t="shared" si="3"/>
        <v>0</v>
      </c>
    </row>
    <row r="9" spans="1:10" ht="21">
      <c r="A9" s="245"/>
      <c r="B9" s="250">
        <v>5</v>
      </c>
      <c r="C9" s="266" t="s">
        <v>160</v>
      </c>
      <c r="D9" s="251"/>
      <c r="E9" s="253">
        <v>0</v>
      </c>
      <c r="F9" s="253">
        <v>0</v>
      </c>
      <c r="G9" s="253">
        <f t="shared" si="1"/>
        <v>0</v>
      </c>
      <c r="H9" s="275">
        <f t="shared" si="2"/>
        <v>0</v>
      </c>
      <c r="J9" s="358">
        <f t="shared" si="3"/>
        <v>0</v>
      </c>
    </row>
    <row r="10" spans="1:10" ht="21">
      <c r="A10" s="256" t="s">
        <v>250</v>
      </c>
      <c r="B10" s="280">
        <v>6</v>
      </c>
      <c r="C10" s="268" t="s">
        <v>174</v>
      </c>
      <c r="D10" s="252"/>
      <c r="E10" s="247">
        <v>0</v>
      </c>
      <c r="F10" s="281">
        <v>0</v>
      </c>
      <c r="G10" s="247">
        <f t="shared" si="1"/>
        <v>0</v>
      </c>
      <c r="H10" s="275">
        <f t="shared" si="2"/>
        <v>0</v>
      </c>
      <c r="J10" s="358">
        <f t="shared" si="3"/>
        <v>0</v>
      </c>
    </row>
    <row r="11" spans="1:10" ht="21">
      <c r="A11" s="245" t="s">
        <v>274</v>
      </c>
      <c r="B11" s="261">
        <v>7</v>
      </c>
      <c r="C11" s="262" t="s">
        <v>175</v>
      </c>
      <c r="D11" s="246"/>
      <c r="E11" s="279">
        <v>0</v>
      </c>
      <c r="F11" s="274">
        <v>0</v>
      </c>
      <c r="G11" s="279">
        <f t="shared" si="1"/>
        <v>0</v>
      </c>
      <c r="H11" s="275">
        <f t="shared" si="2"/>
        <v>0</v>
      </c>
      <c r="J11" s="358">
        <f t="shared" si="3"/>
        <v>0</v>
      </c>
    </row>
    <row r="12" spans="1:10" ht="21">
      <c r="A12" s="260"/>
      <c r="B12" s="261">
        <v>8</v>
      </c>
      <c r="C12" s="262" t="s">
        <v>176</v>
      </c>
      <c r="D12" s="246"/>
      <c r="E12" s="279">
        <v>0</v>
      </c>
      <c r="F12" s="279">
        <v>0</v>
      </c>
      <c r="G12" s="279">
        <f t="shared" si="1"/>
        <v>0</v>
      </c>
      <c r="H12" s="275">
        <f t="shared" si="2"/>
        <v>0</v>
      </c>
      <c r="J12" s="358">
        <f t="shared" si="3"/>
        <v>0</v>
      </c>
    </row>
    <row r="13" spans="1:10" ht="21">
      <c r="A13" s="260"/>
      <c r="B13" s="261">
        <v>9</v>
      </c>
      <c r="C13" s="262" t="s">
        <v>177</v>
      </c>
      <c r="D13" s="246"/>
      <c r="E13" s="279">
        <v>0</v>
      </c>
      <c r="F13" s="279">
        <v>0</v>
      </c>
      <c r="G13" s="279">
        <f t="shared" si="1"/>
        <v>0</v>
      </c>
      <c r="H13" s="275">
        <f t="shared" si="2"/>
        <v>0</v>
      </c>
      <c r="J13" s="358">
        <f t="shared" si="3"/>
        <v>0</v>
      </c>
    </row>
    <row r="14" spans="1:10" ht="21">
      <c r="A14" s="260"/>
      <c r="B14" s="261">
        <v>10</v>
      </c>
      <c r="C14" s="262" t="s">
        <v>178</v>
      </c>
      <c r="D14" s="246"/>
      <c r="E14" s="279">
        <v>0</v>
      </c>
      <c r="F14" s="279">
        <v>0</v>
      </c>
      <c r="G14" s="279">
        <f t="shared" si="1"/>
        <v>0</v>
      </c>
      <c r="H14" s="275">
        <f t="shared" si="2"/>
        <v>0</v>
      </c>
      <c r="J14" s="358">
        <f t="shared" si="3"/>
        <v>0</v>
      </c>
    </row>
    <row r="15" spans="1:10" ht="21">
      <c r="A15" s="249"/>
      <c r="B15" s="250">
        <v>11</v>
      </c>
      <c r="C15" s="266" t="s">
        <v>181</v>
      </c>
      <c r="D15" s="251"/>
      <c r="E15" s="253">
        <v>0</v>
      </c>
      <c r="F15" s="253">
        <v>0</v>
      </c>
      <c r="G15" s="253">
        <f t="shared" si="1"/>
        <v>0</v>
      </c>
      <c r="H15" s="275">
        <f t="shared" si="2"/>
        <v>0</v>
      </c>
      <c r="J15" s="358">
        <f t="shared" si="3"/>
        <v>0</v>
      </c>
    </row>
    <row r="16" spans="1:10" ht="21">
      <c r="A16" s="245" t="s">
        <v>252</v>
      </c>
      <c r="B16" s="280">
        <v>12</v>
      </c>
      <c r="C16" s="268" t="s">
        <v>164</v>
      </c>
      <c r="D16" s="252"/>
      <c r="E16" s="247">
        <v>0</v>
      </c>
      <c r="F16" s="247">
        <v>0</v>
      </c>
      <c r="G16" s="247">
        <f t="shared" si="1"/>
        <v>0</v>
      </c>
      <c r="H16" s="275">
        <f t="shared" si="2"/>
        <v>0</v>
      </c>
      <c r="J16" s="358">
        <f t="shared" si="3"/>
        <v>0</v>
      </c>
    </row>
    <row r="17" spans="1:10" ht="21">
      <c r="A17" s="245" t="s">
        <v>249</v>
      </c>
      <c r="B17" s="261">
        <v>13</v>
      </c>
      <c r="C17" s="262" t="s">
        <v>166</v>
      </c>
      <c r="D17" s="246"/>
      <c r="E17" s="279">
        <v>0</v>
      </c>
      <c r="F17" s="279">
        <v>0</v>
      </c>
      <c r="G17" s="279">
        <f t="shared" si="1"/>
        <v>0</v>
      </c>
      <c r="H17" s="275">
        <f t="shared" si="2"/>
        <v>0</v>
      </c>
      <c r="J17" s="358">
        <f t="shared" si="3"/>
        <v>0</v>
      </c>
    </row>
    <row r="18" spans="1:10" ht="21">
      <c r="A18" s="245"/>
      <c r="B18" s="261">
        <v>14</v>
      </c>
      <c r="C18" s="262" t="s">
        <v>167</v>
      </c>
      <c r="D18" s="246"/>
      <c r="E18" s="279">
        <v>0</v>
      </c>
      <c r="F18" s="279">
        <v>0</v>
      </c>
      <c r="G18" s="279">
        <f t="shared" si="1"/>
        <v>0</v>
      </c>
      <c r="H18" s="275">
        <f t="shared" si="2"/>
        <v>0</v>
      </c>
      <c r="J18" s="358">
        <f t="shared" si="3"/>
        <v>0</v>
      </c>
    </row>
    <row r="19" spans="1:10" ht="21">
      <c r="A19" s="245"/>
      <c r="B19" s="261">
        <v>15</v>
      </c>
      <c r="C19" s="262" t="s">
        <v>168</v>
      </c>
      <c r="D19" s="246"/>
      <c r="E19" s="279">
        <v>0</v>
      </c>
      <c r="F19" s="279">
        <v>0</v>
      </c>
      <c r="G19" s="279">
        <f t="shared" si="1"/>
        <v>0</v>
      </c>
      <c r="H19" s="275">
        <f t="shared" si="2"/>
        <v>0</v>
      </c>
      <c r="J19" s="358">
        <f t="shared" si="3"/>
        <v>0</v>
      </c>
    </row>
    <row r="20" spans="1:10" ht="21">
      <c r="A20" s="245"/>
      <c r="B20" s="261">
        <v>16</v>
      </c>
      <c r="C20" s="262" t="s">
        <v>169</v>
      </c>
      <c r="D20" s="246"/>
      <c r="E20" s="279">
        <v>0</v>
      </c>
      <c r="F20" s="279">
        <v>0</v>
      </c>
      <c r="G20" s="279">
        <f t="shared" si="1"/>
        <v>0</v>
      </c>
      <c r="H20" s="275">
        <f t="shared" si="2"/>
        <v>0</v>
      </c>
      <c r="J20" s="358">
        <f t="shared" si="3"/>
        <v>0</v>
      </c>
    </row>
    <row r="21" spans="1:10" ht="21">
      <c r="A21" s="259"/>
      <c r="B21" s="261">
        <v>17</v>
      </c>
      <c r="C21" s="262" t="s">
        <v>170</v>
      </c>
      <c r="D21" s="246"/>
      <c r="E21" s="279">
        <v>0</v>
      </c>
      <c r="F21" s="279">
        <v>0</v>
      </c>
      <c r="G21" s="279">
        <f t="shared" si="1"/>
        <v>0</v>
      </c>
      <c r="H21" s="275">
        <f t="shared" si="2"/>
        <v>0</v>
      </c>
      <c r="J21" s="358">
        <f t="shared" si="3"/>
        <v>0</v>
      </c>
    </row>
    <row r="22" spans="1:10" ht="21">
      <c r="A22" s="245"/>
      <c r="B22" s="250">
        <v>18</v>
      </c>
      <c r="C22" s="266" t="s">
        <v>172</v>
      </c>
      <c r="D22" s="255"/>
      <c r="E22" s="253">
        <v>0</v>
      </c>
      <c r="F22" s="253">
        <v>0</v>
      </c>
      <c r="G22" s="253">
        <f t="shared" si="1"/>
        <v>0</v>
      </c>
      <c r="H22" s="275">
        <f t="shared" si="2"/>
        <v>0</v>
      </c>
      <c r="J22" s="358">
        <f t="shared" si="3"/>
        <v>0</v>
      </c>
    </row>
    <row r="23" spans="1:10" ht="21">
      <c r="A23" s="256" t="s">
        <v>254</v>
      </c>
      <c r="B23" s="280">
        <v>19</v>
      </c>
      <c r="C23" s="268" t="s">
        <v>134</v>
      </c>
      <c r="D23" s="257"/>
      <c r="E23" s="247">
        <v>0</v>
      </c>
      <c r="F23" s="247">
        <v>0</v>
      </c>
      <c r="G23" s="247">
        <f t="shared" si="1"/>
        <v>0</v>
      </c>
      <c r="H23" s="275">
        <f t="shared" si="2"/>
        <v>0</v>
      </c>
      <c r="J23" s="358">
        <f t="shared" si="3"/>
        <v>0</v>
      </c>
    </row>
    <row r="24" spans="1:10" ht="21">
      <c r="A24" s="245" t="s">
        <v>268</v>
      </c>
      <c r="B24" s="261">
        <v>20</v>
      </c>
      <c r="C24" s="262" t="s">
        <v>135</v>
      </c>
      <c r="D24" s="254"/>
      <c r="E24" s="279">
        <v>0</v>
      </c>
      <c r="F24" s="279">
        <v>0</v>
      </c>
      <c r="G24" s="279">
        <f t="shared" si="1"/>
        <v>0</v>
      </c>
      <c r="H24" s="275">
        <f t="shared" si="2"/>
        <v>0</v>
      </c>
      <c r="J24" s="358">
        <f t="shared" si="3"/>
        <v>0</v>
      </c>
    </row>
    <row r="25" spans="1:10" ht="21">
      <c r="A25" s="245"/>
      <c r="B25" s="261">
        <v>21</v>
      </c>
      <c r="C25" s="262" t="s">
        <v>136</v>
      </c>
      <c r="D25" s="254"/>
      <c r="E25" s="279">
        <v>0</v>
      </c>
      <c r="F25" s="279">
        <v>0</v>
      </c>
      <c r="G25" s="279">
        <f t="shared" si="1"/>
        <v>0</v>
      </c>
      <c r="H25" s="275">
        <f t="shared" si="2"/>
        <v>0</v>
      </c>
      <c r="J25" s="358">
        <f t="shared" si="3"/>
        <v>0</v>
      </c>
    </row>
    <row r="26" spans="1:10" ht="21">
      <c r="A26" s="245"/>
      <c r="B26" s="261">
        <v>22</v>
      </c>
      <c r="C26" s="262" t="s">
        <v>137</v>
      </c>
      <c r="D26" s="254"/>
      <c r="E26" s="279">
        <v>0</v>
      </c>
      <c r="F26" s="279">
        <v>0</v>
      </c>
      <c r="G26" s="279">
        <f t="shared" si="1"/>
        <v>0</v>
      </c>
      <c r="H26" s="275">
        <f t="shared" si="2"/>
        <v>0</v>
      </c>
      <c r="J26" s="358">
        <f t="shared" si="3"/>
        <v>0</v>
      </c>
    </row>
    <row r="27" spans="1:10" ht="21">
      <c r="A27" s="245"/>
      <c r="B27" s="261">
        <v>23</v>
      </c>
      <c r="C27" s="262" t="s">
        <v>138</v>
      </c>
      <c r="D27" s="254"/>
      <c r="E27" s="279">
        <v>0</v>
      </c>
      <c r="F27" s="279">
        <v>0</v>
      </c>
      <c r="G27" s="279">
        <f t="shared" si="1"/>
        <v>0</v>
      </c>
      <c r="H27" s="275">
        <f t="shared" si="2"/>
        <v>0</v>
      </c>
      <c r="J27" s="358">
        <f t="shared" si="3"/>
        <v>0</v>
      </c>
    </row>
    <row r="28" spans="1:10" ht="21">
      <c r="A28" s="245"/>
      <c r="B28" s="261">
        <v>24</v>
      </c>
      <c r="C28" s="262" t="s">
        <v>139</v>
      </c>
      <c r="D28" s="254"/>
      <c r="E28" s="279">
        <v>0</v>
      </c>
      <c r="F28" s="279">
        <v>0</v>
      </c>
      <c r="G28" s="279">
        <f t="shared" si="1"/>
        <v>0</v>
      </c>
      <c r="H28" s="275">
        <f t="shared" si="2"/>
        <v>0</v>
      </c>
      <c r="J28" s="358">
        <f t="shared" si="3"/>
        <v>0</v>
      </c>
    </row>
    <row r="29" spans="1:10" ht="21">
      <c r="A29" s="245"/>
      <c r="B29" s="261">
        <v>25</v>
      </c>
      <c r="C29" s="262" t="s">
        <v>140</v>
      </c>
      <c r="D29" s="254"/>
      <c r="E29" s="279">
        <v>0</v>
      </c>
      <c r="F29" s="279">
        <v>0</v>
      </c>
      <c r="G29" s="279">
        <f t="shared" si="1"/>
        <v>0</v>
      </c>
      <c r="H29" s="275">
        <f t="shared" si="2"/>
        <v>0</v>
      </c>
      <c r="J29" s="358">
        <f t="shared" si="3"/>
        <v>0</v>
      </c>
    </row>
    <row r="30" spans="1:10" ht="21">
      <c r="A30" s="245"/>
      <c r="B30" s="261">
        <v>26</v>
      </c>
      <c r="C30" s="262" t="s">
        <v>141</v>
      </c>
      <c r="D30" s="254"/>
      <c r="E30" s="279">
        <v>0</v>
      </c>
      <c r="F30" s="279">
        <v>0</v>
      </c>
      <c r="G30" s="279">
        <f t="shared" si="1"/>
        <v>0</v>
      </c>
      <c r="H30" s="275">
        <f t="shared" si="2"/>
        <v>0</v>
      </c>
      <c r="J30" s="358">
        <f t="shared" si="3"/>
        <v>0</v>
      </c>
    </row>
    <row r="31" spans="1:10" ht="21">
      <c r="A31" s="245"/>
      <c r="B31" s="261">
        <v>27</v>
      </c>
      <c r="C31" s="262" t="s">
        <v>142</v>
      </c>
      <c r="D31" s="254"/>
      <c r="E31" s="279">
        <v>0</v>
      </c>
      <c r="F31" s="279">
        <v>0</v>
      </c>
      <c r="G31" s="279">
        <f t="shared" si="1"/>
        <v>0</v>
      </c>
      <c r="H31" s="275">
        <f t="shared" si="2"/>
        <v>0</v>
      </c>
      <c r="J31" s="358">
        <f t="shared" si="3"/>
        <v>0</v>
      </c>
    </row>
    <row r="32" spans="1:10" ht="21">
      <c r="A32" s="245"/>
      <c r="B32" s="261">
        <v>28</v>
      </c>
      <c r="C32" s="262" t="s">
        <v>143</v>
      </c>
      <c r="D32" s="254"/>
      <c r="E32" s="279">
        <v>0</v>
      </c>
      <c r="F32" s="279">
        <v>0</v>
      </c>
      <c r="G32" s="279">
        <f t="shared" si="1"/>
        <v>0</v>
      </c>
      <c r="H32" s="275">
        <f t="shared" si="2"/>
        <v>0</v>
      </c>
      <c r="J32" s="358">
        <f t="shared" si="3"/>
        <v>0</v>
      </c>
    </row>
    <row r="33" spans="1:10" ht="21">
      <c r="A33" s="245"/>
      <c r="B33" s="261">
        <v>29</v>
      </c>
      <c r="C33" s="262" t="s">
        <v>145</v>
      </c>
      <c r="D33" s="254"/>
      <c r="E33" s="279">
        <v>0</v>
      </c>
      <c r="F33" s="279">
        <v>0</v>
      </c>
      <c r="G33" s="279">
        <f t="shared" si="1"/>
        <v>0</v>
      </c>
      <c r="H33" s="275">
        <f t="shared" si="2"/>
        <v>0</v>
      </c>
      <c r="J33" s="358">
        <f t="shared" si="3"/>
        <v>0</v>
      </c>
    </row>
    <row r="34" spans="1:10" ht="21">
      <c r="A34" s="245"/>
      <c r="B34" s="261">
        <v>30</v>
      </c>
      <c r="C34" s="262" t="s">
        <v>144</v>
      </c>
      <c r="D34" s="254"/>
      <c r="E34" s="279">
        <v>0</v>
      </c>
      <c r="F34" s="279">
        <v>0</v>
      </c>
      <c r="G34" s="279">
        <v>0</v>
      </c>
      <c r="H34" s="275">
        <f t="shared" si="2"/>
        <v>0</v>
      </c>
      <c r="J34" s="358">
        <f t="shared" si="3"/>
        <v>0</v>
      </c>
    </row>
    <row r="35" spans="1:10" ht="21">
      <c r="A35" s="245"/>
      <c r="B35" s="261">
        <v>31</v>
      </c>
      <c r="C35" s="262" t="s">
        <v>269</v>
      </c>
      <c r="D35" s="254"/>
      <c r="E35" s="279">
        <v>0</v>
      </c>
      <c r="F35" s="279">
        <v>0</v>
      </c>
      <c r="G35" s="279">
        <f t="shared" si="1"/>
        <v>0</v>
      </c>
      <c r="H35" s="275">
        <f t="shared" si="2"/>
        <v>0</v>
      </c>
      <c r="J35" s="358">
        <f t="shared" si="3"/>
        <v>0</v>
      </c>
    </row>
    <row r="36" spans="1:10" ht="21">
      <c r="A36" s="245"/>
      <c r="B36" s="261">
        <v>32</v>
      </c>
      <c r="C36" s="262" t="s">
        <v>147</v>
      </c>
      <c r="D36" s="254"/>
      <c r="E36" s="279">
        <v>0</v>
      </c>
      <c r="F36" s="279">
        <v>0</v>
      </c>
      <c r="G36" s="279">
        <f t="shared" si="1"/>
        <v>0</v>
      </c>
      <c r="H36" s="275">
        <f t="shared" si="2"/>
        <v>0</v>
      </c>
      <c r="J36" s="358">
        <f t="shared" si="3"/>
        <v>0</v>
      </c>
    </row>
    <row r="37" spans="1:10" ht="21">
      <c r="A37" s="245"/>
      <c r="B37" s="261">
        <v>33</v>
      </c>
      <c r="C37" s="262" t="s">
        <v>148</v>
      </c>
      <c r="D37" s="254"/>
      <c r="E37" s="279">
        <v>0</v>
      </c>
      <c r="F37" s="279">
        <v>0</v>
      </c>
      <c r="G37" s="279">
        <f t="shared" si="1"/>
        <v>0</v>
      </c>
      <c r="H37" s="275">
        <f t="shared" si="2"/>
        <v>0</v>
      </c>
      <c r="J37" s="358">
        <f t="shared" si="3"/>
        <v>0</v>
      </c>
    </row>
    <row r="38" spans="1:10" ht="21">
      <c r="A38" s="245"/>
      <c r="B38" s="261">
        <v>34</v>
      </c>
      <c r="C38" s="262" t="s">
        <v>150</v>
      </c>
      <c r="D38" s="254"/>
      <c r="E38" s="279">
        <v>0</v>
      </c>
      <c r="F38" s="279">
        <v>0</v>
      </c>
      <c r="G38" s="279">
        <f t="shared" si="1"/>
        <v>0</v>
      </c>
      <c r="H38" s="275">
        <f t="shared" si="2"/>
        <v>0</v>
      </c>
      <c r="J38" s="358">
        <f t="shared" si="3"/>
        <v>0</v>
      </c>
    </row>
    <row r="39" spans="1:10" ht="21">
      <c r="A39" s="245"/>
      <c r="B39" s="261">
        <v>35</v>
      </c>
      <c r="C39" s="262" t="s">
        <v>151</v>
      </c>
      <c r="D39" s="246"/>
      <c r="E39" s="279">
        <v>0</v>
      </c>
      <c r="F39" s="279">
        <v>0</v>
      </c>
      <c r="G39" s="279">
        <f t="shared" si="1"/>
        <v>0</v>
      </c>
      <c r="H39" s="275">
        <f t="shared" si="2"/>
        <v>0</v>
      </c>
      <c r="J39" s="358">
        <f t="shared" si="3"/>
        <v>0</v>
      </c>
    </row>
    <row r="40" spans="1:10" ht="21">
      <c r="A40" s="245"/>
      <c r="B40" s="261">
        <v>36</v>
      </c>
      <c r="C40" s="262" t="s">
        <v>152</v>
      </c>
      <c r="D40" s="254"/>
      <c r="E40" s="279">
        <v>0</v>
      </c>
      <c r="F40" s="279">
        <v>0</v>
      </c>
      <c r="G40" s="279">
        <f t="shared" si="1"/>
        <v>0</v>
      </c>
      <c r="H40" s="275">
        <f t="shared" si="2"/>
        <v>0</v>
      </c>
      <c r="J40" s="358">
        <f t="shared" si="3"/>
        <v>0</v>
      </c>
    </row>
    <row r="41" spans="1:10" ht="21">
      <c r="A41" s="245"/>
      <c r="B41" s="250">
        <v>37</v>
      </c>
      <c r="C41" s="266" t="s">
        <v>153</v>
      </c>
      <c r="D41" s="255"/>
      <c r="E41" s="253">
        <v>0</v>
      </c>
      <c r="F41" s="253">
        <v>0</v>
      </c>
      <c r="G41" s="253">
        <f t="shared" si="1"/>
        <v>0</v>
      </c>
      <c r="H41" s="275">
        <f t="shared" si="2"/>
        <v>0</v>
      </c>
      <c r="J41" s="358">
        <f t="shared" si="3"/>
        <v>0</v>
      </c>
    </row>
    <row r="42" spans="1:10" ht="21">
      <c r="A42" s="256" t="s">
        <v>256</v>
      </c>
      <c r="B42" s="280">
        <v>38</v>
      </c>
      <c r="C42" s="268" t="s">
        <v>183</v>
      </c>
      <c r="D42" s="257"/>
      <c r="E42" s="247">
        <v>0</v>
      </c>
      <c r="F42" s="247">
        <v>0</v>
      </c>
      <c r="G42" s="247">
        <f t="shared" si="1"/>
        <v>0</v>
      </c>
      <c r="H42" s="275">
        <f t="shared" si="2"/>
        <v>0</v>
      </c>
      <c r="J42" s="358">
        <f t="shared" si="3"/>
        <v>0</v>
      </c>
    </row>
    <row r="43" spans="1:10" ht="21">
      <c r="A43" s="245" t="s">
        <v>257</v>
      </c>
      <c r="B43" s="261">
        <v>39</v>
      </c>
      <c r="C43" s="262" t="s">
        <v>184</v>
      </c>
      <c r="D43" s="254"/>
      <c r="E43" s="279">
        <v>0</v>
      </c>
      <c r="F43" s="279">
        <v>0</v>
      </c>
      <c r="G43" s="279">
        <f t="shared" si="1"/>
        <v>0</v>
      </c>
      <c r="H43" s="275">
        <f t="shared" si="2"/>
        <v>0</v>
      </c>
      <c r="J43" s="358">
        <f t="shared" si="3"/>
        <v>0</v>
      </c>
    </row>
    <row r="44" spans="1:10" ht="21">
      <c r="A44" s="245"/>
      <c r="B44" s="261">
        <v>40</v>
      </c>
      <c r="C44" s="262" t="s">
        <v>185</v>
      </c>
      <c r="D44" s="254"/>
      <c r="E44" s="279">
        <v>0</v>
      </c>
      <c r="F44" s="279">
        <v>0</v>
      </c>
      <c r="G44" s="279">
        <f t="shared" si="1"/>
        <v>0</v>
      </c>
      <c r="H44" s="275">
        <f t="shared" si="2"/>
        <v>0</v>
      </c>
      <c r="J44" s="358">
        <f t="shared" si="3"/>
        <v>0</v>
      </c>
    </row>
    <row r="45" spans="1:10" ht="21">
      <c r="A45" s="245"/>
      <c r="B45" s="261">
        <v>41</v>
      </c>
      <c r="C45" s="262" t="s">
        <v>186</v>
      </c>
      <c r="D45" s="254"/>
      <c r="E45" s="279">
        <v>0</v>
      </c>
      <c r="F45" s="279">
        <v>0</v>
      </c>
      <c r="G45" s="279">
        <f t="shared" si="1"/>
        <v>0</v>
      </c>
      <c r="H45" s="275">
        <f t="shared" si="2"/>
        <v>0</v>
      </c>
      <c r="J45" s="358">
        <f t="shared" si="3"/>
        <v>0</v>
      </c>
    </row>
    <row r="46" spans="1:10" ht="21">
      <c r="A46" s="245"/>
      <c r="B46" s="261">
        <v>42</v>
      </c>
      <c r="C46" s="262" t="s">
        <v>187</v>
      </c>
      <c r="D46" s="254"/>
      <c r="E46" s="279">
        <v>0</v>
      </c>
      <c r="F46" s="279">
        <v>0</v>
      </c>
      <c r="G46" s="279">
        <f t="shared" si="1"/>
        <v>0</v>
      </c>
      <c r="H46" s="275">
        <f t="shared" si="2"/>
        <v>0</v>
      </c>
      <c r="J46" s="358">
        <f t="shared" si="3"/>
        <v>0</v>
      </c>
    </row>
    <row r="47" spans="1:10" ht="21">
      <c r="A47" s="245"/>
      <c r="B47" s="261">
        <v>43</v>
      </c>
      <c r="C47" s="262" t="s">
        <v>188</v>
      </c>
      <c r="D47" s="254"/>
      <c r="E47" s="279">
        <v>0</v>
      </c>
      <c r="F47" s="279">
        <v>0</v>
      </c>
      <c r="G47" s="279">
        <f t="shared" si="1"/>
        <v>0</v>
      </c>
      <c r="H47" s="275">
        <f t="shared" si="2"/>
        <v>0</v>
      </c>
      <c r="J47" s="358">
        <f t="shared" si="3"/>
        <v>0</v>
      </c>
    </row>
    <row r="48" spans="1:10" ht="21">
      <c r="A48" s="245"/>
      <c r="B48" s="261">
        <v>44</v>
      </c>
      <c r="C48" s="262" t="s">
        <v>189</v>
      </c>
      <c r="D48" s="254"/>
      <c r="E48" s="279">
        <v>0</v>
      </c>
      <c r="F48" s="279">
        <v>0</v>
      </c>
      <c r="G48" s="279">
        <f t="shared" si="1"/>
        <v>0</v>
      </c>
      <c r="H48" s="275">
        <f t="shared" si="2"/>
        <v>0</v>
      </c>
      <c r="J48" s="358">
        <f t="shared" si="3"/>
        <v>0</v>
      </c>
    </row>
    <row r="49" spans="1:10" ht="21">
      <c r="A49" s="260"/>
      <c r="B49" s="261">
        <v>45</v>
      </c>
      <c r="C49" s="262" t="s">
        <v>190</v>
      </c>
      <c r="D49" s="254"/>
      <c r="E49" s="279">
        <v>0</v>
      </c>
      <c r="F49" s="279">
        <v>0</v>
      </c>
      <c r="G49" s="279">
        <f t="shared" si="1"/>
        <v>0</v>
      </c>
      <c r="H49" s="275">
        <f t="shared" si="2"/>
        <v>0</v>
      </c>
      <c r="J49" s="358">
        <f t="shared" si="3"/>
        <v>0</v>
      </c>
    </row>
    <row r="50" spans="1:10" ht="21">
      <c r="A50" s="245"/>
      <c r="B50" s="261">
        <v>46</v>
      </c>
      <c r="C50" s="262" t="s">
        <v>191</v>
      </c>
      <c r="D50" s="254"/>
      <c r="E50" s="279">
        <v>0</v>
      </c>
      <c r="F50" s="279">
        <v>0</v>
      </c>
      <c r="G50" s="279">
        <f t="shared" si="1"/>
        <v>0</v>
      </c>
      <c r="H50" s="275">
        <f t="shared" si="2"/>
        <v>0</v>
      </c>
      <c r="J50" s="358">
        <f t="shared" si="3"/>
        <v>0</v>
      </c>
    </row>
    <row r="51" spans="1:10" ht="21">
      <c r="A51" s="245"/>
      <c r="B51" s="261">
        <v>47</v>
      </c>
      <c r="C51" s="262" t="s">
        <v>192</v>
      </c>
      <c r="D51" s="254"/>
      <c r="E51" s="279">
        <v>0</v>
      </c>
      <c r="F51" s="279">
        <v>0</v>
      </c>
      <c r="G51" s="279">
        <f t="shared" si="1"/>
        <v>0</v>
      </c>
      <c r="H51" s="275">
        <f t="shared" si="2"/>
        <v>0</v>
      </c>
      <c r="J51" s="358">
        <f t="shared" si="3"/>
        <v>0</v>
      </c>
    </row>
    <row r="52" spans="1:10" ht="21">
      <c r="A52" s="245"/>
      <c r="B52" s="261">
        <v>48</v>
      </c>
      <c r="C52" s="262" t="s">
        <v>193</v>
      </c>
      <c r="D52" s="254"/>
      <c r="E52" s="279">
        <v>0</v>
      </c>
      <c r="F52" s="279">
        <v>0</v>
      </c>
      <c r="G52" s="279">
        <f t="shared" si="1"/>
        <v>0</v>
      </c>
      <c r="H52" s="275">
        <f t="shared" si="2"/>
        <v>0</v>
      </c>
      <c r="J52" s="358">
        <f t="shared" si="3"/>
        <v>0</v>
      </c>
    </row>
    <row r="53" spans="1:10" ht="21">
      <c r="A53" s="245"/>
      <c r="B53" s="261">
        <v>49</v>
      </c>
      <c r="C53" s="262" t="s">
        <v>194</v>
      </c>
      <c r="D53" s="254"/>
      <c r="E53" s="279">
        <v>0</v>
      </c>
      <c r="F53" s="279">
        <v>0</v>
      </c>
      <c r="G53" s="279">
        <f t="shared" si="1"/>
        <v>0</v>
      </c>
      <c r="H53" s="275">
        <f t="shared" si="2"/>
        <v>0</v>
      </c>
      <c r="J53" s="358">
        <f t="shared" si="3"/>
        <v>0</v>
      </c>
    </row>
    <row r="54" spans="1:10" ht="21">
      <c r="A54" s="259"/>
      <c r="B54" s="261">
        <v>50</v>
      </c>
      <c r="C54" s="262" t="s">
        <v>195</v>
      </c>
      <c r="D54" s="254"/>
      <c r="E54" s="279">
        <v>0</v>
      </c>
      <c r="F54" s="279">
        <v>0</v>
      </c>
      <c r="G54" s="279">
        <f t="shared" si="1"/>
        <v>0</v>
      </c>
      <c r="H54" s="275">
        <f t="shared" si="2"/>
        <v>0</v>
      </c>
      <c r="J54" s="358">
        <f t="shared" si="3"/>
        <v>0</v>
      </c>
    </row>
    <row r="55" spans="1:10" ht="21">
      <c r="A55" s="282"/>
      <c r="B55" s="250">
        <v>51</v>
      </c>
      <c r="C55" s="266" t="s">
        <v>196</v>
      </c>
      <c r="D55" s="255"/>
      <c r="E55" s="253">
        <v>0</v>
      </c>
      <c r="F55" s="253">
        <v>0</v>
      </c>
      <c r="G55" s="253">
        <f t="shared" si="1"/>
        <v>0</v>
      </c>
      <c r="H55" s="275">
        <f t="shared" si="2"/>
        <v>0</v>
      </c>
      <c r="J55" s="358">
        <f t="shared" si="3"/>
        <v>0</v>
      </c>
    </row>
    <row r="56" spans="1:10" ht="21">
      <c r="A56" s="256" t="s">
        <v>258</v>
      </c>
      <c r="B56" s="280">
        <v>52</v>
      </c>
      <c r="C56" s="264" t="s">
        <v>116</v>
      </c>
      <c r="D56" s="258"/>
      <c r="E56" s="247">
        <v>0</v>
      </c>
      <c r="F56" s="247">
        <v>0</v>
      </c>
      <c r="G56" s="247">
        <f t="shared" si="1"/>
        <v>0</v>
      </c>
      <c r="H56" s="275">
        <f t="shared" si="2"/>
        <v>0</v>
      </c>
      <c r="J56" s="358">
        <f t="shared" si="3"/>
        <v>0</v>
      </c>
    </row>
    <row r="57" spans="1:10" ht="21">
      <c r="A57" s="245" t="s">
        <v>257</v>
      </c>
      <c r="B57" s="261">
        <v>53</v>
      </c>
      <c r="C57" s="264" t="s">
        <v>118</v>
      </c>
      <c r="D57" s="258"/>
      <c r="E57" s="279">
        <v>0</v>
      </c>
      <c r="F57" s="279">
        <v>0</v>
      </c>
      <c r="G57" s="279">
        <f t="shared" si="1"/>
        <v>0</v>
      </c>
      <c r="H57" s="275">
        <f t="shared" si="2"/>
        <v>0</v>
      </c>
      <c r="J57" s="358">
        <f t="shared" si="3"/>
        <v>0</v>
      </c>
    </row>
    <row r="58" spans="1:10" ht="21">
      <c r="A58" s="245"/>
      <c r="B58" s="261">
        <v>54</v>
      </c>
      <c r="C58" s="264" t="s">
        <v>117</v>
      </c>
      <c r="D58" s="258"/>
      <c r="E58" s="279">
        <v>0</v>
      </c>
      <c r="F58" s="279">
        <v>0</v>
      </c>
      <c r="G58" s="279">
        <f t="shared" si="1"/>
        <v>0</v>
      </c>
      <c r="H58" s="275">
        <f t="shared" si="2"/>
        <v>0</v>
      </c>
      <c r="J58" s="358">
        <f t="shared" si="3"/>
        <v>0</v>
      </c>
    </row>
    <row r="59" spans="1:10" ht="21">
      <c r="A59" s="260"/>
      <c r="B59" s="261">
        <v>55</v>
      </c>
      <c r="C59" s="264" t="s">
        <v>119</v>
      </c>
      <c r="D59" s="258"/>
      <c r="E59" s="279">
        <v>0</v>
      </c>
      <c r="F59" s="279">
        <v>0</v>
      </c>
      <c r="G59" s="279">
        <f>E59</f>
        <v>0</v>
      </c>
      <c r="H59" s="275">
        <f t="shared" si="2"/>
        <v>0</v>
      </c>
      <c r="J59" s="358">
        <f t="shared" si="3"/>
        <v>0</v>
      </c>
    </row>
    <row r="60" spans="1:10" ht="21">
      <c r="A60" s="260"/>
      <c r="B60" s="261">
        <v>56</v>
      </c>
      <c r="C60" s="262" t="s">
        <v>120</v>
      </c>
      <c r="D60" s="254"/>
      <c r="E60" s="279">
        <v>0</v>
      </c>
      <c r="F60" s="279">
        <v>0</v>
      </c>
      <c r="G60" s="279">
        <f t="shared" si="1"/>
        <v>0</v>
      </c>
      <c r="H60" s="275">
        <f t="shared" si="2"/>
        <v>0</v>
      </c>
      <c r="J60" s="358">
        <f t="shared" si="3"/>
        <v>0</v>
      </c>
    </row>
    <row r="61" spans="1:10" ht="21">
      <c r="A61" s="260"/>
      <c r="B61" s="261">
        <v>57</v>
      </c>
      <c r="C61" s="262" t="s">
        <v>121</v>
      </c>
      <c r="D61" s="254"/>
      <c r="E61" s="279">
        <v>0</v>
      </c>
      <c r="F61" s="279">
        <v>0</v>
      </c>
      <c r="G61" s="279">
        <f t="shared" si="1"/>
        <v>0</v>
      </c>
      <c r="H61" s="275">
        <f t="shared" si="2"/>
        <v>0</v>
      </c>
      <c r="J61" s="358">
        <f t="shared" si="3"/>
        <v>0</v>
      </c>
    </row>
    <row r="62" spans="1:10" ht="21">
      <c r="A62" s="260"/>
      <c r="B62" s="261">
        <v>58</v>
      </c>
      <c r="C62" s="262" t="s">
        <v>122</v>
      </c>
      <c r="D62" s="254"/>
      <c r="E62" s="279">
        <v>0</v>
      </c>
      <c r="F62" s="279">
        <v>0</v>
      </c>
      <c r="G62" s="279">
        <f t="shared" si="1"/>
        <v>0</v>
      </c>
      <c r="H62" s="275">
        <f t="shared" si="2"/>
        <v>0</v>
      </c>
      <c r="J62" s="358">
        <f t="shared" si="3"/>
        <v>0</v>
      </c>
    </row>
    <row r="63" spans="1:10" ht="21">
      <c r="A63" s="245"/>
      <c r="B63" s="261">
        <v>59</v>
      </c>
      <c r="C63" s="262" t="s">
        <v>124</v>
      </c>
      <c r="D63" s="254"/>
      <c r="E63" s="279">
        <v>0</v>
      </c>
      <c r="F63" s="279">
        <v>0</v>
      </c>
      <c r="G63" s="279">
        <f t="shared" si="1"/>
        <v>0</v>
      </c>
      <c r="H63" s="275">
        <f t="shared" si="2"/>
        <v>0</v>
      </c>
      <c r="J63" s="358">
        <f t="shared" si="3"/>
        <v>0</v>
      </c>
    </row>
    <row r="64" spans="1:10" ht="21">
      <c r="A64" s="245"/>
      <c r="B64" s="261">
        <v>60</v>
      </c>
      <c r="C64" s="262" t="s">
        <v>125</v>
      </c>
      <c r="D64" s="254"/>
      <c r="E64" s="279">
        <v>0</v>
      </c>
      <c r="F64" s="279">
        <v>0</v>
      </c>
      <c r="G64" s="279">
        <f t="shared" si="1"/>
        <v>0</v>
      </c>
      <c r="H64" s="275">
        <f t="shared" si="2"/>
        <v>0</v>
      </c>
      <c r="J64" s="358">
        <f t="shared" si="3"/>
        <v>0</v>
      </c>
    </row>
    <row r="65" spans="1:10" ht="21">
      <c r="A65" s="245"/>
      <c r="B65" s="261">
        <v>61</v>
      </c>
      <c r="C65" s="262" t="s">
        <v>126</v>
      </c>
      <c r="D65" s="254"/>
      <c r="E65" s="279">
        <v>0</v>
      </c>
      <c r="F65" s="279">
        <v>0</v>
      </c>
      <c r="G65" s="279">
        <f t="shared" si="1"/>
        <v>0</v>
      </c>
      <c r="H65" s="275">
        <f t="shared" si="2"/>
        <v>0</v>
      </c>
      <c r="J65" s="358">
        <f t="shared" si="3"/>
        <v>0</v>
      </c>
    </row>
    <row r="66" spans="1:10" ht="21">
      <c r="A66" s="245"/>
      <c r="B66" s="261">
        <v>62</v>
      </c>
      <c r="C66" s="262" t="s">
        <v>128</v>
      </c>
      <c r="D66" s="254"/>
      <c r="E66" s="279">
        <v>0</v>
      </c>
      <c r="F66" s="279">
        <v>0</v>
      </c>
      <c r="G66" s="279">
        <f t="shared" si="1"/>
        <v>0</v>
      </c>
      <c r="H66" s="275">
        <f t="shared" si="2"/>
        <v>0</v>
      </c>
      <c r="J66" s="358">
        <f t="shared" si="3"/>
        <v>0</v>
      </c>
    </row>
    <row r="67" spans="1:10" ht="21">
      <c r="A67" s="245"/>
      <c r="B67" s="261">
        <v>63</v>
      </c>
      <c r="C67" s="262" t="s">
        <v>129</v>
      </c>
      <c r="D67" s="254"/>
      <c r="E67" s="279">
        <v>0</v>
      </c>
      <c r="F67" s="279">
        <v>0</v>
      </c>
      <c r="G67" s="279">
        <f t="shared" si="1"/>
        <v>0</v>
      </c>
      <c r="H67" s="275">
        <f t="shared" si="2"/>
        <v>0</v>
      </c>
      <c r="J67" s="358">
        <f t="shared" si="3"/>
        <v>0</v>
      </c>
    </row>
    <row r="68" spans="1:10" ht="21">
      <c r="A68" s="245"/>
      <c r="B68" s="261">
        <v>64</v>
      </c>
      <c r="C68" s="264" t="s">
        <v>130</v>
      </c>
      <c r="D68" s="258"/>
      <c r="E68" s="279">
        <v>0</v>
      </c>
      <c r="F68" s="279">
        <v>0</v>
      </c>
      <c r="G68" s="279">
        <f t="shared" si="1"/>
        <v>0</v>
      </c>
      <c r="H68" s="275">
        <f t="shared" si="2"/>
        <v>0</v>
      </c>
      <c r="J68" s="358">
        <f t="shared" si="3"/>
        <v>0</v>
      </c>
    </row>
    <row r="69" spans="1:10" ht="21">
      <c r="A69" s="277"/>
      <c r="B69" s="261">
        <v>65</v>
      </c>
      <c r="C69" s="264" t="s">
        <v>132</v>
      </c>
      <c r="D69" s="258"/>
      <c r="E69" s="279">
        <v>0</v>
      </c>
      <c r="F69" s="279">
        <v>0</v>
      </c>
      <c r="G69" s="279">
        <f t="shared" si="1"/>
        <v>0</v>
      </c>
      <c r="H69" s="275">
        <f t="shared" si="2"/>
        <v>0</v>
      </c>
      <c r="J69" s="358">
        <f t="shared" si="3"/>
        <v>0</v>
      </c>
    </row>
    <row r="70" spans="1:10" ht="21">
      <c r="A70" s="396"/>
      <c r="B70" s="282">
        <v>65</v>
      </c>
      <c r="C70" s="266" t="s">
        <v>131</v>
      </c>
      <c r="D70" s="255"/>
      <c r="E70" s="253">
        <v>0</v>
      </c>
      <c r="F70" s="253">
        <v>0</v>
      </c>
      <c r="G70" s="253">
        <f t="shared" si="1"/>
        <v>0</v>
      </c>
      <c r="H70" s="397"/>
      <c r="J70" s="358">
        <f t="shared" si="3"/>
        <v>0</v>
      </c>
    </row>
  </sheetData>
  <mergeCells count="7">
    <mergeCell ref="A4:C4"/>
    <mergeCell ref="A1:H1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DB4E7-53BD-4AB4-AC8A-841D1FD186F3}">
  <sheetPr codeName="Sheet99">
    <tabColor theme="5" tint="0.59999389629810485"/>
  </sheetPr>
  <dimension ref="A1:J7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9" sqref="I9"/>
    </sheetView>
  </sheetViews>
  <sheetFormatPr defaultColWidth="9" defaultRowHeight="18.75"/>
  <cols>
    <col min="1" max="2" width="9" style="423"/>
    <col min="3" max="3" width="12.7109375" style="423" customWidth="1"/>
    <col min="4" max="4" width="14.85546875" style="423" customWidth="1"/>
    <col min="5" max="5" width="14" style="423" customWidth="1"/>
    <col min="6" max="6" width="14.28515625" style="423" customWidth="1"/>
    <col min="7" max="7" width="13.85546875" style="423" customWidth="1"/>
    <col min="8" max="8" width="14.28515625" style="423" customWidth="1"/>
    <col min="9" max="16384" width="9" style="423"/>
  </cols>
  <sheetData>
    <row r="1" spans="1:10">
      <c r="A1" s="876" t="s">
        <v>581</v>
      </c>
      <c r="B1" s="876"/>
      <c r="C1" s="876"/>
      <c r="D1" s="876"/>
      <c r="E1" s="876"/>
      <c r="F1" s="876"/>
      <c r="G1" s="876"/>
      <c r="H1" s="876"/>
    </row>
    <row r="2" spans="1:10" ht="37.5">
      <c r="A2" s="876" t="s">
        <v>237</v>
      </c>
      <c r="B2" s="876" t="s">
        <v>227</v>
      </c>
      <c r="C2" s="876" t="s">
        <v>4</v>
      </c>
      <c r="D2" s="872" t="s">
        <v>228</v>
      </c>
      <c r="E2" s="876" t="s">
        <v>260</v>
      </c>
      <c r="F2" s="444" t="s">
        <v>230</v>
      </c>
      <c r="G2" s="444" t="s">
        <v>230</v>
      </c>
      <c r="H2" s="466" t="s">
        <v>271</v>
      </c>
      <c r="J2" s="422" t="s">
        <v>318</v>
      </c>
    </row>
    <row r="3" spans="1:10">
      <c r="A3" s="876"/>
      <c r="B3" s="876"/>
      <c r="C3" s="876"/>
      <c r="D3" s="872"/>
      <c r="E3" s="876"/>
      <c r="F3" s="444" t="s">
        <v>236</v>
      </c>
      <c r="G3" s="444" t="s">
        <v>235</v>
      </c>
      <c r="H3" s="466" t="s">
        <v>272</v>
      </c>
    </row>
    <row r="4" spans="1:10">
      <c r="A4" s="876" t="s">
        <v>40</v>
      </c>
      <c r="B4" s="876"/>
      <c r="C4" s="876"/>
      <c r="D4" s="458">
        <f>SUM(D5:D71)</f>
        <v>18226357.199999996</v>
      </c>
      <c r="E4" s="458">
        <f>SUM(E5:E71)</f>
        <v>4790.6499999999996</v>
      </c>
      <c r="F4" s="458">
        <f t="shared" ref="F4:H4" si="0">SUM(F5:F71)</f>
        <v>4717.6499999999996</v>
      </c>
      <c r="G4" s="458">
        <f>SUM(G5:G71)</f>
        <v>4790.6499999999996</v>
      </c>
      <c r="H4" s="458">
        <f t="shared" si="0"/>
        <v>73</v>
      </c>
      <c r="J4" s="424">
        <f>SUM(J5:J71)</f>
        <v>9</v>
      </c>
    </row>
    <row r="5" spans="1:10">
      <c r="A5" s="444" t="s">
        <v>248</v>
      </c>
      <c r="B5" s="394">
        <v>1</v>
      </c>
      <c r="C5" s="699" t="s">
        <v>185</v>
      </c>
      <c r="D5" s="689">
        <v>1196816</v>
      </c>
      <c r="E5" s="685">
        <v>3202</v>
      </c>
      <c r="F5" s="685">
        <v>3202</v>
      </c>
      <c r="G5" s="685">
        <v>3202</v>
      </c>
      <c r="H5" s="465">
        <f>+G5-F5</f>
        <v>0</v>
      </c>
      <c r="J5" s="423">
        <f>IF(G5&gt;0,1,0)</f>
        <v>1</v>
      </c>
    </row>
    <row r="6" spans="1:10">
      <c r="A6" s="444" t="s">
        <v>273</v>
      </c>
      <c r="B6" s="394">
        <v>2</v>
      </c>
      <c r="C6" s="699" t="s">
        <v>147</v>
      </c>
      <c r="D6" s="689">
        <v>266968.09999999998</v>
      </c>
      <c r="E6" s="685">
        <v>1462</v>
      </c>
      <c r="F6" s="685">
        <v>1462</v>
      </c>
      <c r="G6" s="685">
        <v>1462</v>
      </c>
      <c r="H6" s="465">
        <f t="shared" ref="H6:H69" si="1">+G6-F6</f>
        <v>0</v>
      </c>
      <c r="J6" s="423">
        <f t="shared" ref="J6:J71" si="2">IF(G6&gt;0,1,0)</f>
        <v>1</v>
      </c>
    </row>
    <row r="7" spans="1:10">
      <c r="A7" s="444"/>
      <c r="B7" s="394">
        <v>3</v>
      </c>
      <c r="C7" s="683" t="s">
        <v>145</v>
      </c>
      <c r="D7" s="689">
        <v>575.83000000000004</v>
      </c>
      <c r="E7" s="685">
        <v>98</v>
      </c>
      <c r="F7" s="685">
        <v>0</v>
      </c>
      <c r="G7" s="685">
        <v>98</v>
      </c>
      <c r="H7" s="465">
        <f t="shared" si="1"/>
        <v>98</v>
      </c>
      <c r="J7" s="423">
        <f t="shared" si="2"/>
        <v>1</v>
      </c>
    </row>
    <row r="8" spans="1:10">
      <c r="A8" s="444"/>
      <c r="B8" s="394">
        <v>4</v>
      </c>
      <c r="C8" s="699" t="s">
        <v>186</v>
      </c>
      <c r="D8" s="689">
        <v>950794.93</v>
      </c>
      <c r="E8" s="685">
        <v>15</v>
      </c>
      <c r="F8" s="685">
        <v>15</v>
      </c>
      <c r="G8" s="685">
        <v>15</v>
      </c>
      <c r="H8" s="465">
        <f t="shared" si="1"/>
        <v>0</v>
      </c>
      <c r="J8" s="423">
        <f t="shared" si="2"/>
        <v>1</v>
      </c>
    </row>
    <row r="9" spans="1:10">
      <c r="A9" s="444"/>
      <c r="B9" s="394">
        <v>5</v>
      </c>
      <c r="C9" s="699" t="s">
        <v>184</v>
      </c>
      <c r="D9" s="689">
        <v>540152</v>
      </c>
      <c r="E9" s="685">
        <v>8</v>
      </c>
      <c r="F9" s="685">
        <v>8</v>
      </c>
      <c r="G9" s="685">
        <v>8</v>
      </c>
      <c r="H9" s="465">
        <f t="shared" si="1"/>
        <v>0</v>
      </c>
      <c r="J9" s="423">
        <f t="shared" si="2"/>
        <v>1</v>
      </c>
    </row>
    <row r="10" spans="1:10">
      <c r="A10" s="444" t="s">
        <v>250</v>
      </c>
      <c r="B10" s="394">
        <v>6</v>
      </c>
      <c r="C10" s="699" t="s">
        <v>166</v>
      </c>
      <c r="D10" s="689">
        <v>145204.69</v>
      </c>
      <c r="E10" s="685">
        <v>2</v>
      </c>
      <c r="F10" s="707">
        <v>2</v>
      </c>
      <c r="G10" s="685">
        <v>2</v>
      </c>
      <c r="H10" s="465">
        <f t="shared" si="1"/>
        <v>0</v>
      </c>
      <c r="J10" s="423">
        <f t="shared" si="2"/>
        <v>1</v>
      </c>
    </row>
    <row r="11" spans="1:10">
      <c r="A11" s="444" t="s">
        <v>274</v>
      </c>
      <c r="B11" s="394">
        <v>7</v>
      </c>
      <c r="C11" s="699" t="s">
        <v>144</v>
      </c>
      <c r="D11" s="689">
        <v>687096.63</v>
      </c>
      <c r="E11" s="685">
        <v>2</v>
      </c>
      <c r="F11" s="707">
        <v>2</v>
      </c>
      <c r="G11" s="685">
        <v>2</v>
      </c>
      <c r="H11" s="465">
        <f t="shared" si="1"/>
        <v>0</v>
      </c>
      <c r="J11" s="423">
        <f t="shared" si="2"/>
        <v>1</v>
      </c>
    </row>
    <row r="12" spans="1:10">
      <c r="A12" s="455"/>
      <c r="B12" s="394">
        <v>8</v>
      </c>
      <c r="C12" s="699" t="s">
        <v>196</v>
      </c>
      <c r="D12" s="689">
        <v>2018417.87</v>
      </c>
      <c r="E12" s="685">
        <v>1</v>
      </c>
      <c r="F12" s="685">
        <v>26</v>
      </c>
      <c r="G12" s="685">
        <v>1</v>
      </c>
      <c r="H12" s="465">
        <f t="shared" si="1"/>
        <v>-25</v>
      </c>
      <c r="J12" s="423">
        <f t="shared" si="2"/>
        <v>1</v>
      </c>
    </row>
    <row r="13" spans="1:10">
      <c r="A13" s="455"/>
      <c r="B13" s="394">
        <v>9</v>
      </c>
      <c r="C13" s="699" t="s">
        <v>195</v>
      </c>
      <c r="D13" s="689">
        <v>665318.06000000006</v>
      </c>
      <c r="E13" s="685">
        <v>0.65</v>
      </c>
      <c r="F13" s="685">
        <v>0.65</v>
      </c>
      <c r="G13" s="685">
        <v>0.65</v>
      </c>
      <c r="H13" s="465">
        <f t="shared" si="1"/>
        <v>0</v>
      </c>
      <c r="J13" s="423">
        <f t="shared" si="2"/>
        <v>1</v>
      </c>
    </row>
    <row r="14" spans="1:10">
      <c r="A14" s="455"/>
      <c r="B14" s="394">
        <v>10</v>
      </c>
      <c r="C14" s="699" t="s">
        <v>156</v>
      </c>
      <c r="D14" s="689">
        <v>1038.93</v>
      </c>
      <c r="E14" s="685">
        <v>0</v>
      </c>
      <c r="F14" s="685">
        <v>0</v>
      </c>
      <c r="G14" s="685">
        <v>0</v>
      </c>
      <c r="H14" s="465">
        <f t="shared" si="1"/>
        <v>0</v>
      </c>
      <c r="J14" s="423">
        <f t="shared" si="2"/>
        <v>0</v>
      </c>
    </row>
    <row r="15" spans="1:10">
      <c r="A15" s="444"/>
      <c r="B15" s="394">
        <v>11</v>
      </c>
      <c r="C15" s="699" t="s">
        <v>217</v>
      </c>
      <c r="D15" s="689">
        <v>295</v>
      </c>
      <c r="E15" s="685">
        <v>0</v>
      </c>
      <c r="F15" s="685">
        <v>0</v>
      </c>
      <c r="G15" s="685">
        <v>0</v>
      </c>
      <c r="H15" s="465">
        <f t="shared" si="1"/>
        <v>0</v>
      </c>
      <c r="J15" s="423">
        <f t="shared" si="2"/>
        <v>0</v>
      </c>
    </row>
    <row r="16" spans="1:10">
      <c r="A16" s="444" t="s">
        <v>252</v>
      </c>
      <c r="B16" s="394">
        <v>12</v>
      </c>
      <c r="C16" s="699" t="s">
        <v>158</v>
      </c>
      <c r="D16" s="689">
        <v>5</v>
      </c>
      <c r="E16" s="685">
        <v>0</v>
      </c>
      <c r="F16" s="685">
        <v>0</v>
      </c>
      <c r="G16" s="685">
        <v>0</v>
      </c>
      <c r="H16" s="465">
        <f t="shared" si="1"/>
        <v>0</v>
      </c>
      <c r="J16" s="423">
        <f t="shared" si="2"/>
        <v>0</v>
      </c>
    </row>
    <row r="17" spans="1:10">
      <c r="A17" s="444" t="s">
        <v>249</v>
      </c>
      <c r="B17" s="394">
        <v>13</v>
      </c>
      <c r="C17" s="699" t="s">
        <v>159</v>
      </c>
      <c r="D17" s="689">
        <v>1019</v>
      </c>
      <c r="E17" s="685">
        <v>0</v>
      </c>
      <c r="F17" s="685">
        <v>0</v>
      </c>
      <c r="G17" s="685">
        <v>0</v>
      </c>
      <c r="H17" s="465">
        <f t="shared" si="1"/>
        <v>0</v>
      </c>
      <c r="J17" s="423">
        <f t="shared" si="2"/>
        <v>0</v>
      </c>
    </row>
    <row r="18" spans="1:10">
      <c r="A18" s="444"/>
      <c r="B18" s="394">
        <v>14</v>
      </c>
      <c r="C18" s="699" t="s">
        <v>160</v>
      </c>
      <c r="D18" s="689">
        <v>1904</v>
      </c>
      <c r="E18" s="685">
        <v>0</v>
      </c>
      <c r="F18" s="685">
        <v>0</v>
      </c>
      <c r="G18" s="685">
        <v>0</v>
      </c>
      <c r="H18" s="465">
        <f t="shared" si="1"/>
        <v>0</v>
      </c>
      <c r="J18" s="423">
        <f t="shared" si="2"/>
        <v>0</v>
      </c>
    </row>
    <row r="19" spans="1:10">
      <c r="A19" s="444"/>
      <c r="B19" s="394">
        <v>15</v>
      </c>
      <c r="C19" s="699" t="s">
        <v>174</v>
      </c>
      <c r="D19" s="689">
        <v>98205.5</v>
      </c>
      <c r="E19" s="685">
        <v>0</v>
      </c>
      <c r="F19" s="685">
        <v>0</v>
      </c>
      <c r="G19" s="685">
        <v>0</v>
      </c>
      <c r="H19" s="465">
        <f t="shared" si="1"/>
        <v>0</v>
      </c>
      <c r="J19" s="423">
        <f t="shared" si="2"/>
        <v>0</v>
      </c>
    </row>
    <row r="20" spans="1:10">
      <c r="A20" s="444"/>
      <c r="B20" s="394">
        <v>16</v>
      </c>
      <c r="C20" s="699" t="s">
        <v>175</v>
      </c>
      <c r="D20" s="689">
        <v>11.2</v>
      </c>
      <c r="E20" s="685">
        <v>0</v>
      </c>
      <c r="F20" s="685">
        <v>0</v>
      </c>
      <c r="G20" s="685">
        <v>0</v>
      </c>
      <c r="H20" s="465">
        <f t="shared" si="1"/>
        <v>0</v>
      </c>
      <c r="J20" s="423">
        <f t="shared" si="2"/>
        <v>0</v>
      </c>
    </row>
    <row r="21" spans="1:10">
      <c r="A21" s="394"/>
      <c r="B21" s="394">
        <v>17</v>
      </c>
      <c r="C21" s="699" t="s">
        <v>176</v>
      </c>
      <c r="D21" s="689">
        <v>34256.75</v>
      </c>
      <c r="E21" s="685">
        <v>0</v>
      </c>
      <c r="F21" s="685">
        <v>0</v>
      </c>
      <c r="G21" s="685">
        <v>0</v>
      </c>
      <c r="H21" s="465">
        <f t="shared" si="1"/>
        <v>0</v>
      </c>
      <c r="J21" s="423">
        <f t="shared" si="2"/>
        <v>0</v>
      </c>
    </row>
    <row r="22" spans="1:10">
      <c r="A22" s="444"/>
      <c r="B22" s="394">
        <v>18</v>
      </c>
      <c r="C22" s="699" t="s">
        <v>177</v>
      </c>
      <c r="D22" s="706">
        <v>20487</v>
      </c>
      <c r="E22" s="685">
        <v>0</v>
      </c>
      <c r="F22" s="685">
        <v>0</v>
      </c>
      <c r="G22" s="685">
        <v>0</v>
      </c>
      <c r="H22" s="465">
        <f t="shared" si="1"/>
        <v>0</v>
      </c>
      <c r="J22" s="423">
        <f t="shared" si="2"/>
        <v>0</v>
      </c>
    </row>
    <row r="23" spans="1:10">
      <c r="A23" s="444" t="s">
        <v>254</v>
      </c>
      <c r="B23" s="394">
        <v>19</v>
      </c>
      <c r="C23" s="699" t="s">
        <v>178</v>
      </c>
      <c r="D23" s="706">
        <v>33388.5</v>
      </c>
      <c r="E23" s="685">
        <v>0</v>
      </c>
      <c r="F23" s="685">
        <v>0</v>
      </c>
      <c r="G23" s="685">
        <v>0</v>
      </c>
      <c r="H23" s="465">
        <f t="shared" si="1"/>
        <v>0</v>
      </c>
      <c r="J23" s="423">
        <f t="shared" si="2"/>
        <v>0</v>
      </c>
    </row>
    <row r="24" spans="1:10">
      <c r="A24" s="444" t="s">
        <v>268</v>
      </c>
      <c r="B24" s="394">
        <v>20</v>
      </c>
      <c r="C24" s="699" t="s">
        <v>181</v>
      </c>
      <c r="D24" s="706">
        <v>5951</v>
      </c>
      <c r="E24" s="685">
        <v>0</v>
      </c>
      <c r="F24" s="685">
        <v>0</v>
      </c>
      <c r="G24" s="685">
        <v>0</v>
      </c>
      <c r="H24" s="465">
        <f t="shared" si="1"/>
        <v>0</v>
      </c>
      <c r="J24" s="423">
        <f t="shared" si="2"/>
        <v>0</v>
      </c>
    </row>
    <row r="25" spans="1:10">
      <c r="A25" s="444"/>
      <c r="B25" s="394">
        <v>21</v>
      </c>
      <c r="C25" s="699" t="s">
        <v>164</v>
      </c>
      <c r="D25" s="706">
        <v>411918.15</v>
      </c>
      <c r="E25" s="685">
        <v>0</v>
      </c>
      <c r="F25" s="685">
        <v>0</v>
      </c>
      <c r="G25" s="685">
        <v>0</v>
      </c>
      <c r="H25" s="465">
        <f t="shared" si="1"/>
        <v>0</v>
      </c>
      <c r="J25" s="423">
        <f t="shared" si="2"/>
        <v>0</v>
      </c>
    </row>
    <row r="26" spans="1:10">
      <c r="A26" s="444"/>
      <c r="B26" s="394">
        <v>22</v>
      </c>
      <c r="C26" s="699" t="s">
        <v>167</v>
      </c>
      <c r="D26" s="706">
        <v>268598</v>
      </c>
      <c r="E26" s="685">
        <v>0</v>
      </c>
      <c r="F26" s="685">
        <v>0</v>
      </c>
      <c r="G26" s="685">
        <v>0</v>
      </c>
      <c r="H26" s="465">
        <f t="shared" si="1"/>
        <v>0</v>
      </c>
      <c r="J26" s="423">
        <f t="shared" si="2"/>
        <v>0</v>
      </c>
    </row>
    <row r="27" spans="1:10">
      <c r="A27" s="444"/>
      <c r="B27" s="394">
        <v>23</v>
      </c>
      <c r="C27" s="699" t="s">
        <v>168</v>
      </c>
      <c r="D27" s="706">
        <v>610</v>
      </c>
      <c r="E27" s="685">
        <v>0</v>
      </c>
      <c r="F27" s="685">
        <v>0</v>
      </c>
      <c r="G27" s="685">
        <v>0</v>
      </c>
      <c r="H27" s="465">
        <f t="shared" si="1"/>
        <v>0</v>
      </c>
      <c r="J27" s="423">
        <f t="shared" si="2"/>
        <v>0</v>
      </c>
    </row>
    <row r="28" spans="1:10">
      <c r="A28" s="444"/>
      <c r="B28" s="394">
        <v>24</v>
      </c>
      <c r="C28" s="699" t="s">
        <v>169</v>
      </c>
      <c r="D28" s="706">
        <v>28055</v>
      </c>
      <c r="E28" s="685">
        <v>0</v>
      </c>
      <c r="F28" s="685">
        <v>0</v>
      </c>
      <c r="G28" s="685">
        <v>0</v>
      </c>
      <c r="H28" s="465">
        <f t="shared" si="1"/>
        <v>0</v>
      </c>
      <c r="J28" s="423">
        <f t="shared" si="2"/>
        <v>0</v>
      </c>
    </row>
    <row r="29" spans="1:10">
      <c r="A29" s="444"/>
      <c r="B29" s="394">
        <v>25</v>
      </c>
      <c r="C29" s="699" t="s">
        <v>170</v>
      </c>
      <c r="D29" s="706">
        <v>411696.09</v>
      </c>
      <c r="E29" s="685">
        <v>0</v>
      </c>
      <c r="F29" s="685">
        <v>0</v>
      </c>
      <c r="G29" s="685">
        <v>0</v>
      </c>
      <c r="H29" s="465">
        <f t="shared" si="1"/>
        <v>0</v>
      </c>
      <c r="J29" s="423">
        <f t="shared" si="2"/>
        <v>0</v>
      </c>
    </row>
    <row r="30" spans="1:10">
      <c r="A30" s="444"/>
      <c r="B30" s="394">
        <v>26</v>
      </c>
      <c r="C30" s="699" t="s">
        <v>172</v>
      </c>
      <c r="D30" s="706">
        <v>60157</v>
      </c>
      <c r="E30" s="685">
        <v>0</v>
      </c>
      <c r="F30" s="685">
        <v>0</v>
      </c>
      <c r="G30" s="685">
        <v>0</v>
      </c>
      <c r="H30" s="465">
        <f t="shared" si="1"/>
        <v>0</v>
      </c>
      <c r="J30" s="423">
        <f t="shared" si="2"/>
        <v>0</v>
      </c>
    </row>
    <row r="31" spans="1:10">
      <c r="A31" s="444"/>
      <c r="B31" s="394">
        <v>27</v>
      </c>
      <c r="C31" s="699" t="s">
        <v>134</v>
      </c>
      <c r="D31" s="706">
        <v>179890.31</v>
      </c>
      <c r="E31" s="685">
        <v>0</v>
      </c>
      <c r="F31" s="685">
        <v>0</v>
      </c>
      <c r="G31" s="685">
        <v>0</v>
      </c>
      <c r="H31" s="465">
        <f t="shared" si="1"/>
        <v>0</v>
      </c>
      <c r="J31" s="423">
        <f t="shared" si="2"/>
        <v>0</v>
      </c>
    </row>
    <row r="32" spans="1:10">
      <c r="A32" s="444"/>
      <c r="B32" s="394">
        <v>28</v>
      </c>
      <c r="C32" s="699" t="s">
        <v>135</v>
      </c>
      <c r="D32" s="706">
        <v>21675.7</v>
      </c>
      <c r="E32" s="685">
        <v>0</v>
      </c>
      <c r="F32" s="685">
        <v>0</v>
      </c>
      <c r="G32" s="685">
        <v>0</v>
      </c>
      <c r="H32" s="465">
        <f t="shared" si="1"/>
        <v>0</v>
      </c>
      <c r="J32" s="423">
        <f t="shared" si="2"/>
        <v>0</v>
      </c>
    </row>
    <row r="33" spans="1:10">
      <c r="A33" s="444"/>
      <c r="B33" s="394">
        <v>29</v>
      </c>
      <c r="C33" s="699" t="s">
        <v>136</v>
      </c>
      <c r="D33" s="706">
        <v>47954.47</v>
      </c>
      <c r="E33" s="685">
        <v>0</v>
      </c>
      <c r="F33" s="685">
        <v>0</v>
      </c>
      <c r="G33" s="685">
        <v>0</v>
      </c>
      <c r="H33" s="465">
        <f t="shared" si="1"/>
        <v>0</v>
      </c>
      <c r="J33" s="423">
        <f t="shared" si="2"/>
        <v>0</v>
      </c>
    </row>
    <row r="34" spans="1:10">
      <c r="A34" s="444"/>
      <c r="B34" s="394">
        <v>30</v>
      </c>
      <c r="C34" s="699" t="s">
        <v>137</v>
      </c>
      <c r="D34" s="706">
        <v>249524.37</v>
      </c>
      <c r="E34" s="685">
        <v>0</v>
      </c>
      <c r="F34" s="685">
        <v>0</v>
      </c>
      <c r="G34" s="685">
        <v>0</v>
      </c>
      <c r="H34" s="465">
        <f t="shared" si="1"/>
        <v>0</v>
      </c>
      <c r="J34" s="423">
        <f t="shared" si="2"/>
        <v>0</v>
      </c>
    </row>
    <row r="35" spans="1:10">
      <c r="A35" s="444"/>
      <c r="B35" s="394">
        <v>31</v>
      </c>
      <c r="C35" s="699" t="s">
        <v>138</v>
      </c>
      <c r="D35" s="706">
        <v>16122.36</v>
      </c>
      <c r="E35" s="685">
        <v>0</v>
      </c>
      <c r="F35" s="685">
        <v>0</v>
      </c>
      <c r="G35" s="685">
        <v>0</v>
      </c>
      <c r="H35" s="465">
        <f t="shared" si="1"/>
        <v>0</v>
      </c>
      <c r="J35" s="423">
        <f t="shared" si="2"/>
        <v>0</v>
      </c>
    </row>
    <row r="36" spans="1:10">
      <c r="A36" s="444"/>
      <c r="B36" s="394">
        <v>32</v>
      </c>
      <c r="C36" s="699" t="s">
        <v>139</v>
      </c>
      <c r="D36" s="706">
        <v>921512.24</v>
      </c>
      <c r="E36" s="685">
        <v>0</v>
      </c>
      <c r="F36" s="685">
        <v>0</v>
      </c>
      <c r="G36" s="685">
        <v>0</v>
      </c>
      <c r="H36" s="465">
        <f t="shared" si="1"/>
        <v>0</v>
      </c>
      <c r="J36" s="423">
        <f t="shared" si="2"/>
        <v>0</v>
      </c>
    </row>
    <row r="37" spans="1:10">
      <c r="A37" s="444"/>
      <c r="B37" s="394">
        <v>33</v>
      </c>
      <c r="C37" s="699" t="s">
        <v>140</v>
      </c>
      <c r="D37" s="706">
        <v>103790.37</v>
      </c>
      <c r="E37" s="685">
        <v>0</v>
      </c>
      <c r="F37" s="685">
        <v>0</v>
      </c>
      <c r="G37" s="685">
        <v>0</v>
      </c>
      <c r="H37" s="465">
        <f t="shared" si="1"/>
        <v>0</v>
      </c>
      <c r="J37" s="423">
        <f t="shared" si="2"/>
        <v>0</v>
      </c>
    </row>
    <row r="38" spans="1:10">
      <c r="A38" s="444"/>
      <c r="B38" s="394">
        <v>34</v>
      </c>
      <c r="C38" s="699" t="s">
        <v>141</v>
      </c>
      <c r="D38" s="706">
        <v>3797.08</v>
      </c>
      <c r="E38" s="685">
        <v>0</v>
      </c>
      <c r="F38" s="685">
        <v>0</v>
      </c>
      <c r="G38" s="685">
        <v>0</v>
      </c>
      <c r="H38" s="465">
        <f t="shared" si="1"/>
        <v>0</v>
      </c>
      <c r="J38" s="423">
        <f t="shared" si="2"/>
        <v>0</v>
      </c>
    </row>
    <row r="39" spans="1:10">
      <c r="A39" s="444"/>
      <c r="B39" s="394">
        <v>35</v>
      </c>
      <c r="C39" s="699" t="s">
        <v>142</v>
      </c>
      <c r="D39" s="706">
        <v>261675.75</v>
      </c>
      <c r="E39" s="685">
        <v>0</v>
      </c>
      <c r="F39" s="685">
        <v>0</v>
      </c>
      <c r="G39" s="685">
        <v>0</v>
      </c>
      <c r="H39" s="465">
        <f t="shared" si="1"/>
        <v>0</v>
      </c>
      <c r="J39" s="423">
        <f t="shared" si="2"/>
        <v>0</v>
      </c>
    </row>
    <row r="40" spans="1:10">
      <c r="A40" s="444"/>
      <c r="B40" s="394">
        <v>36</v>
      </c>
      <c r="C40" s="699" t="s">
        <v>143</v>
      </c>
      <c r="D40" s="689">
        <v>102193</v>
      </c>
      <c r="E40" s="685">
        <v>0</v>
      </c>
      <c r="F40" s="685">
        <v>0</v>
      </c>
      <c r="G40" s="685">
        <v>0</v>
      </c>
      <c r="H40" s="465">
        <f t="shared" si="1"/>
        <v>0</v>
      </c>
      <c r="J40" s="423">
        <f t="shared" si="2"/>
        <v>0</v>
      </c>
    </row>
    <row r="41" spans="1:10">
      <c r="A41" s="444"/>
      <c r="B41" s="394">
        <v>37</v>
      </c>
      <c r="C41" s="699" t="s">
        <v>269</v>
      </c>
      <c r="D41" s="706">
        <v>158217.54</v>
      </c>
      <c r="E41" s="685">
        <v>0</v>
      </c>
      <c r="F41" s="685">
        <v>0</v>
      </c>
      <c r="G41" s="685">
        <v>0</v>
      </c>
      <c r="H41" s="465">
        <f t="shared" si="1"/>
        <v>0</v>
      </c>
      <c r="J41" s="423">
        <f t="shared" si="2"/>
        <v>0</v>
      </c>
    </row>
    <row r="42" spans="1:10">
      <c r="A42" s="444" t="s">
        <v>256</v>
      </c>
      <c r="B42" s="394">
        <v>38</v>
      </c>
      <c r="C42" s="699" t="s">
        <v>148</v>
      </c>
      <c r="D42" s="706">
        <v>176259.04</v>
      </c>
      <c r="E42" s="685">
        <v>0</v>
      </c>
      <c r="F42" s="685">
        <v>0</v>
      </c>
      <c r="G42" s="685">
        <v>0</v>
      </c>
      <c r="H42" s="465">
        <f t="shared" si="1"/>
        <v>0</v>
      </c>
      <c r="J42" s="423">
        <f t="shared" si="2"/>
        <v>0</v>
      </c>
    </row>
    <row r="43" spans="1:10">
      <c r="A43" s="444" t="s">
        <v>257</v>
      </c>
      <c r="B43" s="394">
        <v>39</v>
      </c>
      <c r="C43" s="699" t="s">
        <v>149</v>
      </c>
      <c r="D43" s="706">
        <v>107657.97</v>
      </c>
      <c r="E43" s="685">
        <v>0</v>
      </c>
      <c r="F43" s="685">
        <v>0</v>
      </c>
      <c r="G43" s="685">
        <v>0</v>
      </c>
      <c r="H43" s="465">
        <f t="shared" si="1"/>
        <v>0</v>
      </c>
      <c r="J43" s="423">
        <f t="shared" si="2"/>
        <v>0</v>
      </c>
    </row>
    <row r="44" spans="1:10">
      <c r="A44" s="444"/>
      <c r="B44" s="394">
        <v>40</v>
      </c>
      <c r="C44" s="699" t="s">
        <v>150</v>
      </c>
      <c r="D44" s="706">
        <v>194821</v>
      </c>
      <c r="E44" s="685">
        <v>0</v>
      </c>
      <c r="F44" s="685">
        <v>0</v>
      </c>
      <c r="G44" s="685">
        <v>0</v>
      </c>
      <c r="H44" s="465">
        <f t="shared" si="1"/>
        <v>0</v>
      </c>
      <c r="J44" s="423">
        <f t="shared" si="2"/>
        <v>0</v>
      </c>
    </row>
    <row r="45" spans="1:10">
      <c r="A45" s="444"/>
      <c r="B45" s="394">
        <v>41</v>
      </c>
      <c r="C45" s="699" t="s">
        <v>151</v>
      </c>
      <c r="D45" s="706">
        <v>75421.52</v>
      </c>
      <c r="E45" s="685">
        <v>0</v>
      </c>
      <c r="F45" s="685">
        <v>0</v>
      </c>
      <c r="G45" s="685">
        <v>0</v>
      </c>
      <c r="H45" s="465">
        <f t="shared" si="1"/>
        <v>0</v>
      </c>
      <c r="J45" s="423">
        <f t="shared" si="2"/>
        <v>0</v>
      </c>
    </row>
    <row r="46" spans="1:10">
      <c r="A46" s="444"/>
      <c r="B46" s="394">
        <v>42</v>
      </c>
      <c r="C46" s="699" t="s">
        <v>152</v>
      </c>
      <c r="D46" s="706">
        <v>409277.79</v>
      </c>
      <c r="E46" s="685">
        <v>0</v>
      </c>
      <c r="F46" s="685">
        <v>0</v>
      </c>
      <c r="G46" s="685">
        <v>0</v>
      </c>
      <c r="H46" s="465">
        <f t="shared" si="1"/>
        <v>0</v>
      </c>
      <c r="J46" s="423">
        <f t="shared" si="2"/>
        <v>0</v>
      </c>
    </row>
    <row r="47" spans="1:10">
      <c r="A47" s="444"/>
      <c r="B47" s="394">
        <v>43</v>
      </c>
      <c r="C47" s="699" t="s">
        <v>153</v>
      </c>
      <c r="D47" s="706">
        <v>267738.49</v>
      </c>
      <c r="E47" s="685">
        <v>0</v>
      </c>
      <c r="F47" s="685">
        <v>0</v>
      </c>
      <c r="G47" s="685">
        <v>0</v>
      </c>
      <c r="H47" s="465">
        <f t="shared" si="1"/>
        <v>0</v>
      </c>
      <c r="J47" s="423">
        <f t="shared" si="2"/>
        <v>0</v>
      </c>
    </row>
    <row r="48" spans="1:10">
      <c r="A48" s="444"/>
      <c r="B48" s="394">
        <v>44</v>
      </c>
      <c r="C48" s="699" t="s">
        <v>183</v>
      </c>
      <c r="D48" s="706">
        <v>582437.32999999996</v>
      </c>
      <c r="E48" s="685">
        <v>0</v>
      </c>
      <c r="F48" s="685">
        <v>0</v>
      </c>
      <c r="G48" s="685">
        <v>0</v>
      </c>
      <c r="H48" s="465">
        <f t="shared" si="1"/>
        <v>0</v>
      </c>
      <c r="J48" s="423">
        <f t="shared" si="2"/>
        <v>0</v>
      </c>
    </row>
    <row r="49" spans="1:10">
      <c r="A49" s="455"/>
      <c r="B49" s="394">
        <v>45</v>
      </c>
      <c r="C49" s="699" t="s">
        <v>187</v>
      </c>
      <c r="D49" s="706">
        <v>924948.05</v>
      </c>
      <c r="E49" s="685">
        <v>0</v>
      </c>
      <c r="F49" s="685">
        <v>0</v>
      </c>
      <c r="G49" s="685">
        <v>0</v>
      </c>
      <c r="H49" s="465">
        <f t="shared" si="1"/>
        <v>0</v>
      </c>
      <c r="J49" s="423">
        <f t="shared" si="2"/>
        <v>0</v>
      </c>
    </row>
    <row r="50" spans="1:10">
      <c r="A50" s="444"/>
      <c r="B50" s="394">
        <v>46</v>
      </c>
      <c r="C50" s="699" t="s">
        <v>188</v>
      </c>
      <c r="D50" s="706">
        <v>285401.74</v>
      </c>
      <c r="E50" s="685">
        <v>0</v>
      </c>
      <c r="F50" s="685">
        <v>0</v>
      </c>
      <c r="G50" s="685">
        <v>0</v>
      </c>
      <c r="H50" s="465">
        <f t="shared" si="1"/>
        <v>0</v>
      </c>
      <c r="J50" s="423">
        <f t="shared" si="2"/>
        <v>0</v>
      </c>
    </row>
    <row r="51" spans="1:10">
      <c r="A51" s="444"/>
      <c r="B51" s="394">
        <v>47</v>
      </c>
      <c r="C51" s="699" t="s">
        <v>189</v>
      </c>
      <c r="D51" s="706">
        <v>341763.89</v>
      </c>
      <c r="E51" s="685">
        <v>0</v>
      </c>
      <c r="F51" s="685">
        <v>0</v>
      </c>
      <c r="G51" s="685">
        <v>0</v>
      </c>
      <c r="H51" s="465">
        <f t="shared" si="1"/>
        <v>0</v>
      </c>
      <c r="J51" s="423">
        <f t="shared" si="2"/>
        <v>0</v>
      </c>
    </row>
    <row r="52" spans="1:10">
      <c r="A52" s="444"/>
      <c r="B52" s="394">
        <v>48</v>
      </c>
      <c r="C52" s="699" t="s">
        <v>190</v>
      </c>
      <c r="D52" s="706">
        <v>959830</v>
      </c>
      <c r="E52" s="685">
        <v>0</v>
      </c>
      <c r="F52" s="685">
        <v>0</v>
      </c>
      <c r="G52" s="685">
        <v>0</v>
      </c>
      <c r="H52" s="465">
        <f t="shared" si="1"/>
        <v>0</v>
      </c>
      <c r="J52" s="423">
        <f t="shared" si="2"/>
        <v>0</v>
      </c>
    </row>
    <row r="53" spans="1:10">
      <c r="A53" s="444"/>
      <c r="B53" s="394">
        <v>49</v>
      </c>
      <c r="C53" s="699" t="s">
        <v>191</v>
      </c>
      <c r="D53" s="706">
        <v>62939</v>
      </c>
      <c r="E53" s="685">
        <v>0</v>
      </c>
      <c r="F53" s="685">
        <v>0</v>
      </c>
      <c r="G53" s="685">
        <v>0</v>
      </c>
      <c r="H53" s="465">
        <f t="shared" si="1"/>
        <v>0</v>
      </c>
      <c r="J53" s="423">
        <f t="shared" si="2"/>
        <v>0</v>
      </c>
    </row>
    <row r="54" spans="1:10">
      <c r="A54" s="394"/>
      <c r="B54" s="394">
        <v>50</v>
      </c>
      <c r="C54" s="699" t="s">
        <v>192</v>
      </c>
      <c r="D54" s="706">
        <v>1167371</v>
      </c>
      <c r="E54" s="685">
        <v>0</v>
      </c>
      <c r="F54" s="685">
        <v>0</v>
      </c>
      <c r="G54" s="685">
        <v>0</v>
      </c>
      <c r="H54" s="465">
        <f t="shared" si="1"/>
        <v>0</v>
      </c>
      <c r="J54" s="423">
        <f t="shared" si="2"/>
        <v>0</v>
      </c>
    </row>
    <row r="55" spans="1:10">
      <c r="A55" s="394"/>
      <c r="B55" s="394">
        <v>51</v>
      </c>
      <c r="C55" s="699" t="s">
        <v>193</v>
      </c>
      <c r="D55" s="706">
        <v>239296.03</v>
      </c>
      <c r="E55" s="685">
        <v>0</v>
      </c>
      <c r="F55" s="685">
        <v>0</v>
      </c>
      <c r="G55" s="685">
        <v>0</v>
      </c>
      <c r="H55" s="465">
        <f t="shared" si="1"/>
        <v>0</v>
      </c>
      <c r="J55" s="423">
        <f t="shared" si="2"/>
        <v>0</v>
      </c>
    </row>
    <row r="56" spans="1:10">
      <c r="A56" s="444" t="s">
        <v>258</v>
      </c>
      <c r="B56" s="394">
        <v>52</v>
      </c>
      <c r="C56" s="699" t="s">
        <v>194</v>
      </c>
      <c r="D56" s="706">
        <v>1750444</v>
      </c>
      <c r="E56" s="685">
        <v>0</v>
      </c>
      <c r="F56" s="685">
        <v>0</v>
      </c>
      <c r="G56" s="685">
        <v>0</v>
      </c>
      <c r="H56" s="465">
        <f t="shared" si="1"/>
        <v>0</v>
      </c>
      <c r="J56" s="423">
        <f t="shared" si="2"/>
        <v>0</v>
      </c>
    </row>
    <row r="57" spans="1:10">
      <c r="A57" s="444" t="s">
        <v>257</v>
      </c>
      <c r="B57" s="394">
        <v>53</v>
      </c>
      <c r="C57" s="699" t="s">
        <v>116</v>
      </c>
      <c r="D57" s="706">
        <v>17242</v>
      </c>
      <c r="E57" s="685">
        <v>0</v>
      </c>
      <c r="F57" s="685">
        <v>0</v>
      </c>
      <c r="G57" s="685">
        <v>0</v>
      </c>
      <c r="H57" s="465">
        <f t="shared" si="1"/>
        <v>0</v>
      </c>
      <c r="J57" s="423">
        <f t="shared" si="2"/>
        <v>0</v>
      </c>
    </row>
    <row r="58" spans="1:10">
      <c r="A58" s="444"/>
      <c r="B58" s="394">
        <v>54</v>
      </c>
      <c r="C58" s="699" t="s">
        <v>118</v>
      </c>
      <c r="D58" s="706">
        <v>147665.24</v>
      </c>
      <c r="E58" s="685">
        <v>0</v>
      </c>
      <c r="F58" s="685">
        <v>0</v>
      </c>
      <c r="G58" s="685">
        <v>0</v>
      </c>
      <c r="H58" s="465">
        <f t="shared" si="1"/>
        <v>0</v>
      </c>
      <c r="J58" s="423">
        <f t="shared" si="2"/>
        <v>0</v>
      </c>
    </row>
    <row r="59" spans="1:10">
      <c r="A59" s="455"/>
      <c r="B59" s="394">
        <v>55</v>
      </c>
      <c r="C59" s="699" t="s">
        <v>117</v>
      </c>
      <c r="D59" s="706">
        <v>447.5</v>
      </c>
      <c r="E59" s="685">
        <v>0</v>
      </c>
      <c r="F59" s="685">
        <v>0</v>
      </c>
      <c r="G59" s="685">
        <v>0</v>
      </c>
      <c r="H59" s="465">
        <f t="shared" si="1"/>
        <v>0</v>
      </c>
      <c r="J59" s="423">
        <f t="shared" si="2"/>
        <v>0</v>
      </c>
    </row>
    <row r="60" spans="1:10">
      <c r="A60" s="455"/>
      <c r="B60" s="394">
        <v>56</v>
      </c>
      <c r="C60" s="699" t="s">
        <v>119</v>
      </c>
      <c r="D60" s="706">
        <v>2407</v>
      </c>
      <c r="E60" s="685">
        <v>0</v>
      </c>
      <c r="F60" s="685">
        <v>0</v>
      </c>
      <c r="G60" s="685">
        <v>0</v>
      </c>
      <c r="H60" s="465">
        <f t="shared" si="1"/>
        <v>0</v>
      </c>
      <c r="J60" s="423">
        <f t="shared" si="2"/>
        <v>0</v>
      </c>
    </row>
    <row r="61" spans="1:10">
      <c r="A61" s="455"/>
      <c r="B61" s="394">
        <v>57</v>
      </c>
      <c r="C61" s="699" t="s">
        <v>120</v>
      </c>
      <c r="D61" s="706">
        <v>2257.75</v>
      </c>
      <c r="E61" s="685">
        <v>0</v>
      </c>
      <c r="F61" s="685">
        <v>0</v>
      </c>
      <c r="G61" s="685">
        <v>0</v>
      </c>
      <c r="H61" s="465">
        <f t="shared" si="1"/>
        <v>0</v>
      </c>
      <c r="J61" s="423">
        <f t="shared" si="2"/>
        <v>0</v>
      </c>
    </row>
    <row r="62" spans="1:10">
      <c r="A62" s="455"/>
      <c r="B62" s="394">
        <v>58</v>
      </c>
      <c r="C62" s="699" t="s">
        <v>121</v>
      </c>
      <c r="D62" s="706">
        <v>167434.82999999999</v>
      </c>
      <c r="E62" s="685">
        <v>0</v>
      </c>
      <c r="F62" s="685">
        <v>0</v>
      </c>
      <c r="G62" s="685">
        <v>0</v>
      </c>
      <c r="H62" s="465">
        <f t="shared" si="1"/>
        <v>0</v>
      </c>
      <c r="J62" s="423">
        <f t="shared" si="2"/>
        <v>0</v>
      </c>
    </row>
    <row r="63" spans="1:10">
      <c r="A63" s="444"/>
      <c r="B63" s="394">
        <v>59</v>
      </c>
      <c r="C63" s="699" t="s">
        <v>122</v>
      </c>
      <c r="D63" s="706">
        <v>121488.16</v>
      </c>
      <c r="E63" s="685">
        <v>0</v>
      </c>
      <c r="F63" s="685">
        <v>0</v>
      </c>
      <c r="G63" s="685">
        <v>0</v>
      </c>
      <c r="H63" s="465">
        <f t="shared" si="1"/>
        <v>0</v>
      </c>
      <c r="J63" s="423">
        <f t="shared" si="2"/>
        <v>0</v>
      </c>
    </row>
    <row r="64" spans="1:10">
      <c r="A64" s="444"/>
      <c r="B64" s="394">
        <v>60</v>
      </c>
      <c r="C64" s="699" t="s">
        <v>124</v>
      </c>
      <c r="D64" s="706">
        <v>107726.5</v>
      </c>
      <c r="E64" s="685">
        <v>0</v>
      </c>
      <c r="F64" s="685">
        <v>0</v>
      </c>
      <c r="G64" s="685">
        <v>0</v>
      </c>
      <c r="H64" s="465">
        <f t="shared" si="1"/>
        <v>0</v>
      </c>
      <c r="J64" s="423">
        <f t="shared" si="2"/>
        <v>0</v>
      </c>
    </row>
    <row r="65" spans="1:10">
      <c r="A65" s="444"/>
      <c r="B65" s="394">
        <v>61</v>
      </c>
      <c r="C65" s="699" t="s">
        <v>125</v>
      </c>
      <c r="D65" s="706">
        <v>47824.97</v>
      </c>
      <c r="E65" s="685">
        <v>0</v>
      </c>
      <c r="F65" s="685">
        <v>0</v>
      </c>
      <c r="G65" s="685">
        <v>0</v>
      </c>
      <c r="H65" s="465">
        <f t="shared" si="1"/>
        <v>0</v>
      </c>
      <c r="J65" s="423">
        <f t="shared" si="2"/>
        <v>0</v>
      </c>
    </row>
    <row r="66" spans="1:10">
      <c r="A66" s="444"/>
      <c r="B66" s="394">
        <v>62</v>
      </c>
      <c r="C66" s="699" t="s">
        <v>126</v>
      </c>
      <c r="D66" s="706">
        <v>41572.269999999997</v>
      </c>
      <c r="E66" s="685">
        <v>0</v>
      </c>
      <c r="F66" s="685">
        <v>0</v>
      </c>
      <c r="G66" s="685">
        <v>0</v>
      </c>
      <c r="H66" s="465">
        <f t="shared" si="1"/>
        <v>0</v>
      </c>
      <c r="J66" s="423">
        <f t="shared" si="2"/>
        <v>0</v>
      </c>
    </row>
    <row r="67" spans="1:10">
      <c r="A67" s="444"/>
      <c r="B67" s="394">
        <v>63</v>
      </c>
      <c r="C67" s="699" t="s">
        <v>128</v>
      </c>
      <c r="D67" s="706">
        <v>21795.89</v>
      </c>
      <c r="E67" s="685">
        <v>0</v>
      </c>
      <c r="F67" s="685">
        <v>0</v>
      </c>
      <c r="G67" s="685">
        <v>0</v>
      </c>
      <c r="H67" s="465">
        <f t="shared" si="1"/>
        <v>0</v>
      </c>
      <c r="J67" s="423">
        <f t="shared" si="2"/>
        <v>0</v>
      </c>
    </row>
    <row r="68" spans="1:10">
      <c r="A68" s="444"/>
      <c r="B68" s="394">
        <v>64</v>
      </c>
      <c r="C68" s="699" t="s">
        <v>129</v>
      </c>
      <c r="D68" s="706">
        <v>6598</v>
      </c>
      <c r="E68" s="685">
        <v>0</v>
      </c>
      <c r="F68" s="685">
        <v>0</v>
      </c>
      <c r="G68" s="685">
        <v>0</v>
      </c>
      <c r="H68" s="465">
        <f t="shared" si="1"/>
        <v>0</v>
      </c>
      <c r="J68" s="423">
        <f t="shared" si="2"/>
        <v>0</v>
      </c>
    </row>
    <row r="69" spans="1:10">
      <c r="A69" s="444"/>
      <c r="B69" s="394">
        <v>65</v>
      </c>
      <c r="C69" s="699" t="s">
        <v>130</v>
      </c>
      <c r="D69" s="706">
        <v>42259</v>
      </c>
      <c r="E69" s="685">
        <v>0</v>
      </c>
      <c r="F69" s="685">
        <v>0</v>
      </c>
      <c r="G69" s="685">
        <v>0</v>
      </c>
      <c r="H69" s="465">
        <f t="shared" si="1"/>
        <v>0</v>
      </c>
      <c r="J69" s="423">
        <f t="shared" si="2"/>
        <v>0</v>
      </c>
    </row>
    <row r="70" spans="1:10">
      <c r="A70" s="452"/>
      <c r="B70" s="394">
        <v>66</v>
      </c>
      <c r="C70" s="699" t="s">
        <v>132</v>
      </c>
      <c r="D70" s="706">
        <v>13442.82</v>
      </c>
      <c r="E70" s="685">
        <v>0</v>
      </c>
      <c r="F70" s="685">
        <v>0</v>
      </c>
      <c r="G70" s="685">
        <v>0</v>
      </c>
      <c r="H70" s="465">
        <f t="shared" ref="H70:H71" si="3">+G70-F70</f>
        <v>0</v>
      </c>
      <c r="J70" s="423">
        <f t="shared" si="2"/>
        <v>0</v>
      </c>
    </row>
    <row r="71" spans="1:10">
      <c r="A71" s="452"/>
      <c r="B71" s="394">
        <v>67</v>
      </c>
      <c r="C71" s="699" t="s">
        <v>131</v>
      </c>
      <c r="D71" s="706">
        <v>25295</v>
      </c>
      <c r="E71" s="685">
        <v>0</v>
      </c>
      <c r="F71" s="685">
        <v>0</v>
      </c>
      <c r="G71" s="685">
        <v>0</v>
      </c>
      <c r="H71" s="465">
        <f t="shared" si="3"/>
        <v>0</v>
      </c>
      <c r="J71" s="423">
        <f t="shared" si="2"/>
        <v>0</v>
      </c>
    </row>
  </sheetData>
  <mergeCells count="7">
    <mergeCell ref="A4:C4"/>
    <mergeCell ref="A1:H1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78B1D-8E0A-403B-B1CF-F511503DEAD7}">
  <sheetPr codeName="Sheet100"/>
  <dimension ref="A1:J64"/>
  <sheetViews>
    <sheetView zoomScale="90" zoomScaleNormal="90" workbookViewId="0">
      <selection activeCell="H5" sqref="H5:H64"/>
    </sheetView>
  </sheetViews>
  <sheetFormatPr defaultColWidth="9.140625" defaultRowHeight="20.25"/>
  <cols>
    <col min="1" max="2" width="9.140625" style="89"/>
    <col min="3" max="3" width="17.85546875" style="89" customWidth="1"/>
    <col min="4" max="4" width="12.85546875" style="89" customWidth="1"/>
    <col min="5" max="5" width="13.5703125" style="89" customWidth="1"/>
    <col min="6" max="6" width="18" style="89" customWidth="1"/>
    <col min="7" max="7" width="13.5703125" style="89" customWidth="1"/>
    <col min="8" max="8" width="14.42578125" style="89" customWidth="1"/>
    <col min="9" max="16384" width="9.140625" style="89"/>
  </cols>
  <sheetData>
    <row r="1" spans="1:10" ht="21">
      <c r="A1" s="890" t="s">
        <v>432</v>
      </c>
      <c r="B1" s="890"/>
      <c r="C1" s="890"/>
      <c r="D1" s="890"/>
      <c r="E1" s="890"/>
      <c r="F1" s="890"/>
      <c r="G1" s="890"/>
      <c r="H1" s="890"/>
    </row>
    <row r="2" spans="1:10" ht="21">
      <c r="A2" s="891" t="s">
        <v>237</v>
      </c>
      <c r="B2" s="891" t="s">
        <v>3</v>
      </c>
      <c r="C2" s="891" t="s">
        <v>4</v>
      </c>
      <c r="D2" s="893" t="s">
        <v>228</v>
      </c>
      <c r="E2" s="891" t="s">
        <v>260</v>
      </c>
      <c r="F2" s="207" t="s">
        <v>230</v>
      </c>
      <c r="G2" s="207" t="s">
        <v>230</v>
      </c>
      <c r="H2" s="895" t="s">
        <v>261</v>
      </c>
      <c r="J2" t="s">
        <v>318</v>
      </c>
    </row>
    <row r="3" spans="1:10" ht="21">
      <c r="A3" s="892"/>
      <c r="B3" s="892"/>
      <c r="C3" s="892"/>
      <c r="D3" s="894"/>
      <c r="E3" s="892"/>
      <c r="F3" s="208" t="s">
        <v>236</v>
      </c>
      <c r="G3" s="210" t="s">
        <v>235</v>
      </c>
      <c r="H3" s="896"/>
    </row>
    <row r="4" spans="1:10" ht="21">
      <c r="A4" s="889" t="s">
        <v>40</v>
      </c>
      <c r="B4" s="889"/>
      <c r="C4" s="889"/>
      <c r="D4" s="284">
        <f>SUM(D5:D64)</f>
        <v>0</v>
      </c>
      <c r="E4" s="285">
        <f>SUM(E5:E64)</f>
        <v>0</v>
      </c>
      <c r="F4" s="285">
        <f>SUM(F5:F64)</f>
        <v>0</v>
      </c>
      <c r="G4" s="285">
        <f>SUM(G5:G64)</f>
        <v>0</v>
      </c>
      <c r="H4" s="283">
        <f>SUM(H5:H64)</f>
        <v>0</v>
      </c>
      <c r="J4" s="358">
        <f>SUM(J5:J66)</f>
        <v>0</v>
      </c>
    </row>
    <row r="5" spans="1:10" ht="21">
      <c r="A5" s="208" t="s">
        <v>248</v>
      </c>
      <c r="B5" s="227">
        <v>1</v>
      </c>
      <c r="C5" s="212" t="s">
        <v>156</v>
      </c>
      <c r="D5" s="213"/>
      <c r="E5" s="214"/>
      <c r="F5" s="214"/>
      <c r="G5" s="214"/>
      <c r="H5" s="213">
        <f>+G5-F5</f>
        <v>0</v>
      </c>
      <c r="J5" s="358">
        <f>IF(G5&gt;0,1,0)</f>
        <v>0</v>
      </c>
    </row>
    <row r="6" spans="1:10" ht="21">
      <c r="A6" s="208" t="s">
        <v>262</v>
      </c>
      <c r="B6" s="211">
        <v>2</v>
      </c>
      <c r="C6" s="212" t="s">
        <v>157</v>
      </c>
      <c r="D6" s="213"/>
      <c r="E6" s="214"/>
      <c r="F6" s="214"/>
      <c r="G6" s="214"/>
      <c r="H6" s="213">
        <f t="shared" ref="H6:H64" si="0">+G6-F6</f>
        <v>0</v>
      </c>
      <c r="J6" s="358">
        <f t="shared" ref="J6:J64" si="1">IF(G6&gt;0,1,0)</f>
        <v>0</v>
      </c>
    </row>
    <row r="7" spans="1:10" ht="21">
      <c r="A7" s="208"/>
      <c r="B7" s="211">
        <v>3</v>
      </c>
      <c r="C7" s="212" t="s">
        <v>217</v>
      </c>
      <c r="D7" s="213"/>
      <c r="E7" s="214"/>
      <c r="F7" s="214"/>
      <c r="G7" s="214"/>
      <c r="H7" s="213">
        <f t="shared" si="0"/>
        <v>0</v>
      </c>
      <c r="J7" s="358">
        <f t="shared" si="1"/>
        <v>0</v>
      </c>
    </row>
    <row r="8" spans="1:10" ht="21">
      <c r="A8" s="210"/>
      <c r="B8" s="211">
        <v>4</v>
      </c>
      <c r="C8" s="215" t="s">
        <v>160</v>
      </c>
      <c r="D8" s="213"/>
      <c r="E8" s="214"/>
      <c r="F8" s="214"/>
      <c r="G8" s="214"/>
      <c r="H8" s="213">
        <f t="shared" si="0"/>
        <v>0</v>
      </c>
      <c r="J8" s="358">
        <f t="shared" si="1"/>
        <v>0</v>
      </c>
    </row>
    <row r="9" spans="1:10" ht="21">
      <c r="A9" s="208" t="s">
        <v>250</v>
      </c>
      <c r="B9" s="216">
        <v>5</v>
      </c>
      <c r="C9" s="217" t="s">
        <v>174</v>
      </c>
      <c r="D9" s="218"/>
      <c r="E9" s="219"/>
      <c r="F9" s="219"/>
      <c r="G9" s="219"/>
      <c r="H9" s="213">
        <f t="shared" si="0"/>
        <v>0</v>
      </c>
      <c r="J9" s="358">
        <f t="shared" si="1"/>
        <v>0</v>
      </c>
    </row>
    <row r="10" spans="1:10" ht="21">
      <c r="A10" s="208" t="s">
        <v>263</v>
      </c>
      <c r="B10" s="211">
        <v>6</v>
      </c>
      <c r="C10" s="220" t="s">
        <v>176</v>
      </c>
      <c r="D10" s="221"/>
      <c r="E10" s="214"/>
      <c r="F10" s="214"/>
      <c r="G10" s="214"/>
      <c r="H10" s="213">
        <f t="shared" si="0"/>
        <v>0</v>
      </c>
      <c r="J10" s="358">
        <f t="shared" si="1"/>
        <v>0</v>
      </c>
    </row>
    <row r="11" spans="1:10" ht="21">
      <c r="A11" s="208"/>
      <c r="B11" s="211">
        <v>7</v>
      </c>
      <c r="C11" s="220" t="s">
        <v>177</v>
      </c>
      <c r="D11" s="221"/>
      <c r="E11" s="214"/>
      <c r="F11" s="214"/>
      <c r="G11" s="214"/>
      <c r="H11" s="213">
        <f t="shared" si="0"/>
        <v>0</v>
      </c>
      <c r="J11" s="358">
        <f t="shared" si="1"/>
        <v>0</v>
      </c>
    </row>
    <row r="12" spans="1:10" ht="21">
      <c r="A12" s="208"/>
      <c r="B12" s="222">
        <v>8</v>
      </c>
      <c r="C12" s="220" t="s">
        <v>178</v>
      </c>
      <c r="D12" s="221"/>
      <c r="E12" s="214"/>
      <c r="F12" s="214"/>
      <c r="G12" s="214"/>
      <c r="H12" s="213">
        <f t="shared" si="0"/>
        <v>0</v>
      </c>
      <c r="J12" s="358">
        <f t="shared" si="1"/>
        <v>0</v>
      </c>
    </row>
    <row r="13" spans="1:10" ht="21">
      <c r="A13" s="208"/>
      <c r="B13" s="223">
        <v>9</v>
      </c>
      <c r="C13" s="224" t="s">
        <v>181</v>
      </c>
      <c r="D13" s="225"/>
      <c r="E13" s="226"/>
      <c r="F13" s="226"/>
      <c r="G13" s="226"/>
      <c r="H13" s="213">
        <f t="shared" si="0"/>
        <v>0</v>
      </c>
      <c r="J13" s="358">
        <f t="shared" si="1"/>
        <v>0</v>
      </c>
    </row>
    <row r="14" spans="1:10" ht="21">
      <c r="A14" s="207" t="s">
        <v>252</v>
      </c>
      <c r="B14" s="227">
        <v>10</v>
      </c>
      <c r="C14" s="228" t="s">
        <v>164</v>
      </c>
      <c r="D14" s="229"/>
      <c r="E14" s="230"/>
      <c r="F14" s="230"/>
      <c r="G14" s="230"/>
      <c r="H14" s="213">
        <f t="shared" si="0"/>
        <v>0</v>
      </c>
      <c r="J14" s="358">
        <f t="shared" si="1"/>
        <v>0</v>
      </c>
    </row>
    <row r="15" spans="1:10" ht="21">
      <c r="A15" s="208" t="s">
        <v>264</v>
      </c>
      <c r="B15" s="211">
        <v>11</v>
      </c>
      <c r="C15" s="220" t="s">
        <v>165</v>
      </c>
      <c r="D15" s="221"/>
      <c r="E15" s="214"/>
      <c r="F15" s="214"/>
      <c r="G15" s="214"/>
      <c r="H15" s="213">
        <f t="shared" si="0"/>
        <v>0</v>
      </c>
      <c r="J15" s="358">
        <f t="shared" si="1"/>
        <v>0</v>
      </c>
    </row>
    <row r="16" spans="1:10" ht="21">
      <c r="A16" s="208"/>
      <c r="B16" s="211">
        <v>12</v>
      </c>
      <c r="C16" s="220" t="s">
        <v>166</v>
      </c>
      <c r="D16" s="221"/>
      <c r="E16" s="214"/>
      <c r="F16" s="214"/>
      <c r="G16" s="214"/>
      <c r="H16" s="213">
        <f t="shared" si="0"/>
        <v>0</v>
      </c>
      <c r="J16" s="358">
        <f t="shared" si="1"/>
        <v>0</v>
      </c>
    </row>
    <row r="17" spans="1:10" ht="21">
      <c r="A17" s="208"/>
      <c r="B17" s="211">
        <v>13</v>
      </c>
      <c r="C17" s="220" t="s">
        <v>167</v>
      </c>
      <c r="D17" s="221"/>
      <c r="E17" s="214"/>
      <c r="F17" s="214"/>
      <c r="G17" s="214"/>
      <c r="H17" s="213">
        <f t="shared" si="0"/>
        <v>0</v>
      </c>
      <c r="J17" s="358">
        <f t="shared" si="1"/>
        <v>0</v>
      </c>
    </row>
    <row r="18" spans="1:10" ht="21">
      <c r="A18" s="208"/>
      <c r="B18" s="211">
        <v>14</v>
      </c>
      <c r="C18" s="220" t="s">
        <v>168</v>
      </c>
      <c r="D18" s="221"/>
      <c r="E18" s="214"/>
      <c r="F18" s="214"/>
      <c r="G18" s="214"/>
      <c r="H18" s="213">
        <f t="shared" si="0"/>
        <v>0</v>
      </c>
      <c r="J18" s="358">
        <f t="shared" si="1"/>
        <v>0</v>
      </c>
    </row>
    <row r="19" spans="1:10" ht="21">
      <c r="A19" s="210"/>
      <c r="B19" s="209">
        <v>15</v>
      </c>
      <c r="C19" s="224" t="s">
        <v>170</v>
      </c>
      <c r="D19" s="225"/>
      <c r="E19" s="231"/>
      <c r="F19" s="231"/>
      <c r="G19" s="231"/>
      <c r="H19" s="213">
        <f t="shared" si="0"/>
        <v>0</v>
      </c>
      <c r="J19" s="358">
        <f t="shared" si="1"/>
        <v>0</v>
      </c>
    </row>
    <row r="20" spans="1:10" ht="21">
      <c r="A20" s="208" t="s">
        <v>254</v>
      </c>
      <c r="B20" s="211">
        <v>16</v>
      </c>
      <c r="C20" s="228" t="s">
        <v>135</v>
      </c>
      <c r="D20" s="229"/>
      <c r="E20" s="214"/>
      <c r="F20" s="214"/>
      <c r="G20" s="214"/>
      <c r="H20" s="213">
        <f t="shared" si="0"/>
        <v>0</v>
      </c>
      <c r="J20" s="358">
        <f t="shared" si="1"/>
        <v>0</v>
      </c>
    </row>
    <row r="21" spans="1:10" ht="21">
      <c r="A21" s="208" t="s">
        <v>255</v>
      </c>
      <c r="B21" s="211">
        <v>17</v>
      </c>
      <c r="C21" s="228" t="s">
        <v>136</v>
      </c>
      <c r="D21" s="229"/>
      <c r="E21" s="214"/>
      <c r="F21" s="214"/>
      <c r="G21" s="214"/>
      <c r="H21" s="213">
        <f t="shared" si="0"/>
        <v>0</v>
      </c>
      <c r="J21" s="358">
        <f t="shared" si="1"/>
        <v>0</v>
      </c>
    </row>
    <row r="22" spans="1:10" ht="21">
      <c r="A22" s="208"/>
      <c r="B22" s="211">
        <v>18</v>
      </c>
      <c r="C22" s="228" t="s">
        <v>137</v>
      </c>
      <c r="D22" s="229"/>
      <c r="E22" s="214"/>
      <c r="F22" s="214"/>
      <c r="G22" s="214"/>
      <c r="H22" s="213">
        <f t="shared" si="0"/>
        <v>0</v>
      </c>
      <c r="J22" s="358">
        <f t="shared" si="1"/>
        <v>0</v>
      </c>
    </row>
    <row r="23" spans="1:10" ht="21">
      <c r="A23" s="208"/>
      <c r="B23" s="211">
        <v>19</v>
      </c>
      <c r="C23" s="228" t="s">
        <v>138</v>
      </c>
      <c r="D23" s="229"/>
      <c r="E23" s="214"/>
      <c r="F23" s="214"/>
      <c r="G23" s="214"/>
      <c r="H23" s="213">
        <f t="shared" si="0"/>
        <v>0</v>
      </c>
      <c r="J23" s="358">
        <f t="shared" si="1"/>
        <v>0</v>
      </c>
    </row>
    <row r="24" spans="1:10" ht="21">
      <c r="A24" s="208"/>
      <c r="B24" s="211">
        <v>20</v>
      </c>
      <c r="C24" s="228" t="s">
        <v>139</v>
      </c>
      <c r="D24" s="229"/>
      <c r="E24" s="214"/>
      <c r="F24" s="214"/>
      <c r="G24" s="214"/>
      <c r="H24" s="213">
        <f t="shared" si="0"/>
        <v>0</v>
      </c>
      <c r="J24" s="358">
        <f t="shared" si="1"/>
        <v>0</v>
      </c>
    </row>
    <row r="25" spans="1:10" ht="21">
      <c r="A25" s="208"/>
      <c r="B25" s="211">
        <v>21</v>
      </c>
      <c r="C25" s="228" t="s">
        <v>140</v>
      </c>
      <c r="D25" s="229"/>
      <c r="E25" s="214"/>
      <c r="F25" s="214"/>
      <c r="G25" s="214"/>
      <c r="H25" s="213">
        <f t="shared" si="0"/>
        <v>0</v>
      </c>
      <c r="J25" s="358">
        <f t="shared" si="1"/>
        <v>0</v>
      </c>
    </row>
    <row r="26" spans="1:10" ht="21">
      <c r="A26" s="208"/>
      <c r="B26" s="211">
        <v>22</v>
      </c>
      <c r="C26" s="228" t="s">
        <v>142</v>
      </c>
      <c r="D26" s="229"/>
      <c r="E26" s="214"/>
      <c r="F26" s="214"/>
      <c r="G26" s="214"/>
      <c r="H26" s="213">
        <f t="shared" si="0"/>
        <v>0</v>
      </c>
      <c r="J26" s="358">
        <f t="shared" si="1"/>
        <v>0</v>
      </c>
    </row>
    <row r="27" spans="1:10" ht="21">
      <c r="A27" s="208"/>
      <c r="B27" s="211">
        <v>23</v>
      </c>
      <c r="C27" s="228" t="s">
        <v>145</v>
      </c>
      <c r="D27" s="229"/>
      <c r="E27" s="214"/>
      <c r="F27" s="214"/>
      <c r="G27" s="214"/>
      <c r="H27" s="213">
        <f t="shared" si="0"/>
        <v>0</v>
      </c>
      <c r="J27" s="358">
        <f t="shared" si="1"/>
        <v>0</v>
      </c>
    </row>
    <row r="28" spans="1:10" ht="21">
      <c r="A28" s="208"/>
      <c r="B28" s="211">
        <v>24</v>
      </c>
      <c r="C28" s="228" t="s">
        <v>148</v>
      </c>
      <c r="D28" s="229"/>
      <c r="E28" s="214"/>
      <c r="F28" s="214"/>
      <c r="G28" s="214"/>
      <c r="H28" s="213">
        <f t="shared" si="0"/>
        <v>0</v>
      </c>
      <c r="J28" s="358">
        <f t="shared" si="1"/>
        <v>0</v>
      </c>
    </row>
    <row r="29" spans="1:10" ht="21">
      <c r="A29" s="208"/>
      <c r="B29" s="211">
        <v>25</v>
      </c>
      <c r="C29" s="228" t="s">
        <v>146</v>
      </c>
      <c r="D29" s="229"/>
      <c r="E29" s="214"/>
      <c r="F29" s="214"/>
      <c r="G29" s="214"/>
      <c r="H29" s="213">
        <f t="shared" si="0"/>
        <v>0</v>
      </c>
      <c r="J29" s="358">
        <f t="shared" si="1"/>
        <v>0</v>
      </c>
    </row>
    <row r="30" spans="1:10" ht="21">
      <c r="A30" s="208"/>
      <c r="B30" s="211">
        <v>26</v>
      </c>
      <c r="C30" s="228" t="s">
        <v>147</v>
      </c>
      <c r="D30" s="229"/>
      <c r="E30" s="214"/>
      <c r="F30" s="214"/>
      <c r="G30" s="214"/>
      <c r="H30" s="213">
        <f t="shared" si="0"/>
        <v>0</v>
      </c>
      <c r="J30" s="358">
        <f t="shared" si="1"/>
        <v>0</v>
      </c>
    </row>
    <row r="31" spans="1:10" ht="21">
      <c r="A31" s="208"/>
      <c r="B31" s="211">
        <v>27</v>
      </c>
      <c r="C31" s="220" t="s">
        <v>149</v>
      </c>
      <c r="D31" s="221"/>
      <c r="E31" s="214"/>
      <c r="F31" s="214"/>
      <c r="G31" s="214"/>
      <c r="H31" s="213">
        <f t="shared" si="0"/>
        <v>0</v>
      </c>
      <c r="J31" s="358">
        <f t="shared" si="1"/>
        <v>0</v>
      </c>
    </row>
    <row r="32" spans="1:10" ht="21">
      <c r="A32" s="208"/>
      <c r="B32" s="222">
        <v>28</v>
      </c>
      <c r="C32" s="220" t="s">
        <v>150</v>
      </c>
      <c r="D32" s="221"/>
      <c r="E32" s="214"/>
      <c r="F32" s="214"/>
      <c r="G32" s="214"/>
      <c r="H32" s="213">
        <f t="shared" si="0"/>
        <v>0</v>
      </c>
      <c r="J32" s="358">
        <f t="shared" si="1"/>
        <v>0</v>
      </c>
    </row>
    <row r="33" spans="1:10" ht="21">
      <c r="A33" s="208"/>
      <c r="B33" s="222">
        <v>29</v>
      </c>
      <c r="C33" s="220" t="s">
        <v>151</v>
      </c>
      <c r="D33" s="221"/>
      <c r="E33" s="214"/>
      <c r="F33" s="214"/>
      <c r="G33" s="214"/>
      <c r="H33" s="213">
        <f t="shared" si="0"/>
        <v>0</v>
      </c>
      <c r="J33" s="358">
        <f t="shared" si="1"/>
        <v>0</v>
      </c>
    </row>
    <row r="34" spans="1:10" ht="21">
      <c r="A34" s="208"/>
      <c r="B34" s="222">
        <v>30</v>
      </c>
      <c r="C34" s="220" t="s">
        <v>152</v>
      </c>
      <c r="D34" s="221"/>
      <c r="E34" s="214"/>
      <c r="F34" s="214"/>
      <c r="G34" s="214"/>
      <c r="H34" s="213">
        <f t="shared" si="0"/>
        <v>0</v>
      </c>
      <c r="J34" s="358">
        <f t="shared" si="1"/>
        <v>0</v>
      </c>
    </row>
    <row r="35" spans="1:10" ht="21">
      <c r="A35" s="210"/>
      <c r="B35" s="223">
        <v>31</v>
      </c>
      <c r="C35" s="224" t="s">
        <v>153</v>
      </c>
      <c r="D35" s="225"/>
      <c r="E35" s="231"/>
      <c r="F35" s="231"/>
      <c r="G35" s="231"/>
      <c r="H35" s="213">
        <f t="shared" si="0"/>
        <v>0</v>
      </c>
      <c r="J35" s="358">
        <f t="shared" si="1"/>
        <v>0</v>
      </c>
    </row>
    <row r="36" spans="1:10" ht="21">
      <c r="A36" s="208" t="s">
        <v>256</v>
      </c>
      <c r="B36" s="227">
        <v>32</v>
      </c>
      <c r="C36" s="228" t="s">
        <v>183</v>
      </c>
      <c r="D36" s="229"/>
      <c r="E36" s="230"/>
      <c r="F36" s="230"/>
      <c r="G36" s="230"/>
      <c r="H36" s="213">
        <f t="shared" si="0"/>
        <v>0</v>
      </c>
      <c r="J36" s="358">
        <f t="shared" si="1"/>
        <v>0</v>
      </c>
    </row>
    <row r="37" spans="1:10" ht="21">
      <c r="A37" s="208" t="s">
        <v>257</v>
      </c>
      <c r="B37" s="227">
        <v>33</v>
      </c>
      <c r="C37" s="228" t="s">
        <v>184</v>
      </c>
      <c r="D37" s="229"/>
      <c r="E37" s="230"/>
      <c r="F37" s="230"/>
      <c r="G37" s="230"/>
      <c r="H37" s="213">
        <f t="shared" si="0"/>
        <v>0</v>
      </c>
      <c r="J37" s="358">
        <f t="shared" si="1"/>
        <v>0</v>
      </c>
    </row>
    <row r="38" spans="1:10" ht="21">
      <c r="A38" s="208"/>
      <c r="B38" s="227">
        <v>34</v>
      </c>
      <c r="C38" s="228" t="s">
        <v>185</v>
      </c>
      <c r="D38" s="229"/>
      <c r="E38" s="230"/>
      <c r="F38" s="230"/>
      <c r="G38" s="230"/>
      <c r="H38" s="213">
        <f t="shared" si="0"/>
        <v>0</v>
      </c>
      <c r="J38" s="358">
        <f t="shared" si="1"/>
        <v>0</v>
      </c>
    </row>
    <row r="39" spans="1:10" ht="21">
      <c r="A39" s="208"/>
      <c r="B39" s="211">
        <v>35</v>
      </c>
      <c r="C39" s="228" t="s">
        <v>186</v>
      </c>
      <c r="D39" s="221"/>
      <c r="E39" s="214"/>
      <c r="F39" s="214"/>
      <c r="G39" s="214"/>
      <c r="H39" s="213">
        <f t="shared" si="0"/>
        <v>0</v>
      </c>
      <c r="J39" s="358">
        <f t="shared" si="1"/>
        <v>0</v>
      </c>
    </row>
    <row r="40" spans="1:10" ht="21">
      <c r="A40" s="208"/>
      <c r="B40" s="211">
        <v>36</v>
      </c>
      <c r="C40" s="228" t="s">
        <v>187</v>
      </c>
      <c r="D40" s="221"/>
      <c r="E40" s="214"/>
      <c r="F40" s="214"/>
      <c r="G40" s="214"/>
      <c r="H40" s="213">
        <f t="shared" si="0"/>
        <v>0</v>
      </c>
      <c r="J40" s="358">
        <f t="shared" si="1"/>
        <v>0</v>
      </c>
    </row>
    <row r="41" spans="1:10" ht="21">
      <c r="A41" s="208"/>
      <c r="B41" s="211">
        <v>37</v>
      </c>
      <c r="C41" s="228" t="s">
        <v>188</v>
      </c>
      <c r="D41" s="221"/>
      <c r="E41" s="214"/>
      <c r="F41" s="214"/>
      <c r="G41" s="214"/>
      <c r="H41" s="213">
        <f t="shared" si="0"/>
        <v>0</v>
      </c>
      <c r="J41" s="358">
        <f t="shared" si="1"/>
        <v>0</v>
      </c>
    </row>
    <row r="42" spans="1:10" ht="21">
      <c r="A42" s="208"/>
      <c r="B42" s="211">
        <v>38</v>
      </c>
      <c r="C42" s="228" t="s">
        <v>189</v>
      </c>
      <c r="D42" s="221"/>
      <c r="E42" s="214"/>
      <c r="F42" s="214"/>
      <c r="G42" s="214"/>
      <c r="H42" s="213">
        <f t="shared" si="0"/>
        <v>0</v>
      </c>
      <c r="J42" s="358">
        <f t="shared" si="1"/>
        <v>0</v>
      </c>
    </row>
    <row r="43" spans="1:10" ht="21">
      <c r="A43" s="208"/>
      <c r="B43" s="211">
        <v>39</v>
      </c>
      <c r="C43" s="228" t="s">
        <v>190</v>
      </c>
      <c r="D43" s="221"/>
      <c r="E43" s="214"/>
      <c r="F43" s="214"/>
      <c r="G43" s="214"/>
      <c r="H43" s="213">
        <f t="shared" si="0"/>
        <v>0</v>
      </c>
      <c r="J43" s="358">
        <f t="shared" si="1"/>
        <v>0</v>
      </c>
    </row>
    <row r="44" spans="1:10" ht="21">
      <c r="A44" s="208"/>
      <c r="B44" s="211">
        <v>40</v>
      </c>
      <c r="C44" s="220" t="s">
        <v>191</v>
      </c>
      <c r="D44" s="221"/>
      <c r="E44" s="214"/>
      <c r="F44" s="214"/>
      <c r="G44" s="214"/>
      <c r="H44" s="213">
        <f t="shared" si="0"/>
        <v>0</v>
      </c>
      <c r="J44" s="358">
        <f t="shared" si="1"/>
        <v>0</v>
      </c>
    </row>
    <row r="45" spans="1:10" ht="21">
      <c r="A45" s="208"/>
      <c r="B45" s="211">
        <v>41</v>
      </c>
      <c r="C45" s="220" t="s">
        <v>192</v>
      </c>
      <c r="D45" s="221"/>
      <c r="E45" s="214"/>
      <c r="F45" s="214"/>
      <c r="G45" s="214"/>
      <c r="H45" s="213">
        <f t="shared" si="0"/>
        <v>0</v>
      </c>
      <c r="J45" s="358">
        <f t="shared" si="1"/>
        <v>0</v>
      </c>
    </row>
    <row r="46" spans="1:10" ht="21">
      <c r="A46" s="208"/>
      <c r="B46" s="211">
        <v>42</v>
      </c>
      <c r="C46" s="220" t="s">
        <v>193</v>
      </c>
      <c r="D46" s="221"/>
      <c r="E46" s="214"/>
      <c r="F46" s="214"/>
      <c r="G46" s="214"/>
      <c r="H46" s="213">
        <f t="shared" si="0"/>
        <v>0</v>
      </c>
      <c r="J46" s="358">
        <f t="shared" si="1"/>
        <v>0</v>
      </c>
    </row>
    <row r="47" spans="1:10" ht="21">
      <c r="A47" s="208"/>
      <c r="B47" s="211">
        <v>43</v>
      </c>
      <c r="C47" s="220" t="s">
        <v>194</v>
      </c>
      <c r="D47" s="221"/>
      <c r="E47" s="214"/>
      <c r="F47" s="214"/>
      <c r="G47" s="214"/>
      <c r="H47" s="213">
        <f t="shared" si="0"/>
        <v>0</v>
      </c>
      <c r="J47" s="358">
        <f t="shared" si="1"/>
        <v>0</v>
      </c>
    </row>
    <row r="48" spans="1:10" ht="21">
      <c r="A48" s="208"/>
      <c r="B48" s="211">
        <v>44</v>
      </c>
      <c r="C48" s="220" t="s">
        <v>195</v>
      </c>
      <c r="D48" s="221"/>
      <c r="E48" s="214"/>
      <c r="F48" s="214"/>
      <c r="G48" s="214"/>
      <c r="H48" s="213">
        <f t="shared" si="0"/>
        <v>0</v>
      </c>
      <c r="J48" s="358">
        <f t="shared" si="1"/>
        <v>0</v>
      </c>
    </row>
    <row r="49" spans="1:10" ht="21">
      <c r="A49" s="210"/>
      <c r="B49" s="209">
        <v>45</v>
      </c>
      <c r="C49" s="224" t="s">
        <v>196</v>
      </c>
      <c r="D49" s="225"/>
      <c r="E49" s="231"/>
      <c r="F49" s="231"/>
      <c r="G49" s="231"/>
      <c r="H49" s="213">
        <f t="shared" si="0"/>
        <v>0</v>
      </c>
      <c r="J49" s="358">
        <f t="shared" si="1"/>
        <v>0</v>
      </c>
    </row>
    <row r="50" spans="1:10" ht="21">
      <c r="A50" s="208" t="s">
        <v>258</v>
      </c>
      <c r="B50" s="211">
        <v>46</v>
      </c>
      <c r="C50" s="215" t="s">
        <v>118</v>
      </c>
      <c r="D50" s="221"/>
      <c r="E50" s="230"/>
      <c r="F50" s="230"/>
      <c r="G50" s="230"/>
      <c r="H50" s="213">
        <f t="shared" si="0"/>
        <v>0</v>
      </c>
      <c r="J50" s="358">
        <f t="shared" si="1"/>
        <v>0</v>
      </c>
    </row>
    <row r="51" spans="1:10" ht="21">
      <c r="A51" s="208" t="s">
        <v>265</v>
      </c>
      <c r="B51" s="211">
        <v>47</v>
      </c>
      <c r="C51" s="215" t="s">
        <v>117</v>
      </c>
      <c r="D51" s="221"/>
      <c r="E51" s="230"/>
      <c r="F51" s="230"/>
      <c r="G51" s="230"/>
      <c r="H51" s="213">
        <f t="shared" si="0"/>
        <v>0</v>
      </c>
      <c r="J51" s="358">
        <f t="shared" si="1"/>
        <v>0</v>
      </c>
    </row>
    <row r="52" spans="1:10" ht="21">
      <c r="A52" s="208"/>
      <c r="B52" s="211">
        <v>48</v>
      </c>
      <c r="C52" s="215" t="s">
        <v>119</v>
      </c>
      <c r="D52" s="221"/>
      <c r="E52" s="230"/>
      <c r="F52" s="230"/>
      <c r="G52" s="230"/>
      <c r="H52" s="213">
        <f t="shared" si="0"/>
        <v>0</v>
      </c>
      <c r="J52" s="358">
        <f t="shared" si="1"/>
        <v>0</v>
      </c>
    </row>
    <row r="53" spans="1:10" ht="21">
      <c r="A53" s="208"/>
      <c r="B53" s="211">
        <v>49</v>
      </c>
      <c r="C53" s="215" t="s">
        <v>120</v>
      </c>
      <c r="D53" s="221"/>
      <c r="E53" s="214"/>
      <c r="F53" s="214"/>
      <c r="G53" s="214"/>
      <c r="H53" s="213">
        <f t="shared" si="0"/>
        <v>0</v>
      </c>
      <c r="J53" s="358">
        <f t="shared" si="1"/>
        <v>0</v>
      </c>
    </row>
    <row r="54" spans="1:10" ht="21">
      <c r="A54" s="208"/>
      <c r="B54" s="211">
        <v>50</v>
      </c>
      <c r="C54" s="215" t="s">
        <v>121</v>
      </c>
      <c r="D54" s="221"/>
      <c r="E54" s="214"/>
      <c r="F54" s="214"/>
      <c r="G54" s="214"/>
      <c r="H54" s="213">
        <f t="shared" si="0"/>
        <v>0</v>
      </c>
      <c r="J54" s="358">
        <f t="shared" si="1"/>
        <v>0</v>
      </c>
    </row>
    <row r="55" spans="1:10" ht="21">
      <c r="A55" s="208"/>
      <c r="B55" s="211">
        <v>51</v>
      </c>
      <c r="C55" s="232" t="s">
        <v>122</v>
      </c>
      <c r="D55" s="221"/>
      <c r="E55" s="214"/>
      <c r="F55" s="214"/>
      <c r="G55" s="214"/>
      <c r="H55" s="213">
        <f t="shared" si="0"/>
        <v>0</v>
      </c>
      <c r="J55" s="358">
        <f t="shared" si="1"/>
        <v>0</v>
      </c>
    </row>
    <row r="56" spans="1:10" ht="21">
      <c r="A56" s="208"/>
      <c r="B56" s="211">
        <v>52</v>
      </c>
      <c r="C56" s="233" t="s">
        <v>124</v>
      </c>
      <c r="D56" s="234"/>
      <c r="E56" s="214"/>
      <c r="F56" s="214"/>
      <c r="G56" s="214"/>
      <c r="H56" s="213">
        <f t="shared" si="0"/>
        <v>0</v>
      </c>
      <c r="J56" s="358">
        <f t="shared" si="1"/>
        <v>0</v>
      </c>
    </row>
    <row r="57" spans="1:10" ht="21">
      <c r="A57" s="208"/>
      <c r="B57" s="211">
        <v>53</v>
      </c>
      <c r="C57" s="220" t="s">
        <v>125</v>
      </c>
      <c r="D57" s="234"/>
      <c r="E57" s="214"/>
      <c r="F57" s="214"/>
      <c r="G57" s="214"/>
      <c r="H57" s="213">
        <f t="shared" si="0"/>
        <v>0</v>
      </c>
      <c r="J57" s="358">
        <f t="shared" si="1"/>
        <v>0</v>
      </c>
    </row>
    <row r="58" spans="1:10" ht="21">
      <c r="A58" s="208"/>
      <c r="B58" s="211">
        <v>54</v>
      </c>
      <c r="C58" s="228" t="s">
        <v>126</v>
      </c>
      <c r="D58" s="235"/>
      <c r="E58" s="214"/>
      <c r="F58" s="214"/>
      <c r="G58" s="214"/>
      <c r="H58" s="213">
        <f t="shared" si="0"/>
        <v>0</v>
      </c>
      <c r="J58" s="358">
        <f t="shared" si="1"/>
        <v>0</v>
      </c>
    </row>
    <row r="59" spans="1:10" ht="21">
      <c r="A59" s="208"/>
      <c r="B59" s="211">
        <v>55</v>
      </c>
      <c r="C59" s="228" t="s">
        <v>266</v>
      </c>
      <c r="D59" s="234"/>
      <c r="E59" s="214"/>
      <c r="F59" s="214"/>
      <c r="G59" s="214"/>
      <c r="H59" s="213">
        <f t="shared" si="0"/>
        <v>0</v>
      </c>
      <c r="J59" s="358">
        <f t="shared" si="1"/>
        <v>0</v>
      </c>
    </row>
    <row r="60" spans="1:10" ht="21">
      <c r="A60" s="208"/>
      <c r="B60" s="211">
        <v>56</v>
      </c>
      <c r="C60" s="220" t="s">
        <v>128</v>
      </c>
      <c r="D60" s="234"/>
      <c r="E60" s="214"/>
      <c r="F60" s="214"/>
      <c r="G60" s="214"/>
      <c r="H60" s="213">
        <f t="shared" si="0"/>
        <v>0</v>
      </c>
      <c r="J60" s="358">
        <f t="shared" si="1"/>
        <v>0</v>
      </c>
    </row>
    <row r="61" spans="1:10" ht="21">
      <c r="A61" s="208"/>
      <c r="B61" s="211">
        <v>57</v>
      </c>
      <c r="C61" s="220" t="s">
        <v>129</v>
      </c>
      <c r="D61" s="234"/>
      <c r="E61" s="214"/>
      <c r="F61" s="214"/>
      <c r="G61" s="214"/>
      <c r="H61" s="213">
        <f t="shared" si="0"/>
        <v>0</v>
      </c>
      <c r="J61" s="358">
        <f t="shared" si="1"/>
        <v>0</v>
      </c>
    </row>
    <row r="62" spans="1:10" ht="21">
      <c r="A62" s="208"/>
      <c r="B62" s="211">
        <v>58</v>
      </c>
      <c r="C62" s="220" t="s">
        <v>130</v>
      </c>
      <c r="D62" s="236"/>
      <c r="E62" s="214"/>
      <c r="F62" s="214"/>
      <c r="G62" s="214"/>
      <c r="H62" s="213">
        <f t="shared" si="0"/>
        <v>0</v>
      </c>
      <c r="J62" s="358">
        <f t="shared" si="1"/>
        <v>0</v>
      </c>
    </row>
    <row r="63" spans="1:10" ht="21">
      <c r="A63" s="208"/>
      <c r="B63" s="222">
        <v>59</v>
      </c>
      <c r="C63" s="233" t="s">
        <v>132</v>
      </c>
      <c r="D63" s="236"/>
      <c r="E63" s="214"/>
      <c r="F63" s="237"/>
      <c r="G63" s="237"/>
      <c r="H63" s="213">
        <f t="shared" si="0"/>
        <v>0</v>
      </c>
      <c r="J63" s="358">
        <f t="shared" si="1"/>
        <v>0</v>
      </c>
    </row>
    <row r="64" spans="1:10" ht="21">
      <c r="A64" s="210"/>
      <c r="B64" s="223">
        <v>60</v>
      </c>
      <c r="C64" s="238" t="s">
        <v>131</v>
      </c>
      <c r="D64" s="239"/>
      <c r="E64" s="231"/>
      <c r="F64" s="226"/>
      <c r="G64" s="226"/>
      <c r="H64" s="213">
        <f t="shared" si="0"/>
        <v>0</v>
      </c>
      <c r="J64" s="358">
        <f t="shared" si="1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B8B70-EC0C-4B35-9366-7A0000294FD3}">
  <sheetPr codeName="Sheet101"/>
  <dimension ref="A1:J64"/>
  <sheetViews>
    <sheetView zoomScale="90" zoomScaleNormal="90" workbookViewId="0">
      <selection activeCell="D5" sqref="D5:G64"/>
    </sheetView>
  </sheetViews>
  <sheetFormatPr defaultColWidth="9.140625" defaultRowHeight="20.25"/>
  <cols>
    <col min="1" max="2" width="9.140625" style="89"/>
    <col min="3" max="3" width="17" style="89" customWidth="1"/>
    <col min="4" max="4" width="12.85546875" style="89" customWidth="1"/>
    <col min="5" max="5" width="13.5703125" style="89" customWidth="1"/>
    <col min="6" max="6" width="15" style="89" customWidth="1"/>
    <col min="7" max="7" width="14.42578125" style="89" customWidth="1"/>
    <col min="8" max="8" width="14.28515625" style="89" customWidth="1"/>
    <col min="9" max="16384" width="9.140625" style="89"/>
  </cols>
  <sheetData>
    <row r="1" spans="1:10" ht="21">
      <c r="A1" s="890" t="s">
        <v>433</v>
      </c>
      <c r="B1" s="890"/>
      <c r="C1" s="890"/>
      <c r="D1" s="890"/>
      <c r="E1" s="890"/>
      <c r="F1" s="890"/>
      <c r="G1" s="890"/>
      <c r="H1" s="890"/>
    </row>
    <row r="2" spans="1:10" ht="21">
      <c r="A2" s="891" t="s">
        <v>237</v>
      </c>
      <c r="B2" s="891" t="s">
        <v>3</v>
      </c>
      <c r="C2" s="891" t="s">
        <v>4</v>
      </c>
      <c r="D2" s="893" t="s">
        <v>228</v>
      </c>
      <c r="E2" s="891" t="s">
        <v>260</v>
      </c>
      <c r="F2" s="207" t="s">
        <v>230</v>
      </c>
      <c r="G2" s="207" t="s">
        <v>230</v>
      </c>
      <c r="H2" s="895" t="s">
        <v>261</v>
      </c>
      <c r="J2" t="s">
        <v>318</v>
      </c>
    </row>
    <row r="3" spans="1:10" ht="21">
      <c r="A3" s="892"/>
      <c r="B3" s="892"/>
      <c r="C3" s="892"/>
      <c r="D3" s="894"/>
      <c r="E3" s="892"/>
      <c r="F3" s="208" t="s">
        <v>236</v>
      </c>
      <c r="G3" s="210" t="s">
        <v>235</v>
      </c>
      <c r="H3" s="896"/>
    </row>
    <row r="4" spans="1:10" ht="21">
      <c r="A4" s="889" t="s">
        <v>40</v>
      </c>
      <c r="B4" s="889"/>
      <c r="C4" s="889"/>
      <c r="D4" s="284">
        <f>SUM(D5:D64)</f>
        <v>0</v>
      </c>
      <c r="E4" s="285">
        <f>SUM(E5:E64)</f>
        <v>0</v>
      </c>
      <c r="F4" s="285">
        <f>SUM(F5:F64)</f>
        <v>0</v>
      </c>
      <c r="G4" s="285">
        <f>SUM(G5:G64)</f>
        <v>0</v>
      </c>
      <c r="H4" s="283">
        <f>SUM(H5:H64)</f>
        <v>0</v>
      </c>
      <c r="J4" s="358">
        <f>SUM(J5:J66)</f>
        <v>0</v>
      </c>
    </row>
    <row r="5" spans="1:10" ht="21">
      <c r="A5" s="208" t="s">
        <v>248</v>
      </c>
      <c r="B5" s="227">
        <v>1</v>
      </c>
      <c r="C5" s="212" t="s">
        <v>156</v>
      </c>
      <c r="D5" s="213"/>
      <c r="E5" s="214"/>
      <c r="F5" s="214"/>
      <c r="G5" s="214"/>
      <c r="H5" s="240">
        <f>+G5-F5</f>
        <v>0</v>
      </c>
      <c r="J5" s="358">
        <f>IF(G5&gt;0,1,0)</f>
        <v>0</v>
      </c>
    </row>
    <row r="6" spans="1:10" ht="21">
      <c r="A6" s="208" t="s">
        <v>262</v>
      </c>
      <c r="B6" s="211">
        <v>2</v>
      </c>
      <c r="C6" s="212" t="s">
        <v>157</v>
      </c>
      <c r="D6" s="213"/>
      <c r="E6" s="214"/>
      <c r="F6" s="214"/>
      <c r="G6" s="214"/>
      <c r="H6" s="240">
        <f t="shared" ref="H6:H64" si="0">+G6-F6</f>
        <v>0</v>
      </c>
      <c r="J6" s="358">
        <f t="shared" ref="J6:J64" si="1">IF(G6&gt;0,1,0)</f>
        <v>0</v>
      </c>
    </row>
    <row r="7" spans="1:10" ht="21">
      <c r="A7" s="208"/>
      <c r="B7" s="211">
        <v>3</v>
      </c>
      <c r="C7" s="212" t="s">
        <v>217</v>
      </c>
      <c r="D7" s="213"/>
      <c r="E7" s="214"/>
      <c r="F7" s="214"/>
      <c r="G7" s="214"/>
      <c r="H7" s="240">
        <f t="shared" si="0"/>
        <v>0</v>
      </c>
      <c r="J7" s="358">
        <f t="shared" si="1"/>
        <v>0</v>
      </c>
    </row>
    <row r="8" spans="1:10" ht="21">
      <c r="A8" s="210"/>
      <c r="B8" s="211">
        <v>4</v>
      </c>
      <c r="C8" s="215" t="s">
        <v>160</v>
      </c>
      <c r="D8" s="213"/>
      <c r="E8" s="214"/>
      <c r="F8" s="214"/>
      <c r="G8" s="214"/>
      <c r="H8" s="240">
        <f t="shared" si="0"/>
        <v>0</v>
      </c>
      <c r="J8" s="358">
        <f t="shared" si="1"/>
        <v>0</v>
      </c>
    </row>
    <row r="9" spans="1:10" ht="21">
      <c r="A9" s="208" t="s">
        <v>250</v>
      </c>
      <c r="B9" s="216">
        <v>5</v>
      </c>
      <c r="C9" s="217" t="s">
        <v>174</v>
      </c>
      <c r="D9" s="218"/>
      <c r="E9" s="219"/>
      <c r="F9" s="219"/>
      <c r="G9" s="219"/>
      <c r="H9" s="240">
        <f t="shared" si="0"/>
        <v>0</v>
      </c>
      <c r="J9" s="358">
        <f t="shared" si="1"/>
        <v>0</v>
      </c>
    </row>
    <row r="10" spans="1:10" ht="21">
      <c r="A10" s="208" t="s">
        <v>263</v>
      </c>
      <c r="B10" s="211">
        <v>6</v>
      </c>
      <c r="C10" s="220" t="s">
        <v>176</v>
      </c>
      <c r="D10" s="221"/>
      <c r="E10" s="214"/>
      <c r="F10" s="214"/>
      <c r="G10" s="214"/>
      <c r="H10" s="240">
        <f t="shared" si="0"/>
        <v>0</v>
      </c>
      <c r="J10" s="358">
        <f t="shared" si="1"/>
        <v>0</v>
      </c>
    </row>
    <row r="11" spans="1:10" ht="21">
      <c r="A11" s="208"/>
      <c r="B11" s="211">
        <v>7</v>
      </c>
      <c r="C11" s="220" t="s">
        <v>177</v>
      </c>
      <c r="D11" s="221"/>
      <c r="E11" s="214"/>
      <c r="F11" s="214"/>
      <c r="G11" s="214"/>
      <c r="H11" s="240">
        <f t="shared" si="0"/>
        <v>0</v>
      </c>
      <c r="J11" s="358">
        <f t="shared" si="1"/>
        <v>0</v>
      </c>
    </row>
    <row r="12" spans="1:10" ht="21">
      <c r="A12" s="208"/>
      <c r="B12" s="222">
        <v>8</v>
      </c>
      <c r="C12" s="220" t="s">
        <v>178</v>
      </c>
      <c r="D12" s="221"/>
      <c r="E12" s="214"/>
      <c r="F12" s="214"/>
      <c r="G12" s="214"/>
      <c r="H12" s="240">
        <f t="shared" si="0"/>
        <v>0</v>
      </c>
      <c r="J12" s="358">
        <f t="shared" si="1"/>
        <v>0</v>
      </c>
    </row>
    <row r="13" spans="1:10" ht="21">
      <c r="A13" s="208"/>
      <c r="B13" s="223">
        <v>9</v>
      </c>
      <c r="C13" s="224" t="s">
        <v>181</v>
      </c>
      <c r="D13" s="225"/>
      <c r="E13" s="226"/>
      <c r="F13" s="226"/>
      <c r="G13" s="226"/>
      <c r="H13" s="240">
        <f t="shared" si="0"/>
        <v>0</v>
      </c>
      <c r="J13" s="358">
        <f t="shared" si="1"/>
        <v>0</v>
      </c>
    </row>
    <row r="14" spans="1:10" ht="21">
      <c r="A14" s="207" t="s">
        <v>252</v>
      </c>
      <c r="B14" s="227">
        <v>10</v>
      </c>
      <c r="C14" s="228" t="s">
        <v>164</v>
      </c>
      <c r="D14" s="229"/>
      <c r="E14" s="230"/>
      <c r="F14" s="230"/>
      <c r="G14" s="230"/>
      <c r="H14" s="240">
        <f t="shared" si="0"/>
        <v>0</v>
      </c>
      <c r="J14" s="358">
        <f t="shared" si="1"/>
        <v>0</v>
      </c>
    </row>
    <row r="15" spans="1:10" ht="21">
      <c r="A15" s="208" t="s">
        <v>264</v>
      </c>
      <c r="B15" s="211">
        <v>11</v>
      </c>
      <c r="C15" s="220" t="s">
        <v>165</v>
      </c>
      <c r="D15" s="221"/>
      <c r="E15" s="214"/>
      <c r="F15" s="214"/>
      <c r="G15" s="214"/>
      <c r="H15" s="240">
        <f t="shared" si="0"/>
        <v>0</v>
      </c>
      <c r="J15" s="358">
        <f t="shared" si="1"/>
        <v>0</v>
      </c>
    </row>
    <row r="16" spans="1:10" ht="21">
      <c r="A16" s="208"/>
      <c r="B16" s="211">
        <v>12</v>
      </c>
      <c r="C16" s="220" t="s">
        <v>166</v>
      </c>
      <c r="D16" s="221"/>
      <c r="E16" s="214"/>
      <c r="F16" s="214"/>
      <c r="G16" s="214"/>
      <c r="H16" s="240">
        <f t="shared" si="0"/>
        <v>0</v>
      </c>
      <c r="J16" s="358">
        <f t="shared" si="1"/>
        <v>0</v>
      </c>
    </row>
    <row r="17" spans="1:10" ht="21">
      <c r="A17" s="208"/>
      <c r="B17" s="211">
        <v>13</v>
      </c>
      <c r="C17" s="220" t="s">
        <v>167</v>
      </c>
      <c r="D17" s="221"/>
      <c r="E17" s="214"/>
      <c r="F17" s="214"/>
      <c r="G17" s="214"/>
      <c r="H17" s="240">
        <f t="shared" si="0"/>
        <v>0</v>
      </c>
      <c r="J17" s="358">
        <f t="shared" si="1"/>
        <v>0</v>
      </c>
    </row>
    <row r="18" spans="1:10" ht="21">
      <c r="A18" s="208"/>
      <c r="B18" s="211">
        <v>14</v>
      </c>
      <c r="C18" s="220" t="s">
        <v>168</v>
      </c>
      <c r="D18" s="221"/>
      <c r="E18" s="214"/>
      <c r="F18" s="214"/>
      <c r="G18" s="214"/>
      <c r="H18" s="240">
        <f t="shared" si="0"/>
        <v>0</v>
      </c>
      <c r="J18" s="358">
        <f t="shared" si="1"/>
        <v>0</v>
      </c>
    </row>
    <row r="19" spans="1:10" ht="21">
      <c r="A19" s="210"/>
      <c r="B19" s="209">
        <v>15</v>
      </c>
      <c r="C19" s="224" t="s">
        <v>170</v>
      </c>
      <c r="D19" s="225"/>
      <c r="E19" s="231"/>
      <c r="F19" s="231"/>
      <c r="G19" s="231"/>
      <c r="H19" s="240">
        <f t="shared" si="0"/>
        <v>0</v>
      </c>
      <c r="J19" s="358">
        <f t="shared" si="1"/>
        <v>0</v>
      </c>
    </row>
    <row r="20" spans="1:10" ht="21">
      <c r="A20" s="208" t="s">
        <v>254</v>
      </c>
      <c r="B20" s="211">
        <v>16</v>
      </c>
      <c r="C20" s="228" t="s">
        <v>135</v>
      </c>
      <c r="D20" s="229"/>
      <c r="E20" s="214"/>
      <c r="F20" s="214"/>
      <c r="G20" s="214"/>
      <c r="H20" s="240">
        <f t="shared" si="0"/>
        <v>0</v>
      </c>
      <c r="J20" s="358">
        <f t="shared" si="1"/>
        <v>0</v>
      </c>
    </row>
    <row r="21" spans="1:10" ht="21">
      <c r="A21" s="208" t="s">
        <v>255</v>
      </c>
      <c r="B21" s="211">
        <v>17</v>
      </c>
      <c r="C21" s="228" t="s">
        <v>136</v>
      </c>
      <c r="D21" s="229"/>
      <c r="E21" s="214"/>
      <c r="F21" s="214"/>
      <c r="G21" s="214"/>
      <c r="H21" s="240">
        <f t="shared" si="0"/>
        <v>0</v>
      </c>
      <c r="J21" s="358">
        <f t="shared" si="1"/>
        <v>0</v>
      </c>
    </row>
    <row r="22" spans="1:10" ht="21">
      <c r="A22" s="208"/>
      <c r="B22" s="211">
        <v>18</v>
      </c>
      <c r="C22" s="228" t="s">
        <v>137</v>
      </c>
      <c r="D22" s="229"/>
      <c r="E22" s="214"/>
      <c r="F22" s="214"/>
      <c r="G22" s="214"/>
      <c r="H22" s="240">
        <f t="shared" si="0"/>
        <v>0</v>
      </c>
      <c r="J22" s="358">
        <f t="shared" si="1"/>
        <v>0</v>
      </c>
    </row>
    <row r="23" spans="1:10" ht="21">
      <c r="A23" s="208"/>
      <c r="B23" s="211">
        <v>19</v>
      </c>
      <c r="C23" s="228" t="s">
        <v>138</v>
      </c>
      <c r="D23" s="229"/>
      <c r="E23" s="214"/>
      <c r="F23" s="214"/>
      <c r="G23" s="214"/>
      <c r="H23" s="240">
        <f t="shared" si="0"/>
        <v>0</v>
      </c>
      <c r="J23" s="358">
        <f t="shared" si="1"/>
        <v>0</v>
      </c>
    </row>
    <row r="24" spans="1:10" ht="21">
      <c r="A24" s="208"/>
      <c r="B24" s="211">
        <v>20</v>
      </c>
      <c r="C24" s="228" t="s">
        <v>139</v>
      </c>
      <c r="D24" s="229"/>
      <c r="E24" s="214"/>
      <c r="F24" s="214"/>
      <c r="G24" s="214"/>
      <c r="H24" s="240">
        <f t="shared" si="0"/>
        <v>0</v>
      </c>
      <c r="J24" s="358">
        <f t="shared" si="1"/>
        <v>0</v>
      </c>
    </row>
    <row r="25" spans="1:10" ht="21">
      <c r="A25" s="208"/>
      <c r="B25" s="211">
        <v>21</v>
      </c>
      <c r="C25" s="228" t="s">
        <v>140</v>
      </c>
      <c r="D25" s="229"/>
      <c r="E25" s="214"/>
      <c r="F25" s="214"/>
      <c r="G25" s="214"/>
      <c r="H25" s="240">
        <f t="shared" si="0"/>
        <v>0</v>
      </c>
      <c r="J25" s="358">
        <f t="shared" si="1"/>
        <v>0</v>
      </c>
    </row>
    <row r="26" spans="1:10" ht="21">
      <c r="A26" s="208"/>
      <c r="B26" s="211">
        <v>22</v>
      </c>
      <c r="C26" s="228" t="s">
        <v>142</v>
      </c>
      <c r="D26" s="229"/>
      <c r="E26" s="214"/>
      <c r="F26" s="214"/>
      <c r="G26" s="214"/>
      <c r="H26" s="240">
        <f t="shared" si="0"/>
        <v>0</v>
      </c>
      <c r="J26" s="358">
        <f t="shared" si="1"/>
        <v>0</v>
      </c>
    </row>
    <row r="27" spans="1:10" ht="21">
      <c r="A27" s="208"/>
      <c r="B27" s="211">
        <v>23</v>
      </c>
      <c r="C27" s="228" t="s">
        <v>145</v>
      </c>
      <c r="D27" s="229"/>
      <c r="E27" s="214"/>
      <c r="F27" s="214"/>
      <c r="G27" s="214"/>
      <c r="H27" s="240">
        <f t="shared" si="0"/>
        <v>0</v>
      </c>
      <c r="J27" s="358">
        <f t="shared" si="1"/>
        <v>0</v>
      </c>
    </row>
    <row r="28" spans="1:10" ht="21">
      <c r="A28" s="208"/>
      <c r="B28" s="211">
        <v>24</v>
      </c>
      <c r="C28" s="228" t="s">
        <v>148</v>
      </c>
      <c r="D28" s="229"/>
      <c r="E28" s="214"/>
      <c r="F28" s="214"/>
      <c r="G28" s="214"/>
      <c r="H28" s="240">
        <f t="shared" si="0"/>
        <v>0</v>
      </c>
      <c r="J28" s="358">
        <f t="shared" si="1"/>
        <v>0</v>
      </c>
    </row>
    <row r="29" spans="1:10" ht="21">
      <c r="A29" s="208"/>
      <c r="B29" s="211">
        <v>25</v>
      </c>
      <c r="C29" s="228" t="s">
        <v>146</v>
      </c>
      <c r="D29" s="229"/>
      <c r="E29" s="214"/>
      <c r="F29" s="214"/>
      <c r="G29" s="214"/>
      <c r="H29" s="240">
        <f t="shared" si="0"/>
        <v>0</v>
      </c>
      <c r="J29" s="358">
        <f t="shared" si="1"/>
        <v>0</v>
      </c>
    </row>
    <row r="30" spans="1:10" ht="21">
      <c r="A30" s="208"/>
      <c r="B30" s="211">
        <v>26</v>
      </c>
      <c r="C30" s="228" t="s">
        <v>147</v>
      </c>
      <c r="D30" s="229"/>
      <c r="E30" s="214"/>
      <c r="F30" s="214"/>
      <c r="G30" s="214"/>
      <c r="H30" s="240">
        <f t="shared" si="0"/>
        <v>0</v>
      </c>
      <c r="J30" s="358">
        <f t="shared" si="1"/>
        <v>0</v>
      </c>
    </row>
    <row r="31" spans="1:10" ht="21">
      <c r="A31" s="208"/>
      <c r="B31" s="211">
        <v>27</v>
      </c>
      <c r="C31" s="220" t="s">
        <v>149</v>
      </c>
      <c r="D31" s="221"/>
      <c r="E31" s="214"/>
      <c r="F31" s="214"/>
      <c r="G31" s="214"/>
      <c r="H31" s="240">
        <f t="shared" si="0"/>
        <v>0</v>
      </c>
      <c r="J31" s="358">
        <f t="shared" si="1"/>
        <v>0</v>
      </c>
    </row>
    <row r="32" spans="1:10" ht="21">
      <c r="A32" s="208"/>
      <c r="B32" s="222">
        <v>28</v>
      </c>
      <c r="C32" s="220" t="s">
        <v>150</v>
      </c>
      <c r="D32" s="221"/>
      <c r="E32" s="214"/>
      <c r="F32" s="214"/>
      <c r="G32" s="214"/>
      <c r="H32" s="240">
        <f t="shared" si="0"/>
        <v>0</v>
      </c>
      <c r="J32" s="358">
        <f t="shared" si="1"/>
        <v>0</v>
      </c>
    </row>
    <row r="33" spans="1:10" ht="21">
      <c r="A33" s="208"/>
      <c r="B33" s="222">
        <v>29</v>
      </c>
      <c r="C33" s="220" t="s">
        <v>151</v>
      </c>
      <c r="D33" s="221"/>
      <c r="E33" s="214"/>
      <c r="F33" s="214"/>
      <c r="G33" s="214"/>
      <c r="H33" s="240">
        <f t="shared" si="0"/>
        <v>0</v>
      </c>
      <c r="J33" s="358">
        <f t="shared" si="1"/>
        <v>0</v>
      </c>
    </row>
    <row r="34" spans="1:10" ht="21">
      <c r="A34" s="208"/>
      <c r="B34" s="222">
        <v>30</v>
      </c>
      <c r="C34" s="220" t="s">
        <v>152</v>
      </c>
      <c r="D34" s="221"/>
      <c r="E34" s="214"/>
      <c r="F34" s="214"/>
      <c r="G34" s="214"/>
      <c r="H34" s="240">
        <f t="shared" si="0"/>
        <v>0</v>
      </c>
      <c r="J34" s="358">
        <f t="shared" si="1"/>
        <v>0</v>
      </c>
    </row>
    <row r="35" spans="1:10" ht="21">
      <c r="A35" s="210"/>
      <c r="B35" s="223">
        <v>31</v>
      </c>
      <c r="C35" s="224" t="s">
        <v>153</v>
      </c>
      <c r="D35" s="225"/>
      <c r="E35" s="231"/>
      <c r="F35" s="231"/>
      <c r="G35" s="231"/>
      <c r="H35" s="240">
        <f t="shared" si="0"/>
        <v>0</v>
      </c>
      <c r="J35" s="358">
        <f t="shared" si="1"/>
        <v>0</v>
      </c>
    </row>
    <row r="36" spans="1:10" ht="21">
      <c r="A36" s="208" t="s">
        <v>256</v>
      </c>
      <c r="B36" s="227">
        <v>32</v>
      </c>
      <c r="C36" s="228" t="s">
        <v>183</v>
      </c>
      <c r="D36" s="229"/>
      <c r="E36" s="230"/>
      <c r="F36" s="230"/>
      <c r="G36" s="230"/>
      <c r="H36" s="240">
        <f t="shared" si="0"/>
        <v>0</v>
      </c>
      <c r="J36" s="358">
        <f t="shared" si="1"/>
        <v>0</v>
      </c>
    </row>
    <row r="37" spans="1:10" ht="21">
      <c r="A37" s="208" t="s">
        <v>257</v>
      </c>
      <c r="B37" s="227">
        <v>33</v>
      </c>
      <c r="C37" s="228" t="s">
        <v>184</v>
      </c>
      <c r="D37" s="229"/>
      <c r="E37" s="230"/>
      <c r="F37" s="230"/>
      <c r="G37" s="230"/>
      <c r="H37" s="240">
        <f t="shared" si="0"/>
        <v>0</v>
      </c>
      <c r="J37" s="358">
        <f t="shared" si="1"/>
        <v>0</v>
      </c>
    </row>
    <row r="38" spans="1:10" ht="21">
      <c r="A38" s="208"/>
      <c r="B38" s="227">
        <v>34</v>
      </c>
      <c r="C38" s="228" t="s">
        <v>185</v>
      </c>
      <c r="D38" s="229"/>
      <c r="E38" s="230"/>
      <c r="F38" s="230"/>
      <c r="G38" s="230"/>
      <c r="H38" s="240">
        <f t="shared" si="0"/>
        <v>0</v>
      </c>
      <c r="J38" s="358">
        <f t="shared" si="1"/>
        <v>0</v>
      </c>
    </row>
    <row r="39" spans="1:10" ht="21">
      <c r="A39" s="208"/>
      <c r="B39" s="211">
        <v>35</v>
      </c>
      <c r="C39" s="228" t="s">
        <v>186</v>
      </c>
      <c r="D39" s="221"/>
      <c r="E39" s="214"/>
      <c r="F39" s="214"/>
      <c r="G39" s="214"/>
      <c r="H39" s="240">
        <f t="shared" si="0"/>
        <v>0</v>
      </c>
      <c r="J39" s="358">
        <f t="shared" si="1"/>
        <v>0</v>
      </c>
    </row>
    <row r="40" spans="1:10" ht="21">
      <c r="A40" s="208"/>
      <c r="B40" s="211">
        <v>36</v>
      </c>
      <c r="C40" s="228" t="s">
        <v>187</v>
      </c>
      <c r="D40" s="221"/>
      <c r="E40" s="214"/>
      <c r="F40" s="214"/>
      <c r="G40" s="214"/>
      <c r="H40" s="240">
        <f t="shared" si="0"/>
        <v>0</v>
      </c>
      <c r="J40" s="358">
        <f t="shared" si="1"/>
        <v>0</v>
      </c>
    </row>
    <row r="41" spans="1:10" ht="21">
      <c r="A41" s="208"/>
      <c r="B41" s="211">
        <v>37</v>
      </c>
      <c r="C41" s="228" t="s">
        <v>188</v>
      </c>
      <c r="D41" s="221"/>
      <c r="E41" s="214"/>
      <c r="F41" s="214"/>
      <c r="G41" s="214"/>
      <c r="H41" s="240">
        <f t="shared" si="0"/>
        <v>0</v>
      </c>
      <c r="J41" s="358">
        <f t="shared" si="1"/>
        <v>0</v>
      </c>
    </row>
    <row r="42" spans="1:10" ht="21">
      <c r="A42" s="208"/>
      <c r="B42" s="211">
        <v>38</v>
      </c>
      <c r="C42" s="228" t="s">
        <v>189</v>
      </c>
      <c r="D42" s="221"/>
      <c r="E42" s="214"/>
      <c r="F42" s="214"/>
      <c r="G42" s="214"/>
      <c r="H42" s="240">
        <f t="shared" si="0"/>
        <v>0</v>
      </c>
      <c r="J42" s="358">
        <f t="shared" si="1"/>
        <v>0</v>
      </c>
    </row>
    <row r="43" spans="1:10" ht="21">
      <c r="A43" s="208"/>
      <c r="B43" s="211">
        <v>39</v>
      </c>
      <c r="C43" s="228" t="s">
        <v>190</v>
      </c>
      <c r="D43" s="221"/>
      <c r="E43" s="214"/>
      <c r="F43" s="214"/>
      <c r="G43" s="214"/>
      <c r="H43" s="240">
        <f t="shared" si="0"/>
        <v>0</v>
      </c>
      <c r="J43" s="358">
        <f t="shared" si="1"/>
        <v>0</v>
      </c>
    </row>
    <row r="44" spans="1:10" ht="21">
      <c r="A44" s="208"/>
      <c r="B44" s="211">
        <v>40</v>
      </c>
      <c r="C44" s="220" t="s">
        <v>191</v>
      </c>
      <c r="D44" s="221"/>
      <c r="E44" s="214"/>
      <c r="F44" s="214"/>
      <c r="G44" s="214"/>
      <c r="H44" s="240">
        <f t="shared" si="0"/>
        <v>0</v>
      </c>
      <c r="J44" s="358">
        <f t="shared" si="1"/>
        <v>0</v>
      </c>
    </row>
    <row r="45" spans="1:10" ht="21">
      <c r="A45" s="208"/>
      <c r="B45" s="211">
        <v>41</v>
      </c>
      <c r="C45" s="220" t="s">
        <v>192</v>
      </c>
      <c r="D45" s="221"/>
      <c r="E45" s="214"/>
      <c r="F45" s="214"/>
      <c r="G45" s="214"/>
      <c r="H45" s="240">
        <f t="shared" si="0"/>
        <v>0</v>
      </c>
      <c r="J45" s="358">
        <f t="shared" si="1"/>
        <v>0</v>
      </c>
    </row>
    <row r="46" spans="1:10" ht="21">
      <c r="A46" s="208"/>
      <c r="B46" s="211">
        <v>42</v>
      </c>
      <c r="C46" s="220" t="s">
        <v>193</v>
      </c>
      <c r="D46" s="221"/>
      <c r="E46" s="214"/>
      <c r="F46" s="214"/>
      <c r="G46" s="214"/>
      <c r="H46" s="240">
        <f t="shared" si="0"/>
        <v>0</v>
      </c>
      <c r="J46" s="358">
        <f t="shared" si="1"/>
        <v>0</v>
      </c>
    </row>
    <row r="47" spans="1:10" ht="21">
      <c r="A47" s="208"/>
      <c r="B47" s="211">
        <v>43</v>
      </c>
      <c r="C47" s="220" t="s">
        <v>194</v>
      </c>
      <c r="D47" s="221"/>
      <c r="E47" s="214"/>
      <c r="F47" s="214"/>
      <c r="G47" s="214"/>
      <c r="H47" s="240">
        <f t="shared" si="0"/>
        <v>0</v>
      </c>
      <c r="J47" s="358">
        <f t="shared" si="1"/>
        <v>0</v>
      </c>
    </row>
    <row r="48" spans="1:10" ht="21">
      <c r="A48" s="208"/>
      <c r="B48" s="211">
        <v>44</v>
      </c>
      <c r="C48" s="220" t="s">
        <v>195</v>
      </c>
      <c r="D48" s="221"/>
      <c r="E48" s="214"/>
      <c r="F48" s="214"/>
      <c r="G48" s="214"/>
      <c r="H48" s="240">
        <f t="shared" si="0"/>
        <v>0</v>
      </c>
      <c r="J48" s="358">
        <f t="shared" si="1"/>
        <v>0</v>
      </c>
    </row>
    <row r="49" spans="1:10" ht="21">
      <c r="A49" s="210"/>
      <c r="B49" s="209">
        <v>45</v>
      </c>
      <c r="C49" s="224" t="s">
        <v>196</v>
      </c>
      <c r="D49" s="225"/>
      <c r="E49" s="231"/>
      <c r="F49" s="231"/>
      <c r="G49" s="231"/>
      <c r="H49" s="240">
        <f t="shared" si="0"/>
        <v>0</v>
      </c>
      <c r="J49" s="358">
        <f t="shared" si="1"/>
        <v>0</v>
      </c>
    </row>
    <row r="50" spans="1:10" ht="21">
      <c r="A50" s="208" t="s">
        <v>258</v>
      </c>
      <c r="B50" s="211">
        <v>46</v>
      </c>
      <c r="C50" s="215" t="s">
        <v>118</v>
      </c>
      <c r="D50" s="221"/>
      <c r="E50" s="230"/>
      <c r="F50" s="230"/>
      <c r="G50" s="230"/>
      <c r="H50" s="240">
        <f t="shared" si="0"/>
        <v>0</v>
      </c>
      <c r="J50" s="358">
        <f t="shared" si="1"/>
        <v>0</v>
      </c>
    </row>
    <row r="51" spans="1:10" ht="21">
      <c r="A51" s="208" t="s">
        <v>265</v>
      </c>
      <c r="B51" s="211">
        <v>47</v>
      </c>
      <c r="C51" s="215" t="s">
        <v>117</v>
      </c>
      <c r="D51" s="221"/>
      <c r="E51" s="230"/>
      <c r="F51" s="230"/>
      <c r="G51" s="230"/>
      <c r="H51" s="240">
        <f t="shared" si="0"/>
        <v>0</v>
      </c>
      <c r="J51" s="358">
        <f t="shared" si="1"/>
        <v>0</v>
      </c>
    </row>
    <row r="52" spans="1:10" ht="21">
      <c r="A52" s="208"/>
      <c r="B52" s="211">
        <v>48</v>
      </c>
      <c r="C52" s="215" t="s">
        <v>119</v>
      </c>
      <c r="D52" s="221"/>
      <c r="E52" s="230"/>
      <c r="F52" s="230"/>
      <c r="G52" s="230"/>
      <c r="H52" s="240">
        <f t="shared" si="0"/>
        <v>0</v>
      </c>
      <c r="J52" s="358">
        <f t="shared" si="1"/>
        <v>0</v>
      </c>
    </row>
    <row r="53" spans="1:10" ht="21">
      <c r="A53" s="208"/>
      <c r="B53" s="211">
        <v>49</v>
      </c>
      <c r="C53" s="215" t="s">
        <v>120</v>
      </c>
      <c r="D53" s="221"/>
      <c r="E53" s="214"/>
      <c r="F53" s="214"/>
      <c r="G53" s="214"/>
      <c r="H53" s="240">
        <f t="shared" si="0"/>
        <v>0</v>
      </c>
      <c r="J53" s="358">
        <f t="shared" si="1"/>
        <v>0</v>
      </c>
    </row>
    <row r="54" spans="1:10" ht="21">
      <c r="A54" s="208"/>
      <c r="B54" s="211">
        <v>50</v>
      </c>
      <c r="C54" s="215" t="s">
        <v>121</v>
      </c>
      <c r="D54" s="221"/>
      <c r="E54" s="214"/>
      <c r="F54" s="214"/>
      <c r="G54" s="214"/>
      <c r="H54" s="240">
        <f t="shared" si="0"/>
        <v>0</v>
      </c>
      <c r="J54" s="358">
        <f t="shared" si="1"/>
        <v>0</v>
      </c>
    </row>
    <row r="55" spans="1:10" ht="21">
      <c r="A55" s="208"/>
      <c r="B55" s="211">
        <v>51</v>
      </c>
      <c r="C55" s="232" t="s">
        <v>122</v>
      </c>
      <c r="D55" s="221"/>
      <c r="E55" s="214"/>
      <c r="F55" s="214"/>
      <c r="G55" s="214"/>
      <c r="H55" s="240">
        <f t="shared" si="0"/>
        <v>0</v>
      </c>
      <c r="J55" s="358">
        <f t="shared" si="1"/>
        <v>0</v>
      </c>
    </row>
    <row r="56" spans="1:10" ht="21">
      <c r="A56" s="208"/>
      <c r="B56" s="211">
        <v>52</v>
      </c>
      <c r="C56" s="233" t="s">
        <v>124</v>
      </c>
      <c r="D56" s="234"/>
      <c r="E56" s="214"/>
      <c r="F56" s="214"/>
      <c r="G56" s="214"/>
      <c r="H56" s="240">
        <f t="shared" si="0"/>
        <v>0</v>
      </c>
      <c r="J56" s="358">
        <f t="shared" si="1"/>
        <v>0</v>
      </c>
    </row>
    <row r="57" spans="1:10" ht="21">
      <c r="A57" s="208"/>
      <c r="B57" s="211">
        <v>53</v>
      </c>
      <c r="C57" s="220" t="s">
        <v>125</v>
      </c>
      <c r="D57" s="234"/>
      <c r="E57" s="214"/>
      <c r="F57" s="214"/>
      <c r="G57" s="214"/>
      <c r="H57" s="240">
        <f t="shared" si="0"/>
        <v>0</v>
      </c>
      <c r="J57" s="358">
        <f t="shared" si="1"/>
        <v>0</v>
      </c>
    </row>
    <row r="58" spans="1:10" ht="21">
      <c r="A58" s="208"/>
      <c r="B58" s="211">
        <v>54</v>
      </c>
      <c r="C58" s="228" t="s">
        <v>126</v>
      </c>
      <c r="D58" s="235"/>
      <c r="E58" s="214"/>
      <c r="F58" s="214"/>
      <c r="G58" s="214"/>
      <c r="H58" s="240">
        <f t="shared" si="0"/>
        <v>0</v>
      </c>
      <c r="J58" s="358">
        <f t="shared" si="1"/>
        <v>0</v>
      </c>
    </row>
    <row r="59" spans="1:10" ht="21">
      <c r="A59" s="208"/>
      <c r="B59" s="211">
        <v>55</v>
      </c>
      <c r="C59" s="228" t="s">
        <v>266</v>
      </c>
      <c r="D59" s="234"/>
      <c r="E59" s="214"/>
      <c r="F59" s="214"/>
      <c r="G59" s="214"/>
      <c r="H59" s="240">
        <f t="shared" si="0"/>
        <v>0</v>
      </c>
      <c r="J59" s="358">
        <f t="shared" si="1"/>
        <v>0</v>
      </c>
    </row>
    <row r="60" spans="1:10" ht="21">
      <c r="A60" s="208"/>
      <c r="B60" s="211">
        <v>56</v>
      </c>
      <c r="C60" s="220" t="s">
        <v>128</v>
      </c>
      <c r="D60" s="234"/>
      <c r="E60" s="214"/>
      <c r="F60" s="214"/>
      <c r="G60" s="214"/>
      <c r="H60" s="240">
        <f t="shared" si="0"/>
        <v>0</v>
      </c>
      <c r="J60" s="358">
        <f t="shared" si="1"/>
        <v>0</v>
      </c>
    </row>
    <row r="61" spans="1:10" ht="21">
      <c r="A61" s="208"/>
      <c r="B61" s="211">
        <v>57</v>
      </c>
      <c r="C61" s="220" t="s">
        <v>129</v>
      </c>
      <c r="D61" s="234"/>
      <c r="E61" s="214"/>
      <c r="F61" s="214"/>
      <c r="G61" s="214"/>
      <c r="H61" s="240">
        <f t="shared" si="0"/>
        <v>0</v>
      </c>
      <c r="J61" s="358">
        <f t="shared" si="1"/>
        <v>0</v>
      </c>
    </row>
    <row r="62" spans="1:10" ht="21">
      <c r="A62" s="208"/>
      <c r="B62" s="211">
        <v>58</v>
      </c>
      <c r="C62" s="220" t="s">
        <v>130</v>
      </c>
      <c r="D62" s="236"/>
      <c r="E62" s="214"/>
      <c r="F62" s="214"/>
      <c r="G62" s="214"/>
      <c r="H62" s="240">
        <f t="shared" si="0"/>
        <v>0</v>
      </c>
      <c r="J62" s="358">
        <f t="shared" si="1"/>
        <v>0</v>
      </c>
    </row>
    <row r="63" spans="1:10" ht="21">
      <c r="A63" s="208"/>
      <c r="B63" s="222">
        <v>59</v>
      </c>
      <c r="C63" s="233" t="s">
        <v>132</v>
      </c>
      <c r="D63" s="236"/>
      <c r="E63" s="214"/>
      <c r="F63" s="237"/>
      <c r="G63" s="237"/>
      <c r="H63" s="240">
        <f t="shared" si="0"/>
        <v>0</v>
      </c>
      <c r="J63" s="358">
        <f t="shared" si="1"/>
        <v>0</v>
      </c>
    </row>
    <row r="64" spans="1:10" ht="21">
      <c r="A64" s="210"/>
      <c r="B64" s="223">
        <v>60</v>
      </c>
      <c r="C64" s="238" t="s">
        <v>131</v>
      </c>
      <c r="D64" s="239"/>
      <c r="E64" s="231"/>
      <c r="F64" s="226"/>
      <c r="G64" s="226"/>
      <c r="H64" s="240">
        <f t="shared" si="0"/>
        <v>0</v>
      </c>
      <c r="J64" s="358">
        <f t="shared" si="1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D0DC4-89F1-41F3-800C-0A9CD124398D}">
  <sheetPr codeName="Sheet64">
    <tabColor theme="9" tint="0.39997558519241921"/>
  </sheetPr>
  <dimension ref="A1:L59"/>
  <sheetViews>
    <sheetView zoomScaleNormal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L5" sqref="L5"/>
    </sheetView>
  </sheetViews>
  <sheetFormatPr defaultColWidth="9" defaultRowHeight="18.75"/>
  <cols>
    <col min="1" max="1" width="6.7109375" style="423" customWidth="1"/>
    <col min="2" max="2" width="15.28515625" style="711" customWidth="1"/>
    <col min="3" max="3" width="15.5703125" style="423" customWidth="1"/>
    <col min="4" max="4" width="13.140625" style="423" customWidth="1"/>
    <col min="5" max="5" width="14.28515625" style="423" customWidth="1"/>
    <col min="6" max="6" width="14.85546875" style="423" customWidth="1"/>
    <col min="7" max="7" width="15.140625" style="423" customWidth="1"/>
    <col min="8" max="8" width="16.140625" style="423" customWidth="1"/>
    <col min="9" max="9" width="14.7109375" style="423" customWidth="1"/>
    <col min="10" max="10" width="15.42578125" style="423" customWidth="1"/>
    <col min="11" max="16384" width="9" style="423"/>
  </cols>
  <sheetData>
    <row r="1" spans="1:12">
      <c r="A1" s="876" t="s">
        <v>582</v>
      </c>
      <c r="B1" s="876"/>
      <c r="C1" s="876"/>
      <c r="D1" s="876"/>
      <c r="E1" s="876"/>
      <c r="F1" s="876"/>
      <c r="G1" s="876"/>
      <c r="H1" s="876"/>
      <c r="I1" s="876"/>
      <c r="J1" s="876"/>
    </row>
    <row r="2" spans="1:12">
      <c r="A2" s="779" t="s">
        <v>227</v>
      </c>
      <c r="B2" s="913" t="s">
        <v>4</v>
      </c>
      <c r="C2" s="457" t="s">
        <v>275</v>
      </c>
      <c r="D2" s="876" t="s">
        <v>276</v>
      </c>
      <c r="E2" s="876"/>
      <c r="F2" s="876"/>
      <c r="G2" s="876"/>
      <c r="H2" s="467" t="s">
        <v>259</v>
      </c>
      <c r="I2" s="444" t="s">
        <v>259</v>
      </c>
      <c r="J2" s="444" t="s">
        <v>277</v>
      </c>
      <c r="L2" s="422" t="s">
        <v>318</v>
      </c>
    </row>
    <row r="3" spans="1:12">
      <c r="A3" s="779"/>
      <c r="B3" s="913"/>
      <c r="C3" s="457" t="s">
        <v>272</v>
      </c>
      <c r="D3" s="444" t="s">
        <v>278</v>
      </c>
      <c r="E3" s="444" t="s">
        <v>279</v>
      </c>
      <c r="F3" s="444" t="s">
        <v>280</v>
      </c>
      <c r="G3" s="444" t="s">
        <v>281</v>
      </c>
      <c r="H3" s="467" t="s">
        <v>235</v>
      </c>
      <c r="I3" s="444" t="s">
        <v>282</v>
      </c>
      <c r="J3" s="444" t="s">
        <v>272</v>
      </c>
    </row>
    <row r="4" spans="1:12">
      <c r="A4" s="876" t="s">
        <v>283</v>
      </c>
      <c r="B4" s="876"/>
      <c r="C4" s="457">
        <f>SUM(C5:C58)</f>
        <v>8580466.7000000011</v>
      </c>
      <c r="D4" s="457">
        <f>SUM(D5:D58)</f>
        <v>148021.88000000003</v>
      </c>
      <c r="E4" s="457">
        <f>SUM(E5:E58)</f>
        <v>200241.15000000002</v>
      </c>
      <c r="F4" s="457">
        <f t="shared" ref="F4:I4" si="0">SUM(F5:F58)</f>
        <v>385638.68</v>
      </c>
      <c r="G4" s="457">
        <f t="shared" si="0"/>
        <v>374274.09</v>
      </c>
      <c r="H4" s="457">
        <f t="shared" si="0"/>
        <v>1108175.8000000003</v>
      </c>
      <c r="I4" s="457">
        <f t="shared" si="0"/>
        <v>1104333.28</v>
      </c>
      <c r="J4" s="457">
        <f>SUM(J5:J58)</f>
        <v>3842.5200000000173</v>
      </c>
      <c r="L4" s="424">
        <f>SUM(L5:L58)</f>
        <v>40</v>
      </c>
    </row>
    <row r="5" spans="1:12" ht="19.5">
      <c r="A5" s="394">
        <v>1</v>
      </c>
      <c r="B5" s="712" t="s">
        <v>138</v>
      </c>
      <c r="C5" s="708">
        <v>551356.18000000005</v>
      </c>
      <c r="D5" s="660">
        <v>22161.75</v>
      </c>
      <c r="E5" s="660">
        <v>31688.5</v>
      </c>
      <c r="F5" s="660">
        <v>85909.2</v>
      </c>
      <c r="G5" s="660">
        <v>120892.88</v>
      </c>
      <c r="H5" s="708">
        <v>260652.33000000002</v>
      </c>
      <c r="I5" s="660">
        <v>285036.58</v>
      </c>
      <c r="J5" s="469">
        <f>+H5-I5</f>
        <v>-24384.25</v>
      </c>
      <c r="L5" s="423">
        <f>IF(H5&gt;0,1,0)</f>
        <v>1</v>
      </c>
    </row>
    <row r="6" spans="1:12" ht="19.5">
      <c r="A6" s="394">
        <v>2</v>
      </c>
      <c r="B6" s="712" t="s">
        <v>174</v>
      </c>
      <c r="C6" s="708">
        <v>462799.75</v>
      </c>
      <c r="D6" s="660">
        <v>56702.01</v>
      </c>
      <c r="E6" s="660">
        <v>31381.5</v>
      </c>
      <c r="F6" s="660">
        <v>62147.09</v>
      </c>
      <c r="G6" s="660">
        <v>21741</v>
      </c>
      <c r="H6" s="660">
        <v>171971.6</v>
      </c>
      <c r="I6" s="660">
        <v>178030.68</v>
      </c>
      <c r="J6" s="469">
        <f t="shared" ref="J6:J58" si="1">+H6-I6</f>
        <v>-6059.0799999999872</v>
      </c>
      <c r="L6" s="423">
        <f t="shared" ref="L6:L58" si="2">IF(H6&gt;0,1,0)</f>
        <v>1</v>
      </c>
    </row>
    <row r="7" spans="1:12" ht="19.5">
      <c r="A7" s="394">
        <v>3</v>
      </c>
      <c r="B7" s="712" t="s">
        <v>159</v>
      </c>
      <c r="C7" s="662">
        <v>327716.57</v>
      </c>
      <c r="D7" s="660">
        <v>3181</v>
      </c>
      <c r="E7" s="660">
        <v>444.25</v>
      </c>
      <c r="F7" s="660">
        <v>49485.59</v>
      </c>
      <c r="G7" s="660">
        <v>36771.480000000003</v>
      </c>
      <c r="H7" s="660">
        <v>89882.32</v>
      </c>
      <c r="I7" s="661">
        <v>89882.32</v>
      </c>
      <c r="J7" s="469">
        <f t="shared" si="1"/>
        <v>0</v>
      </c>
      <c r="L7" s="423">
        <f t="shared" si="2"/>
        <v>1</v>
      </c>
    </row>
    <row r="8" spans="1:12" ht="19.5">
      <c r="A8" s="394">
        <v>4</v>
      </c>
      <c r="B8" s="712" t="s">
        <v>134</v>
      </c>
      <c r="C8" s="708">
        <v>366271.44</v>
      </c>
      <c r="D8" s="660">
        <v>35033.25</v>
      </c>
      <c r="E8" s="660">
        <v>19732.2</v>
      </c>
      <c r="F8" s="660">
        <v>10558.7</v>
      </c>
      <c r="G8" s="660">
        <v>19517</v>
      </c>
      <c r="H8" s="660">
        <v>84841.15</v>
      </c>
      <c r="I8" s="661">
        <v>86341.15</v>
      </c>
      <c r="J8" s="469">
        <f t="shared" si="1"/>
        <v>-1500</v>
      </c>
      <c r="L8" s="423">
        <f t="shared" si="2"/>
        <v>1</v>
      </c>
    </row>
    <row r="9" spans="1:12" ht="19.5">
      <c r="A9" s="394">
        <v>5</v>
      </c>
      <c r="B9" s="712" t="s">
        <v>135</v>
      </c>
      <c r="C9" s="708">
        <v>358691.71</v>
      </c>
      <c r="D9" s="660">
        <v>1794</v>
      </c>
      <c r="E9" s="660">
        <v>25157</v>
      </c>
      <c r="F9" s="660">
        <v>40453</v>
      </c>
      <c r="G9" s="660">
        <v>11111.5</v>
      </c>
      <c r="H9" s="660">
        <v>78515.5</v>
      </c>
      <c r="I9" s="660">
        <v>67825.5</v>
      </c>
      <c r="J9" s="469">
        <f t="shared" si="1"/>
        <v>10690</v>
      </c>
      <c r="L9" s="423">
        <f t="shared" si="2"/>
        <v>1</v>
      </c>
    </row>
    <row r="10" spans="1:12" ht="19.5">
      <c r="A10" s="394">
        <v>6</v>
      </c>
      <c r="B10" s="712" t="s">
        <v>131</v>
      </c>
      <c r="C10" s="661">
        <v>209384</v>
      </c>
      <c r="D10" s="660">
        <v>1808</v>
      </c>
      <c r="E10" s="660">
        <v>13588</v>
      </c>
      <c r="F10" s="660">
        <v>10766</v>
      </c>
      <c r="G10" s="660">
        <v>39522</v>
      </c>
      <c r="H10" s="660">
        <v>65684</v>
      </c>
      <c r="I10" s="660">
        <v>65504</v>
      </c>
      <c r="J10" s="469">
        <f t="shared" si="1"/>
        <v>180</v>
      </c>
      <c r="L10" s="423">
        <f t="shared" si="2"/>
        <v>1</v>
      </c>
    </row>
    <row r="11" spans="1:12" ht="19.5">
      <c r="A11" s="394">
        <v>7</v>
      </c>
      <c r="B11" s="712" t="s">
        <v>153</v>
      </c>
      <c r="C11" s="708">
        <v>508983.31</v>
      </c>
      <c r="D11" s="660">
        <v>713</v>
      </c>
      <c r="E11" s="660">
        <v>0</v>
      </c>
      <c r="F11" s="660">
        <v>6405.2</v>
      </c>
      <c r="G11" s="660">
        <v>47096.480000000003</v>
      </c>
      <c r="H11" s="660">
        <v>54214.68</v>
      </c>
      <c r="I11" s="661">
        <v>59330.759999999995</v>
      </c>
      <c r="J11" s="469">
        <f t="shared" si="1"/>
        <v>-5116.0799999999945</v>
      </c>
      <c r="L11" s="423">
        <f t="shared" si="2"/>
        <v>1</v>
      </c>
    </row>
    <row r="12" spans="1:12" ht="19.5">
      <c r="A12" s="394">
        <v>8</v>
      </c>
      <c r="B12" s="712" t="s">
        <v>169</v>
      </c>
      <c r="C12" s="708">
        <v>56059.25</v>
      </c>
      <c r="D12" s="660">
        <v>892</v>
      </c>
      <c r="E12" s="660">
        <v>12494</v>
      </c>
      <c r="F12" s="660">
        <v>19110.25</v>
      </c>
      <c r="G12" s="660">
        <v>11808</v>
      </c>
      <c r="H12" s="661">
        <v>44304.25</v>
      </c>
      <c r="I12" s="660">
        <v>44304.25</v>
      </c>
      <c r="J12" s="469">
        <f t="shared" si="1"/>
        <v>0</v>
      </c>
      <c r="L12" s="423">
        <f t="shared" si="2"/>
        <v>1</v>
      </c>
    </row>
    <row r="13" spans="1:12" ht="19.5">
      <c r="A13" s="394">
        <v>9</v>
      </c>
      <c r="B13" s="712" t="s">
        <v>166</v>
      </c>
      <c r="C13" s="708">
        <v>91447.16</v>
      </c>
      <c r="D13" s="660">
        <v>14445.5</v>
      </c>
      <c r="E13" s="660">
        <v>11835.5</v>
      </c>
      <c r="F13" s="660">
        <v>7154.75</v>
      </c>
      <c r="G13" s="660">
        <v>10268</v>
      </c>
      <c r="H13" s="660">
        <v>43703.75</v>
      </c>
      <c r="I13" s="660">
        <v>43608.75</v>
      </c>
      <c r="J13" s="469">
        <f t="shared" si="1"/>
        <v>95</v>
      </c>
      <c r="L13" s="423">
        <f t="shared" si="2"/>
        <v>1</v>
      </c>
    </row>
    <row r="14" spans="1:12" ht="19.5">
      <c r="A14" s="394">
        <v>10</v>
      </c>
      <c r="B14" s="712" t="s">
        <v>140</v>
      </c>
      <c r="C14" s="708">
        <v>272226.21000000002</v>
      </c>
      <c r="D14" s="660">
        <v>309.10000000000002</v>
      </c>
      <c r="E14" s="660">
        <v>9055.2000000000007</v>
      </c>
      <c r="F14" s="660">
        <v>18209</v>
      </c>
      <c r="G14" s="660">
        <v>15052</v>
      </c>
      <c r="H14" s="660">
        <v>42625.299999999996</v>
      </c>
      <c r="I14" s="660">
        <v>13305.6</v>
      </c>
      <c r="J14" s="469">
        <f t="shared" si="1"/>
        <v>29319.699999999997</v>
      </c>
      <c r="L14" s="423">
        <f t="shared" si="2"/>
        <v>1</v>
      </c>
    </row>
    <row r="15" spans="1:12" ht="19.5">
      <c r="A15" s="394">
        <v>11</v>
      </c>
      <c r="B15" s="712" t="s">
        <v>165</v>
      </c>
      <c r="C15" s="661">
        <v>140546.25</v>
      </c>
      <c r="D15" s="660">
        <v>1768</v>
      </c>
      <c r="E15" s="660">
        <v>19217</v>
      </c>
      <c r="F15" s="660">
        <v>2670.75</v>
      </c>
      <c r="G15" s="660">
        <v>3947.75</v>
      </c>
      <c r="H15" s="660">
        <v>27603.5</v>
      </c>
      <c r="I15" s="660">
        <v>27463.5</v>
      </c>
      <c r="J15" s="469">
        <f t="shared" si="1"/>
        <v>140</v>
      </c>
      <c r="L15" s="423">
        <f t="shared" si="2"/>
        <v>1</v>
      </c>
    </row>
    <row r="16" spans="1:12" ht="19.5">
      <c r="A16" s="394">
        <v>12</v>
      </c>
      <c r="B16" s="712" t="s">
        <v>116</v>
      </c>
      <c r="C16" s="661">
        <v>778253.14</v>
      </c>
      <c r="D16" s="660">
        <v>0</v>
      </c>
      <c r="E16" s="660">
        <v>0</v>
      </c>
      <c r="F16" s="660">
        <v>26353.34</v>
      </c>
      <c r="G16" s="660">
        <v>9.75</v>
      </c>
      <c r="H16" s="661">
        <v>26363.09</v>
      </c>
      <c r="I16" s="660">
        <v>25165.94</v>
      </c>
      <c r="J16" s="469">
        <f t="shared" si="1"/>
        <v>1197.1500000000015</v>
      </c>
      <c r="L16" s="423">
        <f t="shared" si="2"/>
        <v>1</v>
      </c>
    </row>
    <row r="17" spans="1:12" ht="19.5">
      <c r="A17" s="394">
        <v>13</v>
      </c>
      <c r="B17" s="712" t="s">
        <v>136</v>
      </c>
      <c r="C17" s="708">
        <v>618513.1</v>
      </c>
      <c r="D17" s="660">
        <v>537</v>
      </c>
      <c r="E17" s="660">
        <v>5522</v>
      </c>
      <c r="F17" s="660">
        <v>6834</v>
      </c>
      <c r="G17" s="660">
        <v>8076</v>
      </c>
      <c r="H17" s="660">
        <v>20969</v>
      </c>
      <c r="I17" s="660">
        <v>20780</v>
      </c>
      <c r="J17" s="469">
        <f t="shared" si="1"/>
        <v>189</v>
      </c>
      <c r="L17" s="423">
        <f t="shared" si="2"/>
        <v>1</v>
      </c>
    </row>
    <row r="18" spans="1:12" ht="19.5">
      <c r="A18" s="394">
        <v>14</v>
      </c>
      <c r="B18" s="712" t="s">
        <v>120</v>
      </c>
      <c r="C18" s="708">
        <v>602879</v>
      </c>
      <c r="D18" s="660">
        <v>0</v>
      </c>
      <c r="E18" s="660">
        <v>3000</v>
      </c>
      <c r="F18" s="660">
        <v>14035</v>
      </c>
      <c r="G18" s="660">
        <v>3807</v>
      </c>
      <c r="H18" s="660">
        <v>20842</v>
      </c>
      <c r="I18" s="660">
        <v>20912</v>
      </c>
      <c r="J18" s="469">
        <f t="shared" si="1"/>
        <v>-70</v>
      </c>
      <c r="L18" s="423">
        <f t="shared" si="2"/>
        <v>1</v>
      </c>
    </row>
    <row r="19" spans="1:12" ht="19.5">
      <c r="A19" s="394">
        <v>15</v>
      </c>
      <c r="B19" s="712" t="s">
        <v>170</v>
      </c>
      <c r="C19" s="708">
        <v>34593</v>
      </c>
      <c r="D19" s="660">
        <v>3555.25</v>
      </c>
      <c r="E19" s="660">
        <v>4833</v>
      </c>
      <c r="F19" s="660">
        <v>5609.25</v>
      </c>
      <c r="G19" s="660">
        <v>2850.5</v>
      </c>
      <c r="H19" s="660">
        <v>16848</v>
      </c>
      <c r="I19" s="660">
        <v>18031.98</v>
      </c>
      <c r="J19" s="469">
        <f t="shared" si="1"/>
        <v>-1183.9799999999996</v>
      </c>
      <c r="L19" s="423">
        <f t="shared" si="2"/>
        <v>1</v>
      </c>
    </row>
    <row r="20" spans="1:12" ht="19.5">
      <c r="A20" s="394">
        <v>16</v>
      </c>
      <c r="B20" s="712" t="s">
        <v>172</v>
      </c>
      <c r="C20" s="708">
        <v>252614.75</v>
      </c>
      <c r="D20" s="660">
        <v>2512</v>
      </c>
      <c r="E20" s="660">
        <v>1784</v>
      </c>
      <c r="F20" s="660">
        <v>4619</v>
      </c>
      <c r="G20" s="660">
        <v>7390</v>
      </c>
      <c r="H20" s="661">
        <v>16305</v>
      </c>
      <c r="I20" s="660">
        <v>16109</v>
      </c>
      <c r="J20" s="469">
        <f t="shared" si="1"/>
        <v>196</v>
      </c>
      <c r="L20" s="423">
        <f t="shared" si="2"/>
        <v>1</v>
      </c>
    </row>
    <row r="21" spans="1:12" ht="19.5">
      <c r="A21" s="394">
        <v>17</v>
      </c>
      <c r="B21" s="712" t="s">
        <v>142</v>
      </c>
      <c r="C21" s="708">
        <v>90797.56</v>
      </c>
      <c r="D21" s="660">
        <v>681</v>
      </c>
      <c r="E21" s="660">
        <v>2317</v>
      </c>
      <c r="F21" s="660">
        <v>411</v>
      </c>
      <c r="G21" s="660">
        <v>3922.5</v>
      </c>
      <c r="H21" s="661">
        <v>7331.5</v>
      </c>
      <c r="I21" s="660">
        <v>7326.5</v>
      </c>
      <c r="J21" s="469">
        <f t="shared" si="1"/>
        <v>5</v>
      </c>
      <c r="L21" s="423">
        <f t="shared" si="2"/>
        <v>1</v>
      </c>
    </row>
    <row r="22" spans="1:12" ht="19.5">
      <c r="A22" s="394">
        <v>18</v>
      </c>
      <c r="B22" s="712" t="s">
        <v>143</v>
      </c>
      <c r="C22" s="708">
        <v>43493.75</v>
      </c>
      <c r="D22" s="660">
        <v>4</v>
      </c>
      <c r="E22" s="660">
        <v>2071</v>
      </c>
      <c r="F22" s="660">
        <v>4034</v>
      </c>
      <c r="G22" s="660">
        <v>638</v>
      </c>
      <c r="H22" s="661">
        <v>6747</v>
      </c>
      <c r="I22" s="660">
        <v>6743</v>
      </c>
      <c r="J22" s="469">
        <f t="shared" si="1"/>
        <v>4</v>
      </c>
      <c r="L22" s="423">
        <f t="shared" si="2"/>
        <v>1</v>
      </c>
    </row>
    <row r="23" spans="1:12" ht="19.5">
      <c r="A23" s="394">
        <v>19</v>
      </c>
      <c r="B23" s="712" t="s">
        <v>141</v>
      </c>
      <c r="C23" s="708">
        <v>130489.48</v>
      </c>
      <c r="D23" s="660">
        <v>210.78</v>
      </c>
      <c r="E23" s="660">
        <v>1670.25</v>
      </c>
      <c r="F23" s="660">
        <v>2815</v>
      </c>
      <c r="G23" s="660">
        <v>1520</v>
      </c>
      <c r="H23" s="661">
        <v>6216.03</v>
      </c>
      <c r="I23" s="660">
        <v>6240.03</v>
      </c>
      <c r="J23" s="469">
        <f t="shared" si="1"/>
        <v>-24</v>
      </c>
      <c r="L23" s="423">
        <f t="shared" si="2"/>
        <v>1</v>
      </c>
    </row>
    <row r="24" spans="1:12" ht="19.5">
      <c r="A24" s="394">
        <v>20</v>
      </c>
      <c r="B24" s="712" t="s">
        <v>156</v>
      </c>
      <c r="C24" s="662">
        <v>66946</v>
      </c>
      <c r="D24" s="660">
        <v>347</v>
      </c>
      <c r="E24" s="660">
        <v>0</v>
      </c>
      <c r="F24" s="660">
        <v>393</v>
      </c>
      <c r="G24" s="660">
        <v>3438</v>
      </c>
      <c r="H24" s="660">
        <v>4178</v>
      </c>
      <c r="I24" s="660">
        <v>4178</v>
      </c>
      <c r="J24" s="469">
        <f t="shared" si="1"/>
        <v>0</v>
      </c>
      <c r="L24" s="423">
        <f t="shared" si="2"/>
        <v>1</v>
      </c>
    </row>
    <row r="25" spans="1:12" ht="19.5">
      <c r="A25" s="394">
        <v>21</v>
      </c>
      <c r="B25" s="712" t="s">
        <v>160</v>
      </c>
      <c r="C25" s="662">
        <v>27503.25</v>
      </c>
      <c r="D25" s="660">
        <v>0</v>
      </c>
      <c r="E25" s="660">
        <v>841.5</v>
      </c>
      <c r="F25" s="660">
        <v>2779.75</v>
      </c>
      <c r="G25" s="660">
        <v>18</v>
      </c>
      <c r="H25" s="660">
        <v>3639.25</v>
      </c>
      <c r="I25" s="661">
        <v>3639.25</v>
      </c>
      <c r="J25" s="469">
        <f t="shared" si="1"/>
        <v>0</v>
      </c>
      <c r="L25" s="423">
        <f t="shared" si="2"/>
        <v>1</v>
      </c>
    </row>
    <row r="26" spans="1:12" ht="19.5">
      <c r="A26" s="394">
        <v>22</v>
      </c>
      <c r="B26" s="712" t="s">
        <v>148</v>
      </c>
      <c r="C26" s="708">
        <v>157997.38</v>
      </c>
      <c r="D26" s="660">
        <v>212</v>
      </c>
      <c r="E26" s="660">
        <v>1724</v>
      </c>
      <c r="F26" s="660">
        <v>0</v>
      </c>
      <c r="G26" s="660">
        <v>858</v>
      </c>
      <c r="H26" s="660">
        <v>2794</v>
      </c>
      <c r="I26" s="660">
        <v>2794</v>
      </c>
      <c r="J26" s="469">
        <f t="shared" si="1"/>
        <v>0</v>
      </c>
      <c r="L26" s="423">
        <f t="shared" si="2"/>
        <v>1</v>
      </c>
    </row>
    <row r="27" spans="1:12" ht="19.5">
      <c r="A27" s="394">
        <v>23</v>
      </c>
      <c r="B27" s="712" t="s">
        <v>151</v>
      </c>
      <c r="C27" s="708">
        <v>163000.32000000001</v>
      </c>
      <c r="D27" s="660">
        <v>159.44999999999999</v>
      </c>
      <c r="E27" s="660">
        <v>0</v>
      </c>
      <c r="F27" s="660">
        <v>2310</v>
      </c>
      <c r="G27" s="660">
        <v>129</v>
      </c>
      <c r="H27" s="660">
        <v>2598.4499999999998</v>
      </c>
      <c r="I27" s="660">
        <v>2601.4499999999998</v>
      </c>
      <c r="J27" s="469">
        <f t="shared" si="1"/>
        <v>-3</v>
      </c>
      <c r="L27" s="423">
        <f t="shared" si="2"/>
        <v>1</v>
      </c>
    </row>
    <row r="28" spans="1:12" ht="19.5">
      <c r="A28" s="394">
        <v>24</v>
      </c>
      <c r="B28" s="712" t="s">
        <v>146</v>
      </c>
      <c r="C28" s="708">
        <v>115636.25</v>
      </c>
      <c r="D28" s="660">
        <v>0</v>
      </c>
      <c r="E28" s="660">
        <v>0</v>
      </c>
      <c r="F28" s="660">
        <v>572.25</v>
      </c>
      <c r="G28" s="660">
        <v>1627.5</v>
      </c>
      <c r="H28" s="660">
        <v>2199.75</v>
      </c>
      <c r="I28" s="660">
        <v>2407.25</v>
      </c>
      <c r="J28" s="469">
        <f t="shared" si="1"/>
        <v>-207.5</v>
      </c>
      <c r="L28" s="423">
        <f t="shared" si="2"/>
        <v>1</v>
      </c>
    </row>
    <row r="29" spans="1:12" ht="19.5">
      <c r="A29" s="394">
        <v>25</v>
      </c>
      <c r="B29" s="712" t="s">
        <v>152</v>
      </c>
      <c r="C29" s="661">
        <v>371938.18</v>
      </c>
      <c r="D29" s="660">
        <v>585.79</v>
      </c>
      <c r="E29" s="660">
        <v>780</v>
      </c>
      <c r="F29" s="660">
        <v>155</v>
      </c>
      <c r="G29" s="660">
        <v>38</v>
      </c>
      <c r="H29" s="660">
        <v>1558.79</v>
      </c>
      <c r="I29" s="661">
        <v>1624.73</v>
      </c>
      <c r="J29" s="469">
        <f t="shared" si="1"/>
        <v>-65.940000000000055</v>
      </c>
      <c r="L29" s="423">
        <f t="shared" si="2"/>
        <v>1</v>
      </c>
    </row>
    <row r="30" spans="1:12" ht="19.5">
      <c r="A30" s="394">
        <v>26</v>
      </c>
      <c r="B30" s="712" t="s">
        <v>178</v>
      </c>
      <c r="C30" s="708">
        <v>119138.3</v>
      </c>
      <c r="D30" s="660">
        <v>0</v>
      </c>
      <c r="E30" s="660">
        <v>254</v>
      </c>
      <c r="F30" s="660">
        <v>246</v>
      </c>
      <c r="G30" s="660">
        <v>1015</v>
      </c>
      <c r="H30" s="660">
        <v>1515</v>
      </c>
      <c r="I30" s="661">
        <v>1481</v>
      </c>
      <c r="J30" s="469">
        <f t="shared" si="1"/>
        <v>34</v>
      </c>
      <c r="L30" s="423">
        <f t="shared" si="2"/>
        <v>1</v>
      </c>
    </row>
    <row r="31" spans="1:12" ht="19.5">
      <c r="A31" s="394">
        <v>27</v>
      </c>
      <c r="B31" s="712" t="s">
        <v>125</v>
      </c>
      <c r="C31" s="661">
        <v>346604.11</v>
      </c>
      <c r="D31" s="660">
        <v>182</v>
      </c>
      <c r="E31" s="660">
        <v>75.75</v>
      </c>
      <c r="F31" s="660">
        <v>327.06</v>
      </c>
      <c r="G31" s="660">
        <v>743</v>
      </c>
      <c r="H31" s="661">
        <v>1327.81</v>
      </c>
      <c r="I31" s="660">
        <v>1327.81</v>
      </c>
      <c r="J31" s="469">
        <f t="shared" si="1"/>
        <v>0</v>
      </c>
      <c r="L31" s="423">
        <f t="shared" si="2"/>
        <v>1</v>
      </c>
    </row>
    <row r="32" spans="1:12" ht="19.5">
      <c r="A32" s="394">
        <v>28</v>
      </c>
      <c r="B32" s="712" t="s">
        <v>144</v>
      </c>
      <c r="C32" s="708">
        <v>33643.79</v>
      </c>
      <c r="D32" s="660">
        <v>100</v>
      </c>
      <c r="E32" s="660">
        <v>580</v>
      </c>
      <c r="F32" s="660">
        <v>594</v>
      </c>
      <c r="G32" s="660">
        <v>14.5</v>
      </c>
      <c r="H32" s="661">
        <v>1288.5</v>
      </c>
      <c r="I32" s="660">
        <v>794.5</v>
      </c>
      <c r="J32" s="469">
        <f t="shared" si="1"/>
        <v>494</v>
      </c>
      <c r="L32" s="423">
        <f t="shared" si="2"/>
        <v>1</v>
      </c>
    </row>
    <row r="33" spans="1:12" ht="19.5">
      <c r="A33" s="394">
        <v>29</v>
      </c>
      <c r="B33" s="712" t="s">
        <v>181</v>
      </c>
      <c r="C33" s="708">
        <v>118727.5</v>
      </c>
      <c r="D33" s="660">
        <v>54</v>
      </c>
      <c r="E33" s="660">
        <v>55</v>
      </c>
      <c r="F33" s="660">
        <v>82</v>
      </c>
      <c r="G33" s="660">
        <v>234</v>
      </c>
      <c r="H33" s="660">
        <v>425</v>
      </c>
      <c r="I33" s="660">
        <v>425</v>
      </c>
      <c r="J33" s="469">
        <f t="shared" si="1"/>
        <v>0</v>
      </c>
      <c r="L33" s="423">
        <f t="shared" si="2"/>
        <v>1</v>
      </c>
    </row>
    <row r="34" spans="1:12" ht="19.5">
      <c r="A34" s="394">
        <v>30</v>
      </c>
      <c r="B34" s="712" t="s">
        <v>177</v>
      </c>
      <c r="C34" s="708">
        <v>9908.75</v>
      </c>
      <c r="D34" s="660">
        <v>0</v>
      </c>
      <c r="E34" s="660">
        <v>0</v>
      </c>
      <c r="F34" s="660">
        <v>400</v>
      </c>
      <c r="G34" s="660">
        <v>5</v>
      </c>
      <c r="H34" s="660">
        <v>405</v>
      </c>
      <c r="I34" s="660">
        <v>400</v>
      </c>
      <c r="J34" s="469">
        <f t="shared" si="1"/>
        <v>5</v>
      </c>
      <c r="L34" s="423">
        <f t="shared" si="2"/>
        <v>1</v>
      </c>
    </row>
    <row r="35" spans="1:12" ht="19.5">
      <c r="A35" s="394">
        <v>31</v>
      </c>
      <c r="B35" s="712" t="s">
        <v>130</v>
      </c>
      <c r="C35" s="661">
        <v>55052</v>
      </c>
      <c r="D35" s="660">
        <v>31</v>
      </c>
      <c r="E35" s="660">
        <v>56.75</v>
      </c>
      <c r="F35" s="660">
        <v>57</v>
      </c>
      <c r="G35" s="660">
        <v>49.75</v>
      </c>
      <c r="H35" s="661">
        <v>194.5</v>
      </c>
      <c r="I35" s="660">
        <v>194.5</v>
      </c>
      <c r="J35" s="469">
        <f t="shared" si="1"/>
        <v>0</v>
      </c>
      <c r="L35" s="423">
        <f t="shared" si="2"/>
        <v>1</v>
      </c>
    </row>
    <row r="36" spans="1:12" ht="19.5">
      <c r="A36" s="394">
        <v>32</v>
      </c>
      <c r="B36" s="712" t="s">
        <v>123</v>
      </c>
      <c r="C36" s="661">
        <v>11948.75</v>
      </c>
      <c r="D36" s="660">
        <v>0</v>
      </c>
      <c r="E36" s="660">
        <v>0</v>
      </c>
      <c r="F36" s="660">
        <v>36</v>
      </c>
      <c r="G36" s="660">
        <v>102</v>
      </c>
      <c r="H36" s="660">
        <v>138</v>
      </c>
      <c r="I36" s="660">
        <v>218</v>
      </c>
      <c r="J36" s="469">
        <f t="shared" si="1"/>
        <v>-80</v>
      </c>
      <c r="L36" s="423">
        <f t="shared" si="2"/>
        <v>1</v>
      </c>
    </row>
    <row r="37" spans="1:12" ht="19.5">
      <c r="A37" s="394">
        <v>33</v>
      </c>
      <c r="B37" s="712" t="s">
        <v>150</v>
      </c>
      <c r="C37" s="708">
        <v>96056</v>
      </c>
      <c r="D37" s="660">
        <v>8</v>
      </c>
      <c r="E37" s="660">
        <v>0</v>
      </c>
      <c r="F37" s="660">
        <v>53</v>
      </c>
      <c r="G37" s="660">
        <v>0</v>
      </c>
      <c r="H37" s="660">
        <v>61</v>
      </c>
      <c r="I37" s="661">
        <v>61</v>
      </c>
      <c r="J37" s="469">
        <f t="shared" si="1"/>
        <v>0</v>
      </c>
      <c r="L37" s="423">
        <f t="shared" si="2"/>
        <v>1</v>
      </c>
    </row>
    <row r="38" spans="1:12" ht="19.5">
      <c r="A38" s="394">
        <v>34</v>
      </c>
      <c r="B38" s="712" t="s">
        <v>124</v>
      </c>
      <c r="C38" s="661">
        <v>179627.75</v>
      </c>
      <c r="D38" s="660">
        <v>0</v>
      </c>
      <c r="E38" s="660">
        <v>37.75</v>
      </c>
      <c r="F38" s="660">
        <v>4</v>
      </c>
      <c r="G38" s="660">
        <v>6</v>
      </c>
      <c r="H38" s="660">
        <v>47.75</v>
      </c>
      <c r="I38" s="660">
        <v>47.75</v>
      </c>
      <c r="J38" s="469">
        <f t="shared" si="1"/>
        <v>0</v>
      </c>
      <c r="L38" s="423">
        <f t="shared" si="2"/>
        <v>1</v>
      </c>
    </row>
    <row r="39" spans="1:12" ht="19.5">
      <c r="A39" s="394">
        <v>35</v>
      </c>
      <c r="B39" s="712" t="s">
        <v>132</v>
      </c>
      <c r="C39" s="661">
        <v>42808.9</v>
      </c>
      <c r="D39" s="660">
        <v>25</v>
      </c>
      <c r="E39" s="660">
        <v>0</v>
      </c>
      <c r="F39" s="660">
        <v>0</v>
      </c>
      <c r="G39" s="660">
        <v>12</v>
      </c>
      <c r="H39" s="660">
        <v>37</v>
      </c>
      <c r="I39" s="660">
        <v>44</v>
      </c>
      <c r="J39" s="469">
        <f t="shared" si="1"/>
        <v>-7</v>
      </c>
      <c r="L39" s="423">
        <f t="shared" si="2"/>
        <v>1</v>
      </c>
    </row>
    <row r="40" spans="1:12" ht="19.5">
      <c r="A40" s="394">
        <v>36</v>
      </c>
      <c r="B40" s="712" t="s">
        <v>147</v>
      </c>
      <c r="C40" s="708">
        <v>220669.91</v>
      </c>
      <c r="D40" s="660">
        <v>10</v>
      </c>
      <c r="E40" s="660">
        <v>9</v>
      </c>
      <c r="F40" s="660">
        <v>5</v>
      </c>
      <c r="G40" s="660">
        <v>9</v>
      </c>
      <c r="H40" s="660">
        <v>33</v>
      </c>
      <c r="I40" s="660">
        <v>33</v>
      </c>
      <c r="J40" s="469">
        <f t="shared" si="1"/>
        <v>0</v>
      </c>
      <c r="L40" s="423">
        <f t="shared" si="2"/>
        <v>1</v>
      </c>
    </row>
    <row r="41" spans="1:12" ht="19.5">
      <c r="A41" s="394">
        <v>37</v>
      </c>
      <c r="B41" s="712" t="s">
        <v>119</v>
      </c>
      <c r="C41" s="661">
        <v>207790.16</v>
      </c>
      <c r="D41" s="660">
        <v>0</v>
      </c>
      <c r="E41" s="660">
        <v>18.25</v>
      </c>
      <c r="F41" s="660">
        <v>0</v>
      </c>
      <c r="G41" s="660">
        <v>13</v>
      </c>
      <c r="H41" s="660">
        <v>31.25</v>
      </c>
      <c r="I41" s="660">
        <v>31.25</v>
      </c>
      <c r="J41" s="469">
        <f t="shared" si="1"/>
        <v>0</v>
      </c>
      <c r="L41" s="423">
        <f t="shared" si="2"/>
        <v>1</v>
      </c>
    </row>
    <row r="42" spans="1:12" ht="19.5">
      <c r="A42" s="394">
        <v>38</v>
      </c>
      <c r="B42" s="712" t="s">
        <v>145</v>
      </c>
      <c r="C42" s="708">
        <v>162360.10999999999</v>
      </c>
      <c r="D42" s="660">
        <v>0</v>
      </c>
      <c r="E42" s="660">
        <v>2</v>
      </c>
      <c r="F42" s="660">
        <v>20</v>
      </c>
      <c r="G42" s="660">
        <v>9</v>
      </c>
      <c r="H42" s="661">
        <v>31</v>
      </c>
      <c r="I42" s="660">
        <v>31</v>
      </c>
      <c r="J42" s="469">
        <f t="shared" si="1"/>
        <v>0</v>
      </c>
      <c r="L42" s="423">
        <f t="shared" si="2"/>
        <v>1</v>
      </c>
    </row>
    <row r="43" spans="1:12" ht="19.5">
      <c r="A43" s="394">
        <v>39</v>
      </c>
      <c r="B43" s="712" t="s">
        <v>137</v>
      </c>
      <c r="C43" s="708">
        <v>24621.62</v>
      </c>
      <c r="D43" s="660">
        <v>0</v>
      </c>
      <c r="E43" s="660">
        <v>11.75</v>
      </c>
      <c r="F43" s="660">
        <v>18</v>
      </c>
      <c r="G43" s="660">
        <v>0</v>
      </c>
      <c r="H43" s="660">
        <v>29.75</v>
      </c>
      <c r="I43" s="660">
        <v>29.75</v>
      </c>
      <c r="J43" s="469">
        <f t="shared" si="1"/>
        <v>0</v>
      </c>
      <c r="L43" s="423">
        <f t="shared" si="2"/>
        <v>1</v>
      </c>
    </row>
    <row r="44" spans="1:12" ht="19.5">
      <c r="A44" s="394">
        <v>40</v>
      </c>
      <c r="B44" s="712" t="s">
        <v>164</v>
      </c>
      <c r="C44" s="708">
        <v>1227</v>
      </c>
      <c r="D44" s="660">
        <v>0</v>
      </c>
      <c r="E44" s="660">
        <v>5</v>
      </c>
      <c r="F44" s="660">
        <v>6.5</v>
      </c>
      <c r="G44" s="660">
        <v>11.5</v>
      </c>
      <c r="H44" s="660">
        <v>23</v>
      </c>
      <c r="I44" s="661">
        <v>23</v>
      </c>
      <c r="J44" s="469">
        <f t="shared" si="1"/>
        <v>0</v>
      </c>
      <c r="L44" s="423">
        <f t="shared" si="2"/>
        <v>1</v>
      </c>
    </row>
    <row r="45" spans="1:12" ht="19.5">
      <c r="A45" s="394">
        <v>41</v>
      </c>
      <c r="B45" s="712" t="s">
        <v>158</v>
      </c>
      <c r="C45" s="708">
        <v>33</v>
      </c>
      <c r="D45" s="660">
        <v>0</v>
      </c>
      <c r="E45" s="660">
        <v>0</v>
      </c>
      <c r="F45" s="660">
        <v>0</v>
      </c>
      <c r="G45" s="660">
        <v>0</v>
      </c>
      <c r="H45" s="660">
        <v>0</v>
      </c>
      <c r="I45" s="660">
        <v>0</v>
      </c>
      <c r="J45" s="469">
        <f t="shared" si="1"/>
        <v>0</v>
      </c>
      <c r="L45" s="423">
        <f t="shared" si="2"/>
        <v>0</v>
      </c>
    </row>
    <row r="46" spans="1:12" ht="19.5">
      <c r="A46" s="394">
        <v>42</v>
      </c>
      <c r="B46" s="713" t="s">
        <v>161</v>
      </c>
      <c r="C46" s="662">
        <v>21.25</v>
      </c>
      <c r="D46" s="660">
        <v>0</v>
      </c>
      <c r="E46" s="660">
        <v>0</v>
      </c>
      <c r="F46" s="660">
        <v>0</v>
      </c>
      <c r="G46" s="660">
        <v>0</v>
      </c>
      <c r="H46" s="663">
        <v>0</v>
      </c>
      <c r="I46" s="663">
        <v>0</v>
      </c>
      <c r="J46" s="469">
        <f t="shared" si="1"/>
        <v>0</v>
      </c>
      <c r="L46" s="423">
        <f t="shared" si="2"/>
        <v>0</v>
      </c>
    </row>
    <row r="47" spans="1:12" ht="19.5">
      <c r="A47" s="394">
        <v>43</v>
      </c>
      <c r="B47" s="713" t="s">
        <v>175</v>
      </c>
      <c r="C47" s="662">
        <v>74</v>
      </c>
      <c r="D47" s="660">
        <v>0</v>
      </c>
      <c r="E47" s="660">
        <v>0</v>
      </c>
      <c r="F47" s="660">
        <v>0</v>
      </c>
      <c r="G47" s="660">
        <v>0</v>
      </c>
      <c r="H47" s="660">
        <v>0</v>
      </c>
      <c r="I47" s="660">
        <v>0</v>
      </c>
      <c r="J47" s="469">
        <f t="shared" si="1"/>
        <v>0</v>
      </c>
      <c r="L47" s="423">
        <f t="shared" si="2"/>
        <v>0</v>
      </c>
    </row>
    <row r="48" spans="1:12" ht="19.5">
      <c r="A48" s="394">
        <v>44</v>
      </c>
      <c r="B48" s="713" t="s">
        <v>176</v>
      </c>
      <c r="C48" s="708">
        <v>1024</v>
      </c>
      <c r="D48" s="660">
        <v>0</v>
      </c>
      <c r="E48" s="660">
        <v>0</v>
      </c>
      <c r="F48" s="660">
        <v>0</v>
      </c>
      <c r="G48" s="660">
        <v>0</v>
      </c>
      <c r="H48" s="660">
        <v>0</v>
      </c>
      <c r="I48" s="660">
        <v>0</v>
      </c>
      <c r="J48" s="469">
        <f t="shared" si="1"/>
        <v>0</v>
      </c>
      <c r="L48" s="423">
        <f t="shared" si="2"/>
        <v>0</v>
      </c>
    </row>
    <row r="49" spans="1:12" ht="19.5">
      <c r="A49" s="394">
        <v>45</v>
      </c>
      <c r="B49" s="713" t="s">
        <v>168</v>
      </c>
      <c r="C49" s="708">
        <v>112</v>
      </c>
      <c r="D49" s="660">
        <v>0</v>
      </c>
      <c r="E49" s="660">
        <v>0</v>
      </c>
      <c r="F49" s="660">
        <v>0</v>
      </c>
      <c r="G49" s="660">
        <v>0</v>
      </c>
      <c r="H49" s="660">
        <v>0</v>
      </c>
      <c r="I49" s="660">
        <v>0</v>
      </c>
      <c r="J49" s="469">
        <f t="shared" si="1"/>
        <v>0</v>
      </c>
      <c r="L49" s="423">
        <f t="shared" si="2"/>
        <v>0</v>
      </c>
    </row>
    <row r="50" spans="1:12" ht="19.5">
      <c r="A50" s="394">
        <v>46</v>
      </c>
      <c r="B50" s="713" t="s">
        <v>139</v>
      </c>
      <c r="C50" s="708">
        <v>6892.22</v>
      </c>
      <c r="D50" s="660">
        <v>0</v>
      </c>
      <c r="E50" s="660">
        <v>0</v>
      </c>
      <c r="F50" s="660">
        <v>0</v>
      </c>
      <c r="G50" s="660">
        <v>0</v>
      </c>
      <c r="H50" s="663">
        <v>0</v>
      </c>
      <c r="I50" s="663">
        <v>0</v>
      </c>
      <c r="J50" s="469">
        <f t="shared" si="1"/>
        <v>0</v>
      </c>
      <c r="L50" s="423">
        <f t="shared" si="2"/>
        <v>0</v>
      </c>
    </row>
    <row r="51" spans="1:12" ht="19.5">
      <c r="A51" s="394">
        <v>47</v>
      </c>
      <c r="B51" s="713" t="s">
        <v>149</v>
      </c>
      <c r="C51" s="708">
        <v>2990.39</v>
      </c>
      <c r="D51" s="660">
        <v>0</v>
      </c>
      <c r="E51" s="660">
        <v>0</v>
      </c>
      <c r="F51" s="660">
        <v>0</v>
      </c>
      <c r="G51" s="660">
        <v>0</v>
      </c>
      <c r="H51" s="660">
        <v>0</v>
      </c>
      <c r="I51" s="660">
        <v>5.5</v>
      </c>
      <c r="J51" s="469">
        <f t="shared" si="1"/>
        <v>-5.5</v>
      </c>
      <c r="L51" s="423">
        <f t="shared" si="2"/>
        <v>0</v>
      </c>
    </row>
    <row r="52" spans="1:12" ht="19.5">
      <c r="A52" s="394">
        <v>48</v>
      </c>
      <c r="B52" s="713" t="s">
        <v>118</v>
      </c>
      <c r="C52" s="661">
        <v>968</v>
      </c>
      <c r="D52" s="660">
        <v>0</v>
      </c>
      <c r="E52" s="660">
        <v>0</v>
      </c>
      <c r="F52" s="660">
        <v>0</v>
      </c>
      <c r="G52" s="660">
        <v>0</v>
      </c>
      <c r="H52" s="663">
        <v>0</v>
      </c>
      <c r="I52" s="663">
        <v>0</v>
      </c>
      <c r="J52" s="469">
        <f t="shared" si="1"/>
        <v>0</v>
      </c>
      <c r="L52" s="423">
        <f t="shared" si="2"/>
        <v>0</v>
      </c>
    </row>
    <row r="53" spans="1:12" ht="19.5">
      <c r="A53" s="394">
        <v>49</v>
      </c>
      <c r="B53" s="713" t="s">
        <v>117</v>
      </c>
      <c r="C53" s="661">
        <v>9421</v>
      </c>
      <c r="D53" s="660">
        <v>0</v>
      </c>
      <c r="E53" s="660">
        <v>0</v>
      </c>
      <c r="F53" s="660">
        <v>0</v>
      </c>
      <c r="G53" s="660">
        <v>0</v>
      </c>
      <c r="H53" s="661">
        <v>0</v>
      </c>
      <c r="I53" s="660">
        <v>0</v>
      </c>
      <c r="J53" s="469">
        <f t="shared" si="1"/>
        <v>0</v>
      </c>
      <c r="L53" s="423">
        <f t="shared" si="2"/>
        <v>0</v>
      </c>
    </row>
    <row r="54" spans="1:12" ht="19.5">
      <c r="A54" s="394">
        <v>50</v>
      </c>
      <c r="B54" s="713" t="s">
        <v>121</v>
      </c>
      <c r="C54" s="661">
        <v>17903.78</v>
      </c>
      <c r="D54" s="660">
        <v>0</v>
      </c>
      <c r="E54" s="660">
        <v>0</v>
      </c>
      <c r="F54" s="660">
        <v>0</v>
      </c>
      <c r="G54" s="660">
        <v>0</v>
      </c>
      <c r="H54" s="709">
        <v>0</v>
      </c>
      <c r="I54" s="663">
        <v>0</v>
      </c>
      <c r="J54" s="469">
        <f t="shared" si="1"/>
        <v>0</v>
      </c>
      <c r="L54" s="423">
        <f t="shared" si="2"/>
        <v>0</v>
      </c>
    </row>
    <row r="55" spans="1:12" ht="19.5">
      <c r="A55" s="394">
        <v>51</v>
      </c>
      <c r="B55" s="713" t="s">
        <v>122</v>
      </c>
      <c r="C55" s="661">
        <v>20173.349999999999</v>
      </c>
      <c r="D55" s="660">
        <v>0</v>
      </c>
      <c r="E55" s="660">
        <v>0</v>
      </c>
      <c r="F55" s="660">
        <v>0</v>
      </c>
      <c r="G55" s="660">
        <v>0</v>
      </c>
      <c r="H55" s="661">
        <v>0</v>
      </c>
      <c r="I55" s="660">
        <v>0</v>
      </c>
      <c r="J55" s="469">
        <f t="shared" si="1"/>
        <v>0</v>
      </c>
      <c r="L55" s="423">
        <f t="shared" si="2"/>
        <v>0</v>
      </c>
    </row>
    <row r="56" spans="1:12" ht="19.5">
      <c r="A56" s="394">
        <v>52</v>
      </c>
      <c r="B56" s="713" t="s">
        <v>126</v>
      </c>
      <c r="C56" s="661">
        <v>20421.009999999998</v>
      </c>
      <c r="D56" s="660">
        <v>0</v>
      </c>
      <c r="E56" s="660">
        <v>0</v>
      </c>
      <c r="F56" s="660">
        <v>0</v>
      </c>
      <c r="G56" s="660">
        <v>0</v>
      </c>
      <c r="H56" s="709">
        <v>0</v>
      </c>
      <c r="I56" s="663">
        <v>0</v>
      </c>
      <c r="J56" s="469">
        <f t="shared" si="1"/>
        <v>0</v>
      </c>
      <c r="L56" s="423">
        <f t="shared" si="2"/>
        <v>0</v>
      </c>
    </row>
    <row r="57" spans="1:12" ht="19.5">
      <c r="A57" s="394">
        <v>53</v>
      </c>
      <c r="B57" s="713" t="s">
        <v>128</v>
      </c>
      <c r="C57" s="661">
        <v>64882.06</v>
      </c>
      <c r="D57" s="660">
        <v>0</v>
      </c>
      <c r="E57" s="660">
        <v>0</v>
      </c>
      <c r="F57" s="660">
        <v>0</v>
      </c>
      <c r="G57" s="660">
        <v>0</v>
      </c>
      <c r="H57" s="709">
        <v>0</v>
      </c>
      <c r="I57" s="663">
        <v>0</v>
      </c>
      <c r="J57" s="469">
        <f t="shared" si="1"/>
        <v>0</v>
      </c>
      <c r="L57" s="423">
        <f t="shared" si="2"/>
        <v>0</v>
      </c>
    </row>
    <row r="58" spans="1:12" ht="19.5">
      <c r="A58" s="394">
        <v>54</v>
      </c>
      <c r="B58" s="713" t="s">
        <v>129</v>
      </c>
      <c r="C58" s="661">
        <v>5229</v>
      </c>
      <c r="D58" s="660">
        <v>0</v>
      </c>
      <c r="E58" s="660">
        <v>0</v>
      </c>
      <c r="F58" s="660">
        <v>0</v>
      </c>
      <c r="G58" s="660">
        <v>0</v>
      </c>
      <c r="H58" s="660">
        <v>0</v>
      </c>
      <c r="I58" s="660">
        <v>0</v>
      </c>
      <c r="J58" s="469">
        <f t="shared" si="1"/>
        <v>0</v>
      </c>
      <c r="L58" s="423">
        <f t="shared" si="2"/>
        <v>0</v>
      </c>
    </row>
    <row r="59" spans="1:12" ht="19.5">
      <c r="A59" s="484"/>
      <c r="B59" s="710" t="s">
        <v>2</v>
      </c>
      <c r="C59" s="479"/>
      <c r="D59" s="486"/>
      <c r="E59" s="486"/>
      <c r="F59" s="486"/>
      <c r="G59" s="486"/>
      <c r="H59" s="491"/>
      <c r="I59" s="486"/>
      <c r="J59" s="487"/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  <pageSetup paperSize="9" orientation="portrait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B490F-BF7C-4B64-82FA-AE9B965D8907}">
  <sheetPr codeName="Sheet60">
    <tabColor theme="9" tint="0.39997558519241921"/>
  </sheetPr>
  <dimension ref="A1:L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J5" sqref="J5"/>
    </sheetView>
  </sheetViews>
  <sheetFormatPr defaultColWidth="9" defaultRowHeight="18.75"/>
  <cols>
    <col min="1" max="1" width="7.140625" style="423" customWidth="1"/>
    <col min="2" max="2" width="14.140625" style="722" customWidth="1"/>
    <col min="3" max="3" width="13.42578125" style="423" customWidth="1"/>
    <col min="4" max="7" width="9" style="423"/>
    <col min="8" max="8" width="13.28515625" style="423" customWidth="1"/>
    <col min="9" max="9" width="12.7109375" style="423" customWidth="1"/>
    <col min="10" max="10" width="14.28515625" style="423" customWidth="1"/>
    <col min="11" max="16384" width="9" style="423"/>
  </cols>
  <sheetData>
    <row r="1" spans="1:12">
      <c r="A1" s="876" t="s">
        <v>583</v>
      </c>
      <c r="B1" s="876"/>
      <c r="C1" s="876"/>
      <c r="D1" s="876"/>
      <c r="E1" s="876"/>
      <c r="F1" s="876"/>
      <c r="G1" s="876"/>
      <c r="H1" s="876"/>
      <c r="I1" s="876"/>
      <c r="J1" s="876"/>
    </row>
    <row r="2" spans="1:12">
      <c r="A2" s="779" t="s">
        <v>227</v>
      </c>
      <c r="B2" s="913" t="s">
        <v>4</v>
      </c>
      <c r="C2" s="471" t="s">
        <v>275</v>
      </c>
      <c r="D2" s="876" t="s">
        <v>276</v>
      </c>
      <c r="E2" s="876"/>
      <c r="F2" s="876"/>
      <c r="G2" s="876"/>
      <c r="H2" s="444" t="s">
        <v>259</v>
      </c>
      <c r="I2" s="444" t="s">
        <v>259</v>
      </c>
      <c r="J2" s="444" t="s">
        <v>277</v>
      </c>
      <c r="L2" s="422" t="s">
        <v>318</v>
      </c>
    </row>
    <row r="3" spans="1:12">
      <c r="A3" s="779"/>
      <c r="B3" s="913"/>
      <c r="C3" s="471" t="s">
        <v>272</v>
      </c>
      <c r="D3" s="444" t="s">
        <v>278</v>
      </c>
      <c r="E3" s="444" t="s">
        <v>279</v>
      </c>
      <c r="F3" s="444" t="s">
        <v>280</v>
      </c>
      <c r="G3" s="444" t="s">
        <v>281</v>
      </c>
      <c r="H3" s="444" t="s">
        <v>235</v>
      </c>
      <c r="I3" s="444" t="s">
        <v>282</v>
      </c>
      <c r="J3" s="444" t="s">
        <v>272</v>
      </c>
    </row>
    <row r="4" spans="1:12">
      <c r="A4" s="876" t="s">
        <v>284</v>
      </c>
      <c r="B4" s="876"/>
      <c r="C4" s="471">
        <f>SUM(C5:C58)</f>
        <v>8580466.6999999993</v>
      </c>
      <c r="D4" s="471">
        <f>SUM(D5:D58)</f>
        <v>0</v>
      </c>
      <c r="E4" s="471">
        <f>SUM(E5:E58)</f>
        <v>376</v>
      </c>
      <c r="F4" s="471">
        <f t="shared" ref="F4:H4" si="0">SUM(F5:F58)</f>
        <v>448.05</v>
      </c>
      <c r="G4" s="471">
        <f t="shared" si="0"/>
        <v>170.5</v>
      </c>
      <c r="H4" s="467">
        <f t="shared" si="0"/>
        <v>994.55</v>
      </c>
      <c r="I4" s="471">
        <f>SUM(I5:I58)</f>
        <v>974.55</v>
      </c>
      <c r="J4" s="471">
        <f>SUM(J5:J58)</f>
        <v>20</v>
      </c>
      <c r="L4" s="424">
        <f>SUM(L5:L58)</f>
        <v>8</v>
      </c>
    </row>
    <row r="5" spans="1:12" ht="19.5">
      <c r="A5" s="394">
        <v>1</v>
      </c>
      <c r="B5" s="718" t="s">
        <v>178</v>
      </c>
      <c r="C5" s="714">
        <v>119138.3</v>
      </c>
      <c r="D5" s="715">
        <v>0</v>
      </c>
      <c r="E5" s="715">
        <v>331</v>
      </c>
      <c r="F5" s="715">
        <v>0</v>
      </c>
      <c r="G5" s="715">
        <v>83</v>
      </c>
      <c r="H5" s="715">
        <v>414</v>
      </c>
      <c r="I5" s="715">
        <v>394</v>
      </c>
      <c r="J5" s="469">
        <f>+H5-I5</f>
        <v>20</v>
      </c>
      <c r="L5" s="423">
        <f>IF(H5&gt;0,1,0)</f>
        <v>1</v>
      </c>
    </row>
    <row r="6" spans="1:12" ht="19.5">
      <c r="A6" s="394">
        <v>2</v>
      </c>
      <c r="B6" s="718" t="s">
        <v>174</v>
      </c>
      <c r="C6" s="714">
        <v>462799.75</v>
      </c>
      <c r="D6" s="715">
        <v>0</v>
      </c>
      <c r="E6" s="715">
        <v>0</v>
      </c>
      <c r="F6" s="715">
        <v>287</v>
      </c>
      <c r="G6" s="715">
        <v>5</v>
      </c>
      <c r="H6" s="715">
        <v>292</v>
      </c>
      <c r="I6" s="715">
        <v>292</v>
      </c>
      <c r="J6" s="469">
        <f t="shared" ref="J6:J57" si="1">+H6-I6</f>
        <v>0</v>
      </c>
      <c r="L6" s="423">
        <f t="shared" ref="L6:L58" si="2">IF(H6&gt;0,1,0)</f>
        <v>1</v>
      </c>
    </row>
    <row r="7" spans="1:12" ht="19.5">
      <c r="A7" s="394">
        <v>3</v>
      </c>
      <c r="B7" s="718" t="s">
        <v>160</v>
      </c>
      <c r="C7" s="714">
        <v>27503.25</v>
      </c>
      <c r="D7" s="715">
        <v>0</v>
      </c>
      <c r="E7" s="715">
        <v>0</v>
      </c>
      <c r="F7" s="715">
        <v>110</v>
      </c>
      <c r="G7" s="715">
        <v>0</v>
      </c>
      <c r="H7" s="715">
        <v>110</v>
      </c>
      <c r="I7" s="715">
        <v>110</v>
      </c>
      <c r="J7" s="469">
        <f t="shared" si="1"/>
        <v>0</v>
      </c>
      <c r="L7" s="423">
        <f t="shared" si="2"/>
        <v>1</v>
      </c>
    </row>
    <row r="8" spans="1:12" ht="19.5">
      <c r="A8" s="394">
        <v>4</v>
      </c>
      <c r="B8" s="718" t="s">
        <v>166</v>
      </c>
      <c r="C8" s="714">
        <v>91447.16</v>
      </c>
      <c r="D8" s="715">
        <v>0</v>
      </c>
      <c r="E8" s="715">
        <v>24</v>
      </c>
      <c r="F8" s="715">
        <v>51.05</v>
      </c>
      <c r="G8" s="715">
        <v>32</v>
      </c>
      <c r="H8" s="715">
        <v>107.05</v>
      </c>
      <c r="I8" s="715">
        <v>107.05</v>
      </c>
      <c r="J8" s="469">
        <f t="shared" si="1"/>
        <v>0</v>
      </c>
      <c r="L8" s="423">
        <f t="shared" si="2"/>
        <v>1</v>
      </c>
    </row>
    <row r="9" spans="1:12" ht="19.5">
      <c r="A9" s="394">
        <v>5</v>
      </c>
      <c r="B9" s="718" t="s">
        <v>164</v>
      </c>
      <c r="C9" s="714">
        <v>1227</v>
      </c>
      <c r="D9" s="715">
        <v>0</v>
      </c>
      <c r="E9" s="715">
        <v>1</v>
      </c>
      <c r="F9" s="715">
        <v>0</v>
      </c>
      <c r="G9" s="715">
        <v>26.5</v>
      </c>
      <c r="H9" s="715">
        <v>27.5</v>
      </c>
      <c r="I9" s="715">
        <v>27.5</v>
      </c>
      <c r="J9" s="469">
        <f t="shared" si="1"/>
        <v>0</v>
      </c>
      <c r="L9" s="423">
        <f t="shared" si="2"/>
        <v>1</v>
      </c>
    </row>
    <row r="10" spans="1:12" ht="19.5">
      <c r="A10" s="394">
        <v>6</v>
      </c>
      <c r="B10" s="718" t="s">
        <v>147</v>
      </c>
      <c r="C10" s="714">
        <v>220669.91</v>
      </c>
      <c r="D10" s="715">
        <v>0</v>
      </c>
      <c r="E10" s="715">
        <v>0</v>
      </c>
      <c r="F10" s="715">
        <v>0</v>
      </c>
      <c r="G10" s="715">
        <v>18</v>
      </c>
      <c r="H10" s="715">
        <v>18</v>
      </c>
      <c r="I10" s="715">
        <v>18</v>
      </c>
      <c r="J10" s="469">
        <f t="shared" si="1"/>
        <v>0</v>
      </c>
      <c r="L10" s="423">
        <f t="shared" si="2"/>
        <v>1</v>
      </c>
    </row>
    <row r="11" spans="1:12" ht="19.5">
      <c r="A11" s="394">
        <v>7</v>
      </c>
      <c r="B11" s="718" t="s">
        <v>172</v>
      </c>
      <c r="C11" s="714">
        <v>252614.75</v>
      </c>
      <c r="D11" s="715">
        <v>0</v>
      </c>
      <c r="E11" s="715">
        <v>16</v>
      </c>
      <c r="F11" s="715">
        <v>0</v>
      </c>
      <c r="G11" s="715">
        <v>0</v>
      </c>
      <c r="H11" s="715">
        <v>16</v>
      </c>
      <c r="I11" s="715">
        <v>16</v>
      </c>
      <c r="J11" s="469">
        <f t="shared" si="1"/>
        <v>0</v>
      </c>
      <c r="L11" s="423">
        <f t="shared" si="2"/>
        <v>1</v>
      </c>
    </row>
    <row r="12" spans="1:12" ht="19.5">
      <c r="A12" s="394">
        <v>8</v>
      </c>
      <c r="B12" s="718" t="s">
        <v>146</v>
      </c>
      <c r="C12" s="716">
        <v>115636.25</v>
      </c>
      <c r="D12" s="715">
        <v>0</v>
      </c>
      <c r="E12" s="715">
        <v>4</v>
      </c>
      <c r="F12" s="715">
        <v>0</v>
      </c>
      <c r="G12" s="715">
        <v>6</v>
      </c>
      <c r="H12" s="715">
        <v>10</v>
      </c>
      <c r="I12" s="715">
        <v>10</v>
      </c>
      <c r="J12" s="469">
        <f t="shared" si="1"/>
        <v>0</v>
      </c>
      <c r="L12" s="423">
        <f t="shared" si="2"/>
        <v>1</v>
      </c>
    </row>
    <row r="13" spans="1:12" ht="19.5">
      <c r="A13" s="394">
        <v>9</v>
      </c>
      <c r="B13" s="719" t="s">
        <v>156</v>
      </c>
      <c r="C13" s="716">
        <v>66946</v>
      </c>
      <c r="D13" s="715">
        <v>0</v>
      </c>
      <c r="E13" s="715">
        <v>0</v>
      </c>
      <c r="F13" s="715">
        <v>0</v>
      </c>
      <c r="G13" s="715">
        <v>0</v>
      </c>
      <c r="H13" s="715">
        <v>0</v>
      </c>
      <c r="I13" s="715">
        <v>0</v>
      </c>
      <c r="J13" s="469">
        <f t="shared" si="1"/>
        <v>0</v>
      </c>
      <c r="L13" s="423">
        <f t="shared" si="2"/>
        <v>0</v>
      </c>
    </row>
    <row r="14" spans="1:12" ht="19.5">
      <c r="A14" s="394">
        <v>10</v>
      </c>
      <c r="B14" s="719" t="s">
        <v>158</v>
      </c>
      <c r="C14" s="714">
        <v>33</v>
      </c>
      <c r="D14" s="715">
        <v>0</v>
      </c>
      <c r="E14" s="715">
        <v>0</v>
      </c>
      <c r="F14" s="715">
        <v>0</v>
      </c>
      <c r="G14" s="715">
        <v>0</v>
      </c>
      <c r="H14" s="715">
        <v>0</v>
      </c>
      <c r="I14" s="715">
        <v>0</v>
      </c>
      <c r="J14" s="469">
        <f t="shared" si="1"/>
        <v>0</v>
      </c>
      <c r="L14" s="423">
        <f t="shared" si="2"/>
        <v>0</v>
      </c>
    </row>
    <row r="15" spans="1:12" ht="19.5">
      <c r="A15" s="394">
        <v>11</v>
      </c>
      <c r="B15" s="719" t="s">
        <v>159</v>
      </c>
      <c r="C15" s="716">
        <v>327716.57</v>
      </c>
      <c r="D15" s="715">
        <v>0</v>
      </c>
      <c r="E15" s="715">
        <v>0</v>
      </c>
      <c r="F15" s="715">
        <v>0</v>
      </c>
      <c r="G15" s="715">
        <v>0</v>
      </c>
      <c r="H15" s="715">
        <v>0</v>
      </c>
      <c r="I15" s="715">
        <v>0</v>
      </c>
      <c r="J15" s="469">
        <f t="shared" si="1"/>
        <v>0</v>
      </c>
      <c r="L15" s="423">
        <f t="shared" si="2"/>
        <v>0</v>
      </c>
    </row>
    <row r="16" spans="1:12" ht="19.5">
      <c r="A16" s="394">
        <v>12</v>
      </c>
      <c r="B16" s="719" t="s">
        <v>161</v>
      </c>
      <c r="C16" s="714">
        <v>21.25</v>
      </c>
      <c r="D16" s="715">
        <v>0</v>
      </c>
      <c r="E16" s="715">
        <v>0</v>
      </c>
      <c r="F16" s="715">
        <v>0</v>
      </c>
      <c r="G16" s="715">
        <v>0</v>
      </c>
      <c r="H16" s="715">
        <v>0</v>
      </c>
      <c r="I16" s="715">
        <v>0</v>
      </c>
      <c r="J16" s="469">
        <f t="shared" si="1"/>
        <v>0</v>
      </c>
      <c r="L16" s="423">
        <f t="shared" si="2"/>
        <v>0</v>
      </c>
    </row>
    <row r="17" spans="1:12" ht="19.5">
      <c r="A17" s="394">
        <v>13</v>
      </c>
      <c r="B17" s="719" t="s">
        <v>175</v>
      </c>
      <c r="C17" s="714">
        <v>74</v>
      </c>
      <c r="D17" s="715">
        <v>0</v>
      </c>
      <c r="E17" s="715">
        <v>0</v>
      </c>
      <c r="F17" s="715">
        <v>0</v>
      </c>
      <c r="G17" s="715">
        <v>0</v>
      </c>
      <c r="H17" s="715">
        <v>0</v>
      </c>
      <c r="I17" s="715">
        <v>0</v>
      </c>
      <c r="J17" s="469">
        <f t="shared" si="1"/>
        <v>0</v>
      </c>
      <c r="L17" s="423">
        <f t="shared" si="2"/>
        <v>0</v>
      </c>
    </row>
    <row r="18" spans="1:12" ht="19.5">
      <c r="A18" s="394">
        <v>14</v>
      </c>
      <c r="B18" s="719" t="s">
        <v>176</v>
      </c>
      <c r="C18" s="714">
        <v>1024</v>
      </c>
      <c r="D18" s="715">
        <v>0</v>
      </c>
      <c r="E18" s="715">
        <v>0</v>
      </c>
      <c r="F18" s="715">
        <v>0</v>
      </c>
      <c r="G18" s="715">
        <v>0</v>
      </c>
      <c r="H18" s="715">
        <v>0</v>
      </c>
      <c r="I18" s="715">
        <v>0</v>
      </c>
      <c r="J18" s="469">
        <f t="shared" si="1"/>
        <v>0</v>
      </c>
      <c r="L18" s="423">
        <f t="shared" si="2"/>
        <v>0</v>
      </c>
    </row>
    <row r="19" spans="1:12" ht="19.5">
      <c r="A19" s="394">
        <v>15</v>
      </c>
      <c r="B19" s="719" t="s">
        <v>177</v>
      </c>
      <c r="C19" s="714">
        <v>9908.75</v>
      </c>
      <c r="D19" s="715">
        <v>0</v>
      </c>
      <c r="E19" s="715">
        <v>0</v>
      </c>
      <c r="F19" s="715">
        <v>0</v>
      </c>
      <c r="G19" s="715">
        <v>0</v>
      </c>
      <c r="H19" s="715">
        <v>0</v>
      </c>
      <c r="I19" s="715">
        <v>0</v>
      </c>
      <c r="J19" s="469">
        <f t="shared" si="1"/>
        <v>0</v>
      </c>
      <c r="L19" s="423">
        <f t="shared" si="2"/>
        <v>0</v>
      </c>
    </row>
    <row r="20" spans="1:12" ht="19.5">
      <c r="A20" s="394">
        <v>16</v>
      </c>
      <c r="B20" s="719" t="s">
        <v>181</v>
      </c>
      <c r="C20" s="714">
        <v>118727.5</v>
      </c>
      <c r="D20" s="715">
        <v>0</v>
      </c>
      <c r="E20" s="715">
        <v>0</v>
      </c>
      <c r="F20" s="715">
        <v>0</v>
      </c>
      <c r="G20" s="715">
        <v>0</v>
      </c>
      <c r="H20" s="715">
        <v>0</v>
      </c>
      <c r="I20" s="715">
        <v>0</v>
      </c>
      <c r="J20" s="469">
        <f t="shared" si="1"/>
        <v>0</v>
      </c>
      <c r="L20" s="423">
        <f t="shared" si="2"/>
        <v>0</v>
      </c>
    </row>
    <row r="21" spans="1:12" ht="19.5">
      <c r="A21" s="394">
        <v>17</v>
      </c>
      <c r="B21" s="719" t="s">
        <v>165</v>
      </c>
      <c r="C21" s="714">
        <v>140546.25</v>
      </c>
      <c r="D21" s="715">
        <v>0</v>
      </c>
      <c r="E21" s="715">
        <v>0</v>
      </c>
      <c r="F21" s="715">
        <v>0</v>
      </c>
      <c r="G21" s="715">
        <v>0</v>
      </c>
      <c r="H21" s="715">
        <v>0</v>
      </c>
      <c r="I21" s="715">
        <v>0</v>
      </c>
      <c r="J21" s="469">
        <f t="shared" si="1"/>
        <v>0</v>
      </c>
      <c r="L21" s="423">
        <f t="shared" si="2"/>
        <v>0</v>
      </c>
    </row>
    <row r="22" spans="1:12" ht="19.5">
      <c r="A22" s="394">
        <v>18</v>
      </c>
      <c r="B22" s="719" t="s">
        <v>168</v>
      </c>
      <c r="C22" s="714">
        <v>112</v>
      </c>
      <c r="D22" s="715">
        <v>0</v>
      </c>
      <c r="E22" s="715">
        <v>0</v>
      </c>
      <c r="F22" s="715">
        <v>0</v>
      </c>
      <c r="G22" s="715">
        <v>0</v>
      </c>
      <c r="H22" s="715">
        <v>0</v>
      </c>
      <c r="I22" s="715">
        <v>0</v>
      </c>
      <c r="J22" s="469">
        <f t="shared" si="1"/>
        <v>0</v>
      </c>
      <c r="L22" s="423">
        <f t="shared" si="2"/>
        <v>0</v>
      </c>
    </row>
    <row r="23" spans="1:12" ht="19.5">
      <c r="A23" s="394">
        <v>19</v>
      </c>
      <c r="B23" s="719" t="s">
        <v>169</v>
      </c>
      <c r="C23" s="714">
        <v>56059.25</v>
      </c>
      <c r="D23" s="715">
        <v>0</v>
      </c>
      <c r="E23" s="715">
        <v>0</v>
      </c>
      <c r="F23" s="715">
        <v>0</v>
      </c>
      <c r="G23" s="715">
        <v>0</v>
      </c>
      <c r="H23" s="715">
        <v>0</v>
      </c>
      <c r="I23" s="715">
        <v>0</v>
      </c>
      <c r="J23" s="469">
        <f t="shared" si="1"/>
        <v>0</v>
      </c>
      <c r="L23" s="423">
        <f t="shared" si="2"/>
        <v>0</v>
      </c>
    </row>
    <row r="24" spans="1:12" ht="19.5">
      <c r="A24" s="394">
        <v>20</v>
      </c>
      <c r="B24" s="719" t="s">
        <v>170</v>
      </c>
      <c r="C24" s="714">
        <v>34593</v>
      </c>
      <c r="D24" s="715">
        <v>0</v>
      </c>
      <c r="E24" s="715">
        <v>0</v>
      </c>
      <c r="F24" s="715">
        <v>0</v>
      </c>
      <c r="G24" s="715">
        <v>0</v>
      </c>
      <c r="H24" s="715">
        <v>0</v>
      </c>
      <c r="I24" s="715">
        <v>0</v>
      </c>
      <c r="J24" s="469">
        <f t="shared" si="1"/>
        <v>0</v>
      </c>
      <c r="L24" s="423">
        <f t="shared" si="2"/>
        <v>0</v>
      </c>
    </row>
    <row r="25" spans="1:12" ht="19.5">
      <c r="A25" s="394">
        <v>21</v>
      </c>
      <c r="B25" s="719" t="s">
        <v>134</v>
      </c>
      <c r="C25" s="717">
        <v>366271.44</v>
      </c>
      <c r="D25" s="715">
        <v>0</v>
      </c>
      <c r="E25" s="715">
        <v>0</v>
      </c>
      <c r="F25" s="715">
        <v>0</v>
      </c>
      <c r="G25" s="715">
        <v>0</v>
      </c>
      <c r="H25" s="715">
        <v>0</v>
      </c>
      <c r="I25" s="715">
        <v>0</v>
      </c>
      <c r="J25" s="469">
        <f t="shared" si="1"/>
        <v>0</v>
      </c>
      <c r="L25" s="423">
        <f t="shared" si="2"/>
        <v>0</v>
      </c>
    </row>
    <row r="26" spans="1:12" ht="19.5">
      <c r="A26" s="394">
        <v>22</v>
      </c>
      <c r="B26" s="719" t="s">
        <v>135</v>
      </c>
      <c r="C26" s="714">
        <v>358691.71</v>
      </c>
      <c r="D26" s="715">
        <v>0</v>
      </c>
      <c r="E26" s="715">
        <v>0</v>
      </c>
      <c r="F26" s="715">
        <v>0</v>
      </c>
      <c r="G26" s="715">
        <v>0</v>
      </c>
      <c r="H26" s="715">
        <v>0</v>
      </c>
      <c r="I26" s="715">
        <v>0</v>
      </c>
      <c r="J26" s="469">
        <f t="shared" si="1"/>
        <v>0</v>
      </c>
      <c r="L26" s="423">
        <f t="shared" si="2"/>
        <v>0</v>
      </c>
    </row>
    <row r="27" spans="1:12" ht="19.5">
      <c r="A27" s="394">
        <v>23</v>
      </c>
      <c r="B27" s="719" t="s">
        <v>136</v>
      </c>
      <c r="C27" s="714">
        <v>618513.1</v>
      </c>
      <c r="D27" s="715">
        <v>0</v>
      </c>
      <c r="E27" s="715">
        <v>0</v>
      </c>
      <c r="F27" s="715">
        <v>0</v>
      </c>
      <c r="G27" s="715">
        <v>0</v>
      </c>
      <c r="H27" s="715">
        <v>0</v>
      </c>
      <c r="I27" s="715">
        <v>0</v>
      </c>
      <c r="J27" s="469">
        <f t="shared" si="1"/>
        <v>0</v>
      </c>
      <c r="L27" s="423">
        <f t="shared" si="2"/>
        <v>0</v>
      </c>
    </row>
    <row r="28" spans="1:12" ht="19.5">
      <c r="A28" s="394">
        <v>24</v>
      </c>
      <c r="B28" s="719" t="s">
        <v>137</v>
      </c>
      <c r="C28" s="714">
        <v>24621.62</v>
      </c>
      <c r="D28" s="715">
        <v>0</v>
      </c>
      <c r="E28" s="715">
        <v>0</v>
      </c>
      <c r="F28" s="715">
        <v>0</v>
      </c>
      <c r="G28" s="715">
        <v>0</v>
      </c>
      <c r="H28" s="715">
        <v>0</v>
      </c>
      <c r="I28" s="715">
        <v>0</v>
      </c>
      <c r="J28" s="469">
        <f t="shared" si="1"/>
        <v>0</v>
      </c>
      <c r="L28" s="423">
        <f t="shared" si="2"/>
        <v>0</v>
      </c>
    </row>
    <row r="29" spans="1:12" ht="19.5">
      <c r="A29" s="394">
        <v>25</v>
      </c>
      <c r="B29" s="719" t="s">
        <v>138</v>
      </c>
      <c r="C29" s="714">
        <v>551356.18000000005</v>
      </c>
      <c r="D29" s="715">
        <v>0</v>
      </c>
      <c r="E29" s="715">
        <v>0</v>
      </c>
      <c r="F29" s="715">
        <v>0</v>
      </c>
      <c r="G29" s="715">
        <v>0</v>
      </c>
      <c r="H29" s="715">
        <v>0</v>
      </c>
      <c r="I29" s="715">
        <v>0</v>
      </c>
      <c r="J29" s="469">
        <f t="shared" si="1"/>
        <v>0</v>
      </c>
      <c r="L29" s="423">
        <f t="shared" si="2"/>
        <v>0</v>
      </c>
    </row>
    <row r="30" spans="1:12" ht="19.5">
      <c r="A30" s="394">
        <v>26</v>
      </c>
      <c r="B30" s="719" t="s">
        <v>139</v>
      </c>
      <c r="C30" s="716">
        <v>6892.22</v>
      </c>
      <c r="D30" s="715">
        <v>0</v>
      </c>
      <c r="E30" s="715">
        <v>0</v>
      </c>
      <c r="F30" s="715">
        <v>0</v>
      </c>
      <c r="G30" s="715">
        <v>0</v>
      </c>
      <c r="H30" s="715">
        <v>0</v>
      </c>
      <c r="I30" s="715">
        <v>0</v>
      </c>
      <c r="J30" s="469">
        <f t="shared" si="1"/>
        <v>0</v>
      </c>
      <c r="L30" s="423">
        <f t="shared" si="2"/>
        <v>0</v>
      </c>
    </row>
    <row r="31" spans="1:12" ht="19.5">
      <c r="A31" s="394">
        <v>27</v>
      </c>
      <c r="B31" s="719" t="s">
        <v>140</v>
      </c>
      <c r="C31" s="714">
        <v>272226.21000000002</v>
      </c>
      <c r="D31" s="715">
        <v>0</v>
      </c>
      <c r="E31" s="715">
        <v>0</v>
      </c>
      <c r="F31" s="715">
        <v>0</v>
      </c>
      <c r="G31" s="715">
        <v>0</v>
      </c>
      <c r="H31" s="715">
        <v>0</v>
      </c>
      <c r="I31" s="715">
        <v>0</v>
      </c>
      <c r="J31" s="469">
        <f t="shared" si="1"/>
        <v>0</v>
      </c>
      <c r="L31" s="423">
        <f t="shared" si="2"/>
        <v>0</v>
      </c>
    </row>
    <row r="32" spans="1:12" ht="19.5">
      <c r="A32" s="394">
        <v>28</v>
      </c>
      <c r="B32" s="719" t="s">
        <v>141</v>
      </c>
      <c r="C32" s="716">
        <v>130489.48</v>
      </c>
      <c r="D32" s="715">
        <v>0</v>
      </c>
      <c r="E32" s="715">
        <v>0</v>
      </c>
      <c r="F32" s="715">
        <v>0</v>
      </c>
      <c r="G32" s="715">
        <v>0</v>
      </c>
      <c r="H32" s="715">
        <v>0</v>
      </c>
      <c r="I32" s="715">
        <v>0</v>
      </c>
      <c r="J32" s="469">
        <f t="shared" si="1"/>
        <v>0</v>
      </c>
      <c r="L32" s="423">
        <f t="shared" si="2"/>
        <v>0</v>
      </c>
    </row>
    <row r="33" spans="1:12" ht="19.5">
      <c r="A33" s="394">
        <v>29</v>
      </c>
      <c r="B33" s="719" t="s">
        <v>142</v>
      </c>
      <c r="C33" s="714">
        <v>90797.56</v>
      </c>
      <c r="D33" s="715">
        <v>0</v>
      </c>
      <c r="E33" s="715">
        <v>0</v>
      </c>
      <c r="F33" s="715">
        <v>0</v>
      </c>
      <c r="G33" s="715">
        <v>0</v>
      </c>
      <c r="H33" s="715">
        <v>0</v>
      </c>
      <c r="I33" s="715">
        <v>0</v>
      </c>
      <c r="J33" s="469">
        <f t="shared" si="1"/>
        <v>0</v>
      </c>
      <c r="L33" s="423">
        <f t="shared" si="2"/>
        <v>0</v>
      </c>
    </row>
    <row r="34" spans="1:12" ht="19.5">
      <c r="A34" s="394">
        <v>30</v>
      </c>
      <c r="B34" s="719" t="s">
        <v>533</v>
      </c>
      <c r="C34" s="714">
        <v>43493.75</v>
      </c>
      <c r="D34" s="715">
        <v>0</v>
      </c>
      <c r="E34" s="715">
        <v>0</v>
      </c>
      <c r="F34" s="715">
        <v>0</v>
      </c>
      <c r="G34" s="715">
        <v>0</v>
      </c>
      <c r="H34" s="715">
        <v>0</v>
      </c>
      <c r="I34" s="715">
        <v>0</v>
      </c>
      <c r="J34" s="469">
        <f t="shared" si="1"/>
        <v>0</v>
      </c>
      <c r="L34" s="423">
        <f t="shared" si="2"/>
        <v>0</v>
      </c>
    </row>
    <row r="35" spans="1:12" ht="19.5">
      <c r="A35" s="394">
        <v>31</v>
      </c>
      <c r="B35" s="719" t="s">
        <v>144</v>
      </c>
      <c r="C35" s="714">
        <v>33643.79</v>
      </c>
      <c r="D35" s="715">
        <v>0</v>
      </c>
      <c r="E35" s="715">
        <v>0</v>
      </c>
      <c r="F35" s="715">
        <v>0</v>
      </c>
      <c r="G35" s="715">
        <v>0</v>
      </c>
      <c r="H35" s="715">
        <v>0</v>
      </c>
      <c r="I35" s="715">
        <v>0</v>
      </c>
      <c r="J35" s="469">
        <f t="shared" si="1"/>
        <v>0</v>
      </c>
      <c r="L35" s="423">
        <f t="shared" si="2"/>
        <v>0</v>
      </c>
    </row>
    <row r="36" spans="1:12" ht="19.5">
      <c r="A36" s="394">
        <v>32</v>
      </c>
      <c r="B36" s="719" t="s">
        <v>145</v>
      </c>
      <c r="C36" s="714">
        <v>162360.10999999999</v>
      </c>
      <c r="D36" s="715">
        <v>0</v>
      </c>
      <c r="E36" s="715">
        <v>0</v>
      </c>
      <c r="F36" s="715">
        <v>0</v>
      </c>
      <c r="G36" s="715">
        <v>0</v>
      </c>
      <c r="H36" s="715">
        <v>0</v>
      </c>
      <c r="I36" s="715">
        <v>0</v>
      </c>
      <c r="J36" s="469">
        <f t="shared" si="1"/>
        <v>0</v>
      </c>
      <c r="L36" s="423">
        <f t="shared" si="2"/>
        <v>0</v>
      </c>
    </row>
    <row r="37" spans="1:12" ht="19.5">
      <c r="A37" s="394">
        <v>33</v>
      </c>
      <c r="B37" s="719" t="s">
        <v>148</v>
      </c>
      <c r="C37" s="714">
        <v>157997.38</v>
      </c>
      <c r="D37" s="715">
        <v>0</v>
      </c>
      <c r="E37" s="715">
        <v>0</v>
      </c>
      <c r="F37" s="715">
        <v>0</v>
      </c>
      <c r="G37" s="715">
        <v>0</v>
      </c>
      <c r="H37" s="715">
        <v>0</v>
      </c>
      <c r="I37" s="715">
        <v>0</v>
      </c>
      <c r="J37" s="469">
        <f t="shared" si="1"/>
        <v>0</v>
      </c>
      <c r="L37" s="423">
        <f t="shared" si="2"/>
        <v>0</v>
      </c>
    </row>
    <row r="38" spans="1:12" ht="19.5">
      <c r="A38" s="394">
        <v>34</v>
      </c>
      <c r="B38" s="719" t="s">
        <v>149</v>
      </c>
      <c r="C38" s="714">
        <v>2990.39</v>
      </c>
      <c r="D38" s="715">
        <v>0</v>
      </c>
      <c r="E38" s="715">
        <v>0</v>
      </c>
      <c r="F38" s="715">
        <v>0</v>
      </c>
      <c r="G38" s="715">
        <v>0</v>
      </c>
      <c r="H38" s="715">
        <v>0</v>
      </c>
      <c r="I38" s="715">
        <v>0</v>
      </c>
      <c r="J38" s="469">
        <f t="shared" si="1"/>
        <v>0</v>
      </c>
      <c r="L38" s="423">
        <f t="shared" si="2"/>
        <v>0</v>
      </c>
    </row>
    <row r="39" spans="1:12" ht="19.5">
      <c r="A39" s="394">
        <v>35</v>
      </c>
      <c r="B39" s="719" t="s">
        <v>150</v>
      </c>
      <c r="C39" s="714">
        <v>96056</v>
      </c>
      <c r="D39" s="715">
        <v>0</v>
      </c>
      <c r="E39" s="715">
        <v>0</v>
      </c>
      <c r="F39" s="715">
        <v>0</v>
      </c>
      <c r="G39" s="715">
        <v>0</v>
      </c>
      <c r="H39" s="715">
        <v>0</v>
      </c>
      <c r="I39" s="715">
        <v>0</v>
      </c>
      <c r="J39" s="469">
        <f t="shared" si="1"/>
        <v>0</v>
      </c>
      <c r="L39" s="423">
        <f t="shared" si="2"/>
        <v>0</v>
      </c>
    </row>
    <row r="40" spans="1:12" ht="19.5">
      <c r="A40" s="394">
        <v>36</v>
      </c>
      <c r="B40" s="719" t="s">
        <v>151</v>
      </c>
      <c r="C40" s="714">
        <v>163000.32000000001</v>
      </c>
      <c r="D40" s="715">
        <v>0</v>
      </c>
      <c r="E40" s="715">
        <v>0</v>
      </c>
      <c r="F40" s="715">
        <v>0</v>
      </c>
      <c r="G40" s="715">
        <v>0</v>
      </c>
      <c r="H40" s="715">
        <v>0</v>
      </c>
      <c r="I40" s="715">
        <v>0</v>
      </c>
      <c r="J40" s="469">
        <f t="shared" si="1"/>
        <v>0</v>
      </c>
      <c r="L40" s="423">
        <f t="shared" si="2"/>
        <v>0</v>
      </c>
    </row>
    <row r="41" spans="1:12" ht="19.5">
      <c r="A41" s="394">
        <v>37</v>
      </c>
      <c r="B41" s="719" t="s">
        <v>152</v>
      </c>
      <c r="C41" s="714">
        <v>371938.18</v>
      </c>
      <c r="D41" s="715">
        <v>0</v>
      </c>
      <c r="E41" s="715">
        <v>0</v>
      </c>
      <c r="F41" s="715">
        <v>0</v>
      </c>
      <c r="G41" s="715">
        <v>0</v>
      </c>
      <c r="H41" s="715">
        <v>0</v>
      </c>
      <c r="I41" s="715">
        <v>0</v>
      </c>
      <c r="J41" s="469">
        <f t="shared" si="1"/>
        <v>0</v>
      </c>
      <c r="L41" s="423">
        <f t="shared" si="2"/>
        <v>0</v>
      </c>
    </row>
    <row r="42" spans="1:12" ht="19.5">
      <c r="A42" s="394">
        <v>38</v>
      </c>
      <c r="B42" s="719" t="s">
        <v>153</v>
      </c>
      <c r="C42" s="714">
        <v>508983.31</v>
      </c>
      <c r="D42" s="715">
        <v>0</v>
      </c>
      <c r="E42" s="715">
        <v>0</v>
      </c>
      <c r="F42" s="715">
        <v>0</v>
      </c>
      <c r="G42" s="715">
        <v>0</v>
      </c>
      <c r="H42" s="715">
        <v>0</v>
      </c>
      <c r="I42" s="715">
        <v>0</v>
      </c>
      <c r="J42" s="469">
        <f t="shared" si="1"/>
        <v>0</v>
      </c>
      <c r="L42" s="423">
        <f t="shared" si="2"/>
        <v>0</v>
      </c>
    </row>
    <row r="43" spans="1:12" ht="19.5">
      <c r="A43" s="394">
        <v>39</v>
      </c>
      <c r="B43" s="719" t="s">
        <v>116</v>
      </c>
      <c r="C43" s="717">
        <v>778253.14</v>
      </c>
      <c r="D43" s="715">
        <v>0</v>
      </c>
      <c r="E43" s="715">
        <v>0</v>
      </c>
      <c r="F43" s="715">
        <v>0</v>
      </c>
      <c r="G43" s="715">
        <v>0</v>
      </c>
      <c r="H43" s="715">
        <v>0</v>
      </c>
      <c r="I43" s="715">
        <v>0</v>
      </c>
      <c r="J43" s="469">
        <f t="shared" si="1"/>
        <v>0</v>
      </c>
      <c r="L43" s="423">
        <f t="shared" si="2"/>
        <v>0</v>
      </c>
    </row>
    <row r="44" spans="1:12" ht="19.5">
      <c r="A44" s="394">
        <v>40</v>
      </c>
      <c r="B44" s="719" t="s">
        <v>118</v>
      </c>
      <c r="C44" s="717">
        <v>968</v>
      </c>
      <c r="D44" s="715">
        <v>0</v>
      </c>
      <c r="E44" s="715">
        <v>0</v>
      </c>
      <c r="F44" s="715">
        <v>0</v>
      </c>
      <c r="G44" s="715">
        <v>0</v>
      </c>
      <c r="H44" s="715">
        <v>0</v>
      </c>
      <c r="I44" s="715">
        <v>0</v>
      </c>
      <c r="J44" s="469">
        <f t="shared" si="1"/>
        <v>0</v>
      </c>
      <c r="L44" s="423">
        <f t="shared" si="2"/>
        <v>0</v>
      </c>
    </row>
    <row r="45" spans="1:12" ht="19.5">
      <c r="A45" s="394">
        <v>41</v>
      </c>
      <c r="B45" s="719" t="s">
        <v>117</v>
      </c>
      <c r="C45" s="717">
        <v>9421</v>
      </c>
      <c r="D45" s="715">
        <v>0</v>
      </c>
      <c r="E45" s="715">
        <v>0</v>
      </c>
      <c r="F45" s="715">
        <v>0</v>
      </c>
      <c r="G45" s="715">
        <v>0</v>
      </c>
      <c r="H45" s="715">
        <v>0</v>
      </c>
      <c r="I45" s="715">
        <v>0</v>
      </c>
      <c r="J45" s="469">
        <f t="shared" si="1"/>
        <v>0</v>
      </c>
      <c r="L45" s="423">
        <f t="shared" si="2"/>
        <v>0</v>
      </c>
    </row>
    <row r="46" spans="1:12" ht="19.5">
      <c r="A46" s="394">
        <v>42</v>
      </c>
      <c r="B46" s="719" t="s">
        <v>119</v>
      </c>
      <c r="C46" s="717">
        <v>207790.16</v>
      </c>
      <c r="D46" s="715">
        <v>0</v>
      </c>
      <c r="E46" s="715">
        <v>0</v>
      </c>
      <c r="F46" s="715">
        <v>0</v>
      </c>
      <c r="G46" s="715">
        <v>0</v>
      </c>
      <c r="H46" s="715">
        <v>0</v>
      </c>
      <c r="I46" s="715">
        <v>0</v>
      </c>
      <c r="J46" s="469">
        <f t="shared" si="1"/>
        <v>0</v>
      </c>
      <c r="L46" s="423">
        <f t="shared" si="2"/>
        <v>0</v>
      </c>
    </row>
    <row r="47" spans="1:12" ht="19.5">
      <c r="A47" s="394">
        <v>43</v>
      </c>
      <c r="B47" s="719" t="s">
        <v>120</v>
      </c>
      <c r="C47" s="717">
        <v>602879</v>
      </c>
      <c r="D47" s="715">
        <v>0</v>
      </c>
      <c r="E47" s="715">
        <v>0</v>
      </c>
      <c r="F47" s="715">
        <v>0</v>
      </c>
      <c r="G47" s="715">
        <v>0</v>
      </c>
      <c r="H47" s="715">
        <v>0</v>
      </c>
      <c r="I47" s="715">
        <v>0</v>
      </c>
      <c r="J47" s="469">
        <f t="shared" si="1"/>
        <v>0</v>
      </c>
      <c r="L47" s="423">
        <f t="shared" si="2"/>
        <v>0</v>
      </c>
    </row>
    <row r="48" spans="1:12" ht="19.5">
      <c r="A48" s="394">
        <v>44</v>
      </c>
      <c r="B48" s="719" t="s">
        <v>121</v>
      </c>
      <c r="C48" s="717">
        <v>17903.78</v>
      </c>
      <c r="D48" s="715">
        <v>0</v>
      </c>
      <c r="E48" s="715">
        <v>0</v>
      </c>
      <c r="F48" s="715">
        <v>0</v>
      </c>
      <c r="G48" s="715">
        <v>0</v>
      </c>
      <c r="H48" s="715">
        <v>0</v>
      </c>
      <c r="I48" s="715">
        <v>0</v>
      </c>
      <c r="J48" s="469">
        <f t="shared" si="1"/>
        <v>0</v>
      </c>
      <c r="L48" s="423">
        <f t="shared" si="2"/>
        <v>0</v>
      </c>
    </row>
    <row r="49" spans="1:12" ht="19.5">
      <c r="A49" s="394">
        <v>45</v>
      </c>
      <c r="B49" s="719" t="s">
        <v>122</v>
      </c>
      <c r="C49" s="717">
        <v>20173.349999999999</v>
      </c>
      <c r="D49" s="715">
        <v>0</v>
      </c>
      <c r="E49" s="715">
        <v>0</v>
      </c>
      <c r="F49" s="715">
        <v>0</v>
      </c>
      <c r="G49" s="715">
        <v>0</v>
      </c>
      <c r="H49" s="715">
        <v>0</v>
      </c>
      <c r="I49" s="715">
        <v>0</v>
      </c>
      <c r="J49" s="469">
        <f t="shared" si="1"/>
        <v>0</v>
      </c>
      <c r="L49" s="423">
        <f t="shared" si="2"/>
        <v>0</v>
      </c>
    </row>
    <row r="50" spans="1:12" ht="19.5">
      <c r="A50" s="394">
        <v>46</v>
      </c>
      <c r="B50" s="719" t="s">
        <v>123</v>
      </c>
      <c r="C50" s="717">
        <v>11948.75</v>
      </c>
      <c r="D50" s="715">
        <v>0</v>
      </c>
      <c r="E50" s="715">
        <v>0</v>
      </c>
      <c r="F50" s="715">
        <v>0</v>
      </c>
      <c r="G50" s="715">
        <v>0</v>
      </c>
      <c r="H50" s="715">
        <v>0</v>
      </c>
      <c r="I50" s="715">
        <v>0</v>
      </c>
      <c r="J50" s="469">
        <f t="shared" si="1"/>
        <v>0</v>
      </c>
      <c r="L50" s="423">
        <f t="shared" si="2"/>
        <v>0</v>
      </c>
    </row>
    <row r="51" spans="1:12" ht="19.5">
      <c r="A51" s="394">
        <v>47</v>
      </c>
      <c r="B51" s="719" t="s">
        <v>124</v>
      </c>
      <c r="C51" s="717">
        <v>179627.75</v>
      </c>
      <c r="D51" s="715">
        <v>0</v>
      </c>
      <c r="E51" s="715">
        <v>0</v>
      </c>
      <c r="F51" s="715">
        <v>0</v>
      </c>
      <c r="G51" s="715">
        <v>0</v>
      </c>
      <c r="H51" s="715">
        <v>0</v>
      </c>
      <c r="I51" s="715">
        <v>0</v>
      </c>
      <c r="J51" s="469">
        <f t="shared" si="1"/>
        <v>0</v>
      </c>
      <c r="L51" s="423">
        <f t="shared" si="2"/>
        <v>0</v>
      </c>
    </row>
    <row r="52" spans="1:12" ht="19.5">
      <c r="A52" s="394">
        <v>48</v>
      </c>
      <c r="B52" s="719" t="s">
        <v>125</v>
      </c>
      <c r="C52" s="717">
        <v>346604.11</v>
      </c>
      <c r="D52" s="715">
        <v>0</v>
      </c>
      <c r="E52" s="715">
        <v>0</v>
      </c>
      <c r="F52" s="715">
        <v>0</v>
      </c>
      <c r="G52" s="715">
        <v>0</v>
      </c>
      <c r="H52" s="715">
        <v>0</v>
      </c>
      <c r="I52" s="715">
        <v>0</v>
      </c>
      <c r="J52" s="469">
        <f t="shared" si="1"/>
        <v>0</v>
      </c>
      <c r="L52" s="423">
        <f t="shared" si="2"/>
        <v>0</v>
      </c>
    </row>
    <row r="53" spans="1:12" ht="19.5">
      <c r="A53" s="394">
        <v>49</v>
      </c>
      <c r="B53" s="719" t="s">
        <v>126</v>
      </c>
      <c r="C53" s="717">
        <v>20421.009999999998</v>
      </c>
      <c r="D53" s="715">
        <v>0</v>
      </c>
      <c r="E53" s="715">
        <v>0</v>
      </c>
      <c r="F53" s="715">
        <v>0</v>
      </c>
      <c r="G53" s="715">
        <v>0</v>
      </c>
      <c r="H53" s="715">
        <v>0</v>
      </c>
      <c r="I53" s="715">
        <v>0</v>
      </c>
      <c r="J53" s="469">
        <f t="shared" si="1"/>
        <v>0</v>
      </c>
      <c r="L53" s="423">
        <f t="shared" si="2"/>
        <v>0</v>
      </c>
    </row>
    <row r="54" spans="1:12" ht="19.5">
      <c r="A54" s="394">
        <v>50</v>
      </c>
      <c r="B54" s="719" t="s">
        <v>128</v>
      </c>
      <c r="C54" s="717">
        <v>64882.06</v>
      </c>
      <c r="D54" s="715">
        <v>0</v>
      </c>
      <c r="E54" s="715">
        <v>0</v>
      </c>
      <c r="F54" s="715">
        <v>0</v>
      </c>
      <c r="G54" s="715">
        <v>0</v>
      </c>
      <c r="H54" s="715">
        <v>0</v>
      </c>
      <c r="I54" s="715">
        <v>0</v>
      </c>
      <c r="J54" s="469">
        <f t="shared" si="1"/>
        <v>0</v>
      </c>
      <c r="L54" s="423">
        <f t="shared" si="2"/>
        <v>0</v>
      </c>
    </row>
    <row r="55" spans="1:12" ht="19.5">
      <c r="A55" s="394">
        <v>51</v>
      </c>
      <c r="B55" s="719" t="s">
        <v>129</v>
      </c>
      <c r="C55" s="717">
        <v>5229</v>
      </c>
      <c r="D55" s="715">
        <v>0</v>
      </c>
      <c r="E55" s="715">
        <v>0</v>
      </c>
      <c r="F55" s="715">
        <v>0</v>
      </c>
      <c r="G55" s="715">
        <v>0</v>
      </c>
      <c r="H55" s="715">
        <v>0</v>
      </c>
      <c r="I55" s="715">
        <v>0</v>
      </c>
      <c r="J55" s="469">
        <f t="shared" si="1"/>
        <v>0</v>
      </c>
      <c r="L55" s="423">
        <f t="shared" si="2"/>
        <v>0</v>
      </c>
    </row>
    <row r="56" spans="1:12" ht="19.5">
      <c r="A56" s="394">
        <v>52</v>
      </c>
      <c r="B56" s="719" t="s">
        <v>130</v>
      </c>
      <c r="C56" s="717">
        <v>55052</v>
      </c>
      <c r="D56" s="715">
        <v>0</v>
      </c>
      <c r="E56" s="715">
        <v>0</v>
      </c>
      <c r="F56" s="715">
        <v>0</v>
      </c>
      <c r="G56" s="715">
        <v>0</v>
      </c>
      <c r="H56" s="715">
        <v>0</v>
      </c>
      <c r="I56" s="715">
        <v>0</v>
      </c>
      <c r="J56" s="469">
        <f t="shared" si="1"/>
        <v>0</v>
      </c>
      <c r="L56" s="423">
        <f t="shared" si="2"/>
        <v>0</v>
      </c>
    </row>
    <row r="57" spans="1:12" ht="19.5">
      <c r="A57" s="482">
        <v>53</v>
      </c>
      <c r="B57" s="719" t="s">
        <v>132</v>
      </c>
      <c r="C57" s="717">
        <v>42808.9</v>
      </c>
      <c r="D57" s="715">
        <v>0</v>
      </c>
      <c r="E57" s="715">
        <v>0</v>
      </c>
      <c r="F57" s="715">
        <v>0</v>
      </c>
      <c r="G57" s="715">
        <v>0</v>
      </c>
      <c r="H57" s="715">
        <v>0</v>
      </c>
      <c r="I57" s="715">
        <v>0</v>
      </c>
      <c r="J57" s="483">
        <f t="shared" si="1"/>
        <v>0</v>
      </c>
      <c r="L57" s="423">
        <f t="shared" si="2"/>
        <v>0</v>
      </c>
    </row>
    <row r="58" spans="1:12" ht="19.5">
      <c r="A58" s="394">
        <v>54</v>
      </c>
      <c r="B58" s="719" t="s">
        <v>131</v>
      </c>
      <c r="C58" s="717">
        <v>209384</v>
      </c>
      <c r="D58" s="715">
        <v>0</v>
      </c>
      <c r="E58" s="715">
        <v>0</v>
      </c>
      <c r="F58" s="715">
        <v>0</v>
      </c>
      <c r="G58" s="715">
        <v>0</v>
      </c>
      <c r="H58" s="715">
        <v>0</v>
      </c>
      <c r="I58" s="715">
        <v>0</v>
      </c>
      <c r="J58" s="469">
        <f>+H58-I58</f>
        <v>0</v>
      </c>
      <c r="L58" s="423">
        <f t="shared" si="2"/>
        <v>0</v>
      </c>
    </row>
    <row r="59" spans="1:12" ht="19.5">
      <c r="A59" s="484"/>
      <c r="B59" s="720"/>
      <c r="C59" s="485"/>
      <c r="D59" s="485"/>
      <c r="E59" s="485"/>
      <c r="F59" s="485"/>
      <c r="G59" s="486"/>
      <c r="H59" s="486"/>
      <c r="I59" s="486"/>
      <c r="J59" s="487"/>
    </row>
    <row r="60" spans="1:12" ht="19.5">
      <c r="A60" s="484"/>
      <c r="B60" s="721"/>
      <c r="C60" s="488"/>
      <c r="D60" s="489"/>
      <c r="E60" s="490"/>
      <c r="F60" s="490"/>
      <c r="G60" s="486"/>
      <c r="H60" s="486"/>
      <c r="I60" s="486"/>
      <c r="J60" s="487"/>
    </row>
    <row r="61" spans="1:12" ht="19.5">
      <c r="A61" s="484"/>
      <c r="B61" s="720"/>
      <c r="C61" s="488"/>
      <c r="D61" s="489"/>
      <c r="E61" s="490"/>
      <c r="F61" s="490"/>
      <c r="G61" s="486"/>
      <c r="H61" s="486"/>
      <c r="I61" s="486"/>
      <c r="J61" s="487"/>
    </row>
    <row r="62" spans="1:12" ht="19.5">
      <c r="A62" s="484"/>
      <c r="B62" s="720"/>
      <c r="C62" s="488"/>
      <c r="D62" s="489"/>
      <c r="E62" s="490"/>
      <c r="F62" s="490"/>
      <c r="G62" s="486"/>
      <c r="H62" s="486"/>
      <c r="I62" s="486"/>
      <c r="J62" s="487"/>
    </row>
    <row r="63" spans="1:12" ht="19.5">
      <c r="A63" s="484"/>
      <c r="B63" s="720"/>
      <c r="C63" s="488"/>
      <c r="D63" s="489"/>
      <c r="E63" s="490"/>
      <c r="F63" s="490"/>
      <c r="G63" s="486"/>
      <c r="H63" s="486"/>
      <c r="I63" s="486"/>
      <c r="J63" s="487"/>
    </row>
    <row r="64" spans="1:12" ht="19.5">
      <c r="A64" s="484"/>
      <c r="B64" s="720"/>
      <c r="C64" s="488"/>
      <c r="D64" s="489"/>
      <c r="E64" s="490"/>
      <c r="F64" s="490"/>
      <c r="G64" s="486"/>
      <c r="H64" s="486"/>
      <c r="I64" s="486"/>
      <c r="J64" s="487"/>
    </row>
    <row r="65" spans="1:10" ht="19.5">
      <c r="A65" s="484"/>
      <c r="B65" s="720"/>
      <c r="C65" s="488"/>
      <c r="D65" s="489"/>
      <c r="E65" s="490"/>
      <c r="F65" s="490"/>
      <c r="G65" s="486"/>
      <c r="H65" s="486"/>
      <c r="I65" s="486"/>
      <c r="J65" s="487"/>
    </row>
    <row r="66" spans="1:10" ht="19.5">
      <c r="A66" s="484"/>
      <c r="B66" s="720"/>
      <c r="C66" s="488"/>
      <c r="D66" s="489"/>
      <c r="E66" s="490"/>
      <c r="F66" s="490"/>
      <c r="G66" s="486"/>
      <c r="H66" s="486"/>
      <c r="I66" s="486"/>
      <c r="J66" s="487"/>
    </row>
    <row r="67" spans="1:10" ht="19.5">
      <c r="A67" s="484"/>
      <c r="B67" s="720"/>
      <c r="C67" s="488"/>
      <c r="D67" s="489"/>
      <c r="E67" s="490"/>
      <c r="F67" s="490"/>
      <c r="G67" s="486"/>
      <c r="H67" s="486"/>
      <c r="I67" s="486"/>
      <c r="J67" s="487"/>
    </row>
    <row r="68" spans="1:10" ht="19.5">
      <c r="A68" s="484"/>
      <c r="B68" s="720"/>
      <c r="C68" s="488"/>
      <c r="D68" s="489"/>
      <c r="E68" s="490"/>
      <c r="F68" s="490"/>
      <c r="G68" s="486"/>
      <c r="H68" s="486"/>
      <c r="I68" s="486"/>
      <c r="J68" s="487"/>
    </row>
    <row r="69" spans="1:10" ht="19.5">
      <c r="A69" s="484"/>
      <c r="B69" s="720"/>
      <c r="C69" s="488"/>
      <c r="D69" s="489"/>
      <c r="E69" s="490"/>
      <c r="F69" s="490"/>
      <c r="G69" s="486"/>
      <c r="H69" s="486"/>
      <c r="I69" s="486"/>
      <c r="J69" s="487"/>
    </row>
    <row r="70" spans="1:10" ht="19.5">
      <c r="A70" s="484"/>
      <c r="B70" s="720"/>
      <c r="C70" s="488"/>
      <c r="D70" s="489"/>
      <c r="E70" s="490"/>
      <c r="F70" s="490"/>
      <c r="G70" s="486"/>
      <c r="H70" s="486"/>
      <c r="I70" s="486"/>
      <c r="J70" s="487"/>
    </row>
    <row r="71" spans="1:10" ht="19.5">
      <c r="A71" s="484"/>
      <c r="B71" s="720"/>
      <c r="C71" s="488"/>
      <c r="D71" s="489"/>
      <c r="E71" s="490"/>
      <c r="F71" s="490"/>
      <c r="G71" s="486"/>
      <c r="H71" s="486"/>
      <c r="I71" s="486"/>
      <c r="J71" s="487"/>
    </row>
    <row r="72" spans="1:10" ht="19.5">
      <c r="A72" s="484"/>
      <c r="B72" s="720"/>
      <c r="C72" s="488"/>
      <c r="D72" s="489"/>
      <c r="E72" s="490"/>
      <c r="F72" s="490"/>
      <c r="G72" s="486"/>
      <c r="H72" s="486"/>
      <c r="I72" s="486"/>
      <c r="J72" s="487"/>
    </row>
    <row r="73" spans="1:10" ht="19.5">
      <c r="A73" s="484"/>
      <c r="B73" s="720"/>
      <c r="C73" s="488"/>
      <c r="D73" s="489"/>
      <c r="E73" s="490"/>
      <c r="F73" s="490"/>
      <c r="G73" s="486"/>
      <c r="H73" s="486"/>
      <c r="I73" s="486"/>
      <c r="J73" s="487"/>
    </row>
    <row r="74" spans="1:10" ht="19.5">
      <c r="A74" s="484"/>
      <c r="B74" s="720"/>
      <c r="C74" s="488"/>
      <c r="D74" s="489"/>
      <c r="E74" s="490"/>
      <c r="F74" s="490"/>
      <c r="G74" s="486"/>
      <c r="H74" s="486"/>
      <c r="I74" s="486"/>
      <c r="J74" s="487"/>
    </row>
    <row r="75" spans="1:10" ht="19.5">
      <c r="A75" s="484"/>
      <c r="B75" s="720"/>
      <c r="C75" s="488"/>
      <c r="D75" s="489"/>
      <c r="E75" s="490"/>
      <c r="F75" s="490"/>
      <c r="G75" s="486"/>
      <c r="H75" s="486"/>
      <c r="I75" s="486"/>
      <c r="J75" s="487"/>
    </row>
    <row r="76" spans="1:10" ht="19.5">
      <c r="A76" s="484"/>
      <c r="B76" s="720"/>
      <c r="C76" s="488"/>
      <c r="D76" s="489"/>
      <c r="E76" s="490"/>
      <c r="F76" s="490"/>
      <c r="G76" s="486"/>
      <c r="H76" s="486"/>
      <c r="I76" s="486"/>
      <c r="J76" s="487"/>
    </row>
    <row r="77" spans="1:10" ht="19.5">
      <c r="A77" s="484"/>
      <c r="B77" s="720"/>
      <c r="C77" s="488"/>
      <c r="D77" s="489"/>
      <c r="E77" s="490"/>
      <c r="F77" s="490"/>
      <c r="G77" s="486"/>
      <c r="H77" s="486"/>
      <c r="I77" s="486"/>
      <c r="J77" s="487"/>
    </row>
    <row r="78" spans="1:10" ht="19.5">
      <c r="A78" s="484"/>
      <c r="B78" s="720"/>
      <c r="C78" s="488"/>
      <c r="D78" s="489"/>
      <c r="E78" s="490"/>
      <c r="F78" s="490"/>
      <c r="G78" s="486"/>
      <c r="H78" s="486"/>
      <c r="I78" s="486"/>
      <c r="J78" s="487"/>
    </row>
    <row r="79" spans="1:10" ht="19.5">
      <c r="A79" s="484"/>
      <c r="B79" s="720"/>
      <c r="C79" s="488"/>
      <c r="D79" s="489"/>
      <c r="E79" s="490"/>
      <c r="F79" s="490"/>
      <c r="G79" s="486"/>
      <c r="H79" s="486"/>
      <c r="I79" s="486"/>
      <c r="J79" s="487"/>
    </row>
    <row r="80" spans="1:10" ht="19.5">
      <c r="A80" s="484"/>
      <c r="B80" s="720"/>
      <c r="C80" s="488"/>
      <c r="D80" s="489"/>
      <c r="E80" s="490"/>
      <c r="F80" s="490"/>
      <c r="G80" s="486"/>
      <c r="H80" s="486"/>
      <c r="I80" s="486"/>
      <c r="J80" s="487"/>
    </row>
    <row r="81" spans="1:10" ht="19.5">
      <c r="A81" s="484"/>
      <c r="B81" s="720"/>
      <c r="C81" s="488"/>
      <c r="D81" s="489"/>
      <c r="E81" s="490"/>
      <c r="F81" s="490"/>
      <c r="G81" s="486"/>
      <c r="H81" s="486"/>
      <c r="I81" s="486"/>
      <c r="J81" s="487"/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  <pageSetup paperSize="9" orientation="portrait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69918-E1B1-4179-BC48-DBA698B54E24}">
  <sheetPr codeName="Sheet103">
    <tabColor theme="9" tint="0.39997558519241921"/>
  </sheetPr>
  <dimension ref="A1:L5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I5" sqref="I5"/>
    </sheetView>
  </sheetViews>
  <sheetFormatPr defaultColWidth="9" defaultRowHeight="18.75"/>
  <cols>
    <col min="1" max="1" width="9" style="423"/>
    <col min="2" max="2" width="14" style="722" customWidth="1"/>
    <col min="3" max="3" width="14.42578125" style="423" customWidth="1"/>
    <col min="4" max="7" width="9" style="423"/>
    <col min="8" max="8" width="13.28515625" style="423" customWidth="1"/>
    <col min="9" max="9" width="14" style="423" customWidth="1"/>
    <col min="10" max="10" width="15.28515625" style="423" customWidth="1"/>
    <col min="11" max="16384" width="9" style="423"/>
  </cols>
  <sheetData>
    <row r="1" spans="1:12">
      <c r="A1" s="865" t="s">
        <v>587</v>
      </c>
      <c r="B1" s="865"/>
      <c r="C1" s="865"/>
      <c r="D1" s="865"/>
      <c r="E1" s="865"/>
      <c r="F1" s="865"/>
      <c r="G1" s="865"/>
      <c r="H1" s="865"/>
      <c r="I1" s="865"/>
      <c r="J1" s="865"/>
    </row>
    <row r="2" spans="1:12">
      <c r="A2" s="914" t="s">
        <v>227</v>
      </c>
      <c r="B2" s="915" t="s">
        <v>4</v>
      </c>
      <c r="C2" s="616" t="s">
        <v>275</v>
      </c>
      <c r="D2" s="865" t="s">
        <v>276</v>
      </c>
      <c r="E2" s="865"/>
      <c r="F2" s="865"/>
      <c r="G2" s="865"/>
      <c r="H2" s="595" t="s">
        <v>259</v>
      </c>
      <c r="I2" s="595" t="s">
        <v>259</v>
      </c>
      <c r="J2" s="595" t="s">
        <v>277</v>
      </c>
      <c r="L2" s="422" t="s">
        <v>318</v>
      </c>
    </row>
    <row r="3" spans="1:12">
      <c r="A3" s="914"/>
      <c r="B3" s="915"/>
      <c r="C3" s="616" t="s">
        <v>272</v>
      </c>
      <c r="D3" s="595" t="s">
        <v>278</v>
      </c>
      <c r="E3" s="595" t="s">
        <v>279</v>
      </c>
      <c r="F3" s="595" t="s">
        <v>280</v>
      </c>
      <c r="G3" s="595" t="s">
        <v>281</v>
      </c>
      <c r="H3" s="595" t="s">
        <v>235</v>
      </c>
      <c r="I3" s="595" t="s">
        <v>282</v>
      </c>
      <c r="J3" s="595" t="s">
        <v>272</v>
      </c>
    </row>
    <row r="4" spans="1:12">
      <c r="A4" s="865" t="s">
        <v>284</v>
      </c>
      <c r="B4" s="865"/>
      <c r="C4" s="616">
        <f>SUM(C5:C58)</f>
        <v>8580466.6999999993</v>
      </c>
      <c r="D4" s="616">
        <f>SUM(D5:D58)</f>
        <v>0</v>
      </c>
      <c r="E4" s="616">
        <f>SUM(E5:E58)</f>
        <v>8.5</v>
      </c>
      <c r="F4" s="616">
        <f>SUM(F5:F58)</f>
        <v>10</v>
      </c>
      <c r="G4" s="616">
        <f t="shared" ref="G4:H4" si="0">SUM(G5:G58)</f>
        <v>73</v>
      </c>
      <c r="H4" s="616">
        <f t="shared" si="0"/>
        <v>91.5</v>
      </c>
      <c r="I4" s="616">
        <f>SUM(I5:I58)</f>
        <v>139.25</v>
      </c>
      <c r="J4" s="616">
        <f>SUM(J5:J58)</f>
        <v>-47.75</v>
      </c>
      <c r="L4" s="424">
        <f>SUM(L5:L58)</f>
        <v>2</v>
      </c>
    </row>
    <row r="5" spans="1:12" ht="19.5">
      <c r="A5" s="592">
        <v>1</v>
      </c>
      <c r="B5" s="718" t="s">
        <v>146</v>
      </c>
      <c r="C5" s="723">
        <v>115636.25</v>
      </c>
      <c r="D5" s="724">
        <v>0</v>
      </c>
      <c r="E5" s="724">
        <v>8.5</v>
      </c>
      <c r="F5" s="724">
        <v>10</v>
      </c>
      <c r="G5" s="724">
        <v>54</v>
      </c>
      <c r="H5" s="724">
        <v>72.5</v>
      </c>
      <c r="I5" s="724">
        <v>120.25</v>
      </c>
      <c r="J5" s="593">
        <f>+H5-I5</f>
        <v>-47.75</v>
      </c>
      <c r="L5" s="423">
        <f>IF(H5&gt;0,1,0)</f>
        <v>1</v>
      </c>
    </row>
    <row r="6" spans="1:12" ht="19.5">
      <c r="A6" s="592">
        <v>2</v>
      </c>
      <c r="B6" s="718" t="s">
        <v>147</v>
      </c>
      <c r="C6" s="723">
        <v>220669.91</v>
      </c>
      <c r="D6" s="724">
        <v>0</v>
      </c>
      <c r="E6" s="724">
        <v>0</v>
      </c>
      <c r="F6" s="724">
        <v>0</v>
      </c>
      <c r="G6" s="724">
        <v>19</v>
      </c>
      <c r="H6" s="724">
        <v>19</v>
      </c>
      <c r="I6" s="724">
        <v>19</v>
      </c>
      <c r="J6" s="593">
        <f t="shared" ref="J6:J58" si="1">+H6-I6</f>
        <v>0</v>
      </c>
      <c r="L6" s="423">
        <f>IF(H6&gt;0,1,0)</f>
        <v>1</v>
      </c>
    </row>
    <row r="7" spans="1:12" ht="19.5">
      <c r="A7" s="592">
        <v>3</v>
      </c>
      <c r="B7" s="719" t="s">
        <v>156</v>
      </c>
      <c r="C7" s="725">
        <v>66946</v>
      </c>
      <c r="D7" s="724">
        <v>0</v>
      </c>
      <c r="E7" s="724">
        <v>0</v>
      </c>
      <c r="F7" s="724">
        <v>0</v>
      </c>
      <c r="G7" s="724">
        <v>0</v>
      </c>
      <c r="H7" s="724">
        <v>0</v>
      </c>
      <c r="I7" s="724">
        <v>0</v>
      </c>
      <c r="J7" s="593">
        <f t="shared" si="1"/>
        <v>0</v>
      </c>
      <c r="L7" s="423">
        <f t="shared" ref="L7:L58" si="2">IF(H7&gt;0,1,0)</f>
        <v>0</v>
      </c>
    </row>
    <row r="8" spans="1:12" ht="19.5">
      <c r="A8" s="592">
        <v>4</v>
      </c>
      <c r="B8" s="719" t="s">
        <v>158</v>
      </c>
      <c r="C8" s="725">
        <v>33</v>
      </c>
      <c r="D8" s="724">
        <v>0</v>
      </c>
      <c r="E8" s="724">
        <v>0</v>
      </c>
      <c r="F8" s="724">
        <v>0</v>
      </c>
      <c r="G8" s="724">
        <v>0</v>
      </c>
      <c r="H8" s="724">
        <v>0</v>
      </c>
      <c r="I8" s="724">
        <v>0</v>
      </c>
      <c r="J8" s="593">
        <f t="shared" si="1"/>
        <v>0</v>
      </c>
      <c r="L8" s="423">
        <f t="shared" si="2"/>
        <v>0</v>
      </c>
    </row>
    <row r="9" spans="1:12" ht="19.5">
      <c r="A9" s="592">
        <v>5</v>
      </c>
      <c r="B9" s="719" t="s">
        <v>159</v>
      </c>
      <c r="C9" s="725">
        <v>327716.57</v>
      </c>
      <c r="D9" s="724">
        <v>0</v>
      </c>
      <c r="E9" s="724">
        <v>0</v>
      </c>
      <c r="F9" s="724">
        <v>0</v>
      </c>
      <c r="G9" s="724">
        <v>0</v>
      </c>
      <c r="H9" s="724">
        <v>0</v>
      </c>
      <c r="I9" s="724">
        <v>0</v>
      </c>
      <c r="J9" s="593">
        <f t="shared" si="1"/>
        <v>0</v>
      </c>
      <c r="L9" s="423">
        <f t="shared" si="2"/>
        <v>0</v>
      </c>
    </row>
    <row r="10" spans="1:12" ht="19.5">
      <c r="A10" s="592">
        <v>6</v>
      </c>
      <c r="B10" s="719" t="s">
        <v>160</v>
      </c>
      <c r="C10" s="723">
        <v>27503.25</v>
      </c>
      <c r="D10" s="724">
        <v>0</v>
      </c>
      <c r="E10" s="724">
        <v>0</v>
      </c>
      <c r="F10" s="724">
        <v>0</v>
      </c>
      <c r="G10" s="724">
        <v>0</v>
      </c>
      <c r="H10" s="724">
        <v>0</v>
      </c>
      <c r="I10" s="724">
        <v>0</v>
      </c>
      <c r="J10" s="593">
        <f t="shared" si="1"/>
        <v>0</v>
      </c>
      <c r="L10" s="423">
        <f t="shared" si="2"/>
        <v>0</v>
      </c>
    </row>
    <row r="11" spans="1:12" ht="19.5">
      <c r="A11" s="592">
        <v>7</v>
      </c>
      <c r="B11" s="719" t="s">
        <v>161</v>
      </c>
      <c r="C11" s="726">
        <v>21.25</v>
      </c>
      <c r="D11" s="724">
        <v>0</v>
      </c>
      <c r="E11" s="724">
        <v>0</v>
      </c>
      <c r="F11" s="724">
        <v>0</v>
      </c>
      <c r="G11" s="724">
        <v>0</v>
      </c>
      <c r="H11" s="724">
        <v>0</v>
      </c>
      <c r="I11" s="724">
        <v>0</v>
      </c>
      <c r="J11" s="593">
        <f t="shared" si="1"/>
        <v>0</v>
      </c>
      <c r="L11" s="423">
        <f t="shared" si="2"/>
        <v>0</v>
      </c>
    </row>
    <row r="12" spans="1:12" ht="19.5">
      <c r="A12" s="592">
        <v>8</v>
      </c>
      <c r="B12" s="719" t="s">
        <v>174</v>
      </c>
      <c r="C12" s="723">
        <v>462799.75</v>
      </c>
      <c r="D12" s="724">
        <v>0</v>
      </c>
      <c r="E12" s="724">
        <v>0</v>
      </c>
      <c r="F12" s="724">
        <v>0</v>
      </c>
      <c r="G12" s="724">
        <v>0</v>
      </c>
      <c r="H12" s="724">
        <v>0</v>
      </c>
      <c r="I12" s="724">
        <v>0</v>
      </c>
      <c r="J12" s="593">
        <f t="shared" si="1"/>
        <v>0</v>
      </c>
      <c r="L12" s="423">
        <f t="shared" si="2"/>
        <v>0</v>
      </c>
    </row>
    <row r="13" spans="1:12" ht="19.5">
      <c r="A13" s="592">
        <v>9</v>
      </c>
      <c r="B13" s="719" t="s">
        <v>175</v>
      </c>
      <c r="C13" s="726">
        <v>74</v>
      </c>
      <c r="D13" s="724">
        <v>0</v>
      </c>
      <c r="E13" s="724">
        <v>0</v>
      </c>
      <c r="F13" s="724">
        <v>0</v>
      </c>
      <c r="G13" s="724">
        <v>0</v>
      </c>
      <c r="H13" s="724">
        <v>0</v>
      </c>
      <c r="I13" s="724">
        <v>0</v>
      </c>
      <c r="J13" s="593">
        <f t="shared" si="1"/>
        <v>0</v>
      </c>
      <c r="L13" s="423">
        <f t="shared" si="2"/>
        <v>0</v>
      </c>
    </row>
    <row r="14" spans="1:12" ht="19.5">
      <c r="A14" s="592">
        <v>10</v>
      </c>
      <c r="B14" s="719" t="s">
        <v>176</v>
      </c>
      <c r="C14" s="723">
        <v>1024</v>
      </c>
      <c r="D14" s="724">
        <v>0</v>
      </c>
      <c r="E14" s="724">
        <v>0</v>
      </c>
      <c r="F14" s="724">
        <v>0</v>
      </c>
      <c r="G14" s="724">
        <v>0</v>
      </c>
      <c r="H14" s="724">
        <v>0</v>
      </c>
      <c r="I14" s="724">
        <v>0</v>
      </c>
      <c r="J14" s="593">
        <f t="shared" si="1"/>
        <v>0</v>
      </c>
      <c r="L14" s="423">
        <f t="shared" si="2"/>
        <v>0</v>
      </c>
    </row>
    <row r="15" spans="1:12" ht="19.5">
      <c r="A15" s="592">
        <v>11</v>
      </c>
      <c r="B15" s="719" t="s">
        <v>177</v>
      </c>
      <c r="C15" s="725">
        <v>9908.75</v>
      </c>
      <c r="D15" s="724">
        <v>0</v>
      </c>
      <c r="E15" s="724">
        <v>0</v>
      </c>
      <c r="F15" s="724">
        <v>0</v>
      </c>
      <c r="G15" s="724">
        <v>0</v>
      </c>
      <c r="H15" s="724">
        <v>0</v>
      </c>
      <c r="I15" s="724">
        <v>0</v>
      </c>
      <c r="J15" s="593">
        <f t="shared" si="1"/>
        <v>0</v>
      </c>
      <c r="L15" s="423">
        <f t="shared" si="2"/>
        <v>0</v>
      </c>
    </row>
    <row r="16" spans="1:12" ht="19.5">
      <c r="A16" s="592">
        <v>12</v>
      </c>
      <c r="B16" s="719" t="s">
        <v>178</v>
      </c>
      <c r="C16" s="725">
        <v>119138.3</v>
      </c>
      <c r="D16" s="724">
        <v>0</v>
      </c>
      <c r="E16" s="724">
        <v>0</v>
      </c>
      <c r="F16" s="724">
        <v>0</v>
      </c>
      <c r="G16" s="724">
        <v>0</v>
      </c>
      <c r="H16" s="724">
        <v>0</v>
      </c>
      <c r="I16" s="724">
        <v>0</v>
      </c>
      <c r="J16" s="593">
        <f t="shared" si="1"/>
        <v>0</v>
      </c>
      <c r="L16" s="423">
        <f t="shared" si="2"/>
        <v>0</v>
      </c>
    </row>
    <row r="17" spans="1:12" ht="19.5">
      <c r="A17" s="592">
        <v>13</v>
      </c>
      <c r="B17" s="719" t="s">
        <v>181</v>
      </c>
      <c r="C17" s="723">
        <v>118727.5</v>
      </c>
      <c r="D17" s="724">
        <v>0</v>
      </c>
      <c r="E17" s="724">
        <v>0</v>
      </c>
      <c r="F17" s="724">
        <v>0</v>
      </c>
      <c r="G17" s="724">
        <v>0</v>
      </c>
      <c r="H17" s="724">
        <v>0</v>
      </c>
      <c r="I17" s="724">
        <v>0</v>
      </c>
      <c r="J17" s="593">
        <f t="shared" si="1"/>
        <v>0</v>
      </c>
      <c r="L17" s="423">
        <f t="shared" si="2"/>
        <v>0</v>
      </c>
    </row>
    <row r="18" spans="1:12" ht="19.5">
      <c r="A18" s="592">
        <v>14</v>
      </c>
      <c r="B18" s="719" t="s">
        <v>164</v>
      </c>
      <c r="C18" s="723">
        <v>1227</v>
      </c>
      <c r="D18" s="724">
        <v>0</v>
      </c>
      <c r="E18" s="724">
        <v>0</v>
      </c>
      <c r="F18" s="724">
        <v>0</v>
      </c>
      <c r="G18" s="724">
        <v>0</v>
      </c>
      <c r="H18" s="724">
        <v>0</v>
      </c>
      <c r="I18" s="724">
        <v>0</v>
      </c>
      <c r="J18" s="593">
        <f t="shared" si="1"/>
        <v>0</v>
      </c>
      <c r="L18" s="423">
        <f t="shared" si="2"/>
        <v>0</v>
      </c>
    </row>
    <row r="19" spans="1:12" ht="19.5">
      <c r="A19" s="592">
        <v>15</v>
      </c>
      <c r="B19" s="719" t="s">
        <v>165</v>
      </c>
      <c r="C19" s="723">
        <v>140546.25</v>
      </c>
      <c r="D19" s="724">
        <v>0</v>
      </c>
      <c r="E19" s="724">
        <v>0</v>
      </c>
      <c r="F19" s="724">
        <v>0</v>
      </c>
      <c r="G19" s="724">
        <v>0</v>
      </c>
      <c r="H19" s="724">
        <v>0</v>
      </c>
      <c r="I19" s="724">
        <v>0</v>
      </c>
      <c r="J19" s="593">
        <f t="shared" si="1"/>
        <v>0</v>
      </c>
      <c r="L19" s="423">
        <f t="shared" si="2"/>
        <v>0</v>
      </c>
    </row>
    <row r="20" spans="1:12" ht="19.5">
      <c r="A20" s="592">
        <v>16</v>
      </c>
      <c r="B20" s="719" t="s">
        <v>166</v>
      </c>
      <c r="C20" s="723">
        <v>91447.16</v>
      </c>
      <c r="D20" s="724">
        <v>0</v>
      </c>
      <c r="E20" s="724">
        <v>0</v>
      </c>
      <c r="F20" s="724">
        <v>0</v>
      </c>
      <c r="G20" s="724">
        <v>0</v>
      </c>
      <c r="H20" s="724">
        <v>0</v>
      </c>
      <c r="I20" s="724">
        <v>0</v>
      </c>
      <c r="J20" s="593">
        <f t="shared" si="1"/>
        <v>0</v>
      </c>
      <c r="L20" s="423">
        <f t="shared" si="2"/>
        <v>0</v>
      </c>
    </row>
    <row r="21" spans="1:12" ht="19.5">
      <c r="A21" s="592">
        <v>17</v>
      </c>
      <c r="B21" s="719" t="s">
        <v>168</v>
      </c>
      <c r="C21" s="723">
        <v>112</v>
      </c>
      <c r="D21" s="724">
        <v>0</v>
      </c>
      <c r="E21" s="724">
        <v>0</v>
      </c>
      <c r="F21" s="724">
        <v>0</v>
      </c>
      <c r="G21" s="724">
        <v>0</v>
      </c>
      <c r="H21" s="724">
        <v>0</v>
      </c>
      <c r="I21" s="724">
        <v>0</v>
      </c>
      <c r="J21" s="593">
        <f t="shared" si="1"/>
        <v>0</v>
      </c>
      <c r="L21" s="423">
        <f t="shared" si="2"/>
        <v>0</v>
      </c>
    </row>
    <row r="22" spans="1:12" ht="19.5">
      <c r="A22" s="592">
        <v>18</v>
      </c>
      <c r="B22" s="719" t="s">
        <v>169</v>
      </c>
      <c r="C22" s="723">
        <v>56059.25</v>
      </c>
      <c r="D22" s="724">
        <v>0</v>
      </c>
      <c r="E22" s="724">
        <v>0</v>
      </c>
      <c r="F22" s="724">
        <v>0</v>
      </c>
      <c r="G22" s="724">
        <v>0</v>
      </c>
      <c r="H22" s="724">
        <v>0</v>
      </c>
      <c r="I22" s="724">
        <v>0</v>
      </c>
      <c r="J22" s="593">
        <f t="shared" si="1"/>
        <v>0</v>
      </c>
      <c r="L22" s="423">
        <f t="shared" si="2"/>
        <v>0</v>
      </c>
    </row>
    <row r="23" spans="1:12" ht="19.5">
      <c r="A23" s="592">
        <v>19</v>
      </c>
      <c r="B23" s="719" t="s">
        <v>170</v>
      </c>
      <c r="C23" s="723">
        <v>34593</v>
      </c>
      <c r="D23" s="724">
        <v>0</v>
      </c>
      <c r="E23" s="724">
        <v>0</v>
      </c>
      <c r="F23" s="724">
        <v>0</v>
      </c>
      <c r="G23" s="724">
        <v>0</v>
      </c>
      <c r="H23" s="724">
        <v>0</v>
      </c>
      <c r="I23" s="724">
        <v>0</v>
      </c>
      <c r="J23" s="593">
        <f t="shared" si="1"/>
        <v>0</v>
      </c>
      <c r="L23" s="423">
        <f t="shared" si="2"/>
        <v>0</v>
      </c>
    </row>
    <row r="24" spans="1:12" ht="19.5">
      <c r="A24" s="592">
        <v>20</v>
      </c>
      <c r="B24" s="719" t="s">
        <v>172</v>
      </c>
      <c r="C24" s="725">
        <v>252614.75</v>
      </c>
      <c r="D24" s="724">
        <v>0</v>
      </c>
      <c r="E24" s="724">
        <v>0</v>
      </c>
      <c r="F24" s="724">
        <v>0</v>
      </c>
      <c r="G24" s="724">
        <v>0</v>
      </c>
      <c r="H24" s="724">
        <v>0</v>
      </c>
      <c r="I24" s="724">
        <v>0</v>
      </c>
      <c r="J24" s="593">
        <f t="shared" si="1"/>
        <v>0</v>
      </c>
      <c r="L24" s="423">
        <f t="shared" si="2"/>
        <v>0</v>
      </c>
    </row>
    <row r="25" spans="1:12" ht="19.5">
      <c r="A25" s="592">
        <v>21</v>
      </c>
      <c r="B25" s="719" t="s">
        <v>134</v>
      </c>
      <c r="C25" s="726">
        <v>366271.44</v>
      </c>
      <c r="D25" s="724">
        <v>0</v>
      </c>
      <c r="E25" s="724">
        <v>0</v>
      </c>
      <c r="F25" s="724">
        <v>0</v>
      </c>
      <c r="G25" s="724">
        <v>0</v>
      </c>
      <c r="H25" s="724">
        <v>0</v>
      </c>
      <c r="I25" s="724">
        <v>0</v>
      </c>
      <c r="J25" s="593">
        <f t="shared" si="1"/>
        <v>0</v>
      </c>
      <c r="L25" s="423">
        <f t="shared" si="2"/>
        <v>0</v>
      </c>
    </row>
    <row r="26" spans="1:12" ht="19.5">
      <c r="A26" s="592">
        <v>22</v>
      </c>
      <c r="B26" s="719" t="s">
        <v>135</v>
      </c>
      <c r="C26" s="723">
        <v>358691.71</v>
      </c>
      <c r="D26" s="724">
        <v>0</v>
      </c>
      <c r="E26" s="724">
        <v>0</v>
      </c>
      <c r="F26" s="724">
        <v>0</v>
      </c>
      <c r="G26" s="724">
        <v>0</v>
      </c>
      <c r="H26" s="724">
        <v>0</v>
      </c>
      <c r="I26" s="724">
        <v>0</v>
      </c>
      <c r="J26" s="593">
        <f t="shared" si="1"/>
        <v>0</v>
      </c>
      <c r="L26" s="423">
        <f t="shared" si="2"/>
        <v>0</v>
      </c>
    </row>
    <row r="27" spans="1:12" ht="19.5">
      <c r="A27" s="592">
        <v>23</v>
      </c>
      <c r="B27" s="719" t="s">
        <v>136</v>
      </c>
      <c r="C27" s="723">
        <v>618513.1</v>
      </c>
      <c r="D27" s="724">
        <v>0</v>
      </c>
      <c r="E27" s="724">
        <v>0</v>
      </c>
      <c r="F27" s="724">
        <v>0</v>
      </c>
      <c r="G27" s="724">
        <v>0</v>
      </c>
      <c r="H27" s="724">
        <v>0</v>
      </c>
      <c r="I27" s="724">
        <v>0</v>
      </c>
      <c r="J27" s="593">
        <f t="shared" si="1"/>
        <v>0</v>
      </c>
      <c r="L27" s="423">
        <f t="shared" si="2"/>
        <v>0</v>
      </c>
    </row>
    <row r="28" spans="1:12" ht="19.5">
      <c r="A28" s="592">
        <v>24</v>
      </c>
      <c r="B28" s="719" t="s">
        <v>137</v>
      </c>
      <c r="C28" s="723">
        <v>24621.62</v>
      </c>
      <c r="D28" s="724">
        <v>0</v>
      </c>
      <c r="E28" s="724">
        <v>0</v>
      </c>
      <c r="F28" s="724">
        <v>0</v>
      </c>
      <c r="G28" s="724">
        <v>0</v>
      </c>
      <c r="H28" s="724">
        <v>0</v>
      </c>
      <c r="I28" s="724">
        <v>0</v>
      </c>
      <c r="J28" s="593">
        <f t="shared" si="1"/>
        <v>0</v>
      </c>
      <c r="L28" s="423">
        <f t="shared" si="2"/>
        <v>0</v>
      </c>
    </row>
    <row r="29" spans="1:12" ht="19.5">
      <c r="A29" s="592">
        <v>25</v>
      </c>
      <c r="B29" s="719" t="s">
        <v>138</v>
      </c>
      <c r="C29" s="723">
        <v>551356.18000000005</v>
      </c>
      <c r="D29" s="724">
        <v>0</v>
      </c>
      <c r="E29" s="724">
        <v>0</v>
      </c>
      <c r="F29" s="724">
        <v>0</v>
      </c>
      <c r="G29" s="724">
        <v>0</v>
      </c>
      <c r="H29" s="724">
        <v>0</v>
      </c>
      <c r="I29" s="724">
        <v>0</v>
      </c>
      <c r="J29" s="593">
        <f t="shared" si="1"/>
        <v>0</v>
      </c>
      <c r="L29" s="423">
        <f t="shared" si="2"/>
        <v>0</v>
      </c>
    </row>
    <row r="30" spans="1:12" ht="19.5">
      <c r="A30" s="592">
        <v>26</v>
      </c>
      <c r="B30" s="719" t="s">
        <v>139</v>
      </c>
      <c r="C30" s="725">
        <v>6892.22</v>
      </c>
      <c r="D30" s="724">
        <v>0</v>
      </c>
      <c r="E30" s="724">
        <v>0</v>
      </c>
      <c r="F30" s="724">
        <v>0</v>
      </c>
      <c r="G30" s="724">
        <v>0</v>
      </c>
      <c r="H30" s="724">
        <v>0</v>
      </c>
      <c r="I30" s="724">
        <v>0</v>
      </c>
      <c r="J30" s="593">
        <f t="shared" si="1"/>
        <v>0</v>
      </c>
      <c r="L30" s="423">
        <f t="shared" si="2"/>
        <v>0</v>
      </c>
    </row>
    <row r="31" spans="1:12" ht="19.5">
      <c r="A31" s="592">
        <v>27</v>
      </c>
      <c r="B31" s="719" t="s">
        <v>140</v>
      </c>
      <c r="C31" s="725">
        <v>272226.21000000002</v>
      </c>
      <c r="D31" s="724">
        <v>0</v>
      </c>
      <c r="E31" s="724">
        <v>0</v>
      </c>
      <c r="F31" s="724">
        <v>0</v>
      </c>
      <c r="G31" s="724">
        <v>0</v>
      </c>
      <c r="H31" s="724">
        <v>0</v>
      </c>
      <c r="I31" s="724">
        <v>0</v>
      </c>
      <c r="J31" s="593">
        <f t="shared" si="1"/>
        <v>0</v>
      </c>
      <c r="L31" s="423">
        <f t="shared" si="2"/>
        <v>0</v>
      </c>
    </row>
    <row r="32" spans="1:12" ht="19.5">
      <c r="A32" s="592">
        <v>28</v>
      </c>
      <c r="B32" s="719" t="s">
        <v>141</v>
      </c>
      <c r="C32" s="723">
        <v>130489.48</v>
      </c>
      <c r="D32" s="724">
        <v>0</v>
      </c>
      <c r="E32" s="724">
        <v>0</v>
      </c>
      <c r="F32" s="724">
        <v>0</v>
      </c>
      <c r="G32" s="724">
        <v>0</v>
      </c>
      <c r="H32" s="724">
        <v>0</v>
      </c>
      <c r="I32" s="724">
        <v>0</v>
      </c>
      <c r="J32" s="593">
        <f t="shared" si="1"/>
        <v>0</v>
      </c>
      <c r="L32" s="423">
        <f t="shared" si="2"/>
        <v>0</v>
      </c>
    </row>
    <row r="33" spans="1:12" ht="19.5">
      <c r="A33" s="592">
        <v>29</v>
      </c>
      <c r="B33" s="719" t="s">
        <v>142</v>
      </c>
      <c r="C33" s="723">
        <v>90797.56</v>
      </c>
      <c r="D33" s="724">
        <v>0</v>
      </c>
      <c r="E33" s="724">
        <v>0</v>
      </c>
      <c r="F33" s="724">
        <v>0</v>
      </c>
      <c r="G33" s="724">
        <v>0</v>
      </c>
      <c r="H33" s="724">
        <v>0</v>
      </c>
      <c r="I33" s="724">
        <v>0</v>
      </c>
      <c r="J33" s="593">
        <f t="shared" si="1"/>
        <v>0</v>
      </c>
      <c r="L33" s="423">
        <f t="shared" si="2"/>
        <v>0</v>
      </c>
    </row>
    <row r="34" spans="1:12" ht="19.5">
      <c r="A34" s="592">
        <v>30</v>
      </c>
      <c r="B34" s="719" t="s">
        <v>143</v>
      </c>
      <c r="C34" s="723">
        <v>43493.75</v>
      </c>
      <c r="D34" s="724">
        <v>0</v>
      </c>
      <c r="E34" s="724">
        <v>0</v>
      </c>
      <c r="F34" s="724">
        <v>0</v>
      </c>
      <c r="G34" s="724">
        <v>0</v>
      </c>
      <c r="H34" s="724">
        <v>0</v>
      </c>
      <c r="I34" s="724">
        <v>0</v>
      </c>
      <c r="J34" s="593">
        <f t="shared" si="1"/>
        <v>0</v>
      </c>
      <c r="L34" s="423">
        <f t="shared" si="2"/>
        <v>0</v>
      </c>
    </row>
    <row r="35" spans="1:12" ht="19.5">
      <c r="A35" s="592">
        <v>31</v>
      </c>
      <c r="B35" s="719" t="s">
        <v>144</v>
      </c>
      <c r="C35" s="725">
        <v>33643.79</v>
      </c>
      <c r="D35" s="724">
        <v>0</v>
      </c>
      <c r="E35" s="724">
        <v>0</v>
      </c>
      <c r="F35" s="724">
        <v>0</v>
      </c>
      <c r="G35" s="724">
        <v>0</v>
      </c>
      <c r="H35" s="724">
        <v>0</v>
      </c>
      <c r="I35" s="724">
        <v>0</v>
      </c>
      <c r="J35" s="593">
        <f t="shared" si="1"/>
        <v>0</v>
      </c>
      <c r="L35" s="423">
        <f t="shared" si="2"/>
        <v>0</v>
      </c>
    </row>
    <row r="36" spans="1:12" ht="19.5">
      <c r="A36" s="592">
        <v>32</v>
      </c>
      <c r="B36" s="719" t="s">
        <v>145</v>
      </c>
      <c r="C36" s="723">
        <v>162360.10999999999</v>
      </c>
      <c r="D36" s="724">
        <v>0</v>
      </c>
      <c r="E36" s="724">
        <v>0</v>
      </c>
      <c r="F36" s="724">
        <v>0</v>
      </c>
      <c r="G36" s="724">
        <v>0</v>
      </c>
      <c r="H36" s="724">
        <v>0</v>
      </c>
      <c r="I36" s="724">
        <v>0</v>
      </c>
      <c r="J36" s="593">
        <f t="shared" si="1"/>
        <v>0</v>
      </c>
      <c r="L36" s="423">
        <f t="shared" si="2"/>
        <v>0</v>
      </c>
    </row>
    <row r="37" spans="1:12" ht="19.5">
      <c r="A37" s="592">
        <v>33</v>
      </c>
      <c r="B37" s="719" t="s">
        <v>148</v>
      </c>
      <c r="C37" s="725">
        <v>157997.38</v>
      </c>
      <c r="D37" s="724">
        <v>0</v>
      </c>
      <c r="E37" s="724">
        <v>0</v>
      </c>
      <c r="F37" s="724">
        <v>0</v>
      </c>
      <c r="G37" s="724">
        <v>0</v>
      </c>
      <c r="H37" s="724">
        <v>0</v>
      </c>
      <c r="I37" s="724">
        <v>0</v>
      </c>
      <c r="J37" s="593">
        <f t="shared" si="1"/>
        <v>0</v>
      </c>
      <c r="L37" s="423">
        <f t="shared" si="2"/>
        <v>0</v>
      </c>
    </row>
    <row r="38" spans="1:12" ht="19.5">
      <c r="A38" s="592">
        <v>34</v>
      </c>
      <c r="B38" s="719" t="s">
        <v>149</v>
      </c>
      <c r="C38" s="723">
        <v>2990.39</v>
      </c>
      <c r="D38" s="724">
        <v>0</v>
      </c>
      <c r="E38" s="724">
        <v>0</v>
      </c>
      <c r="F38" s="724">
        <v>0</v>
      </c>
      <c r="G38" s="724">
        <v>0</v>
      </c>
      <c r="H38" s="724">
        <v>0</v>
      </c>
      <c r="I38" s="724">
        <v>0</v>
      </c>
      <c r="J38" s="593">
        <f t="shared" si="1"/>
        <v>0</v>
      </c>
      <c r="L38" s="423">
        <f t="shared" si="2"/>
        <v>0</v>
      </c>
    </row>
    <row r="39" spans="1:12" ht="19.5">
      <c r="A39" s="592">
        <v>35</v>
      </c>
      <c r="B39" s="719" t="s">
        <v>150</v>
      </c>
      <c r="C39" s="723">
        <v>96056</v>
      </c>
      <c r="D39" s="724">
        <v>0</v>
      </c>
      <c r="E39" s="724">
        <v>0</v>
      </c>
      <c r="F39" s="724">
        <v>0</v>
      </c>
      <c r="G39" s="724">
        <v>0</v>
      </c>
      <c r="H39" s="724">
        <v>0</v>
      </c>
      <c r="I39" s="724">
        <v>0</v>
      </c>
      <c r="J39" s="593">
        <f t="shared" si="1"/>
        <v>0</v>
      </c>
      <c r="L39" s="423">
        <f t="shared" si="2"/>
        <v>0</v>
      </c>
    </row>
    <row r="40" spans="1:12" ht="19.5">
      <c r="A40" s="592">
        <v>36</v>
      </c>
      <c r="B40" s="719" t="s">
        <v>151</v>
      </c>
      <c r="C40" s="723">
        <v>163000.32000000001</v>
      </c>
      <c r="D40" s="724">
        <v>0</v>
      </c>
      <c r="E40" s="724">
        <v>0</v>
      </c>
      <c r="F40" s="724">
        <v>0</v>
      </c>
      <c r="G40" s="724">
        <v>0</v>
      </c>
      <c r="H40" s="724">
        <v>0</v>
      </c>
      <c r="I40" s="724">
        <v>0</v>
      </c>
      <c r="J40" s="593">
        <f t="shared" si="1"/>
        <v>0</v>
      </c>
      <c r="L40" s="423">
        <f t="shared" si="2"/>
        <v>0</v>
      </c>
    </row>
    <row r="41" spans="1:12" ht="19.5">
      <c r="A41" s="592">
        <v>37</v>
      </c>
      <c r="B41" s="719" t="s">
        <v>152</v>
      </c>
      <c r="C41" s="723">
        <v>371938.18</v>
      </c>
      <c r="D41" s="724">
        <v>0</v>
      </c>
      <c r="E41" s="724">
        <v>0</v>
      </c>
      <c r="F41" s="724">
        <v>0</v>
      </c>
      <c r="G41" s="724">
        <v>0</v>
      </c>
      <c r="H41" s="724">
        <v>0</v>
      </c>
      <c r="I41" s="724">
        <v>0</v>
      </c>
      <c r="J41" s="593">
        <f t="shared" si="1"/>
        <v>0</v>
      </c>
      <c r="L41" s="423">
        <f t="shared" si="2"/>
        <v>0</v>
      </c>
    </row>
    <row r="42" spans="1:12" ht="19.5">
      <c r="A42" s="592">
        <v>38</v>
      </c>
      <c r="B42" s="719" t="s">
        <v>153</v>
      </c>
      <c r="C42" s="723">
        <v>508983.31</v>
      </c>
      <c r="D42" s="724">
        <v>0</v>
      </c>
      <c r="E42" s="724">
        <v>0</v>
      </c>
      <c r="F42" s="724">
        <v>0</v>
      </c>
      <c r="G42" s="724">
        <v>0</v>
      </c>
      <c r="H42" s="724">
        <v>0</v>
      </c>
      <c r="I42" s="724">
        <v>0</v>
      </c>
      <c r="J42" s="593">
        <f t="shared" si="1"/>
        <v>0</v>
      </c>
      <c r="L42" s="423">
        <f t="shared" si="2"/>
        <v>0</v>
      </c>
    </row>
    <row r="43" spans="1:12" ht="19.5">
      <c r="A43" s="592">
        <v>39</v>
      </c>
      <c r="B43" s="719" t="s">
        <v>116</v>
      </c>
      <c r="C43" s="723">
        <v>778253.14</v>
      </c>
      <c r="D43" s="724">
        <v>0</v>
      </c>
      <c r="E43" s="724">
        <v>0</v>
      </c>
      <c r="F43" s="724">
        <v>0</v>
      </c>
      <c r="G43" s="724">
        <v>0</v>
      </c>
      <c r="H43" s="724">
        <v>0</v>
      </c>
      <c r="I43" s="724">
        <v>0</v>
      </c>
      <c r="J43" s="593">
        <f t="shared" si="1"/>
        <v>0</v>
      </c>
      <c r="L43" s="423">
        <f t="shared" si="2"/>
        <v>0</v>
      </c>
    </row>
    <row r="44" spans="1:12" ht="19.5">
      <c r="A44" s="592">
        <v>40</v>
      </c>
      <c r="B44" s="719" t="s">
        <v>118</v>
      </c>
      <c r="C44" s="723">
        <v>968</v>
      </c>
      <c r="D44" s="724">
        <v>0</v>
      </c>
      <c r="E44" s="724">
        <v>0</v>
      </c>
      <c r="F44" s="724">
        <v>0</v>
      </c>
      <c r="G44" s="724">
        <v>0</v>
      </c>
      <c r="H44" s="724">
        <v>0</v>
      </c>
      <c r="I44" s="724">
        <v>0</v>
      </c>
      <c r="J44" s="593">
        <f t="shared" si="1"/>
        <v>0</v>
      </c>
      <c r="L44" s="423">
        <f t="shared" si="2"/>
        <v>0</v>
      </c>
    </row>
    <row r="45" spans="1:12" ht="19.5">
      <c r="A45" s="592">
        <v>41</v>
      </c>
      <c r="B45" s="719" t="s">
        <v>117</v>
      </c>
      <c r="C45" s="726">
        <v>9421</v>
      </c>
      <c r="D45" s="724">
        <v>0</v>
      </c>
      <c r="E45" s="724">
        <v>0</v>
      </c>
      <c r="F45" s="724">
        <v>0</v>
      </c>
      <c r="G45" s="724">
        <v>0</v>
      </c>
      <c r="H45" s="724">
        <v>0</v>
      </c>
      <c r="I45" s="724">
        <v>0</v>
      </c>
      <c r="J45" s="593">
        <f t="shared" si="1"/>
        <v>0</v>
      </c>
      <c r="L45" s="423">
        <f t="shared" si="2"/>
        <v>0</v>
      </c>
    </row>
    <row r="46" spans="1:12" ht="19.5">
      <c r="A46" s="592">
        <v>42</v>
      </c>
      <c r="B46" s="719" t="s">
        <v>119</v>
      </c>
      <c r="C46" s="725">
        <v>207790.16</v>
      </c>
      <c r="D46" s="724">
        <v>0</v>
      </c>
      <c r="E46" s="724">
        <v>0</v>
      </c>
      <c r="F46" s="724">
        <v>0</v>
      </c>
      <c r="G46" s="724">
        <v>0</v>
      </c>
      <c r="H46" s="724">
        <v>0</v>
      </c>
      <c r="I46" s="724">
        <v>0</v>
      </c>
      <c r="J46" s="593">
        <f t="shared" si="1"/>
        <v>0</v>
      </c>
      <c r="L46" s="423">
        <f t="shared" si="2"/>
        <v>0</v>
      </c>
    </row>
    <row r="47" spans="1:12" ht="19.5">
      <c r="A47" s="592">
        <v>43</v>
      </c>
      <c r="B47" s="719" t="s">
        <v>120</v>
      </c>
      <c r="C47" s="723">
        <v>602879</v>
      </c>
      <c r="D47" s="724">
        <v>0</v>
      </c>
      <c r="E47" s="724">
        <v>0</v>
      </c>
      <c r="F47" s="724">
        <v>0</v>
      </c>
      <c r="G47" s="724">
        <v>0</v>
      </c>
      <c r="H47" s="724">
        <v>0</v>
      </c>
      <c r="I47" s="724">
        <v>0</v>
      </c>
      <c r="J47" s="593">
        <f t="shared" si="1"/>
        <v>0</v>
      </c>
      <c r="L47" s="423">
        <f t="shared" si="2"/>
        <v>0</v>
      </c>
    </row>
    <row r="48" spans="1:12" ht="19.5">
      <c r="A48" s="592">
        <v>44</v>
      </c>
      <c r="B48" s="719" t="s">
        <v>121</v>
      </c>
      <c r="C48" s="725">
        <v>17903.78</v>
      </c>
      <c r="D48" s="724">
        <v>0</v>
      </c>
      <c r="E48" s="724">
        <v>0</v>
      </c>
      <c r="F48" s="724">
        <v>0</v>
      </c>
      <c r="G48" s="724">
        <v>0</v>
      </c>
      <c r="H48" s="724">
        <v>0</v>
      </c>
      <c r="I48" s="724">
        <v>0</v>
      </c>
      <c r="J48" s="593">
        <f t="shared" si="1"/>
        <v>0</v>
      </c>
      <c r="L48" s="423">
        <f t="shared" si="2"/>
        <v>0</v>
      </c>
    </row>
    <row r="49" spans="1:12" ht="19.5">
      <c r="A49" s="592">
        <v>45</v>
      </c>
      <c r="B49" s="719" t="s">
        <v>122</v>
      </c>
      <c r="C49" s="723">
        <v>20173.349999999999</v>
      </c>
      <c r="D49" s="724">
        <v>0</v>
      </c>
      <c r="E49" s="724">
        <v>0</v>
      </c>
      <c r="F49" s="724">
        <v>0</v>
      </c>
      <c r="G49" s="724">
        <v>0</v>
      </c>
      <c r="H49" s="724">
        <v>0</v>
      </c>
      <c r="I49" s="724">
        <v>0</v>
      </c>
      <c r="J49" s="593">
        <f t="shared" si="1"/>
        <v>0</v>
      </c>
      <c r="L49" s="423">
        <f t="shared" si="2"/>
        <v>0</v>
      </c>
    </row>
    <row r="50" spans="1:12" ht="19.5">
      <c r="A50" s="592">
        <v>46</v>
      </c>
      <c r="B50" s="719" t="s">
        <v>123</v>
      </c>
      <c r="C50" s="725">
        <v>11948.75</v>
      </c>
      <c r="D50" s="724">
        <v>0</v>
      </c>
      <c r="E50" s="724">
        <v>0</v>
      </c>
      <c r="F50" s="724">
        <v>0</v>
      </c>
      <c r="G50" s="724">
        <v>0</v>
      </c>
      <c r="H50" s="724">
        <v>0</v>
      </c>
      <c r="I50" s="724">
        <v>0</v>
      </c>
      <c r="J50" s="593">
        <f t="shared" si="1"/>
        <v>0</v>
      </c>
      <c r="L50" s="423">
        <f t="shared" si="2"/>
        <v>0</v>
      </c>
    </row>
    <row r="51" spans="1:12" ht="19.5">
      <c r="A51" s="592">
        <v>47</v>
      </c>
      <c r="B51" s="719" t="s">
        <v>124</v>
      </c>
      <c r="C51" s="725">
        <v>179627.75</v>
      </c>
      <c r="D51" s="724">
        <v>0</v>
      </c>
      <c r="E51" s="724">
        <v>0</v>
      </c>
      <c r="F51" s="724">
        <v>0</v>
      </c>
      <c r="G51" s="724">
        <v>0</v>
      </c>
      <c r="H51" s="724">
        <v>0</v>
      </c>
      <c r="I51" s="724">
        <v>0</v>
      </c>
      <c r="J51" s="593">
        <f t="shared" si="1"/>
        <v>0</v>
      </c>
      <c r="L51" s="423">
        <f t="shared" si="2"/>
        <v>0</v>
      </c>
    </row>
    <row r="52" spans="1:12" ht="19.5">
      <c r="A52" s="592">
        <v>48</v>
      </c>
      <c r="B52" s="719" t="s">
        <v>125</v>
      </c>
      <c r="C52" s="725">
        <v>346604.11</v>
      </c>
      <c r="D52" s="724">
        <v>0</v>
      </c>
      <c r="E52" s="724">
        <v>0</v>
      </c>
      <c r="F52" s="724">
        <v>0</v>
      </c>
      <c r="G52" s="724">
        <v>0</v>
      </c>
      <c r="H52" s="724">
        <v>0</v>
      </c>
      <c r="I52" s="724">
        <v>0</v>
      </c>
      <c r="J52" s="593">
        <f t="shared" si="1"/>
        <v>0</v>
      </c>
      <c r="L52" s="423">
        <f t="shared" si="2"/>
        <v>0</v>
      </c>
    </row>
    <row r="53" spans="1:12" ht="19.5">
      <c r="A53" s="592">
        <v>49</v>
      </c>
      <c r="B53" s="719" t="s">
        <v>126</v>
      </c>
      <c r="C53" s="725">
        <v>20421.009999999998</v>
      </c>
      <c r="D53" s="724">
        <v>0</v>
      </c>
      <c r="E53" s="724">
        <v>0</v>
      </c>
      <c r="F53" s="724">
        <v>0</v>
      </c>
      <c r="G53" s="724">
        <v>0</v>
      </c>
      <c r="H53" s="724">
        <v>0</v>
      </c>
      <c r="I53" s="724">
        <v>0</v>
      </c>
      <c r="J53" s="593">
        <f t="shared" si="1"/>
        <v>0</v>
      </c>
      <c r="L53" s="423">
        <f t="shared" si="2"/>
        <v>0</v>
      </c>
    </row>
    <row r="54" spans="1:12" ht="19.5">
      <c r="A54" s="592">
        <v>50</v>
      </c>
      <c r="B54" s="719" t="s">
        <v>128</v>
      </c>
      <c r="C54" s="723">
        <v>64882.06</v>
      </c>
      <c r="D54" s="724">
        <v>0</v>
      </c>
      <c r="E54" s="724">
        <v>0</v>
      </c>
      <c r="F54" s="724">
        <v>0</v>
      </c>
      <c r="G54" s="724">
        <v>0</v>
      </c>
      <c r="H54" s="724">
        <v>0</v>
      </c>
      <c r="I54" s="724">
        <v>0</v>
      </c>
      <c r="J54" s="593">
        <f t="shared" si="1"/>
        <v>0</v>
      </c>
      <c r="L54" s="423">
        <f t="shared" si="2"/>
        <v>0</v>
      </c>
    </row>
    <row r="55" spans="1:12" ht="19.5">
      <c r="A55" s="592">
        <v>51</v>
      </c>
      <c r="B55" s="719" t="s">
        <v>129</v>
      </c>
      <c r="C55" s="723">
        <v>5229</v>
      </c>
      <c r="D55" s="724">
        <v>0</v>
      </c>
      <c r="E55" s="724">
        <v>0</v>
      </c>
      <c r="F55" s="724">
        <v>0</v>
      </c>
      <c r="G55" s="724">
        <v>0</v>
      </c>
      <c r="H55" s="724">
        <v>0</v>
      </c>
      <c r="I55" s="724">
        <v>0</v>
      </c>
      <c r="J55" s="593">
        <f t="shared" si="1"/>
        <v>0</v>
      </c>
      <c r="L55" s="423">
        <f t="shared" si="2"/>
        <v>0</v>
      </c>
    </row>
    <row r="56" spans="1:12" ht="19.5">
      <c r="A56" s="592">
        <v>52</v>
      </c>
      <c r="B56" s="719" t="s">
        <v>130</v>
      </c>
      <c r="C56" s="726">
        <v>55052</v>
      </c>
      <c r="D56" s="724">
        <v>0</v>
      </c>
      <c r="E56" s="724">
        <v>0</v>
      </c>
      <c r="F56" s="724">
        <v>0</v>
      </c>
      <c r="G56" s="724">
        <v>0</v>
      </c>
      <c r="H56" s="724">
        <v>0</v>
      </c>
      <c r="I56" s="724">
        <v>0</v>
      </c>
      <c r="J56" s="593">
        <f t="shared" si="1"/>
        <v>0</v>
      </c>
      <c r="L56" s="423">
        <f t="shared" si="2"/>
        <v>0</v>
      </c>
    </row>
    <row r="57" spans="1:12" ht="19.5">
      <c r="A57" s="592">
        <v>53</v>
      </c>
      <c r="B57" s="719" t="s">
        <v>132</v>
      </c>
      <c r="C57" s="723">
        <v>42808.9</v>
      </c>
      <c r="D57" s="724">
        <v>0</v>
      </c>
      <c r="E57" s="724">
        <v>0</v>
      </c>
      <c r="F57" s="724">
        <v>0</v>
      </c>
      <c r="G57" s="724">
        <v>0</v>
      </c>
      <c r="H57" s="724">
        <v>0</v>
      </c>
      <c r="I57" s="724">
        <v>0</v>
      </c>
      <c r="J57" s="593">
        <f t="shared" si="1"/>
        <v>0</v>
      </c>
      <c r="L57" s="423">
        <f t="shared" si="2"/>
        <v>0</v>
      </c>
    </row>
    <row r="58" spans="1:12" ht="19.5">
      <c r="A58" s="617">
        <v>54</v>
      </c>
      <c r="B58" s="719" t="s">
        <v>131</v>
      </c>
      <c r="C58" s="723">
        <v>209384</v>
      </c>
      <c r="D58" s="724">
        <v>0</v>
      </c>
      <c r="E58" s="724">
        <v>0</v>
      </c>
      <c r="F58" s="724">
        <v>0</v>
      </c>
      <c r="G58" s="724">
        <v>0</v>
      </c>
      <c r="H58" s="724">
        <v>0</v>
      </c>
      <c r="I58" s="724">
        <v>0</v>
      </c>
      <c r="J58" s="619">
        <f t="shared" si="1"/>
        <v>0</v>
      </c>
      <c r="L58" s="423">
        <f t="shared" si="2"/>
        <v>0</v>
      </c>
    </row>
    <row r="59" spans="1:12" ht="19.5">
      <c r="A59" s="492"/>
      <c r="B59" s="735"/>
      <c r="C59" s="493"/>
      <c r="D59" s="494"/>
      <c r="E59" s="494"/>
      <c r="F59" s="494"/>
      <c r="G59" s="494"/>
      <c r="H59" s="494"/>
      <c r="I59" s="494"/>
      <c r="J59" s="495"/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4F579-E16A-4A91-B7AA-C321236DACE6}">
  <sheetPr codeName="Sheet61">
    <tabColor theme="9" tint="0.39997558519241921"/>
  </sheetPr>
  <dimension ref="A1:L5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I9" sqref="I9"/>
    </sheetView>
  </sheetViews>
  <sheetFormatPr defaultColWidth="9" defaultRowHeight="18.75"/>
  <cols>
    <col min="1" max="1" width="6" style="423" customWidth="1"/>
    <col min="2" max="2" width="12.85546875" style="730" customWidth="1"/>
    <col min="3" max="3" width="13.42578125" style="423" customWidth="1"/>
    <col min="4" max="4" width="9" style="423"/>
    <col min="5" max="5" width="10.85546875" style="423" customWidth="1"/>
    <col min="6" max="7" width="9" style="423"/>
    <col min="8" max="8" width="14.140625" style="423" customWidth="1"/>
    <col min="9" max="9" width="15" style="423" customWidth="1"/>
    <col min="10" max="10" width="13.7109375" style="423" customWidth="1"/>
    <col min="11" max="16384" width="9" style="423"/>
  </cols>
  <sheetData>
    <row r="1" spans="1:12">
      <c r="A1" s="876" t="s">
        <v>584</v>
      </c>
      <c r="B1" s="876"/>
      <c r="C1" s="876"/>
      <c r="D1" s="876"/>
      <c r="E1" s="876"/>
      <c r="F1" s="876"/>
      <c r="G1" s="876"/>
      <c r="H1" s="876"/>
      <c r="I1" s="876"/>
      <c r="J1" s="876"/>
    </row>
    <row r="2" spans="1:12">
      <c r="A2" s="779" t="s">
        <v>227</v>
      </c>
      <c r="B2" s="916" t="s">
        <v>4</v>
      </c>
      <c r="C2" s="467" t="s">
        <v>275</v>
      </c>
      <c r="D2" s="876" t="s">
        <v>276</v>
      </c>
      <c r="E2" s="876"/>
      <c r="F2" s="876"/>
      <c r="G2" s="876"/>
      <c r="H2" s="444" t="s">
        <v>259</v>
      </c>
      <c r="I2" s="444" t="s">
        <v>259</v>
      </c>
      <c r="J2" s="444" t="s">
        <v>277</v>
      </c>
      <c r="L2" s="422" t="s">
        <v>318</v>
      </c>
    </row>
    <row r="3" spans="1:12">
      <c r="A3" s="779"/>
      <c r="B3" s="916"/>
      <c r="C3" s="467" t="s">
        <v>272</v>
      </c>
      <c r="D3" s="444" t="s">
        <v>278</v>
      </c>
      <c r="E3" s="444" t="s">
        <v>279</v>
      </c>
      <c r="F3" s="444" t="s">
        <v>280</v>
      </c>
      <c r="G3" s="444" t="s">
        <v>281</v>
      </c>
      <c r="H3" s="444" t="s">
        <v>235</v>
      </c>
      <c r="I3" s="444" t="s">
        <v>282</v>
      </c>
      <c r="J3" s="444" t="s">
        <v>272</v>
      </c>
    </row>
    <row r="4" spans="1:12">
      <c r="A4" s="876" t="s">
        <v>284</v>
      </c>
      <c r="B4" s="876"/>
      <c r="C4" s="467">
        <f>SUM(C5:C58)</f>
        <v>8580466.6999999993</v>
      </c>
      <c r="D4" s="467">
        <f t="shared" ref="D4:H4" si="0">SUM(D5:D58)</f>
        <v>9109</v>
      </c>
      <c r="E4" s="467">
        <f>SUM(E5:E58)</f>
        <v>9901.25</v>
      </c>
      <c r="F4" s="467">
        <f>SUM(F5:F58)</f>
        <v>2917.25</v>
      </c>
      <c r="G4" s="467">
        <f t="shared" si="0"/>
        <v>1191.5</v>
      </c>
      <c r="H4" s="467">
        <f t="shared" si="0"/>
        <v>23119</v>
      </c>
      <c r="I4" s="467">
        <f>SUM(I5:I58)</f>
        <v>15862.5</v>
      </c>
      <c r="J4" s="467">
        <f>SUM(J5:J58)</f>
        <v>7256.5</v>
      </c>
      <c r="L4" s="424">
        <f>SUM(L5:L58)</f>
        <v>14</v>
      </c>
    </row>
    <row r="5" spans="1:12" ht="19.5">
      <c r="A5" s="592">
        <v>1</v>
      </c>
      <c r="B5" s="727" t="s">
        <v>174</v>
      </c>
      <c r="C5" s="723">
        <v>462799.75</v>
      </c>
      <c r="D5" s="724">
        <v>7776</v>
      </c>
      <c r="E5" s="724">
        <v>7185</v>
      </c>
      <c r="F5" s="724">
        <v>658</v>
      </c>
      <c r="G5" s="724">
        <v>20</v>
      </c>
      <c r="H5" s="724">
        <v>15639</v>
      </c>
      <c r="I5" s="724">
        <v>13158</v>
      </c>
      <c r="J5" s="593">
        <f>+H5-I5</f>
        <v>2481</v>
      </c>
      <c r="L5" s="423">
        <f>IF(H5&gt;0,1,0)</f>
        <v>1</v>
      </c>
    </row>
    <row r="6" spans="1:12" ht="19.5">
      <c r="A6" s="592">
        <v>2</v>
      </c>
      <c r="B6" s="727" t="s">
        <v>170</v>
      </c>
      <c r="C6" s="725">
        <v>34593</v>
      </c>
      <c r="D6" s="724">
        <v>610</v>
      </c>
      <c r="E6" s="724">
        <v>1620.25</v>
      </c>
      <c r="F6" s="724">
        <v>1563</v>
      </c>
      <c r="G6" s="724">
        <v>919.5</v>
      </c>
      <c r="H6" s="724">
        <v>4712.75</v>
      </c>
      <c r="I6" s="724">
        <v>3</v>
      </c>
      <c r="J6" s="593">
        <f t="shared" ref="J6:J58" si="1">+H6-I6</f>
        <v>4709.75</v>
      </c>
      <c r="L6" s="423">
        <f t="shared" ref="L6:L58" si="2">IF(H6&gt;0,1,0)</f>
        <v>1</v>
      </c>
    </row>
    <row r="7" spans="1:12" ht="19.5">
      <c r="A7" s="592">
        <v>3</v>
      </c>
      <c r="B7" s="727" t="s">
        <v>166</v>
      </c>
      <c r="C7" s="726">
        <v>91447.16</v>
      </c>
      <c r="D7" s="724">
        <v>508</v>
      </c>
      <c r="E7" s="724">
        <v>442</v>
      </c>
      <c r="F7" s="724">
        <v>385</v>
      </c>
      <c r="G7" s="724">
        <v>145</v>
      </c>
      <c r="H7" s="724">
        <v>1480</v>
      </c>
      <c r="I7" s="724">
        <v>1480</v>
      </c>
      <c r="J7" s="593">
        <f t="shared" si="1"/>
        <v>0</v>
      </c>
      <c r="L7" s="423">
        <f t="shared" si="2"/>
        <v>1</v>
      </c>
    </row>
    <row r="8" spans="1:12" ht="19.5">
      <c r="A8" s="592">
        <v>4</v>
      </c>
      <c r="B8" s="727" t="s">
        <v>135</v>
      </c>
      <c r="C8" s="723">
        <v>358691.71</v>
      </c>
      <c r="D8" s="724">
        <v>0</v>
      </c>
      <c r="E8" s="724">
        <v>383</v>
      </c>
      <c r="F8" s="724">
        <v>0</v>
      </c>
      <c r="G8" s="724">
        <v>0</v>
      </c>
      <c r="H8" s="724">
        <v>383</v>
      </c>
      <c r="I8" s="724">
        <v>188</v>
      </c>
      <c r="J8" s="593">
        <f t="shared" si="1"/>
        <v>195</v>
      </c>
      <c r="L8" s="423">
        <f t="shared" si="2"/>
        <v>1</v>
      </c>
    </row>
    <row r="9" spans="1:12" ht="19.5">
      <c r="A9" s="592">
        <v>5</v>
      </c>
      <c r="B9" s="727" t="s">
        <v>131</v>
      </c>
      <c r="C9" s="723">
        <v>209384</v>
      </c>
      <c r="D9" s="724">
        <v>140</v>
      </c>
      <c r="E9" s="724">
        <v>0</v>
      </c>
      <c r="F9" s="724">
        <v>130</v>
      </c>
      <c r="G9" s="724">
        <v>0</v>
      </c>
      <c r="H9" s="724">
        <v>270</v>
      </c>
      <c r="I9" s="724">
        <v>254</v>
      </c>
      <c r="J9" s="593">
        <f t="shared" si="1"/>
        <v>16</v>
      </c>
      <c r="L9" s="423">
        <f t="shared" si="2"/>
        <v>1</v>
      </c>
    </row>
    <row r="10" spans="1:12" ht="19.5">
      <c r="A10" s="592">
        <v>6</v>
      </c>
      <c r="B10" s="727" t="s">
        <v>178</v>
      </c>
      <c r="C10" s="723">
        <v>119138.3</v>
      </c>
      <c r="D10" s="724">
        <v>0</v>
      </c>
      <c r="E10" s="724">
        <v>166</v>
      </c>
      <c r="F10" s="724">
        <v>0</v>
      </c>
      <c r="G10" s="724">
        <v>76</v>
      </c>
      <c r="H10" s="724">
        <v>242</v>
      </c>
      <c r="I10" s="724">
        <v>242</v>
      </c>
      <c r="J10" s="593">
        <f t="shared" si="1"/>
        <v>0</v>
      </c>
      <c r="L10" s="423">
        <f t="shared" si="2"/>
        <v>1</v>
      </c>
    </row>
    <row r="11" spans="1:12" ht="19.5">
      <c r="A11" s="592">
        <v>7</v>
      </c>
      <c r="B11" s="727" t="s">
        <v>140</v>
      </c>
      <c r="C11" s="723">
        <v>272226.21000000002</v>
      </c>
      <c r="D11" s="724">
        <v>1</v>
      </c>
      <c r="E11" s="724">
        <v>0</v>
      </c>
      <c r="F11" s="724">
        <v>120</v>
      </c>
      <c r="G11" s="724">
        <v>0</v>
      </c>
      <c r="H11" s="724">
        <v>121</v>
      </c>
      <c r="I11" s="724">
        <v>1</v>
      </c>
      <c r="J11" s="593">
        <f t="shared" si="1"/>
        <v>120</v>
      </c>
      <c r="L11" s="423">
        <f t="shared" si="2"/>
        <v>1</v>
      </c>
    </row>
    <row r="12" spans="1:12" ht="19.5">
      <c r="A12" s="592">
        <v>8</v>
      </c>
      <c r="B12" s="727" t="s">
        <v>138</v>
      </c>
      <c r="C12" s="723">
        <v>551356.18000000005</v>
      </c>
      <c r="D12" s="724">
        <v>10</v>
      </c>
      <c r="E12" s="724">
        <v>40</v>
      </c>
      <c r="F12" s="724">
        <v>55</v>
      </c>
      <c r="G12" s="724">
        <v>0</v>
      </c>
      <c r="H12" s="724">
        <v>105</v>
      </c>
      <c r="I12" s="724">
        <v>395</v>
      </c>
      <c r="J12" s="593">
        <f t="shared" si="1"/>
        <v>-290</v>
      </c>
      <c r="L12" s="423">
        <f t="shared" si="2"/>
        <v>1</v>
      </c>
    </row>
    <row r="13" spans="1:12" ht="19.5">
      <c r="A13" s="592">
        <v>9</v>
      </c>
      <c r="B13" s="727" t="s">
        <v>132</v>
      </c>
      <c r="C13" s="725">
        <v>42808.9</v>
      </c>
      <c r="D13" s="724">
        <v>64</v>
      </c>
      <c r="E13" s="724">
        <v>0</v>
      </c>
      <c r="F13" s="724">
        <v>0</v>
      </c>
      <c r="G13" s="724">
        <v>0</v>
      </c>
      <c r="H13" s="724">
        <v>64</v>
      </c>
      <c r="I13" s="724">
        <v>30</v>
      </c>
      <c r="J13" s="593">
        <f t="shared" si="1"/>
        <v>34</v>
      </c>
      <c r="L13" s="423">
        <f t="shared" si="2"/>
        <v>1</v>
      </c>
    </row>
    <row r="14" spans="1:12" ht="19.5">
      <c r="A14" s="592">
        <v>10</v>
      </c>
      <c r="B14" s="727" t="s">
        <v>134</v>
      </c>
      <c r="C14" s="723">
        <v>366271.44</v>
      </c>
      <c r="D14" s="724">
        <v>0</v>
      </c>
      <c r="E14" s="724">
        <v>50</v>
      </c>
      <c r="F14" s="724">
        <v>0</v>
      </c>
      <c r="G14" s="724">
        <v>0</v>
      </c>
      <c r="H14" s="724">
        <v>50</v>
      </c>
      <c r="I14" s="724">
        <v>50</v>
      </c>
      <c r="J14" s="593">
        <f t="shared" si="1"/>
        <v>0</v>
      </c>
      <c r="L14" s="423">
        <f t="shared" si="2"/>
        <v>1</v>
      </c>
    </row>
    <row r="15" spans="1:12" ht="19.5">
      <c r="A15" s="592">
        <v>11</v>
      </c>
      <c r="B15" s="727" t="s">
        <v>146</v>
      </c>
      <c r="C15" s="723">
        <v>115636.25</v>
      </c>
      <c r="D15" s="724">
        <v>0</v>
      </c>
      <c r="E15" s="724">
        <v>0</v>
      </c>
      <c r="F15" s="724">
        <v>5.25</v>
      </c>
      <c r="G15" s="724">
        <v>21</v>
      </c>
      <c r="H15" s="724">
        <v>26.25</v>
      </c>
      <c r="I15" s="724">
        <v>35.5</v>
      </c>
      <c r="J15" s="593">
        <f t="shared" si="1"/>
        <v>-9.25</v>
      </c>
      <c r="L15" s="423">
        <f t="shared" si="2"/>
        <v>1</v>
      </c>
    </row>
    <row r="16" spans="1:12" ht="19.5">
      <c r="A16" s="592">
        <v>12</v>
      </c>
      <c r="B16" s="727" t="s">
        <v>147</v>
      </c>
      <c r="C16" s="723">
        <v>220669.91</v>
      </c>
      <c r="D16" s="724">
        <v>0</v>
      </c>
      <c r="E16" s="724">
        <v>5</v>
      </c>
      <c r="F16" s="724">
        <v>0</v>
      </c>
      <c r="G16" s="724">
        <v>10</v>
      </c>
      <c r="H16" s="724">
        <v>15</v>
      </c>
      <c r="I16" s="724">
        <v>15</v>
      </c>
      <c r="J16" s="593">
        <f t="shared" si="1"/>
        <v>0</v>
      </c>
      <c r="L16" s="423">
        <f t="shared" si="2"/>
        <v>1</v>
      </c>
    </row>
    <row r="17" spans="1:12" ht="19.5">
      <c r="A17" s="592">
        <v>13</v>
      </c>
      <c r="B17" s="727" t="s">
        <v>148</v>
      </c>
      <c r="C17" s="725">
        <v>157997.38</v>
      </c>
      <c r="D17" s="724">
        <v>0</v>
      </c>
      <c r="E17" s="724">
        <v>10</v>
      </c>
      <c r="F17" s="724">
        <v>0</v>
      </c>
      <c r="G17" s="724">
        <v>0</v>
      </c>
      <c r="H17" s="724">
        <v>10</v>
      </c>
      <c r="I17" s="724">
        <v>10</v>
      </c>
      <c r="J17" s="593">
        <f t="shared" si="1"/>
        <v>0</v>
      </c>
      <c r="L17" s="423">
        <f t="shared" si="2"/>
        <v>1</v>
      </c>
    </row>
    <row r="18" spans="1:12" ht="19.5">
      <c r="A18" s="592">
        <v>14</v>
      </c>
      <c r="B18" s="727" t="s">
        <v>150</v>
      </c>
      <c r="C18" s="723">
        <v>96056</v>
      </c>
      <c r="D18" s="724">
        <v>0</v>
      </c>
      <c r="E18" s="724">
        <v>0</v>
      </c>
      <c r="F18" s="724">
        <v>1</v>
      </c>
      <c r="G18" s="724">
        <v>0</v>
      </c>
      <c r="H18" s="724">
        <v>1</v>
      </c>
      <c r="I18" s="724">
        <v>1</v>
      </c>
      <c r="J18" s="593">
        <f t="shared" si="1"/>
        <v>0</v>
      </c>
      <c r="L18" s="423">
        <f t="shared" si="2"/>
        <v>1</v>
      </c>
    </row>
    <row r="19" spans="1:12" ht="19.5">
      <c r="A19" s="592">
        <v>15</v>
      </c>
      <c r="B19" s="728" t="s">
        <v>156</v>
      </c>
      <c r="C19" s="723">
        <v>66946</v>
      </c>
      <c r="D19" s="724">
        <v>0</v>
      </c>
      <c r="E19" s="724">
        <v>0</v>
      </c>
      <c r="F19" s="724">
        <v>0</v>
      </c>
      <c r="G19" s="724">
        <v>0</v>
      </c>
      <c r="H19" s="724">
        <v>0</v>
      </c>
      <c r="I19" s="724">
        <v>0</v>
      </c>
      <c r="J19" s="593">
        <f t="shared" si="1"/>
        <v>0</v>
      </c>
      <c r="L19" s="423">
        <f t="shared" si="2"/>
        <v>0</v>
      </c>
    </row>
    <row r="20" spans="1:12" ht="19.5">
      <c r="A20" s="592">
        <v>16</v>
      </c>
      <c r="B20" s="728" t="s">
        <v>158</v>
      </c>
      <c r="C20" s="723">
        <v>33</v>
      </c>
      <c r="D20" s="724">
        <v>0</v>
      </c>
      <c r="E20" s="724">
        <v>0</v>
      </c>
      <c r="F20" s="724">
        <v>0</v>
      </c>
      <c r="G20" s="724">
        <v>0</v>
      </c>
      <c r="H20" s="724">
        <v>0</v>
      </c>
      <c r="I20" s="724">
        <v>0</v>
      </c>
      <c r="J20" s="593">
        <f t="shared" si="1"/>
        <v>0</v>
      </c>
      <c r="L20" s="423">
        <f t="shared" si="2"/>
        <v>0</v>
      </c>
    </row>
    <row r="21" spans="1:12" ht="19.5">
      <c r="A21" s="592">
        <v>17</v>
      </c>
      <c r="B21" s="728" t="s">
        <v>159</v>
      </c>
      <c r="C21" s="723">
        <v>327716.57</v>
      </c>
      <c r="D21" s="724">
        <v>0</v>
      </c>
      <c r="E21" s="724">
        <v>0</v>
      </c>
      <c r="F21" s="724">
        <v>0</v>
      </c>
      <c r="G21" s="724">
        <v>0</v>
      </c>
      <c r="H21" s="724">
        <v>0</v>
      </c>
      <c r="I21" s="724">
        <v>0</v>
      </c>
      <c r="J21" s="593">
        <f t="shared" si="1"/>
        <v>0</v>
      </c>
      <c r="L21" s="423">
        <f t="shared" si="2"/>
        <v>0</v>
      </c>
    </row>
    <row r="22" spans="1:12" ht="19.5">
      <c r="A22" s="592">
        <v>18</v>
      </c>
      <c r="B22" s="728" t="s">
        <v>160</v>
      </c>
      <c r="C22" s="725">
        <v>27503.25</v>
      </c>
      <c r="D22" s="724">
        <v>0</v>
      </c>
      <c r="E22" s="724">
        <v>0</v>
      </c>
      <c r="F22" s="724">
        <v>0</v>
      </c>
      <c r="G22" s="724">
        <v>0</v>
      </c>
      <c r="H22" s="724">
        <v>0</v>
      </c>
      <c r="I22" s="724">
        <v>0</v>
      </c>
      <c r="J22" s="593">
        <f t="shared" si="1"/>
        <v>0</v>
      </c>
      <c r="L22" s="423">
        <f t="shared" si="2"/>
        <v>0</v>
      </c>
    </row>
    <row r="23" spans="1:12" ht="19.5">
      <c r="A23" s="592">
        <v>19</v>
      </c>
      <c r="B23" s="728" t="s">
        <v>161</v>
      </c>
      <c r="C23" s="726">
        <v>21.25</v>
      </c>
      <c r="D23" s="724">
        <v>0</v>
      </c>
      <c r="E23" s="724">
        <v>0</v>
      </c>
      <c r="F23" s="724">
        <v>0</v>
      </c>
      <c r="G23" s="724">
        <v>0</v>
      </c>
      <c r="H23" s="724">
        <v>0</v>
      </c>
      <c r="I23" s="724">
        <v>0</v>
      </c>
      <c r="J23" s="593">
        <f t="shared" si="1"/>
        <v>0</v>
      </c>
      <c r="L23" s="423">
        <f t="shared" si="2"/>
        <v>0</v>
      </c>
    </row>
    <row r="24" spans="1:12" ht="19.5">
      <c r="A24" s="592">
        <v>20</v>
      </c>
      <c r="B24" s="728" t="s">
        <v>175</v>
      </c>
      <c r="C24" s="723">
        <v>74</v>
      </c>
      <c r="D24" s="724">
        <v>0</v>
      </c>
      <c r="E24" s="724">
        <v>0</v>
      </c>
      <c r="F24" s="724">
        <v>0</v>
      </c>
      <c r="G24" s="724">
        <v>0</v>
      </c>
      <c r="H24" s="724">
        <v>0</v>
      </c>
      <c r="I24" s="724">
        <v>0</v>
      </c>
      <c r="J24" s="593">
        <f t="shared" si="1"/>
        <v>0</v>
      </c>
      <c r="L24" s="423">
        <f t="shared" si="2"/>
        <v>0</v>
      </c>
    </row>
    <row r="25" spans="1:12" ht="19.5">
      <c r="A25" s="592">
        <v>21</v>
      </c>
      <c r="B25" s="728" t="s">
        <v>176</v>
      </c>
      <c r="C25" s="725">
        <v>1024</v>
      </c>
      <c r="D25" s="724">
        <v>0</v>
      </c>
      <c r="E25" s="724">
        <v>0</v>
      </c>
      <c r="F25" s="724">
        <v>0</v>
      </c>
      <c r="G25" s="724">
        <v>0</v>
      </c>
      <c r="H25" s="724">
        <v>0</v>
      </c>
      <c r="I25" s="724">
        <v>0</v>
      </c>
      <c r="J25" s="593">
        <f t="shared" si="1"/>
        <v>0</v>
      </c>
      <c r="L25" s="423">
        <f t="shared" si="2"/>
        <v>0</v>
      </c>
    </row>
    <row r="26" spans="1:12" ht="19.5">
      <c r="A26" s="592">
        <v>22</v>
      </c>
      <c r="B26" s="728" t="s">
        <v>177</v>
      </c>
      <c r="C26" s="723">
        <v>9908.75</v>
      </c>
      <c r="D26" s="724">
        <v>0</v>
      </c>
      <c r="E26" s="724">
        <v>0</v>
      </c>
      <c r="F26" s="724">
        <v>0</v>
      </c>
      <c r="G26" s="724">
        <v>0</v>
      </c>
      <c r="H26" s="724">
        <v>0</v>
      </c>
      <c r="I26" s="724">
        <v>0</v>
      </c>
      <c r="J26" s="593">
        <f t="shared" si="1"/>
        <v>0</v>
      </c>
      <c r="L26" s="423">
        <f t="shared" si="2"/>
        <v>0</v>
      </c>
    </row>
    <row r="27" spans="1:12" ht="19.5">
      <c r="A27" s="592">
        <v>23</v>
      </c>
      <c r="B27" s="728" t="s">
        <v>181</v>
      </c>
      <c r="C27" s="723">
        <v>118727.5</v>
      </c>
      <c r="D27" s="724">
        <v>0</v>
      </c>
      <c r="E27" s="724">
        <v>0</v>
      </c>
      <c r="F27" s="724">
        <v>0</v>
      </c>
      <c r="G27" s="724">
        <v>0</v>
      </c>
      <c r="H27" s="724">
        <v>0</v>
      </c>
      <c r="I27" s="724">
        <v>0</v>
      </c>
      <c r="J27" s="593">
        <f t="shared" si="1"/>
        <v>0</v>
      </c>
      <c r="L27" s="423">
        <f t="shared" si="2"/>
        <v>0</v>
      </c>
    </row>
    <row r="28" spans="1:12" ht="19.5">
      <c r="A28" s="592">
        <v>24</v>
      </c>
      <c r="B28" s="728" t="s">
        <v>164</v>
      </c>
      <c r="C28" s="723">
        <v>1227</v>
      </c>
      <c r="D28" s="724">
        <v>0</v>
      </c>
      <c r="E28" s="724">
        <v>0</v>
      </c>
      <c r="F28" s="724">
        <v>0</v>
      </c>
      <c r="G28" s="724">
        <v>0</v>
      </c>
      <c r="H28" s="724">
        <v>0</v>
      </c>
      <c r="I28" s="724">
        <v>0</v>
      </c>
      <c r="J28" s="593">
        <f t="shared" si="1"/>
        <v>0</v>
      </c>
      <c r="L28" s="423">
        <f t="shared" si="2"/>
        <v>0</v>
      </c>
    </row>
    <row r="29" spans="1:12" ht="19.5">
      <c r="A29" s="592">
        <v>25</v>
      </c>
      <c r="B29" s="728" t="s">
        <v>165</v>
      </c>
      <c r="C29" s="723">
        <v>140546.25</v>
      </c>
      <c r="D29" s="724">
        <v>0</v>
      </c>
      <c r="E29" s="724">
        <v>0</v>
      </c>
      <c r="F29" s="724">
        <v>0</v>
      </c>
      <c r="G29" s="724">
        <v>0</v>
      </c>
      <c r="H29" s="724">
        <v>0</v>
      </c>
      <c r="I29" s="724">
        <v>0</v>
      </c>
      <c r="J29" s="593">
        <f t="shared" si="1"/>
        <v>0</v>
      </c>
      <c r="L29" s="423">
        <f t="shared" si="2"/>
        <v>0</v>
      </c>
    </row>
    <row r="30" spans="1:12" ht="19.5">
      <c r="A30" s="592">
        <v>26</v>
      </c>
      <c r="B30" s="728" t="s">
        <v>168</v>
      </c>
      <c r="C30" s="723">
        <v>112</v>
      </c>
      <c r="D30" s="724">
        <v>0</v>
      </c>
      <c r="E30" s="724">
        <v>0</v>
      </c>
      <c r="F30" s="724">
        <v>0</v>
      </c>
      <c r="G30" s="724">
        <v>0</v>
      </c>
      <c r="H30" s="724">
        <v>0</v>
      </c>
      <c r="I30" s="724">
        <v>0</v>
      </c>
      <c r="J30" s="593">
        <f t="shared" si="1"/>
        <v>0</v>
      </c>
      <c r="L30" s="423">
        <f t="shared" si="2"/>
        <v>0</v>
      </c>
    </row>
    <row r="31" spans="1:12" ht="19.5">
      <c r="A31" s="592">
        <v>27</v>
      </c>
      <c r="B31" s="728" t="s">
        <v>169</v>
      </c>
      <c r="C31" s="723">
        <v>56059.25</v>
      </c>
      <c r="D31" s="724">
        <v>0</v>
      </c>
      <c r="E31" s="724">
        <v>0</v>
      </c>
      <c r="F31" s="724">
        <v>0</v>
      </c>
      <c r="G31" s="724">
        <v>0</v>
      </c>
      <c r="H31" s="724">
        <v>0</v>
      </c>
      <c r="I31" s="724">
        <v>0</v>
      </c>
      <c r="J31" s="593">
        <f t="shared" si="1"/>
        <v>0</v>
      </c>
      <c r="L31" s="423">
        <f t="shared" si="2"/>
        <v>0</v>
      </c>
    </row>
    <row r="32" spans="1:12" ht="19.5">
      <c r="A32" s="592">
        <v>28</v>
      </c>
      <c r="B32" s="728" t="s">
        <v>172</v>
      </c>
      <c r="C32" s="723">
        <v>252614.75</v>
      </c>
      <c r="D32" s="724">
        <v>0</v>
      </c>
      <c r="E32" s="724">
        <v>0</v>
      </c>
      <c r="F32" s="724">
        <v>0</v>
      </c>
      <c r="G32" s="724">
        <v>0</v>
      </c>
      <c r="H32" s="724">
        <v>0</v>
      </c>
      <c r="I32" s="724">
        <v>0</v>
      </c>
      <c r="J32" s="593">
        <f t="shared" si="1"/>
        <v>0</v>
      </c>
      <c r="L32" s="423">
        <f t="shared" si="2"/>
        <v>0</v>
      </c>
    </row>
    <row r="33" spans="1:12" ht="19.5">
      <c r="A33" s="592">
        <v>29</v>
      </c>
      <c r="B33" s="728" t="s">
        <v>136</v>
      </c>
      <c r="C33" s="723">
        <v>618513.1</v>
      </c>
      <c r="D33" s="724">
        <v>0</v>
      </c>
      <c r="E33" s="724">
        <v>0</v>
      </c>
      <c r="F33" s="724">
        <v>0</v>
      </c>
      <c r="G33" s="724">
        <v>0</v>
      </c>
      <c r="H33" s="724">
        <v>0</v>
      </c>
      <c r="I33" s="724">
        <v>0</v>
      </c>
      <c r="J33" s="593">
        <f t="shared" si="1"/>
        <v>0</v>
      </c>
      <c r="L33" s="423">
        <f t="shared" si="2"/>
        <v>0</v>
      </c>
    </row>
    <row r="34" spans="1:12" ht="19.5">
      <c r="A34" s="592">
        <v>30</v>
      </c>
      <c r="B34" s="728" t="s">
        <v>137</v>
      </c>
      <c r="C34" s="723">
        <v>24621.62</v>
      </c>
      <c r="D34" s="724">
        <v>0</v>
      </c>
      <c r="E34" s="724">
        <v>0</v>
      </c>
      <c r="F34" s="724">
        <v>0</v>
      </c>
      <c r="G34" s="724">
        <v>0</v>
      </c>
      <c r="H34" s="724">
        <v>0</v>
      </c>
      <c r="I34" s="724">
        <v>0</v>
      </c>
      <c r="J34" s="593">
        <f t="shared" si="1"/>
        <v>0</v>
      </c>
      <c r="L34" s="423">
        <f t="shared" si="2"/>
        <v>0</v>
      </c>
    </row>
    <row r="35" spans="1:12" ht="19.5">
      <c r="A35" s="592">
        <v>31</v>
      </c>
      <c r="B35" s="728" t="s">
        <v>139</v>
      </c>
      <c r="C35" s="726">
        <v>6892.22</v>
      </c>
      <c r="D35" s="724">
        <v>0</v>
      </c>
      <c r="E35" s="724">
        <v>0</v>
      </c>
      <c r="F35" s="724">
        <v>0</v>
      </c>
      <c r="G35" s="724">
        <v>0</v>
      </c>
      <c r="H35" s="724">
        <v>0</v>
      </c>
      <c r="I35" s="724">
        <v>0</v>
      </c>
      <c r="J35" s="593">
        <f t="shared" si="1"/>
        <v>0</v>
      </c>
      <c r="L35" s="423">
        <f t="shared" si="2"/>
        <v>0</v>
      </c>
    </row>
    <row r="36" spans="1:12" ht="19.5">
      <c r="A36" s="592">
        <v>32</v>
      </c>
      <c r="B36" s="728" t="s">
        <v>141</v>
      </c>
      <c r="C36" s="723">
        <v>130489.48</v>
      </c>
      <c r="D36" s="724">
        <v>0</v>
      </c>
      <c r="E36" s="724">
        <v>0</v>
      </c>
      <c r="F36" s="724">
        <v>0</v>
      </c>
      <c r="G36" s="724">
        <v>0</v>
      </c>
      <c r="H36" s="724">
        <v>0</v>
      </c>
      <c r="I36" s="724">
        <v>0</v>
      </c>
      <c r="J36" s="593">
        <f t="shared" si="1"/>
        <v>0</v>
      </c>
      <c r="L36" s="423">
        <f t="shared" si="2"/>
        <v>0</v>
      </c>
    </row>
    <row r="37" spans="1:12" ht="19.5">
      <c r="A37" s="592">
        <v>33</v>
      </c>
      <c r="B37" s="728" t="s">
        <v>142</v>
      </c>
      <c r="C37" s="723">
        <v>90797.56</v>
      </c>
      <c r="D37" s="724">
        <v>0</v>
      </c>
      <c r="E37" s="724">
        <v>0</v>
      </c>
      <c r="F37" s="724">
        <v>0</v>
      </c>
      <c r="G37" s="724">
        <v>0</v>
      </c>
      <c r="H37" s="724">
        <v>0</v>
      </c>
      <c r="I37" s="724">
        <v>0</v>
      </c>
      <c r="J37" s="593">
        <f t="shared" si="1"/>
        <v>0</v>
      </c>
      <c r="L37" s="423">
        <f t="shared" si="2"/>
        <v>0</v>
      </c>
    </row>
    <row r="38" spans="1:12" ht="19.5">
      <c r="A38" s="592">
        <v>34</v>
      </c>
      <c r="B38" s="728" t="s">
        <v>143</v>
      </c>
      <c r="C38" s="725">
        <v>43493.75</v>
      </c>
      <c r="D38" s="724">
        <v>0</v>
      </c>
      <c r="E38" s="724">
        <v>0</v>
      </c>
      <c r="F38" s="724">
        <v>0</v>
      </c>
      <c r="G38" s="724">
        <v>0</v>
      </c>
      <c r="H38" s="724">
        <v>0</v>
      </c>
      <c r="I38" s="724">
        <v>0</v>
      </c>
      <c r="J38" s="593">
        <f t="shared" si="1"/>
        <v>0</v>
      </c>
      <c r="L38" s="423">
        <f t="shared" si="2"/>
        <v>0</v>
      </c>
    </row>
    <row r="39" spans="1:12" ht="19.5">
      <c r="A39" s="592">
        <v>35</v>
      </c>
      <c r="B39" s="728" t="s">
        <v>144</v>
      </c>
      <c r="C39" s="723">
        <v>33643.79</v>
      </c>
      <c r="D39" s="724">
        <v>0</v>
      </c>
      <c r="E39" s="724">
        <v>0</v>
      </c>
      <c r="F39" s="724">
        <v>0</v>
      </c>
      <c r="G39" s="724">
        <v>0</v>
      </c>
      <c r="H39" s="724">
        <v>0</v>
      </c>
      <c r="I39" s="724">
        <v>0</v>
      </c>
      <c r="J39" s="593">
        <f t="shared" si="1"/>
        <v>0</v>
      </c>
      <c r="L39" s="423">
        <f t="shared" si="2"/>
        <v>0</v>
      </c>
    </row>
    <row r="40" spans="1:12" ht="19.5">
      <c r="A40" s="592">
        <v>36</v>
      </c>
      <c r="B40" s="728" t="s">
        <v>145</v>
      </c>
      <c r="C40" s="725">
        <v>162360.10999999999</v>
      </c>
      <c r="D40" s="724">
        <v>0</v>
      </c>
      <c r="E40" s="724">
        <v>0</v>
      </c>
      <c r="F40" s="724">
        <v>0</v>
      </c>
      <c r="G40" s="724">
        <v>0</v>
      </c>
      <c r="H40" s="724">
        <v>0</v>
      </c>
      <c r="I40" s="724">
        <v>0</v>
      </c>
      <c r="J40" s="593">
        <f t="shared" si="1"/>
        <v>0</v>
      </c>
      <c r="L40" s="423">
        <f t="shared" si="2"/>
        <v>0</v>
      </c>
    </row>
    <row r="41" spans="1:12" ht="19.5">
      <c r="A41" s="592">
        <v>37</v>
      </c>
      <c r="B41" s="728" t="s">
        <v>149</v>
      </c>
      <c r="C41" s="725">
        <v>2990.39</v>
      </c>
      <c r="D41" s="724">
        <v>0</v>
      </c>
      <c r="E41" s="724">
        <v>0</v>
      </c>
      <c r="F41" s="724">
        <v>0</v>
      </c>
      <c r="G41" s="724">
        <v>0</v>
      </c>
      <c r="H41" s="724">
        <v>0</v>
      </c>
      <c r="I41" s="724">
        <v>0</v>
      </c>
      <c r="J41" s="593">
        <f t="shared" si="1"/>
        <v>0</v>
      </c>
      <c r="L41" s="423">
        <f t="shared" si="2"/>
        <v>0</v>
      </c>
    </row>
    <row r="42" spans="1:12" ht="19.5">
      <c r="A42" s="592">
        <v>38</v>
      </c>
      <c r="B42" s="728" t="s">
        <v>151</v>
      </c>
      <c r="C42" s="725">
        <v>163000.32000000001</v>
      </c>
      <c r="D42" s="724">
        <v>0</v>
      </c>
      <c r="E42" s="724">
        <v>0</v>
      </c>
      <c r="F42" s="724">
        <v>0</v>
      </c>
      <c r="G42" s="724">
        <v>0</v>
      </c>
      <c r="H42" s="724">
        <v>0</v>
      </c>
      <c r="I42" s="724">
        <v>0</v>
      </c>
      <c r="J42" s="593">
        <f t="shared" si="1"/>
        <v>0</v>
      </c>
      <c r="L42" s="423">
        <f t="shared" si="2"/>
        <v>0</v>
      </c>
    </row>
    <row r="43" spans="1:12" ht="19.5">
      <c r="A43" s="592">
        <v>39</v>
      </c>
      <c r="B43" s="728" t="s">
        <v>152</v>
      </c>
      <c r="C43" s="723">
        <v>371938.18</v>
      </c>
      <c r="D43" s="724">
        <v>0</v>
      </c>
      <c r="E43" s="724">
        <v>0</v>
      </c>
      <c r="F43" s="724">
        <v>0</v>
      </c>
      <c r="G43" s="724">
        <v>0</v>
      </c>
      <c r="H43" s="724">
        <v>0</v>
      </c>
      <c r="I43" s="724">
        <v>0</v>
      </c>
      <c r="J43" s="593">
        <f t="shared" si="1"/>
        <v>0</v>
      </c>
      <c r="L43" s="423">
        <f t="shared" si="2"/>
        <v>0</v>
      </c>
    </row>
    <row r="44" spans="1:12" ht="19.5">
      <c r="A44" s="592">
        <v>40</v>
      </c>
      <c r="B44" s="728" t="s">
        <v>153</v>
      </c>
      <c r="C44" s="725">
        <v>508983.31</v>
      </c>
      <c r="D44" s="724">
        <v>0</v>
      </c>
      <c r="E44" s="724">
        <v>0</v>
      </c>
      <c r="F44" s="724">
        <v>0</v>
      </c>
      <c r="G44" s="724">
        <v>0</v>
      </c>
      <c r="H44" s="724">
        <v>0</v>
      </c>
      <c r="I44" s="724">
        <v>0</v>
      </c>
      <c r="J44" s="593">
        <f t="shared" si="1"/>
        <v>0</v>
      </c>
      <c r="L44" s="423">
        <f t="shared" si="2"/>
        <v>0</v>
      </c>
    </row>
    <row r="45" spans="1:12" ht="19.5">
      <c r="A45" s="592">
        <v>41</v>
      </c>
      <c r="B45" s="728" t="s">
        <v>116</v>
      </c>
      <c r="C45" s="725">
        <v>778253.14</v>
      </c>
      <c r="D45" s="724">
        <v>0</v>
      </c>
      <c r="E45" s="724">
        <v>0</v>
      </c>
      <c r="F45" s="724">
        <v>0</v>
      </c>
      <c r="G45" s="724">
        <v>0</v>
      </c>
      <c r="H45" s="724">
        <v>0</v>
      </c>
      <c r="I45" s="724">
        <v>0</v>
      </c>
      <c r="J45" s="593">
        <f t="shared" si="1"/>
        <v>0</v>
      </c>
      <c r="L45" s="423">
        <f t="shared" si="2"/>
        <v>0</v>
      </c>
    </row>
    <row r="46" spans="1:12" ht="19.5">
      <c r="A46" s="592">
        <v>42</v>
      </c>
      <c r="B46" s="728" t="s">
        <v>118</v>
      </c>
      <c r="C46" s="725">
        <v>968</v>
      </c>
      <c r="D46" s="724">
        <v>0</v>
      </c>
      <c r="E46" s="724">
        <v>0</v>
      </c>
      <c r="F46" s="724">
        <v>0</v>
      </c>
      <c r="G46" s="724">
        <v>0</v>
      </c>
      <c r="H46" s="724">
        <v>0</v>
      </c>
      <c r="I46" s="724">
        <v>0</v>
      </c>
      <c r="J46" s="593">
        <f t="shared" si="1"/>
        <v>0</v>
      </c>
      <c r="L46" s="423">
        <f t="shared" si="2"/>
        <v>0</v>
      </c>
    </row>
    <row r="47" spans="1:12" ht="19.5">
      <c r="A47" s="592">
        <v>43</v>
      </c>
      <c r="B47" s="728" t="s">
        <v>117</v>
      </c>
      <c r="C47" s="725">
        <v>9421</v>
      </c>
      <c r="D47" s="724">
        <v>0</v>
      </c>
      <c r="E47" s="724">
        <v>0</v>
      </c>
      <c r="F47" s="724">
        <v>0</v>
      </c>
      <c r="G47" s="724">
        <v>0</v>
      </c>
      <c r="H47" s="724">
        <v>0</v>
      </c>
      <c r="I47" s="724">
        <v>0</v>
      </c>
      <c r="J47" s="593">
        <f t="shared" si="1"/>
        <v>0</v>
      </c>
      <c r="L47" s="423">
        <f t="shared" si="2"/>
        <v>0</v>
      </c>
    </row>
    <row r="48" spans="1:12" ht="19.5">
      <c r="A48" s="592">
        <v>44</v>
      </c>
      <c r="B48" s="728" t="s">
        <v>119</v>
      </c>
      <c r="C48" s="723">
        <v>207790.16</v>
      </c>
      <c r="D48" s="724">
        <v>0</v>
      </c>
      <c r="E48" s="724">
        <v>0</v>
      </c>
      <c r="F48" s="724">
        <v>0</v>
      </c>
      <c r="G48" s="724">
        <v>0</v>
      </c>
      <c r="H48" s="724">
        <v>0</v>
      </c>
      <c r="I48" s="724">
        <v>0</v>
      </c>
      <c r="J48" s="593">
        <f t="shared" si="1"/>
        <v>0</v>
      </c>
      <c r="L48" s="423">
        <f t="shared" si="2"/>
        <v>0</v>
      </c>
    </row>
    <row r="49" spans="1:12" ht="19.5">
      <c r="A49" s="592">
        <v>45</v>
      </c>
      <c r="B49" s="728" t="s">
        <v>120</v>
      </c>
      <c r="C49" s="723">
        <v>602879</v>
      </c>
      <c r="D49" s="724">
        <v>0</v>
      </c>
      <c r="E49" s="724">
        <v>0</v>
      </c>
      <c r="F49" s="724">
        <v>0</v>
      </c>
      <c r="G49" s="724">
        <v>0</v>
      </c>
      <c r="H49" s="724">
        <v>0</v>
      </c>
      <c r="I49" s="724">
        <v>0</v>
      </c>
      <c r="J49" s="593">
        <f t="shared" si="1"/>
        <v>0</v>
      </c>
      <c r="L49" s="423">
        <f t="shared" si="2"/>
        <v>0</v>
      </c>
    </row>
    <row r="50" spans="1:12" ht="19.5">
      <c r="A50" s="592">
        <v>46</v>
      </c>
      <c r="B50" s="728" t="s">
        <v>121</v>
      </c>
      <c r="C50" s="723">
        <v>17903.78</v>
      </c>
      <c r="D50" s="724">
        <v>0</v>
      </c>
      <c r="E50" s="724">
        <v>0</v>
      </c>
      <c r="F50" s="724">
        <v>0</v>
      </c>
      <c r="G50" s="724">
        <v>0</v>
      </c>
      <c r="H50" s="724">
        <v>0</v>
      </c>
      <c r="I50" s="724">
        <v>0</v>
      </c>
      <c r="J50" s="593">
        <f t="shared" si="1"/>
        <v>0</v>
      </c>
      <c r="L50" s="423">
        <f t="shared" si="2"/>
        <v>0</v>
      </c>
    </row>
    <row r="51" spans="1:12" ht="19.5">
      <c r="A51" s="592">
        <v>47</v>
      </c>
      <c r="B51" s="728" t="s">
        <v>122</v>
      </c>
      <c r="C51" s="723">
        <v>20173.349999999999</v>
      </c>
      <c r="D51" s="724">
        <v>0</v>
      </c>
      <c r="E51" s="724">
        <v>0</v>
      </c>
      <c r="F51" s="724">
        <v>0</v>
      </c>
      <c r="G51" s="724">
        <v>0</v>
      </c>
      <c r="H51" s="724">
        <v>0</v>
      </c>
      <c r="I51" s="724">
        <v>0</v>
      </c>
      <c r="J51" s="593">
        <f t="shared" si="1"/>
        <v>0</v>
      </c>
      <c r="L51" s="423">
        <f t="shared" si="2"/>
        <v>0</v>
      </c>
    </row>
    <row r="52" spans="1:12" ht="19.5">
      <c r="A52" s="592">
        <v>48</v>
      </c>
      <c r="B52" s="728" t="s">
        <v>123</v>
      </c>
      <c r="C52" s="726">
        <v>11948.75</v>
      </c>
      <c r="D52" s="724">
        <v>0</v>
      </c>
      <c r="E52" s="724">
        <v>0</v>
      </c>
      <c r="F52" s="724">
        <v>0</v>
      </c>
      <c r="G52" s="724">
        <v>0</v>
      </c>
      <c r="H52" s="724">
        <v>0</v>
      </c>
      <c r="I52" s="724">
        <v>0</v>
      </c>
      <c r="J52" s="593">
        <f t="shared" si="1"/>
        <v>0</v>
      </c>
      <c r="L52" s="423">
        <f t="shared" si="2"/>
        <v>0</v>
      </c>
    </row>
    <row r="53" spans="1:12" ht="19.5">
      <c r="A53" s="592">
        <v>49</v>
      </c>
      <c r="B53" s="728" t="s">
        <v>124</v>
      </c>
      <c r="C53" s="725">
        <v>179627.75</v>
      </c>
      <c r="D53" s="724">
        <v>0</v>
      </c>
      <c r="E53" s="724">
        <v>0</v>
      </c>
      <c r="F53" s="724">
        <v>0</v>
      </c>
      <c r="G53" s="724">
        <v>0</v>
      </c>
      <c r="H53" s="724">
        <v>0</v>
      </c>
      <c r="I53" s="724">
        <v>0</v>
      </c>
      <c r="J53" s="593">
        <f t="shared" si="1"/>
        <v>0</v>
      </c>
      <c r="L53" s="423">
        <f t="shared" si="2"/>
        <v>0</v>
      </c>
    </row>
    <row r="54" spans="1:12" ht="19.5">
      <c r="A54" s="592">
        <v>50</v>
      </c>
      <c r="B54" s="728" t="s">
        <v>125</v>
      </c>
      <c r="C54" s="726">
        <v>346604.11</v>
      </c>
      <c r="D54" s="724">
        <v>0</v>
      </c>
      <c r="E54" s="724">
        <v>0</v>
      </c>
      <c r="F54" s="724">
        <v>0</v>
      </c>
      <c r="G54" s="724">
        <v>0</v>
      </c>
      <c r="H54" s="724">
        <v>0</v>
      </c>
      <c r="I54" s="724">
        <v>0</v>
      </c>
      <c r="J54" s="593">
        <f t="shared" si="1"/>
        <v>0</v>
      </c>
      <c r="L54" s="423">
        <f t="shared" si="2"/>
        <v>0</v>
      </c>
    </row>
    <row r="55" spans="1:12" ht="19.5">
      <c r="A55" s="592">
        <v>51</v>
      </c>
      <c r="B55" s="728" t="s">
        <v>126</v>
      </c>
      <c r="C55" s="723">
        <v>20421.009999999998</v>
      </c>
      <c r="D55" s="724">
        <v>0</v>
      </c>
      <c r="E55" s="724">
        <v>0</v>
      </c>
      <c r="F55" s="724">
        <v>0</v>
      </c>
      <c r="G55" s="724">
        <v>0</v>
      </c>
      <c r="H55" s="724">
        <v>0</v>
      </c>
      <c r="I55" s="724">
        <v>0</v>
      </c>
      <c r="J55" s="593">
        <f t="shared" si="1"/>
        <v>0</v>
      </c>
      <c r="L55" s="423">
        <f t="shared" si="2"/>
        <v>0</v>
      </c>
    </row>
    <row r="56" spans="1:12" ht="19.5">
      <c r="A56" s="592">
        <v>52</v>
      </c>
      <c r="B56" s="728" t="s">
        <v>128</v>
      </c>
      <c r="C56" s="725">
        <v>64882.06</v>
      </c>
      <c r="D56" s="724">
        <v>0</v>
      </c>
      <c r="E56" s="724">
        <v>0</v>
      </c>
      <c r="F56" s="724">
        <v>0</v>
      </c>
      <c r="G56" s="724">
        <v>0</v>
      </c>
      <c r="H56" s="724">
        <v>0</v>
      </c>
      <c r="I56" s="724">
        <v>0</v>
      </c>
      <c r="J56" s="593">
        <f t="shared" si="1"/>
        <v>0</v>
      </c>
      <c r="L56" s="423">
        <f t="shared" si="2"/>
        <v>0</v>
      </c>
    </row>
    <row r="57" spans="1:12" ht="19.5">
      <c r="A57" s="592">
        <v>53</v>
      </c>
      <c r="B57" s="728" t="s">
        <v>129</v>
      </c>
      <c r="C57" s="725">
        <v>5229</v>
      </c>
      <c r="D57" s="724">
        <v>0</v>
      </c>
      <c r="E57" s="724">
        <v>0</v>
      </c>
      <c r="F57" s="724">
        <v>0</v>
      </c>
      <c r="G57" s="724">
        <v>0</v>
      </c>
      <c r="H57" s="724">
        <v>0</v>
      </c>
      <c r="I57" s="724">
        <v>0</v>
      </c>
      <c r="J57" s="593">
        <f t="shared" si="1"/>
        <v>0</v>
      </c>
      <c r="L57" s="423">
        <f t="shared" si="2"/>
        <v>0</v>
      </c>
    </row>
    <row r="58" spans="1:12" ht="19.5">
      <c r="A58" s="592">
        <v>54</v>
      </c>
      <c r="B58" s="728" t="s">
        <v>130</v>
      </c>
      <c r="C58" s="723">
        <v>55052</v>
      </c>
      <c r="D58" s="724">
        <v>0</v>
      </c>
      <c r="E58" s="724">
        <v>0</v>
      </c>
      <c r="F58" s="724">
        <v>0</v>
      </c>
      <c r="G58" s="724">
        <v>0</v>
      </c>
      <c r="H58" s="724">
        <v>0</v>
      </c>
      <c r="I58" s="724">
        <v>0</v>
      </c>
      <c r="J58" s="593">
        <f t="shared" si="1"/>
        <v>0</v>
      </c>
      <c r="L58" s="423">
        <f t="shared" si="2"/>
        <v>0</v>
      </c>
    </row>
    <row r="59" spans="1:12" ht="19.5">
      <c r="A59" s="492"/>
      <c r="B59" s="729"/>
      <c r="C59" s="493"/>
      <c r="D59" s="494"/>
      <c r="E59" s="494"/>
      <c r="F59" s="494"/>
      <c r="G59" s="494"/>
      <c r="H59" s="494"/>
      <c r="I59" s="494"/>
      <c r="J59" s="495"/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CBA2D-BD58-475D-B707-10ABF17AE4FE}">
  <sheetPr codeName="Sheet62">
    <tabColor theme="9" tint="0.39997558519241921"/>
  </sheetPr>
  <dimension ref="A1:L5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6" sqref="C56"/>
    </sheetView>
  </sheetViews>
  <sheetFormatPr defaultColWidth="9" defaultRowHeight="18.75"/>
  <cols>
    <col min="1" max="1" width="5.85546875" style="423" customWidth="1"/>
    <col min="2" max="2" width="14" style="734" customWidth="1"/>
    <col min="3" max="3" width="14.42578125" style="423" customWidth="1"/>
    <col min="4" max="7" width="9" style="423" customWidth="1"/>
    <col min="8" max="8" width="13.28515625" style="423" customWidth="1"/>
    <col min="9" max="9" width="14" style="423" customWidth="1"/>
    <col min="10" max="10" width="15.28515625" style="423" customWidth="1"/>
    <col min="11" max="16384" width="9" style="423"/>
  </cols>
  <sheetData>
    <row r="1" spans="1:12">
      <c r="A1" s="876" t="s">
        <v>586</v>
      </c>
      <c r="B1" s="876"/>
      <c r="C1" s="876"/>
      <c r="D1" s="876"/>
      <c r="E1" s="876"/>
      <c r="F1" s="876"/>
      <c r="G1" s="876"/>
      <c r="H1" s="876"/>
      <c r="I1" s="876"/>
      <c r="J1" s="876"/>
    </row>
    <row r="2" spans="1:12">
      <c r="A2" s="779" t="s">
        <v>227</v>
      </c>
      <c r="B2" s="913" t="s">
        <v>4</v>
      </c>
      <c r="C2" s="457" t="s">
        <v>275</v>
      </c>
      <c r="D2" s="876" t="s">
        <v>276</v>
      </c>
      <c r="E2" s="876"/>
      <c r="F2" s="876"/>
      <c r="G2" s="876"/>
      <c r="H2" s="444" t="s">
        <v>259</v>
      </c>
      <c r="I2" s="444" t="s">
        <v>259</v>
      </c>
      <c r="J2" s="444" t="s">
        <v>277</v>
      </c>
      <c r="L2" s="422" t="s">
        <v>318</v>
      </c>
    </row>
    <row r="3" spans="1:12">
      <c r="A3" s="779"/>
      <c r="B3" s="913"/>
      <c r="C3" s="457" t="s">
        <v>272</v>
      </c>
      <c r="D3" s="444" t="s">
        <v>278</v>
      </c>
      <c r="E3" s="444" t="s">
        <v>279</v>
      </c>
      <c r="F3" s="444" t="s">
        <v>280</v>
      </c>
      <c r="G3" s="444" t="s">
        <v>281</v>
      </c>
      <c r="H3" s="444" t="s">
        <v>235</v>
      </c>
      <c r="I3" s="444" t="s">
        <v>282</v>
      </c>
      <c r="J3" s="444" t="s">
        <v>272</v>
      </c>
    </row>
    <row r="4" spans="1:12">
      <c r="A4" s="876" t="s">
        <v>284</v>
      </c>
      <c r="B4" s="876"/>
      <c r="C4" s="457">
        <f>SUM(C5:C58)</f>
        <v>8580466.6999999993</v>
      </c>
      <c r="D4" s="457">
        <f t="shared" ref="D4:G4" si="0">SUM(D5:D58)</f>
        <v>0</v>
      </c>
      <c r="E4" s="457">
        <f t="shared" si="0"/>
        <v>14.8</v>
      </c>
      <c r="F4" s="457">
        <f t="shared" si="0"/>
        <v>2</v>
      </c>
      <c r="G4" s="457">
        <f t="shared" si="0"/>
        <v>0</v>
      </c>
      <c r="H4" s="457">
        <f>SUM(H5:H58)</f>
        <v>16.8</v>
      </c>
      <c r="I4" s="457">
        <f>SUM(I5:I58)</f>
        <v>16.8</v>
      </c>
      <c r="J4" s="457">
        <f>SUM(J5:J58)</f>
        <v>0</v>
      </c>
      <c r="L4" s="424">
        <f>SUM(L5:L58)</f>
        <v>1</v>
      </c>
    </row>
    <row r="5" spans="1:12" ht="19.5">
      <c r="A5" s="394">
        <v>1</v>
      </c>
      <c r="B5" s="732" t="s">
        <v>166</v>
      </c>
      <c r="C5" s="726">
        <v>91447.16</v>
      </c>
      <c r="D5" s="724">
        <v>0</v>
      </c>
      <c r="E5" s="724">
        <v>14.8</v>
      </c>
      <c r="F5" s="724">
        <v>2</v>
      </c>
      <c r="G5" s="724">
        <v>0</v>
      </c>
      <c r="H5" s="724">
        <v>16.8</v>
      </c>
      <c r="I5" s="724">
        <v>16.8</v>
      </c>
      <c r="J5" s="469">
        <f>+H5-I5</f>
        <v>0</v>
      </c>
      <c r="L5" s="423">
        <f>IF(H5&gt;0,1,0)</f>
        <v>1</v>
      </c>
    </row>
    <row r="6" spans="1:12" ht="19.5">
      <c r="A6" s="394">
        <v>2</v>
      </c>
      <c r="B6" s="733" t="s">
        <v>156</v>
      </c>
      <c r="C6" s="723">
        <v>66946</v>
      </c>
      <c r="D6" s="724">
        <v>0</v>
      </c>
      <c r="E6" s="724">
        <v>0</v>
      </c>
      <c r="F6" s="724">
        <v>0</v>
      </c>
      <c r="G6" s="724">
        <v>0</v>
      </c>
      <c r="H6" s="724">
        <v>0</v>
      </c>
      <c r="I6" s="724">
        <v>0</v>
      </c>
      <c r="J6" s="469">
        <f t="shared" ref="J6:J58" si="1">+H6-I6</f>
        <v>0</v>
      </c>
      <c r="L6" s="423">
        <f>IF(H6&gt;0,1,0)</f>
        <v>0</v>
      </c>
    </row>
    <row r="7" spans="1:12" ht="19.5">
      <c r="A7" s="394">
        <v>3</v>
      </c>
      <c r="B7" s="733" t="s">
        <v>158</v>
      </c>
      <c r="C7" s="725">
        <v>33</v>
      </c>
      <c r="D7" s="724">
        <v>0</v>
      </c>
      <c r="E7" s="724">
        <v>0</v>
      </c>
      <c r="F7" s="724">
        <v>0</v>
      </c>
      <c r="G7" s="724">
        <v>0</v>
      </c>
      <c r="H7" s="724">
        <v>0</v>
      </c>
      <c r="I7" s="724">
        <v>0</v>
      </c>
      <c r="J7" s="469">
        <f t="shared" si="1"/>
        <v>0</v>
      </c>
      <c r="L7" s="423">
        <f t="shared" ref="L7:L58" si="2">IF(H7&gt;0,1,0)</f>
        <v>0</v>
      </c>
    </row>
    <row r="8" spans="1:12" ht="19.5">
      <c r="A8" s="394">
        <v>4</v>
      </c>
      <c r="B8" s="733" t="s">
        <v>159</v>
      </c>
      <c r="C8" s="725">
        <v>327716.57</v>
      </c>
      <c r="D8" s="724">
        <v>0</v>
      </c>
      <c r="E8" s="724">
        <v>0</v>
      </c>
      <c r="F8" s="724">
        <v>0</v>
      </c>
      <c r="G8" s="724">
        <v>0</v>
      </c>
      <c r="H8" s="724">
        <v>0</v>
      </c>
      <c r="I8" s="724">
        <v>0</v>
      </c>
      <c r="J8" s="469">
        <f t="shared" si="1"/>
        <v>0</v>
      </c>
      <c r="L8" s="423">
        <f t="shared" si="2"/>
        <v>0</v>
      </c>
    </row>
    <row r="9" spans="1:12" ht="19.5">
      <c r="A9" s="394">
        <v>5</v>
      </c>
      <c r="B9" s="733" t="s">
        <v>160</v>
      </c>
      <c r="C9" s="725">
        <v>27503.25</v>
      </c>
      <c r="D9" s="724">
        <v>0</v>
      </c>
      <c r="E9" s="724">
        <v>0</v>
      </c>
      <c r="F9" s="724">
        <v>0</v>
      </c>
      <c r="G9" s="724">
        <v>0</v>
      </c>
      <c r="H9" s="724">
        <v>0</v>
      </c>
      <c r="I9" s="724">
        <v>0</v>
      </c>
      <c r="J9" s="469">
        <f t="shared" si="1"/>
        <v>0</v>
      </c>
      <c r="L9" s="423">
        <f t="shared" si="2"/>
        <v>0</v>
      </c>
    </row>
    <row r="10" spans="1:12" ht="19.5">
      <c r="A10" s="394">
        <v>6</v>
      </c>
      <c r="B10" s="733" t="s">
        <v>161</v>
      </c>
      <c r="C10" s="725">
        <v>21.25</v>
      </c>
      <c r="D10" s="724">
        <v>0</v>
      </c>
      <c r="E10" s="724">
        <v>0</v>
      </c>
      <c r="F10" s="724">
        <v>0</v>
      </c>
      <c r="G10" s="724">
        <v>0</v>
      </c>
      <c r="H10" s="724">
        <v>0</v>
      </c>
      <c r="I10" s="724">
        <v>0</v>
      </c>
      <c r="J10" s="469">
        <f t="shared" si="1"/>
        <v>0</v>
      </c>
      <c r="L10" s="423">
        <f t="shared" si="2"/>
        <v>0</v>
      </c>
    </row>
    <row r="11" spans="1:12" ht="19.5">
      <c r="A11" s="394">
        <v>7</v>
      </c>
      <c r="B11" s="733" t="s">
        <v>174</v>
      </c>
      <c r="C11" s="725">
        <v>462799.75</v>
      </c>
      <c r="D11" s="724">
        <v>0</v>
      </c>
      <c r="E11" s="724">
        <v>0</v>
      </c>
      <c r="F11" s="724">
        <v>0</v>
      </c>
      <c r="G11" s="724">
        <v>0</v>
      </c>
      <c r="H11" s="724">
        <v>0</v>
      </c>
      <c r="I11" s="724">
        <v>0</v>
      </c>
      <c r="J11" s="469">
        <f t="shared" si="1"/>
        <v>0</v>
      </c>
      <c r="L11" s="423">
        <f t="shared" si="2"/>
        <v>0</v>
      </c>
    </row>
    <row r="12" spans="1:12" ht="19.5">
      <c r="A12" s="394">
        <v>8</v>
      </c>
      <c r="B12" s="733" t="s">
        <v>175</v>
      </c>
      <c r="C12" s="723">
        <v>74</v>
      </c>
      <c r="D12" s="724">
        <v>0</v>
      </c>
      <c r="E12" s="724">
        <v>0</v>
      </c>
      <c r="F12" s="724">
        <v>0</v>
      </c>
      <c r="G12" s="724">
        <v>0</v>
      </c>
      <c r="H12" s="724">
        <v>0</v>
      </c>
      <c r="I12" s="724">
        <v>0</v>
      </c>
      <c r="J12" s="469">
        <f t="shared" si="1"/>
        <v>0</v>
      </c>
      <c r="L12" s="423">
        <f t="shared" si="2"/>
        <v>0</v>
      </c>
    </row>
    <row r="13" spans="1:12" ht="19.5">
      <c r="A13" s="394">
        <v>9</v>
      </c>
      <c r="B13" s="733" t="s">
        <v>176</v>
      </c>
      <c r="C13" s="725">
        <v>1024</v>
      </c>
      <c r="D13" s="724">
        <v>0</v>
      </c>
      <c r="E13" s="724">
        <v>0</v>
      </c>
      <c r="F13" s="724">
        <v>0</v>
      </c>
      <c r="G13" s="724">
        <v>0</v>
      </c>
      <c r="H13" s="724">
        <v>0</v>
      </c>
      <c r="I13" s="724">
        <v>0</v>
      </c>
      <c r="J13" s="469">
        <f t="shared" si="1"/>
        <v>0</v>
      </c>
      <c r="L13" s="423">
        <f t="shared" si="2"/>
        <v>0</v>
      </c>
    </row>
    <row r="14" spans="1:12" ht="19.5">
      <c r="A14" s="394">
        <v>10</v>
      </c>
      <c r="B14" s="733" t="s">
        <v>177</v>
      </c>
      <c r="C14" s="725">
        <v>9908.75</v>
      </c>
      <c r="D14" s="724">
        <v>0</v>
      </c>
      <c r="E14" s="724">
        <v>0</v>
      </c>
      <c r="F14" s="724">
        <v>0</v>
      </c>
      <c r="G14" s="724">
        <v>0</v>
      </c>
      <c r="H14" s="724">
        <v>0</v>
      </c>
      <c r="I14" s="724">
        <v>0</v>
      </c>
      <c r="J14" s="469">
        <f t="shared" si="1"/>
        <v>0</v>
      </c>
      <c r="L14" s="423">
        <f t="shared" si="2"/>
        <v>0</v>
      </c>
    </row>
    <row r="15" spans="1:12" ht="19.5">
      <c r="A15" s="394">
        <v>11</v>
      </c>
      <c r="B15" s="733" t="s">
        <v>178</v>
      </c>
      <c r="C15" s="726">
        <v>119138.3</v>
      </c>
      <c r="D15" s="724">
        <v>0</v>
      </c>
      <c r="E15" s="724">
        <v>0</v>
      </c>
      <c r="F15" s="724">
        <v>0</v>
      </c>
      <c r="G15" s="724">
        <v>0</v>
      </c>
      <c r="H15" s="724">
        <v>0</v>
      </c>
      <c r="I15" s="724">
        <v>0</v>
      </c>
      <c r="J15" s="469">
        <f t="shared" si="1"/>
        <v>0</v>
      </c>
      <c r="L15" s="423">
        <f t="shared" si="2"/>
        <v>0</v>
      </c>
    </row>
    <row r="16" spans="1:12" ht="19.5">
      <c r="A16" s="394">
        <v>12</v>
      </c>
      <c r="B16" s="733" t="s">
        <v>181</v>
      </c>
      <c r="C16" s="725">
        <v>118727.5</v>
      </c>
      <c r="D16" s="724">
        <v>0</v>
      </c>
      <c r="E16" s="724">
        <v>0</v>
      </c>
      <c r="F16" s="724">
        <v>0</v>
      </c>
      <c r="G16" s="724">
        <v>0</v>
      </c>
      <c r="H16" s="724">
        <v>0</v>
      </c>
      <c r="I16" s="724">
        <v>0</v>
      </c>
      <c r="J16" s="469">
        <f t="shared" si="1"/>
        <v>0</v>
      </c>
      <c r="L16" s="423">
        <f t="shared" si="2"/>
        <v>0</v>
      </c>
    </row>
    <row r="17" spans="1:12" ht="19.5">
      <c r="A17" s="394">
        <v>13</v>
      </c>
      <c r="B17" s="733" t="s">
        <v>164</v>
      </c>
      <c r="C17" s="723">
        <v>1227</v>
      </c>
      <c r="D17" s="724">
        <v>0</v>
      </c>
      <c r="E17" s="724">
        <v>0</v>
      </c>
      <c r="F17" s="724">
        <v>0</v>
      </c>
      <c r="G17" s="724">
        <v>0</v>
      </c>
      <c r="H17" s="724">
        <v>0</v>
      </c>
      <c r="I17" s="724">
        <v>0</v>
      </c>
      <c r="J17" s="469">
        <f t="shared" si="1"/>
        <v>0</v>
      </c>
      <c r="L17" s="423">
        <f t="shared" si="2"/>
        <v>0</v>
      </c>
    </row>
    <row r="18" spans="1:12" ht="19.5">
      <c r="A18" s="394">
        <v>14</v>
      </c>
      <c r="B18" s="733" t="s">
        <v>165</v>
      </c>
      <c r="C18" s="723">
        <v>140546.25</v>
      </c>
      <c r="D18" s="724">
        <v>0</v>
      </c>
      <c r="E18" s="724">
        <v>0</v>
      </c>
      <c r="F18" s="724">
        <v>0</v>
      </c>
      <c r="G18" s="724">
        <v>0</v>
      </c>
      <c r="H18" s="724">
        <v>0</v>
      </c>
      <c r="I18" s="724">
        <v>0</v>
      </c>
      <c r="J18" s="469">
        <f t="shared" si="1"/>
        <v>0</v>
      </c>
      <c r="L18" s="423">
        <f t="shared" si="2"/>
        <v>0</v>
      </c>
    </row>
    <row r="19" spans="1:12" ht="19.5">
      <c r="A19" s="394">
        <v>15</v>
      </c>
      <c r="B19" s="733" t="s">
        <v>168</v>
      </c>
      <c r="C19" s="723">
        <v>112</v>
      </c>
      <c r="D19" s="724">
        <v>0</v>
      </c>
      <c r="E19" s="724">
        <v>0</v>
      </c>
      <c r="F19" s="724">
        <v>0</v>
      </c>
      <c r="G19" s="724">
        <v>0</v>
      </c>
      <c r="H19" s="724">
        <v>0</v>
      </c>
      <c r="I19" s="724">
        <v>0</v>
      </c>
      <c r="J19" s="469">
        <f t="shared" si="1"/>
        <v>0</v>
      </c>
      <c r="L19" s="423">
        <f t="shared" si="2"/>
        <v>0</v>
      </c>
    </row>
    <row r="20" spans="1:12" ht="19.5">
      <c r="A20" s="394">
        <v>16</v>
      </c>
      <c r="B20" s="733" t="s">
        <v>169</v>
      </c>
      <c r="C20" s="723">
        <v>56059.25</v>
      </c>
      <c r="D20" s="724">
        <v>0</v>
      </c>
      <c r="E20" s="724">
        <v>0</v>
      </c>
      <c r="F20" s="724">
        <v>0</v>
      </c>
      <c r="G20" s="724">
        <v>0</v>
      </c>
      <c r="H20" s="724">
        <v>0</v>
      </c>
      <c r="I20" s="724">
        <v>0</v>
      </c>
      <c r="J20" s="469">
        <f t="shared" si="1"/>
        <v>0</v>
      </c>
      <c r="L20" s="423">
        <f t="shared" si="2"/>
        <v>0</v>
      </c>
    </row>
    <row r="21" spans="1:12" ht="19.5">
      <c r="A21" s="394">
        <v>17</v>
      </c>
      <c r="B21" s="733" t="s">
        <v>170</v>
      </c>
      <c r="C21" s="725">
        <v>34593</v>
      </c>
      <c r="D21" s="724">
        <v>0</v>
      </c>
      <c r="E21" s="724">
        <v>0</v>
      </c>
      <c r="F21" s="724">
        <v>0</v>
      </c>
      <c r="G21" s="724">
        <v>0</v>
      </c>
      <c r="H21" s="724">
        <v>0</v>
      </c>
      <c r="I21" s="724">
        <v>0</v>
      </c>
      <c r="J21" s="469">
        <f t="shared" si="1"/>
        <v>0</v>
      </c>
      <c r="L21" s="423">
        <f t="shared" si="2"/>
        <v>0</v>
      </c>
    </row>
    <row r="22" spans="1:12" ht="19.5">
      <c r="A22" s="394">
        <v>18</v>
      </c>
      <c r="B22" s="733" t="s">
        <v>172</v>
      </c>
      <c r="C22" s="723">
        <v>252614.75</v>
      </c>
      <c r="D22" s="724">
        <v>0</v>
      </c>
      <c r="E22" s="724">
        <v>0</v>
      </c>
      <c r="F22" s="724">
        <v>0</v>
      </c>
      <c r="G22" s="724">
        <v>0</v>
      </c>
      <c r="H22" s="724">
        <v>0</v>
      </c>
      <c r="I22" s="724">
        <v>0</v>
      </c>
      <c r="J22" s="469">
        <f t="shared" si="1"/>
        <v>0</v>
      </c>
      <c r="L22" s="423">
        <f t="shared" si="2"/>
        <v>0</v>
      </c>
    </row>
    <row r="23" spans="1:12" ht="19.5">
      <c r="A23" s="394">
        <v>19</v>
      </c>
      <c r="B23" s="733" t="s">
        <v>134</v>
      </c>
      <c r="C23" s="723">
        <v>366271.44</v>
      </c>
      <c r="D23" s="724">
        <v>0</v>
      </c>
      <c r="E23" s="724">
        <v>0</v>
      </c>
      <c r="F23" s="724">
        <v>0</v>
      </c>
      <c r="G23" s="724">
        <v>0</v>
      </c>
      <c r="H23" s="724">
        <v>0</v>
      </c>
      <c r="I23" s="724">
        <v>0</v>
      </c>
      <c r="J23" s="469">
        <f t="shared" si="1"/>
        <v>0</v>
      </c>
      <c r="L23" s="423">
        <f t="shared" si="2"/>
        <v>0</v>
      </c>
    </row>
    <row r="24" spans="1:12" ht="19.5">
      <c r="A24" s="394">
        <v>20</v>
      </c>
      <c r="B24" s="733" t="s">
        <v>135</v>
      </c>
      <c r="C24" s="723">
        <v>358691.71</v>
      </c>
      <c r="D24" s="724">
        <v>0</v>
      </c>
      <c r="E24" s="724">
        <v>0</v>
      </c>
      <c r="F24" s="724">
        <v>0</v>
      </c>
      <c r="G24" s="724">
        <v>0</v>
      </c>
      <c r="H24" s="724">
        <v>0</v>
      </c>
      <c r="I24" s="724">
        <v>0</v>
      </c>
      <c r="J24" s="469">
        <f t="shared" si="1"/>
        <v>0</v>
      </c>
      <c r="L24" s="423">
        <f t="shared" si="2"/>
        <v>0</v>
      </c>
    </row>
    <row r="25" spans="1:12" ht="19.5">
      <c r="A25" s="394">
        <v>21</v>
      </c>
      <c r="B25" s="733" t="s">
        <v>136</v>
      </c>
      <c r="C25" s="723">
        <v>618513.1</v>
      </c>
      <c r="D25" s="724">
        <v>0</v>
      </c>
      <c r="E25" s="724">
        <v>0</v>
      </c>
      <c r="F25" s="724">
        <v>0</v>
      </c>
      <c r="G25" s="724">
        <v>0</v>
      </c>
      <c r="H25" s="724">
        <v>0</v>
      </c>
      <c r="I25" s="724">
        <v>0</v>
      </c>
      <c r="J25" s="469">
        <f t="shared" si="1"/>
        <v>0</v>
      </c>
      <c r="L25" s="423">
        <f t="shared" si="2"/>
        <v>0</v>
      </c>
    </row>
    <row r="26" spans="1:12" ht="19.5">
      <c r="A26" s="394">
        <v>22</v>
      </c>
      <c r="B26" s="733" t="s">
        <v>137</v>
      </c>
      <c r="C26" s="723">
        <v>24621.62</v>
      </c>
      <c r="D26" s="724">
        <v>0</v>
      </c>
      <c r="E26" s="724">
        <v>0</v>
      </c>
      <c r="F26" s="724">
        <v>0</v>
      </c>
      <c r="G26" s="724">
        <v>0</v>
      </c>
      <c r="H26" s="724">
        <v>0</v>
      </c>
      <c r="I26" s="724">
        <v>0</v>
      </c>
      <c r="J26" s="469">
        <f t="shared" si="1"/>
        <v>0</v>
      </c>
      <c r="L26" s="423">
        <f t="shared" si="2"/>
        <v>0</v>
      </c>
    </row>
    <row r="27" spans="1:12" ht="19.5">
      <c r="A27" s="394">
        <v>23</v>
      </c>
      <c r="B27" s="733" t="s">
        <v>138</v>
      </c>
      <c r="C27" s="723">
        <v>551356.18000000005</v>
      </c>
      <c r="D27" s="724">
        <v>0</v>
      </c>
      <c r="E27" s="724">
        <v>0</v>
      </c>
      <c r="F27" s="724">
        <v>0</v>
      </c>
      <c r="G27" s="724">
        <v>0</v>
      </c>
      <c r="H27" s="724">
        <v>0</v>
      </c>
      <c r="I27" s="724">
        <v>0</v>
      </c>
      <c r="J27" s="469">
        <f t="shared" si="1"/>
        <v>0</v>
      </c>
      <c r="L27" s="423">
        <f t="shared" si="2"/>
        <v>0</v>
      </c>
    </row>
    <row r="28" spans="1:12" ht="19.5">
      <c r="A28" s="394">
        <v>24</v>
      </c>
      <c r="B28" s="733" t="s">
        <v>139</v>
      </c>
      <c r="C28" s="726">
        <v>6892.22</v>
      </c>
      <c r="D28" s="724">
        <v>0</v>
      </c>
      <c r="E28" s="724">
        <v>0</v>
      </c>
      <c r="F28" s="724">
        <v>0</v>
      </c>
      <c r="G28" s="724">
        <v>0</v>
      </c>
      <c r="H28" s="724">
        <v>0</v>
      </c>
      <c r="I28" s="724">
        <v>0</v>
      </c>
      <c r="J28" s="469">
        <f t="shared" si="1"/>
        <v>0</v>
      </c>
      <c r="L28" s="423">
        <f t="shared" si="2"/>
        <v>0</v>
      </c>
    </row>
    <row r="29" spans="1:12" ht="19.5">
      <c r="A29" s="394">
        <v>25</v>
      </c>
      <c r="B29" s="733" t="s">
        <v>140</v>
      </c>
      <c r="C29" s="723">
        <v>272226.21000000002</v>
      </c>
      <c r="D29" s="724">
        <v>0</v>
      </c>
      <c r="E29" s="724">
        <v>0</v>
      </c>
      <c r="F29" s="724">
        <v>0</v>
      </c>
      <c r="G29" s="724">
        <v>0</v>
      </c>
      <c r="H29" s="724">
        <v>0</v>
      </c>
      <c r="I29" s="724">
        <v>0</v>
      </c>
      <c r="J29" s="469">
        <f t="shared" si="1"/>
        <v>0</v>
      </c>
      <c r="L29" s="423">
        <f t="shared" si="2"/>
        <v>0</v>
      </c>
    </row>
    <row r="30" spans="1:12" ht="19.5">
      <c r="A30" s="394">
        <v>26</v>
      </c>
      <c r="B30" s="733" t="s">
        <v>141</v>
      </c>
      <c r="C30" s="723">
        <v>130489.48</v>
      </c>
      <c r="D30" s="724">
        <v>0</v>
      </c>
      <c r="E30" s="724">
        <v>0</v>
      </c>
      <c r="F30" s="724">
        <v>0</v>
      </c>
      <c r="G30" s="724">
        <v>0</v>
      </c>
      <c r="H30" s="724">
        <v>0</v>
      </c>
      <c r="I30" s="724">
        <v>0</v>
      </c>
      <c r="J30" s="469">
        <f t="shared" si="1"/>
        <v>0</v>
      </c>
      <c r="L30" s="423">
        <f t="shared" si="2"/>
        <v>0</v>
      </c>
    </row>
    <row r="31" spans="1:12" ht="19.5">
      <c r="A31" s="394">
        <v>27</v>
      </c>
      <c r="B31" s="733" t="s">
        <v>142</v>
      </c>
      <c r="C31" s="723">
        <v>90797.56</v>
      </c>
      <c r="D31" s="724">
        <v>0</v>
      </c>
      <c r="E31" s="724">
        <v>0</v>
      </c>
      <c r="F31" s="724">
        <v>0</v>
      </c>
      <c r="G31" s="724">
        <v>0</v>
      </c>
      <c r="H31" s="724">
        <v>0</v>
      </c>
      <c r="I31" s="724">
        <v>0</v>
      </c>
      <c r="J31" s="469">
        <f t="shared" si="1"/>
        <v>0</v>
      </c>
      <c r="L31" s="423">
        <f t="shared" si="2"/>
        <v>0</v>
      </c>
    </row>
    <row r="32" spans="1:12" ht="19.5">
      <c r="A32" s="394">
        <v>28</v>
      </c>
      <c r="B32" s="733" t="s">
        <v>143</v>
      </c>
      <c r="C32" s="725">
        <v>43493.75</v>
      </c>
      <c r="D32" s="724">
        <v>0</v>
      </c>
      <c r="E32" s="724">
        <v>0</v>
      </c>
      <c r="F32" s="724">
        <v>0</v>
      </c>
      <c r="G32" s="724">
        <v>0</v>
      </c>
      <c r="H32" s="724">
        <v>0</v>
      </c>
      <c r="I32" s="724">
        <v>0</v>
      </c>
      <c r="J32" s="469">
        <f t="shared" si="1"/>
        <v>0</v>
      </c>
      <c r="L32" s="423">
        <f t="shared" si="2"/>
        <v>0</v>
      </c>
    </row>
    <row r="33" spans="1:12" ht="19.5">
      <c r="A33" s="394">
        <v>29</v>
      </c>
      <c r="B33" s="733" t="s">
        <v>144</v>
      </c>
      <c r="C33" s="723">
        <v>33643.79</v>
      </c>
      <c r="D33" s="724">
        <v>0</v>
      </c>
      <c r="E33" s="724">
        <v>0</v>
      </c>
      <c r="F33" s="724">
        <v>0</v>
      </c>
      <c r="G33" s="724">
        <v>0</v>
      </c>
      <c r="H33" s="724">
        <v>0</v>
      </c>
      <c r="I33" s="724">
        <v>0</v>
      </c>
      <c r="J33" s="469">
        <f t="shared" si="1"/>
        <v>0</v>
      </c>
      <c r="L33" s="423">
        <f t="shared" si="2"/>
        <v>0</v>
      </c>
    </row>
    <row r="34" spans="1:12" ht="19.5">
      <c r="A34" s="394">
        <v>30</v>
      </c>
      <c r="B34" s="733" t="s">
        <v>145</v>
      </c>
      <c r="C34" s="723">
        <v>162360.10999999999</v>
      </c>
      <c r="D34" s="724">
        <v>0</v>
      </c>
      <c r="E34" s="724">
        <v>0</v>
      </c>
      <c r="F34" s="724">
        <v>0</v>
      </c>
      <c r="G34" s="724">
        <v>0</v>
      </c>
      <c r="H34" s="724">
        <v>0</v>
      </c>
      <c r="I34" s="724">
        <v>0</v>
      </c>
      <c r="J34" s="469">
        <f t="shared" si="1"/>
        <v>0</v>
      </c>
      <c r="L34" s="423">
        <f t="shared" si="2"/>
        <v>0</v>
      </c>
    </row>
    <row r="35" spans="1:12" ht="19.5">
      <c r="A35" s="394">
        <v>31</v>
      </c>
      <c r="B35" s="733" t="s">
        <v>146</v>
      </c>
      <c r="C35" s="725">
        <v>115636.25</v>
      </c>
      <c r="D35" s="724">
        <v>0</v>
      </c>
      <c r="E35" s="724">
        <v>0</v>
      </c>
      <c r="F35" s="724">
        <v>0</v>
      </c>
      <c r="G35" s="724">
        <v>0</v>
      </c>
      <c r="H35" s="724">
        <v>0</v>
      </c>
      <c r="I35" s="724">
        <v>0</v>
      </c>
      <c r="J35" s="469">
        <f t="shared" si="1"/>
        <v>0</v>
      </c>
      <c r="L35" s="423">
        <f t="shared" si="2"/>
        <v>0</v>
      </c>
    </row>
    <row r="36" spans="1:12" ht="19.5">
      <c r="A36" s="394">
        <v>32</v>
      </c>
      <c r="B36" s="733" t="s">
        <v>147</v>
      </c>
      <c r="C36" s="723">
        <v>220669.91</v>
      </c>
      <c r="D36" s="724">
        <v>0</v>
      </c>
      <c r="E36" s="724">
        <v>0</v>
      </c>
      <c r="F36" s="724">
        <v>0</v>
      </c>
      <c r="G36" s="724">
        <v>0</v>
      </c>
      <c r="H36" s="724">
        <v>0</v>
      </c>
      <c r="I36" s="724">
        <v>0</v>
      </c>
      <c r="J36" s="469">
        <f t="shared" si="1"/>
        <v>0</v>
      </c>
      <c r="L36" s="423">
        <f t="shared" si="2"/>
        <v>0</v>
      </c>
    </row>
    <row r="37" spans="1:12" ht="19.5">
      <c r="A37" s="394">
        <v>33</v>
      </c>
      <c r="B37" s="733" t="s">
        <v>148</v>
      </c>
      <c r="C37" s="723">
        <v>157997.38</v>
      </c>
      <c r="D37" s="724">
        <v>0</v>
      </c>
      <c r="E37" s="724">
        <v>0</v>
      </c>
      <c r="F37" s="724">
        <v>0</v>
      </c>
      <c r="G37" s="724">
        <v>0</v>
      </c>
      <c r="H37" s="724">
        <v>0</v>
      </c>
      <c r="I37" s="724">
        <v>0</v>
      </c>
      <c r="J37" s="469">
        <f t="shared" si="1"/>
        <v>0</v>
      </c>
      <c r="L37" s="423">
        <f t="shared" si="2"/>
        <v>0</v>
      </c>
    </row>
    <row r="38" spans="1:12" ht="19.5">
      <c r="A38" s="394">
        <v>34</v>
      </c>
      <c r="B38" s="733" t="s">
        <v>149</v>
      </c>
      <c r="C38" s="725">
        <v>2990.39</v>
      </c>
      <c r="D38" s="724">
        <v>0</v>
      </c>
      <c r="E38" s="724">
        <v>0</v>
      </c>
      <c r="F38" s="724">
        <v>0</v>
      </c>
      <c r="G38" s="724">
        <v>0</v>
      </c>
      <c r="H38" s="724">
        <v>0</v>
      </c>
      <c r="I38" s="724">
        <v>0</v>
      </c>
      <c r="J38" s="469">
        <f t="shared" si="1"/>
        <v>0</v>
      </c>
      <c r="L38" s="423">
        <f t="shared" si="2"/>
        <v>0</v>
      </c>
    </row>
    <row r="39" spans="1:12" ht="19.5">
      <c r="A39" s="394">
        <v>35</v>
      </c>
      <c r="B39" s="733" t="s">
        <v>150</v>
      </c>
      <c r="C39" s="725">
        <v>96056</v>
      </c>
      <c r="D39" s="724">
        <v>0</v>
      </c>
      <c r="E39" s="724">
        <v>0</v>
      </c>
      <c r="F39" s="724">
        <v>0</v>
      </c>
      <c r="G39" s="724">
        <v>0</v>
      </c>
      <c r="H39" s="724">
        <v>0</v>
      </c>
      <c r="I39" s="724">
        <v>0</v>
      </c>
      <c r="J39" s="469">
        <f t="shared" si="1"/>
        <v>0</v>
      </c>
      <c r="L39" s="423">
        <f t="shared" si="2"/>
        <v>0</v>
      </c>
    </row>
    <row r="40" spans="1:12" ht="19.5">
      <c r="A40" s="394">
        <v>36</v>
      </c>
      <c r="B40" s="733" t="s">
        <v>151</v>
      </c>
      <c r="C40" s="723">
        <v>163000.32000000001</v>
      </c>
      <c r="D40" s="724">
        <v>0</v>
      </c>
      <c r="E40" s="724">
        <v>0</v>
      </c>
      <c r="F40" s="724">
        <v>0</v>
      </c>
      <c r="G40" s="724">
        <v>0</v>
      </c>
      <c r="H40" s="724">
        <v>0</v>
      </c>
      <c r="I40" s="724">
        <v>0</v>
      </c>
      <c r="J40" s="469">
        <f t="shared" si="1"/>
        <v>0</v>
      </c>
      <c r="L40" s="423">
        <f t="shared" si="2"/>
        <v>0</v>
      </c>
    </row>
    <row r="41" spans="1:12" ht="19.5">
      <c r="A41" s="394">
        <v>37</v>
      </c>
      <c r="B41" s="733" t="s">
        <v>152</v>
      </c>
      <c r="C41" s="723">
        <v>371938.18</v>
      </c>
      <c r="D41" s="724">
        <v>0</v>
      </c>
      <c r="E41" s="724">
        <v>0</v>
      </c>
      <c r="F41" s="724">
        <v>0</v>
      </c>
      <c r="G41" s="724">
        <v>0</v>
      </c>
      <c r="H41" s="724">
        <v>0</v>
      </c>
      <c r="I41" s="724">
        <v>0</v>
      </c>
      <c r="J41" s="469">
        <f t="shared" si="1"/>
        <v>0</v>
      </c>
      <c r="L41" s="423">
        <f t="shared" si="2"/>
        <v>0</v>
      </c>
    </row>
    <row r="42" spans="1:12" ht="19.5">
      <c r="A42" s="394">
        <v>38</v>
      </c>
      <c r="B42" s="733" t="s">
        <v>153</v>
      </c>
      <c r="C42" s="723">
        <v>508983.31</v>
      </c>
      <c r="D42" s="724">
        <v>0</v>
      </c>
      <c r="E42" s="724">
        <v>0</v>
      </c>
      <c r="F42" s="724">
        <v>0</v>
      </c>
      <c r="G42" s="724">
        <v>0</v>
      </c>
      <c r="H42" s="724">
        <v>0</v>
      </c>
      <c r="I42" s="724">
        <v>0</v>
      </c>
      <c r="J42" s="469">
        <f t="shared" si="1"/>
        <v>0</v>
      </c>
      <c r="L42" s="423">
        <f t="shared" si="2"/>
        <v>0</v>
      </c>
    </row>
    <row r="43" spans="1:12" ht="19.5">
      <c r="A43" s="394">
        <v>39</v>
      </c>
      <c r="B43" s="733" t="s">
        <v>116</v>
      </c>
      <c r="C43" s="725">
        <v>778253.14</v>
      </c>
      <c r="D43" s="724">
        <v>0</v>
      </c>
      <c r="E43" s="724">
        <v>0</v>
      </c>
      <c r="F43" s="724">
        <v>0</v>
      </c>
      <c r="G43" s="724">
        <v>0</v>
      </c>
      <c r="H43" s="724">
        <v>0</v>
      </c>
      <c r="I43" s="724">
        <v>0</v>
      </c>
      <c r="J43" s="469">
        <f t="shared" si="1"/>
        <v>0</v>
      </c>
      <c r="L43" s="423">
        <f t="shared" si="2"/>
        <v>0</v>
      </c>
    </row>
    <row r="44" spans="1:12" ht="19.5">
      <c r="A44" s="394">
        <v>40</v>
      </c>
      <c r="B44" s="733" t="s">
        <v>118</v>
      </c>
      <c r="C44" s="723">
        <v>968</v>
      </c>
      <c r="D44" s="724">
        <v>0</v>
      </c>
      <c r="E44" s="724">
        <v>0</v>
      </c>
      <c r="F44" s="724">
        <v>0</v>
      </c>
      <c r="G44" s="724">
        <v>0</v>
      </c>
      <c r="H44" s="724">
        <v>0</v>
      </c>
      <c r="I44" s="724">
        <v>0</v>
      </c>
      <c r="J44" s="469">
        <f t="shared" si="1"/>
        <v>0</v>
      </c>
      <c r="L44" s="423">
        <f t="shared" si="2"/>
        <v>0</v>
      </c>
    </row>
    <row r="45" spans="1:12" ht="19.5">
      <c r="A45" s="394">
        <v>41</v>
      </c>
      <c r="B45" s="733" t="s">
        <v>117</v>
      </c>
      <c r="C45" s="723">
        <v>9421</v>
      </c>
      <c r="D45" s="724">
        <v>0</v>
      </c>
      <c r="E45" s="724">
        <v>0</v>
      </c>
      <c r="F45" s="724">
        <v>0</v>
      </c>
      <c r="G45" s="724">
        <v>0</v>
      </c>
      <c r="H45" s="724">
        <v>0</v>
      </c>
      <c r="I45" s="724">
        <v>0</v>
      </c>
      <c r="J45" s="469">
        <f t="shared" si="1"/>
        <v>0</v>
      </c>
      <c r="L45" s="423">
        <f t="shared" si="2"/>
        <v>0</v>
      </c>
    </row>
    <row r="46" spans="1:12" ht="19.5">
      <c r="A46" s="394">
        <v>42</v>
      </c>
      <c r="B46" s="733" t="s">
        <v>119</v>
      </c>
      <c r="C46" s="723">
        <v>207790.16</v>
      </c>
      <c r="D46" s="724">
        <v>0</v>
      </c>
      <c r="E46" s="724">
        <v>0</v>
      </c>
      <c r="F46" s="724">
        <v>0</v>
      </c>
      <c r="G46" s="724">
        <v>0</v>
      </c>
      <c r="H46" s="724">
        <v>0</v>
      </c>
      <c r="I46" s="724">
        <v>0</v>
      </c>
      <c r="J46" s="469">
        <f t="shared" si="1"/>
        <v>0</v>
      </c>
      <c r="L46" s="423">
        <f t="shared" si="2"/>
        <v>0</v>
      </c>
    </row>
    <row r="47" spans="1:12" ht="19.5">
      <c r="A47" s="394">
        <v>43</v>
      </c>
      <c r="B47" s="733" t="s">
        <v>120</v>
      </c>
      <c r="C47" s="723">
        <v>602879</v>
      </c>
      <c r="D47" s="724">
        <v>0</v>
      </c>
      <c r="E47" s="724">
        <v>0</v>
      </c>
      <c r="F47" s="724">
        <v>0</v>
      </c>
      <c r="G47" s="724">
        <v>0</v>
      </c>
      <c r="H47" s="724">
        <v>0</v>
      </c>
      <c r="I47" s="724">
        <v>0</v>
      </c>
      <c r="J47" s="469">
        <f t="shared" si="1"/>
        <v>0</v>
      </c>
      <c r="L47" s="423">
        <f t="shared" si="2"/>
        <v>0</v>
      </c>
    </row>
    <row r="48" spans="1:12" ht="19.5">
      <c r="A48" s="394">
        <v>44</v>
      </c>
      <c r="B48" s="733" t="s">
        <v>121</v>
      </c>
      <c r="C48" s="723">
        <v>17903.78</v>
      </c>
      <c r="D48" s="724">
        <v>0</v>
      </c>
      <c r="E48" s="724">
        <v>0</v>
      </c>
      <c r="F48" s="724">
        <v>0</v>
      </c>
      <c r="G48" s="724">
        <v>0</v>
      </c>
      <c r="H48" s="724">
        <v>0</v>
      </c>
      <c r="I48" s="724">
        <v>0</v>
      </c>
      <c r="J48" s="469">
        <f t="shared" si="1"/>
        <v>0</v>
      </c>
      <c r="L48" s="423">
        <f t="shared" si="2"/>
        <v>0</v>
      </c>
    </row>
    <row r="49" spans="1:12" ht="19.5">
      <c r="A49" s="394">
        <v>45</v>
      </c>
      <c r="B49" s="733" t="s">
        <v>122</v>
      </c>
      <c r="C49" s="723">
        <v>20173.349999999999</v>
      </c>
      <c r="D49" s="724">
        <v>0</v>
      </c>
      <c r="E49" s="724">
        <v>0</v>
      </c>
      <c r="F49" s="724">
        <v>0</v>
      </c>
      <c r="G49" s="724">
        <v>0</v>
      </c>
      <c r="H49" s="724">
        <v>0</v>
      </c>
      <c r="I49" s="724">
        <v>0</v>
      </c>
      <c r="J49" s="469">
        <f t="shared" si="1"/>
        <v>0</v>
      </c>
      <c r="L49" s="423">
        <f t="shared" si="2"/>
        <v>0</v>
      </c>
    </row>
    <row r="50" spans="1:12" ht="19.5">
      <c r="A50" s="394">
        <v>46</v>
      </c>
      <c r="B50" s="733" t="s">
        <v>123</v>
      </c>
      <c r="C50" s="723">
        <v>11948.75</v>
      </c>
      <c r="D50" s="724">
        <v>0</v>
      </c>
      <c r="E50" s="724">
        <v>0</v>
      </c>
      <c r="F50" s="724">
        <v>0</v>
      </c>
      <c r="G50" s="724">
        <v>0</v>
      </c>
      <c r="H50" s="724">
        <v>0</v>
      </c>
      <c r="I50" s="724">
        <v>0</v>
      </c>
      <c r="J50" s="469">
        <f t="shared" si="1"/>
        <v>0</v>
      </c>
      <c r="L50" s="423">
        <f t="shared" si="2"/>
        <v>0</v>
      </c>
    </row>
    <row r="51" spans="1:12" ht="19.5">
      <c r="A51" s="394">
        <v>47</v>
      </c>
      <c r="B51" s="733" t="s">
        <v>124</v>
      </c>
      <c r="C51" s="726">
        <v>179627.75</v>
      </c>
      <c r="D51" s="724">
        <v>0</v>
      </c>
      <c r="E51" s="724">
        <v>0</v>
      </c>
      <c r="F51" s="724">
        <v>0</v>
      </c>
      <c r="G51" s="724">
        <v>0</v>
      </c>
      <c r="H51" s="724">
        <v>0</v>
      </c>
      <c r="I51" s="724">
        <v>0</v>
      </c>
      <c r="J51" s="469">
        <f t="shared" si="1"/>
        <v>0</v>
      </c>
      <c r="L51" s="423">
        <f t="shared" si="2"/>
        <v>0</v>
      </c>
    </row>
    <row r="52" spans="1:12" ht="19.5">
      <c r="A52" s="394">
        <v>48</v>
      </c>
      <c r="B52" s="733" t="s">
        <v>125</v>
      </c>
      <c r="C52" s="725">
        <v>346604.11</v>
      </c>
      <c r="D52" s="724">
        <v>0</v>
      </c>
      <c r="E52" s="724">
        <v>0</v>
      </c>
      <c r="F52" s="724">
        <v>0</v>
      </c>
      <c r="G52" s="724">
        <v>0</v>
      </c>
      <c r="H52" s="724">
        <v>0</v>
      </c>
      <c r="I52" s="724">
        <v>0</v>
      </c>
      <c r="J52" s="469">
        <f t="shared" si="1"/>
        <v>0</v>
      </c>
      <c r="L52" s="423">
        <f t="shared" si="2"/>
        <v>0</v>
      </c>
    </row>
    <row r="53" spans="1:12" ht="19.5">
      <c r="A53" s="394">
        <v>49</v>
      </c>
      <c r="B53" s="733" t="s">
        <v>126</v>
      </c>
      <c r="C53" s="723">
        <v>20421.009999999998</v>
      </c>
      <c r="D53" s="724">
        <v>0</v>
      </c>
      <c r="E53" s="724">
        <v>0</v>
      </c>
      <c r="F53" s="724">
        <v>0</v>
      </c>
      <c r="G53" s="724">
        <v>0</v>
      </c>
      <c r="H53" s="724">
        <v>0</v>
      </c>
      <c r="I53" s="724">
        <v>0</v>
      </c>
      <c r="J53" s="469">
        <f t="shared" si="1"/>
        <v>0</v>
      </c>
      <c r="L53" s="423">
        <f t="shared" si="2"/>
        <v>0</v>
      </c>
    </row>
    <row r="54" spans="1:12" ht="19.5">
      <c r="A54" s="394">
        <v>50</v>
      </c>
      <c r="B54" s="733" t="s">
        <v>128</v>
      </c>
      <c r="C54" s="725">
        <v>64882.06</v>
      </c>
      <c r="D54" s="724">
        <v>0</v>
      </c>
      <c r="E54" s="724">
        <v>0</v>
      </c>
      <c r="F54" s="724">
        <v>0</v>
      </c>
      <c r="G54" s="724">
        <v>0</v>
      </c>
      <c r="H54" s="724">
        <v>0</v>
      </c>
      <c r="I54" s="724">
        <v>0</v>
      </c>
      <c r="J54" s="469">
        <f t="shared" si="1"/>
        <v>0</v>
      </c>
      <c r="L54" s="423">
        <f t="shared" si="2"/>
        <v>0</v>
      </c>
    </row>
    <row r="55" spans="1:12" ht="19.5">
      <c r="A55" s="394">
        <v>51</v>
      </c>
      <c r="B55" s="733" t="s">
        <v>129</v>
      </c>
      <c r="C55" s="723">
        <v>5229</v>
      </c>
      <c r="D55" s="724">
        <v>0</v>
      </c>
      <c r="E55" s="724">
        <v>0</v>
      </c>
      <c r="F55" s="724">
        <v>0</v>
      </c>
      <c r="G55" s="724">
        <v>0</v>
      </c>
      <c r="H55" s="724">
        <v>0</v>
      </c>
      <c r="I55" s="724">
        <v>0</v>
      </c>
      <c r="J55" s="469">
        <f t="shared" si="1"/>
        <v>0</v>
      </c>
      <c r="L55" s="423">
        <f t="shared" si="2"/>
        <v>0</v>
      </c>
    </row>
    <row r="56" spans="1:12" ht="19.5">
      <c r="A56" s="394">
        <v>52</v>
      </c>
      <c r="B56" s="733" t="s">
        <v>130</v>
      </c>
      <c r="C56" s="726">
        <v>55052</v>
      </c>
      <c r="D56" s="724">
        <v>0</v>
      </c>
      <c r="E56" s="724">
        <v>0</v>
      </c>
      <c r="F56" s="724">
        <v>0</v>
      </c>
      <c r="G56" s="724">
        <v>0</v>
      </c>
      <c r="H56" s="724">
        <v>0</v>
      </c>
      <c r="I56" s="724">
        <v>0</v>
      </c>
      <c r="J56" s="469">
        <f t="shared" si="1"/>
        <v>0</v>
      </c>
      <c r="L56" s="423">
        <f t="shared" si="2"/>
        <v>0</v>
      </c>
    </row>
    <row r="57" spans="1:12" ht="19.5">
      <c r="A57" s="394">
        <v>53</v>
      </c>
      <c r="B57" s="733" t="s">
        <v>132</v>
      </c>
      <c r="C57" s="723">
        <v>42808.9</v>
      </c>
      <c r="D57" s="724">
        <v>0</v>
      </c>
      <c r="E57" s="724">
        <v>0</v>
      </c>
      <c r="F57" s="724">
        <v>0</v>
      </c>
      <c r="G57" s="724">
        <v>0</v>
      </c>
      <c r="H57" s="724">
        <v>0</v>
      </c>
      <c r="I57" s="724">
        <v>0</v>
      </c>
      <c r="J57" s="469">
        <f t="shared" si="1"/>
        <v>0</v>
      </c>
      <c r="L57" s="423">
        <f t="shared" si="2"/>
        <v>0</v>
      </c>
    </row>
    <row r="58" spans="1:12" ht="19.5">
      <c r="A58" s="482">
        <v>54</v>
      </c>
      <c r="B58" s="733" t="s">
        <v>131</v>
      </c>
      <c r="C58" s="723">
        <v>209384</v>
      </c>
      <c r="D58" s="724">
        <v>0</v>
      </c>
      <c r="E58" s="724">
        <v>0</v>
      </c>
      <c r="F58" s="724">
        <v>0</v>
      </c>
      <c r="G58" s="724">
        <v>0</v>
      </c>
      <c r="H58" s="724">
        <v>0</v>
      </c>
      <c r="I58" s="724">
        <v>0</v>
      </c>
      <c r="J58" s="483">
        <f t="shared" si="1"/>
        <v>0</v>
      </c>
      <c r="L58" s="423">
        <f t="shared" si="2"/>
        <v>0</v>
      </c>
    </row>
    <row r="59" spans="1:12" ht="19.5">
      <c r="A59" s="492"/>
      <c r="B59" s="729"/>
      <c r="C59" s="493"/>
      <c r="D59" s="494"/>
      <c r="E59" s="494"/>
      <c r="F59" s="494"/>
      <c r="G59" s="494"/>
      <c r="H59" s="494"/>
      <c r="I59" s="494"/>
      <c r="J59" s="495"/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514D8-D3B1-422F-BD29-4A69B634F72A}">
  <sheetPr codeName="Sheet63">
    <tabColor theme="9" tint="0.39997558519241921"/>
  </sheetPr>
  <dimension ref="A1:L59"/>
  <sheetViews>
    <sheetView workbookViewId="0">
      <pane xSplit="2" ySplit="4" topLeftCell="C26" activePane="bottomRight" state="frozen"/>
      <selection pane="topRight" activeCell="C1" sqref="C1"/>
      <selection pane="bottomLeft" activeCell="A5" sqref="A5"/>
      <selection pane="bottomRight" activeCell="C32" sqref="C32"/>
    </sheetView>
  </sheetViews>
  <sheetFormatPr defaultColWidth="9" defaultRowHeight="18.75"/>
  <cols>
    <col min="1" max="1" width="6.5703125" style="423" customWidth="1"/>
    <col min="2" max="2" width="13.42578125" style="731" customWidth="1"/>
    <col min="3" max="3" width="14.42578125" style="423" customWidth="1"/>
    <col min="4" max="7" width="9" style="423"/>
    <col min="8" max="8" width="13.5703125" style="423" customWidth="1"/>
    <col min="9" max="9" width="14.7109375" style="423" customWidth="1"/>
    <col min="10" max="10" width="13.28515625" style="423" customWidth="1"/>
    <col min="11" max="16384" width="9" style="423"/>
  </cols>
  <sheetData>
    <row r="1" spans="1:12">
      <c r="A1" s="876" t="s">
        <v>585</v>
      </c>
      <c r="B1" s="876"/>
      <c r="C1" s="876"/>
      <c r="D1" s="876"/>
      <c r="E1" s="876"/>
      <c r="F1" s="876"/>
      <c r="G1" s="876"/>
      <c r="H1" s="876"/>
      <c r="I1" s="876"/>
      <c r="J1" s="876"/>
    </row>
    <row r="2" spans="1:12">
      <c r="A2" s="779" t="s">
        <v>227</v>
      </c>
      <c r="B2" s="913" t="s">
        <v>4</v>
      </c>
      <c r="C2" s="457" t="s">
        <v>275</v>
      </c>
      <c r="D2" s="876" t="s">
        <v>276</v>
      </c>
      <c r="E2" s="876"/>
      <c r="F2" s="876"/>
      <c r="G2" s="876"/>
      <c r="H2" s="444" t="s">
        <v>259</v>
      </c>
      <c r="I2" s="444" t="s">
        <v>259</v>
      </c>
      <c r="J2" s="444" t="s">
        <v>277</v>
      </c>
      <c r="L2" s="422" t="s">
        <v>318</v>
      </c>
    </row>
    <row r="3" spans="1:12">
      <c r="A3" s="779"/>
      <c r="B3" s="913"/>
      <c r="C3" s="457" t="s">
        <v>272</v>
      </c>
      <c r="D3" s="444" t="s">
        <v>278</v>
      </c>
      <c r="E3" s="444" t="s">
        <v>279</v>
      </c>
      <c r="F3" s="444" t="s">
        <v>280</v>
      </c>
      <c r="G3" s="444" t="s">
        <v>281</v>
      </c>
      <c r="H3" s="444" t="s">
        <v>235</v>
      </c>
      <c r="I3" s="444" t="s">
        <v>282</v>
      </c>
      <c r="J3" s="444" t="s">
        <v>272</v>
      </c>
    </row>
    <row r="4" spans="1:12">
      <c r="A4" s="876" t="s">
        <v>284</v>
      </c>
      <c r="B4" s="876"/>
      <c r="C4" s="457">
        <f>SUM(C5:C58)</f>
        <v>8580466.6999999993</v>
      </c>
      <c r="D4" s="457">
        <f t="shared" ref="D4:H4" si="0">SUM(D5:D58)</f>
        <v>61</v>
      </c>
      <c r="E4" s="457">
        <f>SUM(E5:E58)</f>
        <v>186.5</v>
      </c>
      <c r="F4" s="457">
        <f t="shared" si="0"/>
        <v>353.1</v>
      </c>
      <c r="G4" s="457">
        <f t="shared" si="0"/>
        <v>186.55</v>
      </c>
      <c r="H4" s="457">
        <f t="shared" si="0"/>
        <v>787.15</v>
      </c>
      <c r="I4" s="457">
        <f>SUM(I5:I58)</f>
        <v>281.75</v>
      </c>
      <c r="J4" s="457">
        <f>SUM(J5:J58)</f>
        <v>505.4</v>
      </c>
      <c r="L4" s="424">
        <f>SUM(L5:L58)</f>
        <v>3</v>
      </c>
    </row>
    <row r="5" spans="1:12" ht="19.5">
      <c r="A5" s="394">
        <v>1</v>
      </c>
      <c r="B5" s="718" t="s">
        <v>170</v>
      </c>
      <c r="C5" s="723">
        <v>34593</v>
      </c>
      <c r="D5" s="724">
        <v>61</v>
      </c>
      <c r="E5" s="724">
        <v>178.5</v>
      </c>
      <c r="F5" s="724">
        <v>180.6</v>
      </c>
      <c r="G5" s="724">
        <v>85.3</v>
      </c>
      <c r="H5" s="724">
        <v>505.4</v>
      </c>
      <c r="I5" s="724">
        <v>0</v>
      </c>
      <c r="J5" s="469">
        <f>+H5-I5</f>
        <v>505.4</v>
      </c>
      <c r="L5" s="423">
        <f>IF(H5&gt;0,1,0)</f>
        <v>1</v>
      </c>
    </row>
    <row r="6" spans="1:12" ht="19.5">
      <c r="A6" s="394">
        <v>2</v>
      </c>
      <c r="B6" s="718" t="s">
        <v>166</v>
      </c>
      <c r="C6" s="725">
        <v>91447.16</v>
      </c>
      <c r="D6" s="724">
        <v>0</v>
      </c>
      <c r="E6" s="724">
        <v>8</v>
      </c>
      <c r="F6" s="724">
        <v>172.5</v>
      </c>
      <c r="G6" s="724">
        <v>79</v>
      </c>
      <c r="H6" s="724">
        <v>259.5</v>
      </c>
      <c r="I6" s="724">
        <v>259.5</v>
      </c>
      <c r="J6" s="469">
        <f t="shared" ref="J6:J58" si="1">+H6-I6</f>
        <v>0</v>
      </c>
      <c r="L6" s="423">
        <f>IF(H6&gt;0,1,0)</f>
        <v>1</v>
      </c>
    </row>
    <row r="7" spans="1:12" ht="19.5">
      <c r="A7" s="394">
        <v>3</v>
      </c>
      <c r="B7" s="719" t="s">
        <v>164</v>
      </c>
      <c r="C7" s="723">
        <v>1227</v>
      </c>
      <c r="D7" s="724">
        <v>0</v>
      </c>
      <c r="E7" s="724">
        <v>0</v>
      </c>
      <c r="F7" s="724">
        <v>0</v>
      </c>
      <c r="G7" s="724">
        <v>22.25</v>
      </c>
      <c r="H7" s="724">
        <v>22.25</v>
      </c>
      <c r="I7" s="724">
        <v>22.25</v>
      </c>
      <c r="J7" s="469">
        <f t="shared" si="1"/>
        <v>0</v>
      </c>
      <c r="L7" s="423">
        <f t="shared" ref="L7:L58" si="2">IF(H7&gt;0,1,0)</f>
        <v>1</v>
      </c>
    </row>
    <row r="8" spans="1:12" ht="19.5">
      <c r="A8" s="394">
        <v>4</v>
      </c>
      <c r="B8" s="719" t="s">
        <v>156</v>
      </c>
      <c r="C8" s="723">
        <v>66946</v>
      </c>
      <c r="D8" s="724">
        <v>0</v>
      </c>
      <c r="E8" s="724">
        <v>0</v>
      </c>
      <c r="F8" s="724">
        <v>0</v>
      </c>
      <c r="G8" s="724">
        <v>0</v>
      </c>
      <c r="H8" s="724">
        <v>0</v>
      </c>
      <c r="I8" s="724">
        <v>0</v>
      </c>
      <c r="J8" s="469">
        <f t="shared" si="1"/>
        <v>0</v>
      </c>
      <c r="L8" s="423">
        <f t="shared" si="2"/>
        <v>0</v>
      </c>
    </row>
    <row r="9" spans="1:12" ht="19.5">
      <c r="A9" s="394">
        <v>5</v>
      </c>
      <c r="B9" s="719" t="s">
        <v>158</v>
      </c>
      <c r="C9" s="723">
        <v>33</v>
      </c>
      <c r="D9" s="724">
        <v>0</v>
      </c>
      <c r="E9" s="724">
        <v>0</v>
      </c>
      <c r="F9" s="724">
        <v>0</v>
      </c>
      <c r="G9" s="724">
        <v>0</v>
      </c>
      <c r="H9" s="724">
        <v>0</v>
      </c>
      <c r="I9" s="724">
        <v>0</v>
      </c>
      <c r="J9" s="469">
        <f t="shared" si="1"/>
        <v>0</v>
      </c>
      <c r="L9" s="423">
        <f t="shared" si="2"/>
        <v>0</v>
      </c>
    </row>
    <row r="10" spans="1:12" ht="19.5">
      <c r="A10" s="394">
        <v>6</v>
      </c>
      <c r="B10" s="719" t="s">
        <v>159</v>
      </c>
      <c r="C10" s="723">
        <v>327716.57</v>
      </c>
      <c r="D10" s="724">
        <v>0</v>
      </c>
      <c r="E10" s="724">
        <v>0</v>
      </c>
      <c r="F10" s="724">
        <v>0</v>
      </c>
      <c r="G10" s="724">
        <v>0</v>
      </c>
      <c r="H10" s="724">
        <v>0</v>
      </c>
      <c r="I10" s="724">
        <v>0</v>
      </c>
      <c r="J10" s="469">
        <f t="shared" si="1"/>
        <v>0</v>
      </c>
      <c r="L10" s="423">
        <f t="shared" si="2"/>
        <v>0</v>
      </c>
    </row>
    <row r="11" spans="1:12" ht="19.5">
      <c r="A11" s="394">
        <v>7</v>
      </c>
      <c r="B11" s="719" t="s">
        <v>160</v>
      </c>
      <c r="C11" s="725">
        <v>27503.25</v>
      </c>
      <c r="D11" s="724">
        <v>0</v>
      </c>
      <c r="E11" s="724">
        <v>0</v>
      </c>
      <c r="F11" s="724">
        <v>0</v>
      </c>
      <c r="G11" s="724">
        <v>0</v>
      </c>
      <c r="H11" s="724">
        <v>0</v>
      </c>
      <c r="I11" s="724">
        <v>0</v>
      </c>
      <c r="J11" s="469">
        <f t="shared" si="1"/>
        <v>0</v>
      </c>
      <c r="L11" s="423">
        <f t="shared" si="2"/>
        <v>0</v>
      </c>
    </row>
    <row r="12" spans="1:12" ht="19.5">
      <c r="A12" s="394">
        <v>8</v>
      </c>
      <c r="B12" s="719" t="s">
        <v>161</v>
      </c>
      <c r="C12" s="726">
        <v>21.25</v>
      </c>
      <c r="D12" s="724">
        <v>0</v>
      </c>
      <c r="E12" s="724">
        <v>0</v>
      </c>
      <c r="F12" s="724">
        <v>0</v>
      </c>
      <c r="G12" s="724">
        <v>0</v>
      </c>
      <c r="H12" s="724">
        <v>0</v>
      </c>
      <c r="I12" s="724">
        <v>0</v>
      </c>
      <c r="J12" s="469">
        <f t="shared" si="1"/>
        <v>0</v>
      </c>
      <c r="L12" s="423">
        <f t="shared" si="2"/>
        <v>0</v>
      </c>
    </row>
    <row r="13" spans="1:12" ht="19.5">
      <c r="A13" s="394">
        <v>9</v>
      </c>
      <c r="B13" s="719" t="s">
        <v>174</v>
      </c>
      <c r="C13" s="723">
        <v>462799.75</v>
      </c>
      <c r="D13" s="724">
        <v>0</v>
      </c>
      <c r="E13" s="724">
        <v>0</v>
      </c>
      <c r="F13" s="724">
        <v>0</v>
      </c>
      <c r="G13" s="724">
        <v>0</v>
      </c>
      <c r="H13" s="724">
        <v>0</v>
      </c>
      <c r="I13" s="724">
        <v>0</v>
      </c>
      <c r="J13" s="469">
        <f t="shared" si="1"/>
        <v>0</v>
      </c>
      <c r="L13" s="423">
        <f t="shared" si="2"/>
        <v>0</v>
      </c>
    </row>
    <row r="14" spans="1:12" ht="19.5">
      <c r="A14" s="394">
        <v>10</v>
      </c>
      <c r="B14" s="719" t="s">
        <v>175</v>
      </c>
      <c r="C14" s="723">
        <v>74</v>
      </c>
      <c r="D14" s="724">
        <v>0</v>
      </c>
      <c r="E14" s="724">
        <v>0</v>
      </c>
      <c r="F14" s="724">
        <v>0</v>
      </c>
      <c r="G14" s="724">
        <v>0</v>
      </c>
      <c r="H14" s="724">
        <v>0</v>
      </c>
      <c r="I14" s="724">
        <v>0</v>
      </c>
      <c r="J14" s="469">
        <f t="shared" si="1"/>
        <v>0</v>
      </c>
      <c r="L14" s="423">
        <f t="shared" si="2"/>
        <v>0</v>
      </c>
    </row>
    <row r="15" spans="1:12" ht="19.5">
      <c r="A15" s="394">
        <v>11</v>
      </c>
      <c r="B15" s="719" t="s">
        <v>176</v>
      </c>
      <c r="C15" s="723">
        <v>1024</v>
      </c>
      <c r="D15" s="724">
        <v>0</v>
      </c>
      <c r="E15" s="724">
        <v>0</v>
      </c>
      <c r="F15" s="724">
        <v>0</v>
      </c>
      <c r="G15" s="724">
        <v>0</v>
      </c>
      <c r="H15" s="724">
        <v>0</v>
      </c>
      <c r="I15" s="724">
        <v>0</v>
      </c>
      <c r="J15" s="469">
        <f t="shared" si="1"/>
        <v>0</v>
      </c>
      <c r="L15" s="423">
        <f t="shared" si="2"/>
        <v>0</v>
      </c>
    </row>
    <row r="16" spans="1:12" ht="19.5">
      <c r="A16" s="394">
        <v>12</v>
      </c>
      <c r="B16" s="719" t="s">
        <v>177</v>
      </c>
      <c r="C16" s="723">
        <v>9908.75</v>
      </c>
      <c r="D16" s="724">
        <v>0</v>
      </c>
      <c r="E16" s="724">
        <v>0</v>
      </c>
      <c r="F16" s="724">
        <v>0</v>
      </c>
      <c r="G16" s="724">
        <v>0</v>
      </c>
      <c r="H16" s="724">
        <v>0</v>
      </c>
      <c r="I16" s="724">
        <v>0</v>
      </c>
      <c r="J16" s="469">
        <f t="shared" si="1"/>
        <v>0</v>
      </c>
      <c r="L16" s="423">
        <f t="shared" si="2"/>
        <v>0</v>
      </c>
    </row>
    <row r="17" spans="1:12" ht="19.5">
      <c r="A17" s="394">
        <v>13</v>
      </c>
      <c r="B17" s="719" t="s">
        <v>178</v>
      </c>
      <c r="C17" s="725">
        <v>119138.3</v>
      </c>
      <c r="D17" s="724">
        <v>0</v>
      </c>
      <c r="E17" s="724">
        <v>0</v>
      </c>
      <c r="F17" s="724">
        <v>0</v>
      </c>
      <c r="G17" s="724">
        <v>0</v>
      </c>
      <c r="H17" s="724">
        <v>0</v>
      </c>
      <c r="I17" s="724">
        <v>0</v>
      </c>
      <c r="J17" s="469">
        <f t="shared" si="1"/>
        <v>0</v>
      </c>
      <c r="L17" s="423">
        <f t="shared" si="2"/>
        <v>0</v>
      </c>
    </row>
    <row r="18" spans="1:12" ht="19.5">
      <c r="A18" s="394">
        <v>14</v>
      </c>
      <c r="B18" s="719" t="s">
        <v>181</v>
      </c>
      <c r="C18" s="723">
        <v>118727.5</v>
      </c>
      <c r="D18" s="724">
        <v>0</v>
      </c>
      <c r="E18" s="724">
        <v>0</v>
      </c>
      <c r="F18" s="724">
        <v>0</v>
      </c>
      <c r="G18" s="724">
        <v>0</v>
      </c>
      <c r="H18" s="724">
        <v>0</v>
      </c>
      <c r="I18" s="724">
        <v>0</v>
      </c>
      <c r="J18" s="469">
        <f t="shared" si="1"/>
        <v>0</v>
      </c>
      <c r="L18" s="423">
        <f t="shared" si="2"/>
        <v>0</v>
      </c>
    </row>
    <row r="19" spans="1:12" ht="19.5">
      <c r="A19" s="394">
        <v>15</v>
      </c>
      <c r="B19" s="719" t="s">
        <v>165</v>
      </c>
      <c r="C19" s="723">
        <v>140546.25</v>
      </c>
      <c r="D19" s="724">
        <v>0</v>
      </c>
      <c r="E19" s="724">
        <v>0</v>
      </c>
      <c r="F19" s="724">
        <v>0</v>
      </c>
      <c r="G19" s="724">
        <v>0</v>
      </c>
      <c r="H19" s="724">
        <v>0</v>
      </c>
      <c r="I19" s="724">
        <v>0</v>
      </c>
      <c r="J19" s="469">
        <f t="shared" si="1"/>
        <v>0</v>
      </c>
      <c r="L19" s="423">
        <f t="shared" si="2"/>
        <v>0</v>
      </c>
    </row>
    <row r="20" spans="1:12" ht="19.5">
      <c r="A20" s="394">
        <v>16</v>
      </c>
      <c r="B20" s="719" t="s">
        <v>168</v>
      </c>
      <c r="C20" s="726">
        <v>112</v>
      </c>
      <c r="D20" s="724">
        <v>0</v>
      </c>
      <c r="E20" s="724">
        <v>0</v>
      </c>
      <c r="F20" s="724">
        <v>0</v>
      </c>
      <c r="G20" s="724">
        <v>0</v>
      </c>
      <c r="H20" s="724">
        <v>0</v>
      </c>
      <c r="I20" s="724">
        <v>0</v>
      </c>
      <c r="J20" s="469">
        <f t="shared" si="1"/>
        <v>0</v>
      </c>
      <c r="L20" s="423">
        <f t="shared" si="2"/>
        <v>0</v>
      </c>
    </row>
    <row r="21" spans="1:12" ht="19.5">
      <c r="A21" s="394">
        <v>17</v>
      </c>
      <c r="B21" s="719" t="s">
        <v>169</v>
      </c>
      <c r="C21" s="723">
        <v>56059.25</v>
      </c>
      <c r="D21" s="724">
        <v>0</v>
      </c>
      <c r="E21" s="724">
        <v>0</v>
      </c>
      <c r="F21" s="724">
        <v>0</v>
      </c>
      <c r="G21" s="724">
        <v>0</v>
      </c>
      <c r="H21" s="724">
        <v>0</v>
      </c>
      <c r="I21" s="724">
        <v>0</v>
      </c>
      <c r="J21" s="469">
        <f t="shared" si="1"/>
        <v>0</v>
      </c>
      <c r="L21" s="423">
        <f t="shared" si="2"/>
        <v>0</v>
      </c>
    </row>
    <row r="22" spans="1:12" ht="19.5">
      <c r="A22" s="394">
        <v>18</v>
      </c>
      <c r="B22" s="719" t="s">
        <v>172</v>
      </c>
      <c r="C22" s="723">
        <v>252614.75</v>
      </c>
      <c r="D22" s="724">
        <v>0</v>
      </c>
      <c r="E22" s="724">
        <v>0</v>
      </c>
      <c r="F22" s="724">
        <v>0</v>
      </c>
      <c r="G22" s="724">
        <v>0</v>
      </c>
      <c r="H22" s="724">
        <v>0</v>
      </c>
      <c r="I22" s="724">
        <v>0</v>
      </c>
      <c r="J22" s="469">
        <f t="shared" si="1"/>
        <v>0</v>
      </c>
      <c r="L22" s="423">
        <f t="shared" si="2"/>
        <v>0</v>
      </c>
    </row>
    <row r="23" spans="1:12" ht="19.5">
      <c r="A23" s="394">
        <v>19</v>
      </c>
      <c r="B23" s="719" t="s">
        <v>134</v>
      </c>
      <c r="C23" s="723">
        <v>366271.44</v>
      </c>
      <c r="D23" s="724">
        <v>0</v>
      </c>
      <c r="E23" s="724">
        <v>0</v>
      </c>
      <c r="F23" s="724">
        <v>0</v>
      </c>
      <c r="G23" s="724">
        <v>0</v>
      </c>
      <c r="H23" s="724">
        <v>0</v>
      </c>
      <c r="I23" s="724">
        <v>0</v>
      </c>
      <c r="J23" s="469">
        <f t="shared" si="1"/>
        <v>0</v>
      </c>
      <c r="L23" s="423">
        <f t="shared" si="2"/>
        <v>0</v>
      </c>
    </row>
    <row r="24" spans="1:12" ht="19.5">
      <c r="A24" s="394">
        <v>20</v>
      </c>
      <c r="B24" s="719" t="s">
        <v>135</v>
      </c>
      <c r="C24" s="723">
        <v>358691.71</v>
      </c>
      <c r="D24" s="724">
        <v>0</v>
      </c>
      <c r="E24" s="724">
        <v>0</v>
      </c>
      <c r="F24" s="724">
        <v>0</v>
      </c>
      <c r="G24" s="724">
        <v>0</v>
      </c>
      <c r="H24" s="724">
        <v>0</v>
      </c>
      <c r="I24" s="724">
        <v>0</v>
      </c>
      <c r="J24" s="469">
        <f t="shared" si="1"/>
        <v>0</v>
      </c>
      <c r="L24" s="423">
        <f t="shared" si="2"/>
        <v>0</v>
      </c>
    </row>
    <row r="25" spans="1:12" ht="19.5">
      <c r="A25" s="394">
        <v>21</v>
      </c>
      <c r="B25" s="719" t="s">
        <v>136</v>
      </c>
      <c r="C25" s="723">
        <v>618513.1</v>
      </c>
      <c r="D25" s="724">
        <v>0</v>
      </c>
      <c r="E25" s="724">
        <v>0</v>
      </c>
      <c r="F25" s="724">
        <v>0</v>
      </c>
      <c r="G25" s="724">
        <v>0</v>
      </c>
      <c r="H25" s="724">
        <v>0</v>
      </c>
      <c r="I25" s="724">
        <v>0</v>
      </c>
      <c r="J25" s="469">
        <f t="shared" si="1"/>
        <v>0</v>
      </c>
      <c r="L25" s="423">
        <f t="shared" si="2"/>
        <v>0</v>
      </c>
    </row>
    <row r="26" spans="1:12" ht="19.5">
      <c r="A26" s="394">
        <v>22</v>
      </c>
      <c r="B26" s="719" t="s">
        <v>137</v>
      </c>
      <c r="C26" s="723">
        <v>24621.62</v>
      </c>
      <c r="D26" s="724">
        <v>0</v>
      </c>
      <c r="E26" s="724">
        <v>0</v>
      </c>
      <c r="F26" s="724">
        <v>0</v>
      </c>
      <c r="G26" s="724">
        <v>0</v>
      </c>
      <c r="H26" s="724">
        <v>0</v>
      </c>
      <c r="I26" s="724">
        <v>0</v>
      </c>
      <c r="J26" s="469">
        <f t="shared" si="1"/>
        <v>0</v>
      </c>
      <c r="L26" s="423">
        <f t="shared" si="2"/>
        <v>0</v>
      </c>
    </row>
    <row r="27" spans="1:12" ht="19.5">
      <c r="A27" s="394">
        <v>23</v>
      </c>
      <c r="B27" s="719" t="s">
        <v>138</v>
      </c>
      <c r="C27" s="723">
        <v>551356.18000000005</v>
      </c>
      <c r="D27" s="724">
        <v>0</v>
      </c>
      <c r="E27" s="724">
        <v>0</v>
      </c>
      <c r="F27" s="724">
        <v>0</v>
      </c>
      <c r="G27" s="724">
        <v>0</v>
      </c>
      <c r="H27" s="724">
        <v>0</v>
      </c>
      <c r="I27" s="724">
        <v>0</v>
      </c>
      <c r="J27" s="469">
        <f t="shared" si="1"/>
        <v>0</v>
      </c>
      <c r="L27" s="423">
        <f t="shared" si="2"/>
        <v>0</v>
      </c>
    </row>
    <row r="28" spans="1:12" ht="19.5">
      <c r="A28" s="394">
        <v>24</v>
      </c>
      <c r="B28" s="719" t="s">
        <v>139</v>
      </c>
      <c r="C28" s="726">
        <v>6892.22</v>
      </c>
      <c r="D28" s="724">
        <v>0</v>
      </c>
      <c r="E28" s="724">
        <v>0</v>
      </c>
      <c r="F28" s="724">
        <v>0</v>
      </c>
      <c r="G28" s="724">
        <v>0</v>
      </c>
      <c r="H28" s="724">
        <v>0</v>
      </c>
      <c r="I28" s="724">
        <v>0</v>
      </c>
      <c r="J28" s="469">
        <f t="shared" si="1"/>
        <v>0</v>
      </c>
      <c r="L28" s="423">
        <f t="shared" si="2"/>
        <v>0</v>
      </c>
    </row>
    <row r="29" spans="1:12" ht="19.5">
      <c r="A29" s="394">
        <v>25</v>
      </c>
      <c r="B29" s="719" t="s">
        <v>140</v>
      </c>
      <c r="C29" s="723">
        <v>272226.21000000002</v>
      </c>
      <c r="D29" s="724">
        <v>0</v>
      </c>
      <c r="E29" s="724">
        <v>0</v>
      </c>
      <c r="F29" s="724">
        <v>0</v>
      </c>
      <c r="G29" s="724">
        <v>0</v>
      </c>
      <c r="H29" s="724">
        <v>0</v>
      </c>
      <c r="I29" s="724">
        <v>0</v>
      </c>
      <c r="J29" s="469">
        <f t="shared" si="1"/>
        <v>0</v>
      </c>
      <c r="L29" s="423">
        <f t="shared" si="2"/>
        <v>0</v>
      </c>
    </row>
    <row r="30" spans="1:12" ht="19.5">
      <c r="A30" s="394">
        <v>26</v>
      </c>
      <c r="B30" s="719" t="s">
        <v>141</v>
      </c>
      <c r="C30" s="723">
        <v>130489.48</v>
      </c>
      <c r="D30" s="724">
        <v>0</v>
      </c>
      <c r="E30" s="724">
        <v>0</v>
      </c>
      <c r="F30" s="724">
        <v>0</v>
      </c>
      <c r="G30" s="724">
        <v>0</v>
      </c>
      <c r="H30" s="724">
        <v>0</v>
      </c>
      <c r="I30" s="724">
        <v>0</v>
      </c>
      <c r="J30" s="469">
        <f t="shared" si="1"/>
        <v>0</v>
      </c>
      <c r="L30" s="423">
        <f t="shared" si="2"/>
        <v>0</v>
      </c>
    </row>
    <row r="31" spans="1:12" ht="19.5">
      <c r="A31" s="394">
        <v>27</v>
      </c>
      <c r="B31" s="719" t="s">
        <v>142</v>
      </c>
      <c r="C31" s="723">
        <v>90797.56</v>
      </c>
      <c r="D31" s="724">
        <v>0</v>
      </c>
      <c r="E31" s="724">
        <v>0</v>
      </c>
      <c r="F31" s="724">
        <v>0</v>
      </c>
      <c r="G31" s="724">
        <v>0</v>
      </c>
      <c r="H31" s="724">
        <v>0</v>
      </c>
      <c r="I31" s="724">
        <v>0</v>
      </c>
      <c r="J31" s="469">
        <f t="shared" si="1"/>
        <v>0</v>
      </c>
      <c r="L31" s="423">
        <f t="shared" si="2"/>
        <v>0</v>
      </c>
    </row>
    <row r="32" spans="1:12" ht="19.5">
      <c r="A32" s="394">
        <v>28</v>
      </c>
      <c r="B32" s="719" t="s">
        <v>143</v>
      </c>
      <c r="C32" s="723">
        <v>43493.75</v>
      </c>
      <c r="D32" s="724">
        <v>0</v>
      </c>
      <c r="E32" s="724">
        <v>0</v>
      </c>
      <c r="F32" s="724">
        <v>0</v>
      </c>
      <c r="G32" s="724">
        <v>0</v>
      </c>
      <c r="H32" s="724">
        <v>0</v>
      </c>
      <c r="I32" s="724">
        <v>0</v>
      </c>
      <c r="J32" s="469">
        <f t="shared" si="1"/>
        <v>0</v>
      </c>
      <c r="L32" s="423">
        <f t="shared" si="2"/>
        <v>0</v>
      </c>
    </row>
    <row r="33" spans="1:12" ht="19.5">
      <c r="A33" s="394">
        <v>29</v>
      </c>
      <c r="B33" s="719" t="s">
        <v>144</v>
      </c>
      <c r="C33" s="726">
        <v>33643.79</v>
      </c>
      <c r="D33" s="724">
        <v>0</v>
      </c>
      <c r="E33" s="724">
        <v>0</v>
      </c>
      <c r="F33" s="724">
        <v>0</v>
      </c>
      <c r="G33" s="724">
        <v>0</v>
      </c>
      <c r="H33" s="724">
        <v>0</v>
      </c>
      <c r="I33" s="724">
        <v>0</v>
      </c>
      <c r="J33" s="469">
        <f t="shared" si="1"/>
        <v>0</v>
      </c>
      <c r="L33" s="423">
        <f t="shared" si="2"/>
        <v>0</v>
      </c>
    </row>
    <row r="34" spans="1:12" ht="19.5">
      <c r="A34" s="394">
        <v>30</v>
      </c>
      <c r="B34" s="719" t="s">
        <v>145</v>
      </c>
      <c r="C34" s="723">
        <v>162360.10999999999</v>
      </c>
      <c r="D34" s="724">
        <v>0</v>
      </c>
      <c r="E34" s="724">
        <v>0</v>
      </c>
      <c r="F34" s="724">
        <v>0</v>
      </c>
      <c r="G34" s="724">
        <v>0</v>
      </c>
      <c r="H34" s="724">
        <v>0</v>
      </c>
      <c r="I34" s="724">
        <v>0</v>
      </c>
      <c r="J34" s="469">
        <f t="shared" si="1"/>
        <v>0</v>
      </c>
      <c r="L34" s="423">
        <f t="shared" si="2"/>
        <v>0</v>
      </c>
    </row>
    <row r="35" spans="1:12" ht="19.5">
      <c r="A35" s="394">
        <v>31</v>
      </c>
      <c r="B35" s="719" t="s">
        <v>146</v>
      </c>
      <c r="C35" s="723">
        <v>115636.25</v>
      </c>
      <c r="D35" s="724">
        <v>0</v>
      </c>
      <c r="E35" s="724">
        <v>0</v>
      </c>
      <c r="F35" s="724">
        <v>0</v>
      </c>
      <c r="G35" s="724">
        <v>0</v>
      </c>
      <c r="H35" s="724">
        <v>0</v>
      </c>
      <c r="I35" s="724">
        <v>0</v>
      </c>
      <c r="J35" s="469">
        <f t="shared" si="1"/>
        <v>0</v>
      </c>
      <c r="L35" s="423">
        <f t="shared" si="2"/>
        <v>0</v>
      </c>
    </row>
    <row r="36" spans="1:12" ht="19.5">
      <c r="A36" s="394">
        <v>32</v>
      </c>
      <c r="B36" s="719" t="s">
        <v>147</v>
      </c>
      <c r="C36" s="726">
        <v>220669.91</v>
      </c>
      <c r="D36" s="724">
        <v>0</v>
      </c>
      <c r="E36" s="724">
        <v>0</v>
      </c>
      <c r="F36" s="724">
        <v>0</v>
      </c>
      <c r="G36" s="724">
        <v>0</v>
      </c>
      <c r="H36" s="724">
        <v>0</v>
      </c>
      <c r="I36" s="724">
        <v>0</v>
      </c>
      <c r="J36" s="469">
        <f t="shared" si="1"/>
        <v>0</v>
      </c>
      <c r="L36" s="423">
        <f t="shared" si="2"/>
        <v>0</v>
      </c>
    </row>
    <row r="37" spans="1:12" ht="19.5">
      <c r="A37" s="394">
        <v>33</v>
      </c>
      <c r="B37" s="719" t="s">
        <v>148</v>
      </c>
      <c r="C37" s="723">
        <v>157997.38</v>
      </c>
      <c r="D37" s="724">
        <v>0</v>
      </c>
      <c r="E37" s="724">
        <v>0</v>
      </c>
      <c r="F37" s="724">
        <v>0</v>
      </c>
      <c r="G37" s="724">
        <v>0</v>
      </c>
      <c r="H37" s="724">
        <v>0</v>
      </c>
      <c r="I37" s="724">
        <v>0</v>
      </c>
      <c r="J37" s="469">
        <f t="shared" si="1"/>
        <v>0</v>
      </c>
      <c r="L37" s="423">
        <f t="shared" si="2"/>
        <v>0</v>
      </c>
    </row>
    <row r="38" spans="1:12" ht="19.5">
      <c r="A38" s="394">
        <v>34</v>
      </c>
      <c r="B38" s="719" t="s">
        <v>149</v>
      </c>
      <c r="C38" s="723">
        <v>2990.39</v>
      </c>
      <c r="D38" s="724">
        <v>0</v>
      </c>
      <c r="E38" s="724">
        <v>0</v>
      </c>
      <c r="F38" s="724">
        <v>0</v>
      </c>
      <c r="G38" s="724">
        <v>0</v>
      </c>
      <c r="H38" s="724">
        <v>0</v>
      </c>
      <c r="I38" s="724">
        <v>0</v>
      </c>
      <c r="J38" s="469">
        <f t="shared" si="1"/>
        <v>0</v>
      </c>
      <c r="L38" s="423">
        <f t="shared" si="2"/>
        <v>0</v>
      </c>
    </row>
    <row r="39" spans="1:12" ht="19.5">
      <c r="A39" s="394">
        <v>35</v>
      </c>
      <c r="B39" s="719" t="s">
        <v>150</v>
      </c>
      <c r="C39" s="723">
        <v>96056</v>
      </c>
      <c r="D39" s="724">
        <v>0</v>
      </c>
      <c r="E39" s="724">
        <v>0</v>
      </c>
      <c r="F39" s="724">
        <v>0</v>
      </c>
      <c r="G39" s="724">
        <v>0</v>
      </c>
      <c r="H39" s="724">
        <v>0</v>
      </c>
      <c r="I39" s="724">
        <v>0</v>
      </c>
      <c r="J39" s="469">
        <f t="shared" si="1"/>
        <v>0</v>
      </c>
      <c r="L39" s="423">
        <f t="shared" si="2"/>
        <v>0</v>
      </c>
    </row>
    <row r="40" spans="1:12" ht="19.5">
      <c r="A40" s="394">
        <v>36</v>
      </c>
      <c r="B40" s="719" t="s">
        <v>151</v>
      </c>
      <c r="C40" s="723">
        <v>163000.32000000001</v>
      </c>
      <c r="D40" s="724">
        <v>0</v>
      </c>
      <c r="E40" s="724">
        <v>0</v>
      </c>
      <c r="F40" s="724">
        <v>0</v>
      </c>
      <c r="G40" s="724">
        <v>0</v>
      </c>
      <c r="H40" s="724">
        <v>0</v>
      </c>
      <c r="I40" s="724">
        <v>0</v>
      </c>
      <c r="J40" s="469">
        <f t="shared" si="1"/>
        <v>0</v>
      </c>
      <c r="L40" s="423">
        <f t="shared" si="2"/>
        <v>0</v>
      </c>
    </row>
    <row r="41" spans="1:12" ht="19.5">
      <c r="A41" s="394">
        <v>37</v>
      </c>
      <c r="B41" s="719" t="s">
        <v>534</v>
      </c>
      <c r="C41" s="723">
        <v>371938.18</v>
      </c>
      <c r="D41" s="724">
        <v>0</v>
      </c>
      <c r="E41" s="724">
        <v>0</v>
      </c>
      <c r="F41" s="724">
        <v>0</v>
      </c>
      <c r="G41" s="724">
        <v>0</v>
      </c>
      <c r="H41" s="724">
        <v>0</v>
      </c>
      <c r="I41" s="724">
        <v>0</v>
      </c>
      <c r="J41" s="469">
        <f t="shared" si="1"/>
        <v>0</v>
      </c>
      <c r="L41" s="423">
        <f t="shared" si="2"/>
        <v>0</v>
      </c>
    </row>
    <row r="42" spans="1:12" ht="19.5">
      <c r="A42" s="394">
        <v>38</v>
      </c>
      <c r="B42" s="719" t="s">
        <v>153</v>
      </c>
      <c r="C42" s="723">
        <v>508983.31</v>
      </c>
      <c r="D42" s="724">
        <v>0</v>
      </c>
      <c r="E42" s="724">
        <v>0</v>
      </c>
      <c r="F42" s="724">
        <v>0</v>
      </c>
      <c r="G42" s="724">
        <v>0</v>
      </c>
      <c r="H42" s="724">
        <v>0</v>
      </c>
      <c r="I42" s="724">
        <v>0</v>
      </c>
      <c r="J42" s="469">
        <f t="shared" si="1"/>
        <v>0</v>
      </c>
      <c r="L42" s="423">
        <f t="shared" si="2"/>
        <v>0</v>
      </c>
    </row>
    <row r="43" spans="1:12" ht="19.5">
      <c r="A43" s="394">
        <v>39</v>
      </c>
      <c r="B43" s="719" t="s">
        <v>535</v>
      </c>
      <c r="C43" s="723">
        <v>778253.14</v>
      </c>
      <c r="D43" s="724">
        <v>0</v>
      </c>
      <c r="E43" s="724">
        <v>0</v>
      </c>
      <c r="F43" s="724">
        <v>0</v>
      </c>
      <c r="G43" s="724">
        <v>0</v>
      </c>
      <c r="H43" s="724">
        <v>0</v>
      </c>
      <c r="I43" s="724">
        <v>0</v>
      </c>
      <c r="J43" s="469">
        <f t="shared" si="1"/>
        <v>0</v>
      </c>
      <c r="L43" s="423">
        <f t="shared" si="2"/>
        <v>0</v>
      </c>
    </row>
    <row r="44" spans="1:12" ht="19.5">
      <c r="A44" s="394">
        <v>40</v>
      </c>
      <c r="B44" s="719" t="s">
        <v>536</v>
      </c>
      <c r="C44" s="723">
        <v>968</v>
      </c>
      <c r="D44" s="724">
        <v>0</v>
      </c>
      <c r="E44" s="724">
        <v>0</v>
      </c>
      <c r="F44" s="724">
        <v>0</v>
      </c>
      <c r="G44" s="724">
        <v>0</v>
      </c>
      <c r="H44" s="724">
        <v>0</v>
      </c>
      <c r="I44" s="724">
        <v>0</v>
      </c>
      <c r="J44" s="469">
        <f t="shared" si="1"/>
        <v>0</v>
      </c>
      <c r="L44" s="423">
        <f t="shared" si="2"/>
        <v>0</v>
      </c>
    </row>
    <row r="45" spans="1:12" ht="19.5">
      <c r="A45" s="394">
        <v>41</v>
      </c>
      <c r="B45" s="719" t="s">
        <v>537</v>
      </c>
      <c r="C45" s="725">
        <v>9421</v>
      </c>
      <c r="D45" s="724">
        <v>0</v>
      </c>
      <c r="E45" s="724">
        <v>0</v>
      </c>
      <c r="F45" s="724">
        <v>0</v>
      </c>
      <c r="G45" s="724">
        <v>0</v>
      </c>
      <c r="H45" s="724">
        <v>0</v>
      </c>
      <c r="I45" s="724">
        <v>0</v>
      </c>
      <c r="J45" s="469">
        <f t="shared" si="1"/>
        <v>0</v>
      </c>
      <c r="L45" s="423">
        <f t="shared" si="2"/>
        <v>0</v>
      </c>
    </row>
    <row r="46" spans="1:12" ht="19.5">
      <c r="A46" s="394">
        <v>42</v>
      </c>
      <c r="B46" s="719" t="s">
        <v>538</v>
      </c>
      <c r="C46" s="723">
        <v>207790.16</v>
      </c>
      <c r="D46" s="724">
        <v>0</v>
      </c>
      <c r="E46" s="724">
        <v>0</v>
      </c>
      <c r="F46" s="724">
        <v>0</v>
      </c>
      <c r="G46" s="724">
        <v>0</v>
      </c>
      <c r="H46" s="724">
        <v>0</v>
      </c>
      <c r="I46" s="724">
        <v>0</v>
      </c>
      <c r="J46" s="469">
        <f t="shared" si="1"/>
        <v>0</v>
      </c>
      <c r="L46" s="423">
        <f t="shared" si="2"/>
        <v>0</v>
      </c>
    </row>
    <row r="47" spans="1:12" ht="19.5">
      <c r="A47" s="394">
        <v>43</v>
      </c>
      <c r="B47" s="719" t="s">
        <v>539</v>
      </c>
      <c r="C47" s="725">
        <v>602879</v>
      </c>
      <c r="D47" s="724">
        <v>0</v>
      </c>
      <c r="E47" s="724">
        <v>0</v>
      </c>
      <c r="F47" s="724">
        <v>0</v>
      </c>
      <c r="G47" s="724">
        <v>0</v>
      </c>
      <c r="H47" s="724">
        <v>0</v>
      </c>
      <c r="I47" s="724">
        <v>0</v>
      </c>
      <c r="J47" s="469">
        <f t="shared" si="1"/>
        <v>0</v>
      </c>
      <c r="L47" s="423">
        <f t="shared" si="2"/>
        <v>0</v>
      </c>
    </row>
    <row r="48" spans="1:12" ht="19.5">
      <c r="A48" s="394">
        <v>44</v>
      </c>
      <c r="B48" s="719" t="s">
        <v>540</v>
      </c>
      <c r="C48" s="725">
        <v>17903.78</v>
      </c>
      <c r="D48" s="724">
        <v>0</v>
      </c>
      <c r="E48" s="724">
        <v>0</v>
      </c>
      <c r="F48" s="724">
        <v>0</v>
      </c>
      <c r="G48" s="724">
        <v>0</v>
      </c>
      <c r="H48" s="724">
        <v>0</v>
      </c>
      <c r="I48" s="724">
        <v>0</v>
      </c>
      <c r="J48" s="469">
        <f t="shared" si="1"/>
        <v>0</v>
      </c>
      <c r="L48" s="423">
        <f t="shared" si="2"/>
        <v>0</v>
      </c>
    </row>
    <row r="49" spans="1:12" ht="19.5">
      <c r="A49" s="394">
        <v>45</v>
      </c>
      <c r="B49" s="719" t="s">
        <v>541</v>
      </c>
      <c r="C49" s="725">
        <v>20173.349999999999</v>
      </c>
      <c r="D49" s="724">
        <v>0</v>
      </c>
      <c r="E49" s="724">
        <v>0</v>
      </c>
      <c r="F49" s="724">
        <v>0</v>
      </c>
      <c r="G49" s="724">
        <v>0</v>
      </c>
      <c r="H49" s="724">
        <v>0</v>
      </c>
      <c r="I49" s="724">
        <v>0</v>
      </c>
      <c r="J49" s="469">
        <f t="shared" si="1"/>
        <v>0</v>
      </c>
      <c r="L49" s="423">
        <f t="shared" si="2"/>
        <v>0</v>
      </c>
    </row>
    <row r="50" spans="1:12" ht="19.5">
      <c r="A50" s="394">
        <v>46</v>
      </c>
      <c r="B50" s="719" t="s">
        <v>542</v>
      </c>
      <c r="C50" s="725">
        <v>11948.75</v>
      </c>
      <c r="D50" s="724">
        <v>0</v>
      </c>
      <c r="E50" s="724">
        <v>0</v>
      </c>
      <c r="F50" s="724">
        <v>0</v>
      </c>
      <c r="G50" s="724">
        <v>0</v>
      </c>
      <c r="H50" s="724">
        <v>0</v>
      </c>
      <c r="I50" s="724">
        <v>0</v>
      </c>
      <c r="J50" s="469">
        <f t="shared" si="1"/>
        <v>0</v>
      </c>
      <c r="L50" s="423">
        <f t="shared" si="2"/>
        <v>0</v>
      </c>
    </row>
    <row r="51" spans="1:12" ht="19.5">
      <c r="A51" s="394">
        <v>47</v>
      </c>
      <c r="B51" s="719" t="s">
        <v>543</v>
      </c>
      <c r="C51" s="725">
        <v>179627.75</v>
      </c>
      <c r="D51" s="724">
        <v>0</v>
      </c>
      <c r="E51" s="724">
        <v>0</v>
      </c>
      <c r="F51" s="724">
        <v>0</v>
      </c>
      <c r="G51" s="724">
        <v>0</v>
      </c>
      <c r="H51" s="724">
        <v>0</v>
      </c>
      <c r="I51" s="724">
        <v>0</v>
      </c>
      <c r="J51" s="469">
        <f t="shared" si="1"/>
        <v>0</v>
      </c>
      <c r="L51" s="423">
        <f t="shared" si="2"/>
        <v>0</v>
      </c>
    </row>
    <row r="52" spans="1:12" ht="19.5">
      <c r="A52" s="394">
        <v>48</v>
      </c>
      <c r="B52" s="719" t="s">
        <v>544</v>
      </c>
      <c r="C52" s="725">
        <v>346604.11</v>
      </c>
      <c r="D52" s="724">
        <v>0</v>
      </c>
      <c r="E52" s="724">
        <v>0</v>
      </c>
      <c r="F52" s="724">
        <v>0</v>
      </c>
      <c r="G52" s="724">
        <v>0</v>
      </c>
      <c r="H52" s="724">
        <v>0</v>
      </c>
      <c r="I52" s="724">
        <v>0</v>
      </c>
      <c r="J52" s="469">
        <f t="shared" si="1"/>
        <v>0</v>
      </c>
      <c r="L52" s="423">
        <f t="shared" si="2"/>
        <v>0</v>
      </c>
    </row>
    <row r="53" spans="1:12" ht="19.5">
      <c r="A53" s="394">
        <v>49</v>
      </c>
      <c r="B53" s="719" t="s">
        <v>545</v>
      </c>
      <c r="C53" s="725">
        <v>20421.009999999998</v>
      </c>
      <c r="D53" s="724">
        <v>0</v>
      </c>
      <c r="E53" s="724">
        <v>0</v>
      </c>
      <c r="F53" s="724">
        <v>0</v>
      </c>
      <c r="G53" s="724">
        <v>0</v>
      </c>
      <c r="H53" s="724">
        <v>0</v>
      </c>
      <c r="I53" s="724">
        <v>0</v>
      </c>
      <c r="J53" s="469">
        <f t="shared" si="1"/>
        <v>0</v>
      </c>
      <c r="L53" s="423">
        <f t="shared" si="2"/>
        <v>0</v>
      </c>
    </row>
    <row r="54" spans="1:12" ht="19.5">
      <c r="A54" s="394">
        <v>50</v>
      </c>
      <c r="B54" s="719" t="s">
        <v>546</v>
      </c>
      <c r="C54" s="725">
        <v>64882.06</v>
      </c>
      <c r="D54" s="724">
        <v>0</v>
      </c>
      <c r="E54" s="724">
        <v>0</v>
      </c>
      <c r="F54" s="724">
        <v>0</v>
      </c>
      <c r="G54" s="724">
        <v>0</v>
      </c>
      <c r="H54" s="724">
        <v>0</v>
      </c>
      <c r="I54" s="724">
        <v>0</v>
      </c>
      <c r="J54" s="469">
        <f t="shared" si="1"/>
        <v>0</v>
      </c>
      <c r="L54" s="423">
        <f t="shared" si="2"/>
        <v>0</v>
      </c>
    </row>
    <row r="55" spans="1:12" ht="19.5">
      <c r="A55" s="394">
        <v>51</v>
      </c>
      <c r="B55" s="719" t="s">
        <v>547</v>
      </c>
      <c r="C55" s="725">
        <v>5229</v>
      </c>
      <c r="D55" s="724">
        <v>0</v>
      </c>
      <c r="E55" s="724">
        <v>0</v>
      </c>
      <c r="F55" s="724">
        <v>0</v>
      </c>
      <c r="G55" s="724">
        <v>0</v>
      </c>
      <c r="H55" s="724">
        <v>0</v>
      </c>
      <c r="I55" s="724">
        <v>0</v>
      </c>
      <c r="J55" s="469">
        <f t="shared" si="1"/>
        <v>0</v>
      </c>
      <c r="L55" s="423">
        <f t="shared" si="2"/>
        <v>0</v>
      </c>
    </row>
    <row r="56" spans="1:12" ht="19.5">
      <c r="A56" s="394">
        <v>52</v>
      </c>
      <c r="B56" s="719" t="s">
        <v>548</v>
      </c>
      <c r="C56" s="725">
        <v>55052</v>
      </c>
      <c r="D56" s="724">
        <v>0</v>
      </c>
      <c r="E56" s="724">
        <v>0</v>
      </c>
      <c r="F56" s="724">
        <v>0</v>
      </c>
      <c r="G56" s="724">
        <v>0</v>
      </c>
      <c r="H56" s="724">
        <v>0</v>
      </c>
      <c r="I56" s="724">
        <v>0</v>
      </c>
      <c r="J56" s="469">
        <f t="shared" si="1"/>
        <v>0</v>
      </c>
      <c r="L56" s="423">
        <f t="shared" si="2"/>
        <v>0</v>
      </c>
    </row>
    <row r="57" spans="1:12" ht="19.5">
      <c r="A57" s="394">
        <v>53</v>
      </c>
      <c r="B57" s="719" t="s">
        <v>549</v>
      </c>
      <c r="C57" s="725">
        <v>42808.9</v>
      </c>
      <c r="D57" s="724">
        <v>0</v>
      </c>
      <c r="E57" s="724">
        <v>0</v>
      </c>
      <c r="F57" s="724">
        <v>0</v>
      </c>
      <c r="G57" s="724">
        <v>0</v>
      </c>
      <c r="H57" s="724">
        <v>0</v>
      </c>
      <c r="I57" s="724">
        <v>0</v>
      </c>
      <c r="J57" s="469">
        <f t="shared" si="1"/>
        <v>0</v>
      </c>
      <c r="L57" s="423">
        <f t="shared" si="2"/>
        <v>0</v>
      </c>
    </row>
    <row r="58" spans="1:12" ht="19.5">
      <c r="A58" s="482">
        <v>54</v>
      </c>
      <c r="B58" s="719" t="s">
        <v>550</v>
      </c>
      <c r="C58" s="725">
        <v>209384</v>
      </c>
      <c r="D58" s="724">
        <v>0</v>
      </c>
      <c r="E58" s="724">
        <v>0</v>
      </c>
      <c r="F58" s="724">
        <v>0</v>
      </c>
      <c r="G58" s="724">
        <v>0</v>
      </c>
      <c r="H58" s="724">
        <v>0</v>
      </c>
      <c r="I58" s="724">
        <v>0</v>
      </c>
      <c r="J58" s="483">
        <f t="shared" si="1"/>
        <v>0</v>
      </c>
      <c r="L58" s="423">
        <f t="shared" si="2"/>
        <v>0</v>
      </c>
    </row>
    <row r="59" spans="1:12" ht="19.5">
      <c r="A59" s="492"/>
      <c r="B59" s="729"/>
      <c r="C59" s="493"/>
      <c r="D59" s="494"/>
      <c r="E59" s="494"/>
      <c r="F59" s="494"/>
      <c r="G59" s="494"/>
      <c r="H59" s="494"/>
      <c r="I59" s="494"/>
      <c r="J59" s="495"/>
    </row>
  </sheetData>
  <mergeCells count="5">
    <mergeCell ref="A1:J1"/>
    <mergeCell ref="B2:B3"/>
    <mergeCell ref="D2:G2"/>
    <mergeCell ref="A4:B4"/>
    <mergeCell ref="A2:A3"/>
  </mergeCells>
  <pageMargins left="0.7" right="0.7" top="0.75" bottom="0.75" header="0.3" footer="0.3"/>
  <pageSetup paperSize="9" orientation="portrait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E7E02-AE53-4004-89F1-25A9C6D4D32D}">
  <sheetPr codeName="Sheet68">
    <tabColor theme="8" tint="0.59999389629810485"/>
  </sheetPr>
  <dimension ref="A1:I65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ColWidth="9" defaultRowHeight="18.75"/>
  <cols>
    <col min="1" max="1" width="7.42578125" style="423" customWidth="1"/>
    <col min="2" max="2" width="13.5703125" style="744" customWidth="1"/>
    <col min="3" max="3" width="14.7109375" style="423" customWidth="1"/>
    <col min="4" max="4" width="18" style="423" customWidth="1"/>
    <col min="5" max="5" width="14.42578125" style="423" customWidth="1"/>
    <col min="6" max="6" width="15" style="423" customWidth="1"/>
    <col min="7" max="7" width="15.42578125" style="423" customWidth="1"/>
    <col min="8" max="16384" width="9" style="423"/>
  </cols>
  <sheetData>
    <row r="1" spans="1:9">
      <c r="A1" s="876" t="s">
        <v>588</v>
      </c>
      <c r="B1" s="876"/>
      <c r="C1" s="876"/>
      <c r="D1" s="876"/>
      <c r="E1" s="876"/>
      <c r="F1" s="876"/>
      <c r="G1" s="876"/>
    </row>
    <row r="2" spans="1:9">
      <c r="A2" s="779" t="s">
        <v>227</v>
      </c>
      <c r="B2" s="913" t="s">
        <v>4</v>
      </c>
      <c r="C2" s="457" t="s">
        <v>275</v>
      </c>
      <c r="D2" s="444" t="s">
        <v>285</v>
      </c>
      <c r="E2" s="444" t="s">
        <v>259</v>
      </c>
      <c r="F2" s="444" t="s">
        <v>259</v>
      </c>
      <c r="G2" s="444" t="s">
        <v>277</v>
      </c>
      <c r="I2" s="422" t="s">
        <v>318</v>
      </c>
    </row>
    <row r="3" spans="1:9">
      <c r="A3" s="779"/>
      <c r="B3" s="913"/>
      <c r="C3" s="457" t="s">
        <v>272</v>
      </c>
      <c r="D3" s="444" t="s">
        <v>286</v>
      </c>
      <c r="E3" s="444" t="s">
        <v>235</v>
      </c>
      <c r="F3" s="444" t="s">
        <v>282</v>
      </c>
      <c r="G3" s="444" t="s">
        <v>272</v>
      </c>
    </row>
    <row r="4" spans="1:9">
      <c r="A4" s="876" t="s">
        <v>287</v>
      </c>
      <c r="B4" s="876"/>
      <c r="C4" s="457">
        <f>SUM(C5:C65)</f>
        <v>500581.43999999994</v>
      </c>
      <c r="D4" s="457">
        <f>SUM(D5:D65)</f>
        <v>333.5</v>
      </c>
      <c r="E4" s="457">
        <f t="shared" ref="E4" si="0">SUM(E5:E65)</f>
        <v>333.5</v>
      </c>
      <c r="F4" s="457">
        <f>SUM(F5:F65)</f>
        <v>333.5</v>
      </c>
      <c r="G4" s="457">
        <f>SUM(G5:G65)</f>
        <v>0</v>
      </c>
      <c r="I4" s="424">
        <f>SUM(I5:I65)</f>
        <v>2</v>
      </c>
    </row>
    <row r="5" spans="1:9" ht="19.5">
      <c r="A5" s="391">
        <v>1</v>
      </c>
      <c r="B5" s="742" t="s">
        <v>176</v>
      </c>
      <c r="C5" s="736">
        <v>234467</v>
      </c>
      <c r="D5" s="738">
        <v>295.5</v>
      </c>
      <c r="E5" s="738">
        <v>295.5</v>
      </c>
      <c r="F5" s="738">
        <v>295.5</v>
      </c>
      <c r="G5" s="472">
        <f>+E5-F5</f>
        <v>0</v>
      </c>
      <c r="I5" s="423">
        <f>IF(E5&gt;0,1,0)</f>
        <v>1</v>
      </c>
    </row>
    <row r="6" spans="1:9" ht="19.5">
      <c r="A6" s="391">
        <v>2</v>
      </c>
      <c r="B6" s="742" t="s">
        <v>167</v>
      </c>
      <c r="C6" s="736">
        <v>27859</v>
      </c>
      <c r="D6" s="738">
        <v>38</v>
      </c>
      <c r="E6" s="738">
        <v>38</v>
      </c>
      <c r="F6" s="738">
        <v>38</v>
      </c>
      <c r="G6" s="472">
        <f t="shared" ref="G6:G65" si="1">+E6-F6</f>
        <v>0</v>
      </c>
      <c r="I6" s="423">
        <f t="shared" ref="I6:I57" si="2">IF(E6&gt;0,1,0)</f>
        <v>1</v>
      </c>
    </row>
    <row r="7" spans="1:9" ht="19.5">
      <c r="A7" s="391">
        <v>3</v>
      </c>
      <c r="B7" s="743" t="s">
        <v>155</v>
      </c>
      <c r="C7" s="736">
        <v>0.25</v>
      </c>
      <c r="D7" s="738">
        <v>0</v>
      </c>
      <c r="E7" s="738">
        <v>0</v>
      </c>
      <c r="F7" s="738">
        <v>0</v>
      </c>
      <c r="G7" s="472">
        <f t="shared" si="1"/>
        <v>0</v>
      </c>
      <c r="I7" s="423">
        <f t="shared" si="2"/>
        <v>0</v>
      </c>
    </row>
    <row r="8" spans="1:9" ht="19.5">
      <c r="A8" s="391">
        <v>4</v>
      </c>
      <c r="B8" s="743" t="s">
        <v>157</v>
      </c>
      <c r="C8" s="736">
        <v>0.13</v>
      </c>
      <c r="D8" s="738">
        <v>0</v>
      </c>
      <c r="E8" s="738">
        <v>0</v>
      </c>
      <c r="F8" s="738">
        <v>0</v>
      </c>
      <c r="G8" s="472">
        <f t="shared" si="1"/>
        <v>0</v>
      </c>
      <c r="I8" s="423">
        <f t="shared" si="2"/>
        <v>0</v>
      </c>
    </row>
    <row r="9" spans="1:9" ht="19.5">
      <c r="A9" s="391">
        <v>5</v>
      </c>
      <c r="B9" s="743" t="s">
        <v>217</v>
      </c>
      <c r="C9" s="736">
        <v>0.5</v>
      </c>
      <c r="D9" s="739">
        <v>0</v>
      </c>
      <c r="E9" s="738">
        <v>0</v>
      </c>
      <c r="F9" s="740">
        <v>0</v>
      </c>
      <c r="G9" s="472">
        <f t="shared" si="1"/>
        <v>0</v>
      </c>
      <c r="I9" s="423">
        <f t="shared" si="2"/>
        <v>0</v>
      </c>
    </row>
    <row r="10" spans="1:9" ht="19.5">
      <c r="A10" s="391">
        <v>6</v>
      </c>
      <c r="B10" s="743" t="s">
        <v>158</v>
      </c>
      <c r="C10" s="736">
        <v>0.25</v>
      </c>
      <c r="D10" s="738">
        <v>0</v>
      </c>
      <c r="E10" s="738">
        <v>0</v>
      </c>
      <c r="F10" s="738">
        <v>0</v>
      </c>
      <c r="G10" s="472">
        <f t="shared" si="1"/>
        <v>0</v>
      </c>
      <c r="I10" s="423">
        <f t="shared" si="2"/>
        <v>0</v>
      </c>
    </row>
    <row r="11" spans="1:9" ht="19.5">
      <c r="A11" s="391">
        <v>7</v>
      </c>
      <c r="B11" s="743" t="s">
        <v>160</v>
      </c>
      <c r="C11" s="741">
        <v>10.050000000000001</v>
      </c>
      <c r="D11" s="738">
        <v>0</v>
      </c>
      <c r="E11" s="738">
        <v>0</v>
      </c>
      <c r="F11" s="738">
        <v>0</v>
      </c>
      <c r="G11" s="472">
        <f t="shared" si="1"/>
        <v>0</v>
      </c>
      <c r="I11" s="423">
        <f t="shared" si="2"/>
        <v>0</v>
      </c>
    </row>
    <row r="12" spans="1:9" ht="19.5">
      <c r="A12" s="391">
        <v>8</v>
      </c>
      <c r="B12" s="743" t="s">
        <v>174</v>
      </c>
      <c r="C12" s="736">
        <v>83</v>
      </c>
      <c r="D12" s="739">
        <v>0</v>
      </c>
      <c r="E12" s="738">
        <v>0</v>
      </c>
      <c r="F12" s="740">
        <v>0</v>
      </c>
      <c r="G12" s="472">
        <f t="shared" si="1"/>
        <v>0</v>
      </c>
      <c r="I12" s="423">
        <f t="shared" si="2"/>
        <v>0</v>
      </c>
    </row>
    <row r="13" spans="1:9" ht="19.5">
      <c r="A13" s="391">
        <v>9</v>
      </c>
      <c r="B13" s="743" t="s">
        <v>177</v>
      </c>
      <c r="C13" s="736">
        <v>63474</v>
      </c>
      <c r="D13" s="738">
        <v>0</v>
      </c>
      <c r="E13" s="738">
        <v>0</v>
      </c>
      <c r="F13" s="738">
        <v>0</v>
      </c>
      <c r="G13" s="472">
        <f t="shared" si="1"/>
        <v>0</v>
      </c>
      <c r="I13" s="423">
        <f t="shared" si="2"/>
        <v>0</v>
      </c>
    </row>
    <row r="14" spans="1:9" ht="19.5">
      <c r="A14" s="391">
        <v>10</v>
      </c>
      <c r="B14" s="743" t="s">
        <v>178</v>
      </c>
      <c r="C14" s="741">
        <v>91251</v>
      </c>
      <c r="D14" s="738">
        <v>0</v>
      </c>
      <c r="E14" s="738">
        <v>0</v>
      </c>
      <c r="F14" s="738">
        <v>0</v>
      </c>
      <c r="G14" s="472">
        <f t="shared" si="1"/>
        <v>0</v>
      </c>
      <c r="I14" s="423">
        <f t="shared" si="2"/>
        <v>0</v>
      </c>
    </row>
    <row r="15" spans="1:9" ht="19.5">
      <c r="A15" s="391">
        <v>11</v>
      </c>
      <c r="B15" s="743" t="s">
        <v>181</v>
      </c>
      <c r="C15" s="736">
        <v>131.75</v>
      </c>
      <c r="D15" s="738">
        <v>0</v>
      </c>
      <c r="E15" s="738">
        <v>0</v>
      </c>
      <c r="F15" s="738">
        <v>0</v>
      </c>
      <c r="G15" s="472">
        <f t="shared" si="1"/>
        <v>0</v>
      </c>
      <c r="I15" s="423">
        <f t="shared" si="2"/>
        <v>0</v>
      </c>
    </row>
    <row r="16" spans="1:9" ht="19.5">
      <c r="A16" s="391">
        <v>12</v>
      </c>
      <c r="B16" s="743" t="s">
        <v>164</v>
      </c>
      <c r="C16" s="736">
        <v>24</v>
      </c>
      <c r="D16" s="738">
        <v>0</v>
      </c>
      <c r="E16" s="738">
        <v>0</v>
      </c>
      <c r="F16" s="738">
        <v>0</v>
      </c>
      <c r="G16" s="472">
        <f t="shared" si="1"/>
        <v>0</v>
      </c>
      <c r="I16" s="423">
        <f t="shared" si="2"/>
        <v>0</v>
      </c>
    </row>
    <row r="17" spans="1:9" ht="19.5">
      <c r="A17" s="391">
        <v>13</v>
      </c>
      <c r="B17" s="743" t="s">
        <v>165</v>
      </c>
      <c r="C17" s="736">
        <v>3250</v>
      </c>
      <c r="D17" s="739">
        <v>0</v>
      </c>
      <c r="E17" s="738">
        <v>0</v>
      </c>
      <c r="F17" s="740">
        <v>0</v>
      </c>
      <c r="G17" s="472">
        <f t="shared" si="1"/>
        <v>0</v>
      </c>
      <c r="I17" s="423">
        <f t="shared" si="2"/>
        <v>0</v>
      </c>
    </row>
    <row r="18" spans="1:9" ht="19.5">
      <c r="A18" s="391">
        <v>14</v>
      </c>
      <c r="B18" s="743" t="s">
        <v>166</v>
      </c>
      <c r="C18" s="736">
        <v>8489</v>
      </c>
      <c r="D18" s="738">
        <v>0</v>
      </c>
      <c r="E18" s="738">
        <v>0</v>
      </c>
      <c r="F18" s="738">
        <v>0</v>
      </c>
      <c r="G18" s="472">
        <f t="shared" si="1"/>
        <v>0</v>
      </c>
      <c r="I18" s="423">
        <f t="shared" si="2"/>
        <v>0</v>
      </c>
    </row>
    <row r="19" spans="1:9" ht="19.5">
      <c r="A19" s="391">
        <v>15</v>
      </c>
      <c r="B19" s="743" t="s">
        <v>168</v>
      </c>
      <c r="C19" s="736">
        <v>8.3800000000000008</v>
      </c>
      <c r="D19" s="738">
        <v>0</v>
      </c>
      <c r="E19" s="738">
        <v>0</v>
      </c>
      <c r="F19" s="738">
        <v>0</v>
      </c>
      <c r="G19" s="472">
        <f t="shared" si="1"/>
        <v>0</v>
      </c>
      <c r="I19" s="423">
        <f t="shared" si="2"/>
        <v>0</v>
      </c>
    </row>
    <row r="20" spans="1:9" ht="19.5">
      <c r="A20" s="391">
        <v>16</v>
      </c>
      <c r="B20" s="743" t="s">
        <v>170</v>
      </c>
      <c r="C20" s="736">
        <v>16593.5</v>
      </c>
      <c r="D20" s="738">
        <v>0</v>
      </c>
      <c r="E20" s="738">
        <v>0</v>
      </c>
      <c r="F20" s="738">
        <v>0</v>
      </c>
      <c r="G20" s="472">
        <f t="shared" si="1"/>
        <v>0</v>
      </c>
      <c r="I20" s="423">
        <f t="shared" si="2"/>
        <v>0</v>
      </c>
    </row>
    <row r="21" spans="1:9" ht="19.5">
      <c r="A21" s="391">
        <v>17</v>
      </c>
      <c r="B21" s="743" t="s">
        <v>172</v>
      </c>
      <c r="C21" s="736">
        <v>28</v>
      </c>
      <c r="D21" s="738">
        <v>0</v>
      </c>
      <c r="E21" s="738">
        <v>0</v>
      </c>
      <c r="F21" s="738">
        <v>0</v>
      </c>
      <c r="G21" s="472">
        <f t="shared" si="1"/>
        <v>0</v>
      </c>
      <c r="I21" s="423">
        <f t="shared" si="2"/>
        <v>0</v>
      </c>
    </row>
    <row r="22" spans="1:9" ht="19.5">
      <c r="A22" s="391">
        <v>18</v>
      </c>
      <c r="B22" s="743" t="s">
        <v>134</v>
      </c>
      <c r="C22" s="736">
        <v>5</v>
      </c>
      <c r="D22" s="738">
        <v>0</v>
      </c>
      <c r="E22" s="738">
        <v>0</v>
      </c>
      <c r="F22" s="738">
        <v>0</v>
      </c>
      <c r="G22" s="472">
        <f t="shared" si="1"/>
        <v>0</v>
      </c>
      <c r="I22" s="423">
        <f t="shared" si="2"/>
        <v>0</v>
      </c>
    </row>
    <row r="23" spans="1:9" ht="19.5">
      <c r="A23" s="391">
        <v>19</v>
      </c>
      <c r="B23" s="743" t="s">
        <v>136</v>
      </c>
      <c r="C23" s="736">
        <v>5849.51</v>
      </c>
      <c r="D23" s="738">
        <v>0</v>
      </c>
      <c r="E23" s="738">
        <v>0</v>
      </c>
      <c r="F23" s="738">
        <v>0</v>
      </c>
      <c r="G23" s="472">
        <f t="shared" si="1"/>
        <v>0</v>
      </c>
      <c r="I23" s="423">
        <f t="shared" si="2"/>
        <v>0</v>
      </c>
    </row>
    <row r="24" spans="1:9" ht="19.5">
      <c r="A24" s="391">
        <v>20</v>
      </c>
      <c r="B24" s="743" t="s">
        <v>137</v>
      </c>
      <c r="C24" s="736">
        <v>6485</v>
      </c>
      <c r="D24" s="738">
        <v>0</v>
      </c>
      <c r="E24" s="738">
        <v>0</v>
      </c>
      <c r="F24" s="738">
        <v>0</v>
      </c>
      <c r="G24" s="472">
        <f t="shared" si="1"/>
        <v>0</v>
      </c>
      <c r="I24" s="423">
        <f t="shared" si="2"/>
        <v>0</v>
      </c>
    </row>
    <row r="25" spans="1:9" ht="19.5">
      <c r="A25" s="391">
        <v>21</v>
      </c>
      <c r="B25" s="743" t="s">
        <v>138</v>
      </c>
      <c r="C25" s="736">
        <v>16.75</v>
      </c>
      <c r="D25" s="738">
        <v>0</v>
      </c>
      <c r="E25" s="738">
        <v>0</v>
      </c>
      <c r="F25" s="738">
        <v>0</v>
      </c>
      <c r="G25" s="472">
        <f t="shared" si="1"/>
        <v>0</v>
      </c>
      <c r="I25" s="423">
        <f t="shared" si="2"/>
        <v>0</v>
      </c>
    </row>
    <row r="26" spans="1:9" ht="19.5">
      <c r="A26" s="391">
        <v>22</v>
      </c>
      <c r="B26" s="743" t="s">
        <v>139</v>
      </c>
      <c r="C26" s="736">
        <v>289.75</v>
      </c>
      <c r="D26" s="738">
        <v>0</v>
      </c>
      <c r="E26" s="738">
        <v>0</v>
      </c>
      <c r="F26" s="738">
        <v>0</v>
      </c>
      <c r="G26" s="472">
        <f t="shared" si="1"/>
        <v>0</v>
      </c>
      <c r="I26" s="423">
        <f t="shared" si="2"/>
        <v>0</v>
      </c>
    </row>
    <row r="27" spans="1:9" ht="19.5">
      <c r="A27" s="391">
        <v>23</v>
      </c>
      <c r="B27" s="743" t="s">
        <v>141</v>
      </c>
      <c r="C27" s="736">
        <v>0.25</v>
      </c>
      <c r="D27" s="738">
        <v>0</v>
      </c>
      <c r="E27" s="738">
        <v>0</v>
      </c>
      <c r="F27" s="738">
        <v>0</v>
      </c>
      <c r="G27" s="472">
        <f t="shared" si="1"/>
        <v>0</v>
      </c>
      <c r="I27" s="423">
        <f t="shared" si="2"/>
        <v>0</v>
      </c>
    </row>
    <row r="28" spans="1:9" ht="19.5">
      <c r="A28" s="391">
        <v>24</v>
      </c>
      <c r="B28" s="743" t="s">
        <v>145</v>
      </c>
      <c r="C28" s="736">
        <v>389.5</v>
      </c>
      <c r="D28" s="738">
        <v>0</v>
      </c>
      <c r="E28" s="738">
        <v>0</v>
      </c>
      <c r="F28" s="738">
        <v>0</v>
      </c>
      <c r="G28" s="472">
        <f t="shared" si="1"/>
        <v>0</v>
      </c>
      <c r="I28" s="423">
        <f t="shared" si="2"/>
        <v>0</v>
      </c>
    </row>
    <row r="29" spans="1:9" ht="19.5">
      <c r="A29" s="391">
        <v>25</v>
      </c>
      <c r="B29" s="743" t="s">
        <v>146</v>
      </c>
      <c r="C29" s="736">
        <v>3.5</v>
      </c>
      <c r="D29" s="738">
        <v>0</v>
      </c>
      <c r="E29" s="738">
        <v>0</v>
      </c>
      <c r="F29" s="738">
        <v>0</v>
      </c>
      <c r="G29" s="472">
        <f t="shared" si="1"/>
        <v>0</v>
      </c>
      <c r="I29" s="423">
        <f t="shared" si="2"/>
        <v>0</v>
      </c>
    </row>
    <row r="30" spans="1:9" ht="19.5">
      <c r="A30" s="391">
        <v>26</v>
      </c>
      <c r="B30" s="743" t="s">
        <v>147</v>
      </c>
      <c r="C30" s="736">
        <v>5.75</v>
      </c>
      <c r="D30" s="738">
        <v>0</v>
      </c>
      <c r="E30" s="738">
        <v>0</v>
      </c>
      <c r="F30" s="738">
        <v>0</v>
      </c>
      <c r="G30" s="472">
        <f t="shared" si="1"/>
        <v>0</v>
      </c>
      <c r="I30" s="423">
        <f t="shared" si="2"/>
        <v>0</v>
      </c>
    </row>
    <row r="31" spans="1:9" ht="19.5">
      <c r="A31" s="391">
        <v>27</v>
      </c>
      <c r="B31" s="743" t="s">
        <v>148</v>
      </c>
      <c r="C31" s="736">
        <v>2</v>
      </c>
      <c r="D31" s="738">
        <v>0</v>
      </c>
      <c r="E31" s="738">
        <v>0</v>
      </c>
      <c r="F31" s="738">
        <v>0</v>
      </c>
      <c r="G31" s="472">
        <f t="shared" si="1"/>
        <v>0</v>
      </c>
      <c r="I31" s="423">
        <f t="shared" si="2"/>
        <v>0</v>
      </c>
    </row>
    <row r="32" spans="1:9" ht="19.5">
      <c r="A32" s="391">
        <v>28</v>
      </c>
      <c r="B32" s="743" t="s">
        <v>149</v>
      </c>
      <c r="C32" s="736">
        <v>762</v>
      </c>
      <c r="D32" s="738">
        <v>0</v>
      </c>
      <c r="E32" s="738">
        <v>0</v>
      </c>
      <c r="F32" s="738">
        <v>0</v>
      </c>
      <c r="G32" s="472">
        <f t="shared" si="1"/>
        <v>0</v>
      </c>
      <c r="I32" s="423">
        <f t="shared" si="2"/>
        <v>0</v>
      </c>
    </row>
    <row r="33" spans="1:9" ht="19.5">
      <c r="A33" s="391">
        <v>29</v>
      </c>
      <c r="B33" s="743" t="s">
        <v>150</v>
      </c>
      <c r="C33" s="736">
        <v>30.25</v>
      </c>
      <c r="D33" s="738">
        <v>0</v>
      </c>
      <c r="E33" s="738">
        <v>0</v>
      </c>
      <c r="F33" s="738">
        <v>0</v>
      </c>
      <c r="G33" s="472">
        <f t="shared" si="1"/>
        <v>0</v>
      </c>
      <c r="I33" s="423">
        <f t="shared" si="2"/>
        <v>0</v>
      </c>
    </row>
    <row r="34" spans="1:9" ht="19.5">
      <c r="A34" s="391">
        <v>30</v>
      </c>
      <c r="B34" s="743" t="s">
        <v>151</v>
      </c>
      <c r="C34" s="736">
        <v>1</v>
      </c>
      <c r="D34" s="738">
        <v>0</v>
      </c>
      <c r="E34" s="738">
        <v>0</v>
      </c>
      <c r="F34" s="738">
        <v>0</v>
      </c>
      <c r="G34" s="472">
        <f t="shared" si="1"/>
        <v>0</v>
      </c>
      <c r="I34" s="423">
        <f t="shared" si="2"/>
        <v>0</v>
      </c>
    </row>
    <row r="35" spans="1:9" ht="19.5">
      <c r="A35" s="391">
        <v>31</v>
      </c>
      <c r="B35" s="743" t="s">
        <v>152</v>
      </c>
      <c r="C35" s="736">
        <v>6</v>
      </c>
      <c r="D35" s="738">
        <v>0</v>
      </c>
      <c r="E35" s="738">
        <v>0</v>
      </c>
      <c r="F35" s="738">
        <v>0</v>
      </c>
      <c r="G35" s="472">
        <f t="shared" si="1"/>
        <v>0</v>
      </c>
      <c r="I35" s="423">
        <f t="shared" si="2"/>
        <v>0</v>
      </c>
    </row>
    <row r="36" spans="1:9" ht="19.5">
      <c r="A36" s="391">
        <v>32</v>
      </c>
      <c r="B36" s="743" t="s">
        <v>153</v>
      </c>
      <c r="C36" s="736">
        <v>10</v>
      </c>
      <c r="D36" s="738">
        <v>0</v>
      </c>
      <c r="E36" s="738">
        <v>0</v>
      </c>
      <c r="F36" s="738">
        <v>0</v>
      </c>
      <c r="G36" s="472">
        <f t="shared" si="1"/>
        <v>0</v>
      </c>
      <c r="I36" s="423">
        <f t="shared" si="2"/>
        <v>0</v>
      </c>
    </row>
    <row r="37" spans="1:9" ht="19.5">
      <c r="A37" s="391">
        <v>33</v>
      </c>
      <c r="B37" s="743" t="s">
        <v>183</v>
      </c>
      <c r="C37" s="736">
        <v>20.329999999999998</v>
      </c>
      <c r="D37" s="738">
        <v>0</v>
      </c>
      <c r="E37" s="738">
        <v>0</v>
      </c>
      <c r="F37" s="738">
        <v>0</v>
      </c>
      <c r="G37" s="472">
        <f t="shared" si="1"/>
        <v>0</v>
      </c>
      <c r="I37" s="423">
        <f t="shared" si="2"/>
        <v>0</v>
      </c>
    </row>
    <row r="38" spans="1:9" ht="19.5">
      <c r="A38" s="391">
        <v>34</v>
      </c>
      <c r="B38" s="743" t="s">
        <v>184</v>
      </c>
      <c r="C38" s="736">
        <v>24.07</v>
      </c>
      <c r="D38" s="738">
        <v>0</v>
      </c>
      <c r="E38" s="738">
        <v>0</v>
      </c>
      <c r="F38" s="738">
        <v>0</v>
      </c>
      <c r="G38" s="472">
        <f t="shared" si="1"/>
        <v>0</v>
      </c>
      <c r="I38" s="423">
        <f t="shared" si="2"/>
        <v>0</v>
      </c>
    </row>
    <row r="39" spans="1:9" ht="19.5">
      <c r="A39" s="391">
        <v>35</v>
      </c>
      <c r="B39" s="743" t="s">
        <v>185</v>
      </c>
      <c r="C39" s="736">
        <v>30</v>
      </c>
      <c r="D39" s="738">
        <v>0</v>
      </c>
      <c r="E39" s="738">
        <v>0</v>
      </c>
      <c r="F39" s="738">
        <v>0</v>
      </c>
      <c r="G39" s="472">
        <f t="shared" si="1"/>
        <v>0</v>
      </c>
      <c r="I39" s="423">
        <f t="shared" si="2"/>
        <v>0</v>
      </c>
    </row>
    <row r="40" spans="1:9" ht="19.5">
      <c r="A40" s="391">
        <v>36</v>
      </c>
      <c r="B40" s="743" t="s">
        <v>186</v>
      </c>
      <c r="C40" s="736">
        <v>12.88</v>
      </c>
      <c r="D40" s="738">
        <v>0</v>
      </c>
      <c r="E40" s="738">
        <v>0</v>
      </c>
      <c r="F40" s="738">
        <v>0</v>
      </c>
      <c r="G40" s="472">
        <f t="shared" si="1"/>
        <v>0</v>
      </c>
      <c r="I40" s="423">
        <f t="shared" si="2"/>
        <v>0</v>
      </c>
    </row>
    <row r="41" spans="1:9" ht="19.5">
      <c r="A41" s="394">
        <v>37</v>
      </c>
      <c r="B41" s="743" t="s">
        <v>187</v>
      </c>
      <c r="C41" s="736">
        <v>375</v>
      </c>
      <c r="D41" s="738">
        <v>0</v>
      </c>
      <c r="E41" s="738">
        <v>0</v>
      </c>
      <c r="F41" s="738">
        <v>0</v>
      </c>
      <c r="G41" s="472">
        <f t="shared" si="1"/>
        <v>0</v>
      </c>
      <c r="I41" s="423">
        <f t="shared" si="2"/>
        <v>0</v>
      </c>
    </row>
    <row r="42" spans="1:9" ht="19.5">
      <c r="A42" s="394">
        <v>38</v>
      </c>
      <c r="B42" s="743" t="s">
        <v>188</v>
      </c>
      <c r="C42" s="736">
        <v>14.93</v>
      </c>
      <c r="D42" s="738">
        <v>0</v>
      </c>
      <c r="E42" s="738">
        <v>0</v>
      </c>
      <c r="F42" s="738">
        <v>0</v>
      </c>
      <c r="G42" s="472">
        <f t="shared" si="1"/>
        <v>0</v>
      </c>
      <c r="I42" s="423">
        <f t="shared" si="2"/>
        <v>0</v>
      </c>
    </row>
    <row r="43" spans="1:9" ht="19.5">
      <c r="A43" s="394">
        <v>39</v>
      </c>
      <c r="B43" s="743" t="s">
        <v>189</v>
      </c>
      <c r="C43" s="736">
        <v>16.73</v>
      </c>
      <c r="D43" s="738">
        <v>0</v>
      </c>
      <c r="E43" s="738">
        <v>0</v>
      </c>
      <c r="F43" s="738">
        <v>0</v>
      </c>
      <c r="G43" s="472">
        <f t="shared" si="1"/>
        <v>0</v>
      </c>
      <c r="I43" s="423">
        <f t="shared" si="2"/>
        <v>0</v>
      </c>
    </row>
    <row r="44" spans="1:9" ht="19.5">
      <c r="A44" s="391">
        <v>40</v>
      </c>
      <c r="B44" s="743" t="s">
        <v>190</v>
      </c>
      <c r="C44" s="736">
        <v>12.5</v>
      </c>
      <c r="D44" s="738">
        <v>0</v>
      </c>
      <c r="E44" s="738">
        <v>0</v>
      </c>
      <c r="F44" s="738">
        <v>0</v>
      </c>
      <c r="G44" s="472">
        <f t="shared" si="1"/>
        <v>0</v>
      </c>
      <c r="I44" s="423">
        <f t="shared" si="2"/>
        <v>0</v>
      </c>
    </row>
    <row r="45" spans="1:9" ht="19.5">
      <c r="A45" s="391">
        <v>41</v>
      </c>
      <c r="B45" s="743" t="s">
        <v>191</v>
      </c>
      <c r="C45" s="736">
        <v>908</v>
      </c>
      <c r="D45" s="738">
        <v>0</v>
      </c>
      <c r="E45" s="738">
        <v>0</v>
      </c>
      <c r="F45" s="738">
        <v>0</v>
      </c>
      <c r="G45" s="472">
        <f t="shared" si="1"/>
        <v>0</v>
      </c>
      <c r="I45" s="423">
        <f t="shared" si="2"/>
        <v>0</v>
      </c>
    </row>
    <row r="46" spans="1:9" ht="19.5">
      <c r="A46" s="391">
        <v>42</v>
      </c>
      <c r="B46" s="743" t="s">
        <v>192</v>
      </c>
      <c r="C46" s="736">
        <v>6.31</v>
      </c>
      <c r="D46" s="738">
        <v>0</v>
      </c>
      <c r="E46" s="738">
        <v>0</v>
      </c>
      <c r="F46" s="738">
        <v>0</v>
      </c>
      <c r="G46" s="472">
        <f t="shared" si="1"/>
        <v>0</v>
      </c>
      <c r="I46" s="423">
        <f t="shared" si="2"/>
        <v>0</v>
      </c>
    </row>
    <row r="47" spans="1:9" ht="19.5">
      <c r="A47" s="391">
        <v>43</v>
      </c>
      <c r="B47" s="743" t="s">
        <v>193</v>
      </c>
      <c r="C47" s="736">
        <v>14.6</v>
      </c>
      <c r="D47" s="738">
        <v>0</v>
      </c>
      <c r="E47" s="738">
        <v>0</v>
      </c>
      <c r="F47" s="738">
        <v>0</v>
      </c>
      <c r="G47" s="472">
        <f t="shared" si="1"/>
        <v>0</v>
      </c>
      <c r="I47" s="423">
        <f t="shared" si="2"/>
        <v>0</v>
      </c>
    </row>
    <row r="48" spans="1:9" ht="19.5">
      <c r="A48" s="391">
        <v>44</v>
      </c>
      <c r="B48" s="743" t="s">
        <v>194</v>
      </c>
      <c r="C48" s="736">
        <v>3</v>
      </c>
      <c r="D48" s="738">
        <v>0</v>
      </c>
      <c r="E48" s="738">
        <v>0</v>
      </c>
      <c r="F48" s="738">
        <v>0</v>
      </c>
      <c r="G48" s="472">
        <f t="shared" si="1"/>
        <v>0</v>
      </c>
      <c r="I48" s="423">
        <f t="shared" si="2"/>
        <v>0</v>
      </c>
    </row>
    <row r="49" spans="1:9" ht="19.5">
      <c r="A49" s="391">
        <v>45</v>
      </c>
      <c r="B49" s="743" t="s">
        <v>195</v>
      </c>
      <c r="C49" s="736">
        <v>2</v>
      </c>
      <c r="D49" s="738">
        <v>0</v>
      </c>
      <c r="E49" s="738">
        <v>0</v>
      </c>
      <c r="F49" s="738">
        <v>0</v>
      </c>
      <c r="G49" s="472">
        <f t="shared" si="1"/>
        <v>0</v>
      </c>
      <c r="I49" s="423">
        <f t="shared" si="2"/>
        <v>0</v>
      </c>
    </row>
    <row r="50" spans="1:9" ht="19.5">
      <c r="A50" s="391">
        <v>46</v>
      </c>
      <c r="B50" s="743" t="s">
        <v>196</v>
      </c>
      <c r="C50" s="736">
        <v>26.55</v>
      </c>
      <c r="D50" s="738">
        <v>0</v>
      </c>
      <c r="E50" s="738">
        <v>0</v>
      </c>
      <c r="F50" s="738">
        <v>0</v>
      </c>
      <c r="G50" s="472">
        <f t="shared" si="1"/>
        <v>0</v>
      </c>
      <c r="I50" s="423">
        <f t="shared" si="2"/>
        <v>0</v>
      </c>
    </row>
    <row r="51" spans="1:9" ht="19.5">
      <c r="A51" s="391">
        <v>47</v>
      </c>
      <c r="B51" s="743" t="s">
        <v>116</v>
      </c>
      <c r="C51" s="736">
        <v>30.5</v>
      </c>
      <c r="D51" s="738">
        <v>0</v>
      </c>
      <c r="E51" s="738">
        <v>0</v>
      </c>
      <c r="F51" s="738">
        <v>0</v>
      </c>
      <c r="G51" s="472">
        <f t="shared" si="1"/>
        <v>0</v>
      </c>
      <c r="I51" s="423">
        <f t="shared" si="2"/>
        <v>0</v>
      </c>
    </row>
    <row r="52" spans="1:9" ht="19.5">
      <c r="A52" s="391">
        <v>48</v>
      </c>
      <c r="B52" s="743" t="s">
        <v>118</v>
      </c>
      <c r="C52" s="737">
        <v>2282.36</v>
      </c>
      <c r="D52" s="738">
        <v>0</v>
      </c>
      <c r="E52" s="738">
        <v>0</v>
      </c>
      <c r="F52" s="738">
        <v>0</v>
      </c>
      <c r="G52" s="472">
        <f t="shared" si="1"/>
        <v>0</v>
      </c>
      <c r="I52" s="423">
        <f t="shared" si="2"/>
        <v>0</v>
      </c>
    </row>
    <row r="53" spans="1:9" ht="19.5">
      <c r="A53" s="391">
        <v>49</v>
      </c>
      <c r="B53" s="743" t="s">
        <v>117</v>
      </c>
      <c r="C53" s="737">
        <v>14.25</v>
      </c>
      <c r="D53" s="738">
        <v>0</v>
      </c>
      <c r="E53" s="738">
        <v>0</v>
      </c>
      <c r="F53" s="738">
        <v>0</v>
      </c>
      <c r="G53" s="472">
        <f t="shared" si="1"/>
        <v>0</v>
      </c>
      <c r="I53" s="423">
        <f t="shared" si="2"/>
        <v>0</v>
      </c>
    </row>
    <row r="54" spans="1:9" ht="19.5">
      <c r="A54" s="391">
        <v>50</v>
      </c>
      <c r="B54" s="743" t="s">
        <v>119</v>
      </c>
      <c r="C54" s="737">
        <v>35.5</v>
      </c>
      <c r="D54" s="738">
        <v>0</v>
      </c>
      <c r="E54" s="738">
        <v>0</v>
      </c>
      <c r="F54" s="738">
        <v>0</v>
      </c>
      <c r="G54" s="472">
        <f t="shared" si="1"/>
        <v>0</v>
      </c>
      <c r="I54" s="423">
        <f t="shared" si="2"/>
        <v>0</v>
      </c>
    </row>
    <row r="55" spans="1:9" ht="19.5">
      <c r="A55" s="391">
        <v>51</v>
      </c>
      <c r="B55" s="743" t="s">
        <v>120</v>
      </c>
      <c r="C55" s="737">
        <v>4</v>
      </c>
      <c r="D55" s="738">
        <v>0</v>
      </c>
      <c r="E55" s="738">
        <v>0</v>
      </c>
      <c r="F55" s="738">
        <v>0</v>
      </c>
      <c r="G55" s="472">
        <f t="shared" si="1"/>
        <v>0</v>
      </c>
      <c r="I55" s="423">
        <f t="shared" si="2"/>
        <v>0</v>
      </c>
    </row>
    <row r="56" spans="1:9" ht="19.5">
      <c r="A56" s="391">
        <v>52</v>
      </c>
      <c r="B56" s="743" t="s">
        <v>121</v>
      </c>
      <c r="C56" s="737">
        <v>28.86</v>
      </c>
      <c r="D56" s="738">
        <v>0</v>
      </c>
      <c r="E56" s="738">
        <v>0</v>
      </c>
      <c r="F56" s="738">
        <v>0</v>
      </c>
      <c r="G56" s="472">
        <f t="shared" si="1"/>
        <v>0</v>
      </c>
      <c r="I56" s="423">
        <f>IF(E56&gt;0,1,0)</f>
        <v>0</v>
      </c>
    </row>
    <row r="57" spans="1:9" ht="19.5">
      <c r="A57" s="391">
        <v>53</v>
      </c>
      <c r="B57" s="743" t="s">
        <v>122</v>
      </c>
      <c r="C57" s="737">
        <v>35.5</v>
      </c>
      <c r="D57" s="738">
        <v>0</v>
      </c>
      <c r="E57" s="738">
        <v>0</v>
      </c>
      <c r="F57" s="738">
        <v>0</v>
      </c>
      <c r="G57" s="472">
        <f t="shared" si="1"/>
        <v>0</v>
      </c>
      <c r="I57" s="423">
        <f t="shared" si="2"/>
        <v>0</v>
      </c>
    </row>
    <row r="58" spans="1:9" ht="19.5">
      <c r="A58" s="391">
        <v>54</v>
      </c>
      <c r="B58" s="743" t="s">
        <v>123</v>
      </c>
      <c r="C58" s="737">
        <v>1</v>
      </c>
      <c r="D58" s="738">
        <v>0</v>
      </c>
      <c r="E58" s="738">
        <v>0</v>
      </c>
      <c r="F58" s="738">
        <v>0</v>
      </c>
      <c r="G58" s="472">
        <f t="shared" si="1"/>
        <v>0</v>
      </c>
      <c r="I58" s="423">
        <f>IF(E58&gt;0,1,0)</f>
        <v>0</v>
      </c>
    </row>
    <row r="59" spans="1:9" ht="19.5">
      <c r="A59" s="391">
        <v>55</v>
      </c>
      <c r="B59" s="743" t="s">
        <v>124</v>
      </c>
      <c r="C59" s="737">
        <v>1029</v>
      </c>
      <c r="D59" s="738">
        <v>0</v>
      </c>
      <c r="E59" s="738">
        <v>0</v>
      </c>
      <c r="F59" s="738">
        <v>0</v>
      </c>
      <c r="G59" s="472">
        <f t="shared" si="1"/>
        <v>0</v>
      </c>
      <c r="I59" s="423">
        <f t="shared" ref="I59:I65" si="3">IF(E59&gt;0,1,0)</f>
        <v>0</v>
      </c>
    </row>
    <row r="60" spans="1:9" ht="19.5">
      <c r="A60" s="391">
        <v>56</v>
      </c>
      <c r="B60" s="743" t="s">
        <v>125</v>
      </c>
      <c r="C60" s="737">
        <v>1589</v>
      </c>
      <c r="D60" s="738">
        <v>0</v>
      </c>
      <c r="E60" s="738">
        <v>0</v>
      </c>
      <c r="F60" s="738">
        <v>0</v>
      </c>
      <c r="G60" s="472">
        <f t="shared" si="1"/>
        <v>0</v>
      </c>
      <c r="I60" s="423">
        <f t="shared" si="3"/>
        <v>0</v>
      </c>
    </row>
    <row r="61" spans="1:9" ht="19.5">
      <c r="A61" s="391">
        <v>57</v>
      </c>
      <c r="B61" s="743" t="s">
        <v>126</v>
      </c>
      <c r="C61" s="737">
        <v>67</v>
      </c>
      <c r="D61" s="738">
        <v>0</v>
      </c>
      <c r="E61" s="738">
        <v>0</v>
      </c>
      <c r="F61" s="738">
        <v>0</v>
      </c>
      <c r="G61" s="472">
        <f t="shared" si="1"/>
        <v>0</v>
      </c>
      <c r="I61" s="423">
        <f t="shared" si="3"/>
        <v>0</v>
      </c>
    </row>
    <row r="62" spans="1:9" ht="19.5">
      <c r="A62" s="391">
        <v>58</v>
      </c>
      <c r="B62" s="743" t="s">
        <v>128</v>
      </c>
      <c r="C62" s="737">
        <v>15325.75</v>
      </c>
      <c r="D62" s="738">
        <v>0</v>
      </c>
      <c r="E62" s="738">
        <v>0</v>
      </c>
      <c r="F62" s="738">
        <v>0</v>
      </c>
      <c r="G62" s="472">
        <f t="shared" si="1"/>
        <v>0</v>
      </c>
      <c r="I62" s="423">
        <f t="shared" si="3"/>
        <v>0</v>
      </c>
    </row>
    <row r="63" spans="1:9" ht="19.5">
      <c r="A63" s="391">
        <v>59</v>
      </c>
      <c r="B63" s="743" t="s">
        <v>130</v>
      </c>
      <c r="C63" s="737">
        <v>2</v>
      </c>
      <c r="D63" s="738">
        <v>0</v>
      </c>
      <c r="E63" s="738">
        <v>0</v>
      </c>
      <c r="F63" s="738">
        <v>0</v>
      </c>
      <c r="G63" s="472">
        <f t="shared" si="1"/>
        <v>0</v>
      </c>
      <c r="I63" s="423">
        <f t="shared" si="3"/>
        <v>0</v>
      </c>
    </row>
    <row r="64" spans="1:9" ht="19.5">
      <c r="A64" s="391">
        <v>60</v>
      </c>
      <c r="B64" s="743" t="s">
        <v>132</v>
      </c>
      <c r="C64" s="737">
        <v>10937</v>
      </c>
      <c r="D64" s="738">
        <v>0</v>
      </c>
      <c r="E64" s="738">
        <v>0</v>
      </c>
      <c r="F64" s="738">
        <v>0</v>
      </c>
      <c r="G64" s="472">
        <f t="shared" si="1"/>
        <v>0</v>
      </c>
      <c r="I64" s="423">
        <f t="shared" si="3"/>
        <v>0</v>
      </c>
    </row>
    <row r="65" spans="1:9" ht="19.5">
      <c r="A65" s="391">
        <v>61</v>
      </c>
      <c r="B65" s="743" t="s">
        <v>131</v>
      </c>
      <c r="C65" s="737">
        <v>8206.75</v>
      </c>
      <c r="D65" s="738">
        <v>0</v>
      </c>
      <c r="E65" s="738">
        <v>0</v>
      </c>
      <c r="F65" s="738">
        <v>0</v>
      </c>
      <c r="G65" s="472">
        <f t="shared" si="1"/>
        <v>0</v>
      </c>
      <c r="I65" s="423">
        <f t="shared" si="3"/>
        <v>0</v>
      </c>
    </row>
  </sheetData>
  <mergeCells count="4">
    <mergeCell ref="A1:G1"/>
    <mergeCell ref="A2:A3"/>
    <mergeCell ref="B2:B3"/>
    <mergeCell ref="A4:B4"/>
  </mergeCells>
  <pageMargins left="0.7" right="0.7" top="0.75" bottom="0.75" header="0.3" footer="0.3"/>
  <pageSetup paperSize="9" orientation="portrait" horizontalDpi="1200" verticalDpi="1200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47B62-DF1C-42B5-9437-DF8F770B32BA}">
  <sheetPr codeName="Sheet65">
    <tabColor theme="7" tint="0.59999389629810485"/>
  </sheetPr>
  <dimension ref="A1:K50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6" sqref="G6"/>
    </sheetView>
  </sheetViews>
  <sheetFormatPr defaultColWidth="9" defaultRowHeight="18.75"/>
  <cols>
    <col min="1" max="1" width="9" style="423"/>
    <col min="2" max="2" width="12.5703125" style="652" customWidth="1"/>
    <col min="3" max="3" width="14.42578125" style="423" customWidth="1"/>
    <col min="4" max="6" width="9" style="423"/>
    <col min="7" max="7" width="14.28515625" style="423" customWidth="1"/>
    <col min="8" max="8" width="14.5703125" style="423" customWidth="1"/>
    <col min="9" max="9" width="15" style="423" customWidth="1"/>
    <col min="10" max="16384" width="9" style="423"/>
  </cols>
  <sheetData>
    <row r="1" spans="1:11">
      <c r="A1" s="876" t="s">
        <v>589</v>
      </c>
      <c r="B1" s="876"/>
      <c r="C1" s="876"/>
      <c r="D1" s="876"/>
      <c r="E1" s="876"/>
      <c r="F1" s="876"/>
      <c r="G1" s="876"/>
      <c r="H1" s="876"/>
      <c r="I1" s="876"/>
    </row>
    <row r="2" spans="1:11">
      <c r="A2" s="917" t="s">
        <v>227</v>
      </c>
      <c r="B2" s="918" t="s">
        <v>4</v>
      </c>
      <c r="C2" s="465" t="s">
        <v>275</v>
      </c>
      <c r="D2" s="850" t="s">
        <v>276</v>
      </c>
      <c r="E2" s="850"/>
      <c r="F2" s="850"/>
      <c r="G2" s="138" t="s">
        <v>259</v>
      </c>
      <c r="H2" s="138" t="s">
        <v>259</v>
      </c>
      <c r="I2" s="138" t="s">
        <v>277</v>
      </c>
      <c r="K2" s="422" t="s">
        <v>318</v>
      </c>
    </row>
    <row r="3" spans="1:11">
      <c r="A3" s="917"/>
      <c r="B3" s="918"/>
      <c r="C3" s="465" t="s">
        <v>272</v>
      </c>
      <c r="D3" s="444" t="s">
        <v>288</v>
      </c>
      <c r="E3" s="444" t="s">
        <v>289</v>
      </c>
      <c r="F3" s="444" t="s">
        <v>290</v>
      </c>
      <c r="G3" s="138" t="s">
        <v>235</v>
      </c>
      <c r="H3" s="138" t="s">
        <v>282</v>
      </c>
      <c r="I3" s="138" t="s">
        <v>272</v>
      </c>
    </row>
    <row r="4" spans="1:11">
      <c r="A4" s="850" t="s">
        <v>287</v>
      </c>
      <c r="B4" s="850"/>
      <c r="C4" s="465">
        <f>SUM(C5:C50)</f>
        <v>4009066.8000000007</v>
      </c>
      <c r="D4" s="465">
        <f t="shared" ref="D4:H4" si="0">SUM(D5:D50)</f>
        <v>1179.6400000000001</v>
      </c>
      <c r="E4" s="465">
        <f t="shared" si="0"/>
        <v>221.44</v>
      </c>
      <c r="F4" s="465">
        <f t="shared" si="0"/>
        <v>812.76</v>
      </c>
      <c r="G4" s="465">
        <f t="shared" si="0"/>
        <v>2213.84</v>
      </c>
      <c r="H4" s="465">
        <f t="shared" si="0"/>
        <v>2265.84</v>
      </c>
      <c r="I4" s="465">
        <f>SUM(I5:I50)</f>
        <v>-52</v>
      </c>
      <c r="K4" s="424">
        <f>SUM(K5:K50)</f>
        <v>4</v>
      </c>
    </row>
    <row r="5" spans="1:11" ht="19.5">
      <c r="A5" s="391">
        <v>1</v>
      </c>
      <c r="B5" s="745" t="s">
        <v>134</v>
      </c>
      <c r="C5" s="736">
        <v>89258.6</v>
      </c>
      <c r="D5" s="746">
        <v>1178.6400000000001</v>
      </c>
      <c r="E5" s="746">
        <v>196.44</v>
      </c>
      <c r="F5" s="746">
        <v>785.76</v>
      </c>
      <c r="G5" s="746">
        <v>2160.84</v>
      </c>
      <c r="H5" s="746">
        <v>2160.84</v>
      </c>
      <c r="I5" s="473">
        <f>+G5-H5</f>
        <v>0</v>
      </c>
      <c r="K5" s="423">
        <f>IF(G5&gt;0,1,0)</f>
        <v>1</v>
      </c>
    </row>
    <row r="6" spans="1:11" ht="19.5">
      <c r="A6" s="391">
        <v>2</v>
      </c>
      <c r="B6" s="745" t="s">
        <v>138</v>
      </c>
      <c r="C6" s="736">
        <v>260769.25</v>
      </c>
      <c r="D6" s="746">
        <v>0</v>
      </c>
      <c r="E6" s="746">
        <v>25</v>
      </c>
      <c r="F6" s="746">
        <v>22</v>
      </c>
      <c r="G6" s="746">
        <v>47</v>
      </c>
      <c r="H6" s="746">
        <v>47</v>
      </c>
      <c r="I6" s="473">
        <f t="shared" ref="I6:I50" si="1">+G6-H6</f>
        <v>0</v>
      </c>
      <c r="K6" s="423">
        <f t="shared" ref="K6:K50" si="2">IF(G6&gt;0,1,0)</f>
        <v>1</v>
      </c>
    </row>
    <row r="7" spans="1:11" ht="19.5">
      <c r="A7" s="391">
        <v>3</v>
      </c>
      <c r="B7" s="745" t="s">
        <v>166</v>
      </c>
      <c r="C7" s="736">
        <v>39751.360000000001</v>
      </c>
      <c r="D7" s="746">
        <v>0</v>
      </c>
      <c r="E7" s="746">
        <v>0</v>
      </c>
      <c r="F7" s="746">
        <v>5</v>
      </c>
      <c r="G7" s="746">
        <v>5</v>
      </c>
      <c r="H7" s="746">
        <v>5</v>
      </c>
      <c r="I7" s="473">
        <f t="shared" si="1"/>
        <v>0</v>
      </c>
      <c r="K7" s="423">
        <f t="shared" si="2"/>
        <v>1</v>
      </c>
    </row>
    <row r="8" spans="1:11" ht="19.5">
      <c r="A8" s="391">
        <v>4</v>
      </c>
      <c r="B8" s="745" t="s">
        <v>150</v>
      </c>
      <c r="C8" s="737">
        <v>334060.48</v>
      </c>
      <c r="D8" s="746">
        <v>1</v>
      </c>
      <c r="E8" s="746">
        <v>0</v>
      </c>
      <c r="F8" s="746">
        <v>0</v>
      </c>
      <c r="G8" s="746">
        <v>1</v>
      </c>
      <c r="H8" s="746">
        <v>1</v>
      </c>
      <c r="I8" s="473">
        <f t="shared" si="1"/>
        <v>0</v>
      </c>
      <c r="K8" s="423">
        <f t="shared" si="2"/>
        <v>1</v>
      </c>
    </row>
    <row r="9" spans="1:11" ht="19.5">
      <c r="A9" s="391">
        <v>5</v>
      </c>
      <c r="B9" s="745" t="s">
        <v>156</v>
      </c>
      <c r="C9" s="736">
        <v>56792</v>
      </c>
      <c r="D9" s="746">
        <v>0</v>
      </c>
      <c r="E9" s="746">
        <v>0</v>
      </c>
      <c r="F9" s="746">
        <v>0</v>
      </c>
      <c r="G9" s="746">
        <v>0</v>
      </c>
      <c r="H9" s="746">
        <v>0</v>
      </c>
      <c r="I9" s="473">
        <f t="shared" si="1"/>
        <v>0</v>
      </c>
      <c r="K9" s="423">
        <f t="shared" si="2"/>
        <v>0</v>
      </c>
    </row>
    <row r="10" spans="1:11" ht="19.5">
      <c r="A10" s="391">
        <v>6</v>
      </c>
      <c r="B10" s="747" t="s">
        <v>158</v>
      </c>
      <c r="C10" s="737">
        <v>10</v>
      </c>
      <c r="D10" s="746">
        <v>0</v>
      </c>
      <c r="E10" s="746">
        <v>0</v>
      </c>
      <c r="F10" s="746">
        <v>0</v>
      </c>
      <c r="G10" s="746">
        <v>0</v>
      </c>
      <c r="H10" s="746">
        <v>0</v>
      </c>
      <c r="I10" s="473">
        <f t="shared" si="1"/>
        <v>0</v>
      </c>
      <c r="K10" s="423">
        <f t="shared" si="2"/>
        <v>0</v>
      </c>
    </row>
    <row r="11" spans="1:11" ht="19.5">
      <c r="A11" s="391">
        <v>7</v>
      </c>
      <c r="B11" s="747" t="s">
        <v>159</v>
      </c>
      <c r="C11" s="741">
        <v>203712</v>
      </c>
      <c r="D11" s="746">
        <v>0</v>
      </c>
      <c r="E11" s="746">
        <v>0</v>
      </c>
      <c r="F11" s="746">
        <v>0</v>
      </c>
      <c r="G11" s="746">
        <v>0</v>
      </c>
      <c r="H11" s="746">
        <v>0</v>
      </c>
      <c r="I11" s="473">
        <f t="shared" si="1"/>
        <v>0</v>
      </c>
      <c r="K11" s="423">
        <f t="shared" si="2"/>
        <v>0</v>
      </c>
    </row>
    <row r="12" spans="1:11" ht="19.5">
      <c r="A12" s="391">
        <v>8</v>
      </c>
      <c r="B12" s="747" t="s">
        <v>160</v>
      </c>
      <c r="C12" s="736">
        <v>40787.75</v>
      </c>
      <c r="D12" s="746">
        <v>0</v>
      </c>
      <c r="E12" s="746">
        <v>0</v>
      </c>
      <c r="F12" s="746">
        <v>0</v>
      </c>
      <c r="G12" s="746">
        <v>0</v>
      </c>
      <c r="H12" s="746">
        <v>0</v>
      </c>
      <c r="I12" s="473">
        <f t="shared" si="1"/>
        <v>0</v>
      </c>
      <c r="K12" s="423">
        <f t="shared" si="2"/>
        <v>0</v>
      </c>
    </row>
    <row r="13" spans="1:11" ht="19.5">
      <c r="A13" s="391">
        <v>9</v>
      </c>
      <c r="B13" s="747" t="s">
        <v>161</v>
      </c>
      <c r="C13" s="736">
        <v>25418.5</v>
      </c>
      <c r="D13" s="746">
        <v>0</v>
      </c>
      <c r="E13" s="746">
        <v>0</v>
      </c>
      <c r="F13" s="746">
        <v>0</v>
      </c>
      <c r="G13" s="746">
        <v>0</v>
      </c>
      <c r="H13" s="746">
        <v>0</v>
      </c>
      <c r="I13" s="473">
        <f t="shared" si="1"/>
        <v>0</v>
      </c>
      <c r="K13" s="423">
        <f t="shared" si="2"/>
        <v>0</v>
      </c>
    </row>
    <row r="14" spans="1:11" ht="19.5">
      <c r="A14" s="391">
        <v>10</v>
      </c>
      <c r="B14" s="747" t="s">
        <v>162</v>
      </c>
      <c r="C14" s="736">
        <v>28.5</v>
      </c>
      <c r="D14" s="746">
        <v>0</v>
      </c>
      <c r="E14" s="746">
        <v>0</v>
      </c>
      <c r="F14" s="746">
        <v>0</v>
      </c>
      <c r="G14" s="746">
        <v>0</v>
      </c>
      <c r="H14" s="746">
        <v>0</v>
      </c>
      <c r="I14" s="473">
        <f t="shared" si="1"/>
        <v>0</v>
      </c>
      <c r="K14" s="423">
        <f t="shared" si="2"/>
        <v>0</v>
      </c>
    </row>
    <row r="15" spans="1:11" ht="19.5">
      <c r="A15" s="391">
        <v>11</v>
      </c>
      <c r="B15" s="747" t="s">
        <v>174</v>
      </c>
      <c r="C15" s="741">
        <v>371579.02</v>
      </c>
      <c r="D15" s="746">
        <v>0</v>
      </c>
      <c r="E15" s="746">
        <v>0</v>
      </c>
      <c r="F15" s="746">
        <v>0</v>
      </c>
      <c r="G15" s="746">
        <v>0</v>
      </c>
      <c r="H15" s="746">
        <v>0</v>
      </c>
      <c r="I15" s="473">
        <f t="shared" si="1"/>
        <v>0</v>
      </c>
      <c r="K15" s="423">
        <f t="shared" si="2"/>
        <v>0</v>
      </c>
    </row>
    <row r="16" spans="1:11" ht="19.5">
      <c r="A16" s="391">
        <v>12</v>
      </c>
      <c r="B16" s="747" t="s">
        <v>175</v>
      </c>
      <c r="C16" s="736">
        <v>59431</v>
      </c>
      <c r="D16" s="746">
        <v>0</v>
      </c>
      <c r="E16" s="746">
        <v>0</v>
      </c>
      <c r="F16" s="746">
        <v>0</v>
      </c>
      <c r="G16" s="746">
        <v>0</v>
      </c>
      <c r="H16" s="746">
        <v>0</v>
      </c>
      <c r="I16" s="473">
        <f t="shared" si="1"/>
        <v>0</v>
      </c>
      <c r="K16" s="423">
        <f t="shared" si="2"/>
        <v>0</v>
      </c>
    </row>
    <row r="17" spans="1:11" ht="19.5">
      <c r="A17" s="391">
        <v>13</v>
      </c>
      <c r="B17" s="747" t="s">
        <v>177</v>
      </c>
      <c r="C17" s="741">
        <v>32575</v>
      </c>
      <c r="D17" s="746">
        <v>0</v>
      </c>
      <c r="E17" s="746">
        <v>0</v>
      </c>
      <c r="F17" s="746">
        <v>0</v>
      </c>
      <c r="G17" s="746">
        <v>0</v>
      </c>
      <c r="H17" s="746">
        <v>0</v>
      </c>
      <c r="I17" s="473">
        <f t="shared" si="1"/>
        <v>0</v>
      </c>
      <c r="K17" s="423">
        <f t="shared" si="2"/>
        <v>0</v>
      </c>
    </row>
    <row r="18" spans="1:11" ht="19.5">
      <c r="A18" s="391">
        <v>14</v>
      </c>
      <c r="B18" s="747" t="s">
        <v>178</v>
      </c>
      <c r="C18" s="736">
        <v>33130.269999999997</v>
      </c>
      <c r="D18" s="746">
        <v>0</v>
      </c>
      <c r="E18" s="746">
        <v>0</v>
      </c>
      <c r="F18" s="746">
        <v>0</v>
      </c>
      <c r="G18" s="746">
        <v>0</v>
      </c>
      <c r="H18" s="746">
        <v>0</v>
      </c>
      <c r="I18" s="473">
        <f t="shared" si="1"/>
        <v>0</v>
      </c>
      <c r="K18" s="423">
        <f t="shared" si="2"/>
        <v>0</v>
      </c>
    </row>
    <row r="19" spans="1:11" ht="19.5">
      <c r="A19" s="391">
        <v>15</v>
      </c>
      <c r="B19" s="747" t="s">
        <v>181</v>
      </c>
      <c r="C19" s="736">
        <v>392984.25</v>
      </c>
      <c r="D19" s="746">
        <v>0</v>
      </c>
      <c r="E19" s="746">
        <v>0</v>
      </c>
      <c r="F19" s="746">
        <v>0</v>
      </c>
      <c r="G19" s="746">
        <v>0</v>
      </c>
      <c r="H19" s="746">
        <v>0</v>
      </c>
      <c r="I19" s="473">
        <f t="shared" si="1"/>
        <v>0</v>
      </c>
      <c r="K19" s="423">
        <f t="shared" si="2"/>
        <v>0</v>
      </c>
    </row>
    <row r="20" spans="1:11" ht="19.5">
      <c r="A20" s="391">
        <v>16</v>
      </c>
      <c r="B20" s="747" t="s">
        <v>164</v>
      </c>
      <c r="C20" s="736">
        <v>15</v>
      </c>
      <c r="D20" s="746">
        <v>0</v>
      </c>
      <c r="E20" s="746">
        <v>0</v>
      </c>
      <c r="F20" s="746">
        <v>0</v>
      </c>
      <c r="G20" s="746">
        <v>0</v>
      </c>
      <c r="H20" s="746">
        <v>0</v>
      </c>
      <c r="I20" s="473">
        <f t="shared" si="1"/>
        <v>0</v>
      </c>
      <c r="K20" s="423">
        <f t="shared" si="2"/>
        <v>0</v>
      </c>
    </row>
    <row r="21" spans="1:11" ht="19.5">
      <c r="A21" s="391">
        <v>17</v>
      </c>
      <c r="B21" s="747" t="s">
        <v>169</v>
      </c>
      <c r="C21" s="736">
        <v>2400</v>
      </c>
      <c r="D21" s="746">
        <v>0</v>
      </c>
      <c r="E21" s="746">
        <v>0</v>
      </c>
      <c r="F21" s="746">
        <v>0</v>
      </c>
      <c r="G21" s="746">
        <v>0</v>
      </c>
      <c r="H21" s="746">
        <v>0</v>
      </c>
      <c r="I21" s="473">
        <f t="shared" si="1"/>
        <v>0</v>
      </c>
      <c r="K21" s="423">
        <f t="shared" si="2"/>
        <v>0</v>
      </c>
    </row>
    <row r="22" spans="1:11" ht="19.5">
      <c r="A22" s="391">
        <v>18</v>
      </c>
      <c r="B22" s="747" t="s">
        <v>170</v>
      </c>
      <c r="C22" s="736">
        <v>1015</v>
      </c>
      <c r="D22" s="746">
        <v>0</v>
      </c>
      <c r="E22" s="746">
        <v>0</v>
      </c>
      <c r="F22" s="746">
        <v>0</v>
      </c>
      <c r="G22" s="746">
        <v>0</v>
      </c>
      <c r="H22" s="746">
        <v>0</v>
      </c>
      <c r="I22" s="473">
        <f t="shared" si="1"/>
        <v>0</v>
      </c>
      <c r="K22" s="423">
        <f t="shared" si="2"/>
        <v>0</v>
      </c>
    </row>
    <row r="23" spans="1:11" ht="19.5">
      <c r="A23" s="391">
        <v>19</v>
      </c>
      <c r="B23" s="747" t="s">
        <v>172</v>
      </c>
      <c r="C23" s="741">
        <v>236074</v>
      </c>
      <c r="D23" s="746">
        <v>0</v>
      </c>
      <c r="E23" s="746">
        <v>0</v>
      </c>
      <c r="F23" s="746">
        <v>0</v>
      </c>
      <c r="G23" s="746">
        <v>0</v>
      </c>
      <c r="H23" s="746">
        <v>0</v>
      </c>
      <c r="I23" s="473">
        <f t="shared" si="1"/>
        <v>0</v>
      </c>
      <c r="K23" s="423">
        <f t="shared" si="2"/>
        <v>0</v>
      </c>
    </row>
    <row r="24" spans="1:11" ht="19.5">
      <c r="A24" s="391">
        <v>20</v>
      </c>
      <c r="B24" s="747" t="s">
        <v>135</v>
      </c>
      <c r="C24" s="736">
        <v>132862.56</v>
      </c>
      <c r="D24" s="746">
        <v>0</v>
      </c>
      <c r="E24" s="746">
        <v>0</v>
      </c>
      <c r="F24" s="746">
        <v>0</v>
      </c>
      <c r="G24" s="746">
        <v>0</v>
      </c>
      <c r="H24" s="746">
        <v>52</v>
      </c>
      <c r="I24" s="473">
        <f t="shared" si="1"/>
        <v>-52</v>
      </c>
      <c r="K24" s="423">
        <f t="shared" si="2"/>
        <v>0</v>
      </c>
    </row>
    <row r="25" spans="1:11" ht="19.5">
      <c r="A25" s="391">
        <v>21</v>
      </c>
      <c r="B25" s="747" t="s">
        <v>136</v>
      </c>
      <c r="C25" s="736">
        <v>84781.5</v>
      </c>
      <c r="D25" s="746">
        <v>0</v>
      </c>
      <c r="E25" s="746">
        <v>0</v>
      </c>
      <c r="F25" s="746">
        <v>0</v>
      </c>
      <c r="G25" s="746">
        <v>0</v>
      </c>
      <c r="H25" s="746">
        <v>0</v>
      </c>
      <c r="I25" s="473">
        <f t="shared" si="1"/>
        <v>0</v>
      </c>
      <c r="K25" s="423">
        <f t="shared" si="2"/>
        <v>0</v>
      </c>
    </row>
    <row r="26" spans="1:11" ht="19.5">
      <c r="A26" s="391">
        <v>22</v>
      </c>
      <c r="B26" s="747" t="s">
        <v>137</v>
      </c>
      <c r="C26" s="736">
        <v>2565</v>
      </c>
      <c r="D26" s="746">
        <v>0</v>
      </c>
      <c r="E26" s="746">
        <v>0</v>
      </c>
      <c r="F26" s="746">
        <v>0</v>
      </c>
      <c r="G26" s="746">
        <v>0</v>
      </c>
      <c r="H26" s="746">
        <v>0</v>
      </c>
      <c r="I26" s="473">
        <f t="shared" si="1"/>
        <v>0</v>
      </c>
      <c r="K26" s="423">
        <f t="shared" si="2"/>
        <v>0</v>
      </c>
    </row>
    <row r="27" spans="1:11" ht="19.5">
      <c r="A27" s="391">
        <v>23</v>
      </c>
      <c r="B27" s="747" t="s">
        <v>139</v>
      </c>
      <c r="C27" s="737">
        <v>839.25</v>
      </c>
      <c r="D27" s="746">
        <v>0</v>
      </c>
      <c r="E27" s="746">
        <v>0</v>
      </c>
      <c r="F27" s="746">
        <v>0</v>
      </c>
      <c r="G27" s="746">
        <v>0</v>
      </c>
      <c r="H27" s="746">
        <v>0</v>
      </c>
      <c r="I27" s="473">
        <f t="shared" si="1"/>
        <v>0</v>
      </c>
      <c r="K27" s="423">
        <f t="shared" si="2"/>
        <v>0</v>
      </c>
    </row>
    <row r="28" spans="1:11" ht="19.5">
      <c r="A28" s="391">
        <v>24</v>
      </c>
      <c r="B28" s="747" t="s">
        <v>140</v>
      </c>
      <c r="C28" s="741">
        <v>72542.240000000005</v>
      </c>
      <c r="D28" s="746">
        <v>0</v>
      </c>
      <c r="E28" s="746">
        <v>0</v>
      </c>
      <c r="F28" s="746">
        <v>0</v>
      </c>
      <c r="G28" s="746">
        <v>0</v>
      </c>
      <c r="H28" s="746">
        <v>0</v>
      </c>
      <c r="I28" s="473">
        <f t="shared" si="1"/>
        <v>0</v>
      </c>
      <c r="K28" s="423">
        <f t="shared" si="2"/>
        <v>0</v>
      </c>
    </row>
    <row r="29" spans="1:11" ht="19.5">
      <c r="A29" s="391">
        <v>25</v>
      </c>
      <c r="B29" s="747" t="s">
        <v>141</v>
      </c>
      <c r="C29" s="736">
        <v>87342.5</v>
      </c>
      <c r="D29" s="746">
        <v>0</v>
      </c>
      <c r="E29" s="746">
        <v>0</v>
      </c>
      <c r="F29" s="746">
        <v>0</v>
      </c>
      <c r="G29" s="746">
        <v>0</v>
      </c>
      <c r="H29" s="746">
        <v>0</v>
      </c>
      <c r="I29" s="473">
        <f t="shared" si="1"/>
        <v>0</v>
      </c>
      <c r="K29" s="423">
        <f t="shared" si="2"/>
        <v>0</v>
      </c>
    </row>
    <row r="30" spans="1:11" ht="19.5">
      <c r="A30" s="391">
        <v>26</v>
      </c>
      <c r="B30" s="747" t="s">
        <v>142</v>
      </c>
      <c r="C30" s="741">
        <v>112314</v>
      </c>
      <c r="D30" s="746">
        <v>0</v>
      </c>
      <c r="E30" s="746">
        <v>0</v>
      </c>
      <c r="F30" s="746">
        <v>0</v>
      </c>
      <c r="G30" s="746">
        <v>0</v>
      </c>
      <c r="H30" s="746">
        <v>0</v>
      </c>
      <c r="I30" s="473">
        <f t="shared" si="1"/>
        <v>0</v>
      </c>
      <c r="K30" s="423">
        <f t="shared" si="2"/>
        <v>0</v>
      </c>
    </row>
    <row r="31" spans="1:11" ht="19.5">
      <c r="A31" s="391">
        <v>27</v>
      </c>
      <c r="B31" s="747" t="s">
        <v>143</v>
      </c>
      <c r="C31" s="748">
        <v>10337</v>
      </c>
      <c r="D31" s="749">
        <v>0</v>
      </c>
      <c r="E31" s="749">
        <v>0</v>
      </c>
      <c r="F31" s="746">
        <v>0</v>
      </c>
      <c r="G31" s="749">
        <v>0</v>
      </c>
      <c r="H31" s="749">
        <v>0</v>
      </c>
      <c r="I31" s="473">
        <f t="shared" si="1"/>
        <v>0</v>
      </c>
      <c r="K31" s="423">
        <f t="shared" si="2"/>
        <v>0</v>
      </c>
    </row>
    <row r="32" spans="1:11" ht="19.5">
      <c r="A32" s="391">
        <v>28</v>
      </c>
      <c r="B32" s="747" t="s">
        <v>144</v>
      </c>
      <c r="C32" s="736">
        <v>38121.42</v>
      </c>
      <c r="D32" s="746">
        <v>0</v>
      </c>
      <c r="E32" s="746">
        <v>0</v>
      </c>
      <c r="F32" s="746">
        <v>0</v>
      </c>
      <c r="G32" s="746">
        <v>0</v>
      </c>
      <c r="H32" s="746">
        <v>0</v>
      </c>
      <c r="I32" s="473">
        <f t="shared" si="1"/>
        <v>0</v>
      </c>
      <c r="K32" s="423">
        <f t="shared" si="2"/>
        <v>0</v>
      </c>
    </row>
    <row r="33" spans="1:11" ht="19.5">
      <c r="A33" s="391">
        <v>29</v>
      </c>
      <c r="B33" s="747" t="s">
        <v>145</v>
      </c>
      <c r="C33" s="736">
        <v>81962.12</v>
      </c>
      <c r="D33" s="746">
        <v>0</v>
      </c>
      <c r="E33" s="746">
        <v>0</v>
      </c>
      <c r="F33" s="746">
        <v>0</v>
      </c>
      <c r="G33" s="746">
        <v>0</v>
      </c>
      <c r="H33" s="746">
        <v>0</v>
      </c>
      <c r="I33" s="473">
        <f t="shared" si="1"/>
        <v>0</v>
      </c>
      <c r="K33" s="423">
        <f t="shared" si="2"/>
        <v>0</v>
      </c>
    </row>
    <row r="34" spans="1:11" ht="19.5">
      <c r="A34" s="391">
        <v>30</v>
      </c>
      <c r="B34" s="747" t="s">
        <v>146</v>
      </c>
      <c r="C34" s="736">
        <v>401.25</v>
      </c>
      <c r="D34" s="746">
        <v>0</v>
      </c>
      <c r="E34" s="746">
        <v>0</v>
      </c>
      <c r="F34" s="746">
        <v>0</v>
      </c>
      <c r="G34" s="746">
        <v>0</v>
      </c>
      <c r="H34" s="746">
        <v>0</v>
      </c>
      <c r="I34" s="473">
        <f t="shared" si="1"/>
        <v>0</v>
      </c>
      <c r="K34" s="423">
        <f t="shared" si="2"/>
        <v>0</v>
      </c>
    </row>
    <row r="35" spans="1:11" ht="19.5">
      <c r="A35" s="391">
        <v>31</v>
      </c>
      <c r="B35" s="747" t="s">
        <v>147</v>
      </c>
      <c r="C35" s="736">
        <v>9748.89</v>
      </c>
      <c r="D35" s="746">
        <v>0</v>
      </c>
      <c r="E35" s="746">
        <v>0</v>
      </c>
      <c r="F35" s="746">
        <v>0</v>
      </c>
      <c r="G35" s="746">
        <v>0</v>
      </c>
      <c r="H35" s="746">
        <v>0</v>
      </c>
      <c r="I35" s="473">
        <f t="shared" si="1"/>
        <v>0</v>
      </c>
      <c r="K35" s="423">
        <f t="shared" si="2"/>
        <v>0</v>
      </c>
    </row>
    <row r="36" spans="1:11" ht="19.5">
      <c r="A36" s="391">
        <v>32</v>
      </c>
      <c r="B36" s="747" t="s">
        <v>148</v>
      </c>
      <c r="C36" s="736">
        <v>11946.37</v>
      </c>
      <c r="D36" s="746">
        <v>0</v>
      </c>
      <c r="E36" s="746">
        <v>0</v>
      </c>
      <c r="F36" s="746">
        <v>0</v>
      </c>
      <c r="G36" s="746">
        <v>0</v>
      </c>
      <c r="H36" s="746">
        <v>0</v>
      </c>
      <c r="I36" s="473">
        <f t="shared" si="1"/>
        <v>0</v>
      </c>
      <c r="K36" s="423">
        <f t="shared" si="2"/>
        <v>0</v>
      </c>
    </row>
    <row r="37" spans="1:11" ht="19.5">
      <c r="A37" s="391">
        <v>33</v>
      </c>
      <c r="B37" s="747" t="s">
        <v>151</v>
      </c>
      <c r="C37" s="736">
        <v>2790.25</v>
      </c>
      <c r="D37" s="746">
        <v>0</v>
      </c>
      <c r="E37" s="746">
        <v>0</v>
      </c>
      <c r="F37" s="746">
        <v>0</v>
      </c>
      <c r="G37" s="746">
        <v>0</v>
      </c>
      <c r="H37" s="746">
        <v>0</v>
      </c>
      <c r="I37" s="473">
        <f t="shared" si="1"/>
        <v>0</v>
      </c>
      <c r="K37" s="423">
        <f t="shared" si="2"/>
        <v>0</v>
      </c>
    </row>
    <row r="38" spans="1:11" ht="19.5">
      <c r="A38" s="391">
        <v>34</v>
      </c>
      <c r="B38" s="747" t="s">
        <v>152</v>
      </c>
      <c r="C38" s="736">
        <v>133840.59</v>
      </c>
      <c r="D38" s="746">
        <v>0</v>
      </c>
      <c r="E38" s="746">
        <v>0</v>
      </c>
      <c r="F38" s="746">
        <v>0</v>
      </c>
      <c r="G38" s="746">
        <v>0</v>
      </c>
      <c r="H38" s="746">
        <v>0</v>
      </c>
      <c r="I38" s="473">
        <f t="shared" si="1"/>
        <v>0</v>
      </c>
      <c r="K38" s="423">
        <f t="shared" si="2"/>
        <v>0</v>
      </c>
    </row>
    <row r="39" spans="1:11" ht="19.5">
      <c r="A39" s="391">
        <v>35</v>
      </c>
      <c r="B39" s="747" t="s">
        <v>153</v>
      </c>
      <c r="C39" s="736">
        <v>505</v>
      </c>
      <c r="D39" s="746">
        <v>0</v>
      </c>
      <c r="E39" s="746">
        <v>0</v>
      </c>
      <c r="F39" s="746">
        <v>0</v>
      </c>
      <c r="G39" s="746">
        <v>0</v>
      </c>
      <c r="H39" s="746">
        <v>0</v>
      </c>
      <c r="I39" s="473">
        <f t="shared" si="1"/>
        <v>0</v>
      </c>
      <c r="K39" s="423">
        <f t="shared" si="2"/>
        <v>0</v>
      </c>
    </row>
    <row r="40" spans="1:11" ht="19.5">
      <c r="A40" s="391">
        <v>36</v>
      </c>
      <c r="B40" s="747" t="s">
        <v>190</v>
      </c>
      <c r="C40" s="736">
        <v>0.25</v>
      </c>
      <c r="D40" s="746">
        <v>0</v>
      </c>
      <c r="E40" s="746">
        <v>0</v>
      </c>
      <c r="F40" s="746">
        <v>0</v>
      </c>
      <c r="G40" s="746">
        <v>0</v>
      </c>
      <c r="H40" s="746">
        <v>0</v>
      </c>
      <c r="I40" s="473">
        <f t="shared" si="1"/>
        <v>0</v>
      </c>
      <c r="K40" s="423">
        <f t="shared" si="2"/>
        <v>0</v>
      </c>
    </row>
    <row r="41" spans="1:11" ht="19.5">
      <c r="A41" s="391">
        <v>37</v>
      </c>
      <c r="B41" s="747" t="s">
        <v>116</v>
      </c>
      <c r="C41" s="736">
        <v>187587</v>
      </c>
      <c r="D41" s="746">
        <v>0</v>
      </c>
      <c r="E41" s="746">
        <v>0</v>
      </c>
      <c r="F41" s="746">
        <v>0</v>
      </c>
      <c r="G41" s="746">
        <v>0</v>
      </c>
      <c r="H41" s="746">
        <v>0</v>
      </c>
      <c r="I41" s="473">
        <f t="shared" si="1"/>
        <v>0</v>
      </c>
      <c r="K41" s="423">
        <f t="shared" si="2"/>
        <v>0</v>
      </c>
    </row>
    <row r="42" spans="1:11" ht="19.5">
      <c r="A42" s="391">
        <v>38</v>
      </c>
      <c r="B42" s="747" t="s">
        <v>119</v>
      </c>
      <c r="C42" s="737">
        <v>65.099999999999994</v>
      </c>
      <c r="D42" s="746">
        <v>0</v>
      </c>
      <c r="E42" s="746">
        <v>0</v>
      </c>
      <c r="F42" s="746">
        <v>0</v>
      </c>
      <c r="G42" s="746">
        <v>0</v>
      </c>
      <c r="H42" s="746">
        <v>0</v>
      </c>
      <c r="I42" s="473">
        <f t="shared" si="1"/>
        <v>0</v>
      </c>
      <c r="K42" s="423">
        <f t="shared" si="2"/>
        <v>0</v>
      </c>
    </row>
    <row r="43" spans="1:11" ht="19.5">
      <c r="A43" s="391">
        <v>39</v>
      </c>
      <c r="B43" s="747" t="s">
        <v>120</v>
      </c>
      <c r="C43" s="737">
        <v>105904.14</v>
      </c>
      <c r="D43" s="746">
        <v>0</v>
      </c>
      <c r="E43" s="746">
        <v>0</v>
      </c>
      <c r="F43" s="746">
        <v>0</v>
      </c>
      <c r="G43" s="746">
        <v>0</v>
      </c>
      <c r="H43" s="746">
        <v>0</v>
      </c>
      <c r="I43" s="473">
        <f t="shared" si="1"/>
        <v>0</v>
      </c>
      <c r="K43" s="423">
        <f t="shared" si="2"/>
        <v>0</v>
      </c>
    </row>
    <row r="44" spans="1:11" ht="19.5">
      <c r="A44" s="391">
        <v>40</v>
      </c>
      <c r="B44" s="747" t="s">
        <v>123</v>
      </c>
      <c r="C44" s="737">
        <v>12019.25</v>
      </c>
      <c r="D44" s="746">
        <v>0</v>
      </c>
      <c r="E44" s="746">
        <v>0</v>
      </c>
      <c r="F44" s="746">
        <v>0</v>
      </c>
      <c r="G44" s="746">
        <v>0</v>
      </c>
      <c r="H44" s="746">
        <v>0</v>
      </c>
      <c r="I44" s="473">
        <f t="shared" si="1"/>
        <v>0</v>
      </c>
      <c r="K44" s="423">
        <f t="shared" si="2"/>
        <v>0</v>
      </c>
    </row>
    <row r="45" spans="1:11" ht="19.5">
      <c r="A45" s="391">
        <v>41</v>
      </c>
      <c r="B45" s="747" t="s">
        <v>124</v>
      </c>
      <c r="C45" s="737">
        <v>36096</v>
      </c>
      <c r="D45" s="746">
        <v>0</v>
      </c>
      <c r="E45" s="746">
        <v>0</v>
      </c>
      <c r="F45" s="746">
        <v>0</v>
      </c>
      <c r="G45" s="746">
        <v>0</v>
      </c>
      <c r="H45" s="746">
        <v>0</v>
      </c>
      <c r="I45" s="473">
        <f t="shared" si="1"/>
        <v>0</v>
      </c>
      <c r="K45" s="423">
        <f t="shared" si="2"/>
        <v>0</v>
      </c>
    </row>
    <row r="46" spans="1:11" ht="19.5">
      <c r="A46" s="391">
        <v>42</v>
      </c>
      <c r="B46" s="747" t="s">
        <v>125</v>
      </c>
      <c r="C46" s="737">
        <v>409065.64</v>
      </c>
      <c r="D46" s="746">
        <v>0</v>
      </c>
      <c r="E46" s="746">
        <v>0</v>
      </c>
      <c r="F46" s="746">
        <v>0</v>
      </c>
      <c r="G46" s="746">
        <v>0</v>
      </c>
      <c r="H46" s="746">
        <v>0</v>
      </c>
      <c r="I46" s="473">
        <f t="shared" si="1"/>
        <v>0</v>
      </c>
      <c r="K46" s="423">
        <f t="shared" si="2"/>
        <v>0</v>
      </c>
    </row>
    <row r="47" spans="1:11" ht="19.5">
      <c r="A47" s="391">
        <v>43</v>
      </c>
      <c r="B47" s="747" t="s">
        <v>126</v>
      </c>
      <c r="C47" s="737">
        <v>1068</v>
      </c>
      <c r="D47" s="746">
        <v>0</v>
      </c>
      <c r="E47" s="746">
        <v>0</v>
      </c>
      <c r="F47" s="746">
        <v>0</v>
      </c>
      <c r="G47" s="746">
        <v>0</v>
      </c>
      <c r="H47" s="746">
        <v>0</v>
      </c>
      <c r="I47" s="473">
        <f t="shared" si="1"/>
        <v>0</v>
      </c>
      <c r="K47" s="423">
        <f t="shared" si="2"/>
        <v>0</v>
      </c>
    </row>
    <row r="48" spans="1:11" ht="19.5">
      <c r="A48" s="391">
        <v>44</v>
      </c>
      <c r="B48" s="747" t="s">
        <v>130</v>
      </c>
      <c r="C48" s="737">
        <v>180704</v>
      </c>
      <c r="D48" s="746">
        <v>0</v>
      </c>
      <c r="E48" s="746">
        <v>0</v>
      </c>
      <c r="F48" s="746">
        <v>0</v>
      </c>
      <c r="G48" s="746">
        <v>0</v>
      </c>
      <c r="H48" s="746">
        <v>0</v>
      </c>
      <c r="I48" s="473">
        <f t="shared" si="1"/>
        <v>0</v>
      </c>
      <c r="K48" s="423">
        <f t="shared" si="2"/>
        <v>0</v>
      </c>
    </row>
    <row r="49" spans="1:11" ht="19.5">
      <c r="A49" s="391">
        <v>45</v>
      </c>
      <c r="B49" s="747" t="s">
        <v>132</v>
      </c>
      <c r="C49" s="737">
        <v>19394.5</v>
      </c>
      <c r="D49" s="746">
        <v>0</v>
      </c>
      <c r="E49" s="746">
        <v>0</v>
      </c>
      <c r="F49" s="746">
        <v>0</v>
      </c>
      <c r="G49" s="746">
        <v>0</v>
      </c>
      <c r="H49" s="746">
        <v>0</v>
      </c>
      <c r="I49" s="473">
        <f t="shared" si="1"/>
        <v>0</v>
      </c>
      <c r="K49" s="423">
        <f t="shared" si="2"/>
        <v>0</v>
      </c>
    </row>
    <row r="50" spans="1:11" ht="19.5">
      <c r="A50" s="391">
        <v>46</v>
      </c>
      <c r="B50" s="747" t="s">
        <v>131</v>
      </c>
      <c r="C50" s="737">
        <v>94471</v>
      </c>
      <c r="D50" s="746">
        <v>0</v>
      </c>
      <c r="E50" s="746">
        <v>0</v>
      </c>
      <c r="F50" s="746">
        <v>0</v>
      </c>
      <c r="G50" s="746">
        <v>0</v>
      </c>
      <c r="H50" s="746">
        <v>0</v>
      </c>
      <c r="I50" s="473">
        <f t="shared" si="1"/>
        <v>0</v>
      </c>
      <c r="K50" s="423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D4589-FB78-4CB6-B4B2-09452FB96AEE}">
  <sheetPr codeName="Sheet66">
    <tabColor theme="7" tint="0.59999389629810485"/>
  </sheetPr>
  <dimension ref="A1:K5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12" sqref="G12"/>
    </sheetView>
  </sheetViews>
  <sheetFormatPr defaultColWidth="9" defaultRowHeight="18.75"/>
  <cols>
    <col min="1" max="1" width="9" style="423"/>
    <col min="2" max="2" width="13.28515625" style="731" customWidth="1"/>
    <col min="3" max="3" width="14.7109375" style="423" customWidth="1"/>
    <col min="4" max="6" width="9" style="423"/>
    <col min="7" max="8" width="13.42578125" style="423" customWidth="1"/>
    <col min="9" max="9" width="14.140625" style="423" customWidth="1"/>
    <col min="10" max="16384" width="9" style="423"/>
  </cols>
  <sheetData>
    <row r="1" spans="1:11">
      <c r="A1" s="876" t="s">
        <v>590</v>
      </c>
      <c r="B1" s="876"/>
      <c r="C1" s="876"/>
      <c r="D1" s="876"/>
      <c r="E1" s="876"/>
      <c r="F1" s="876"/>
      <c r="G1" s="876"/>
      <c r="H1" s="876"/>
      <c r="I1" s="876"/>
    </row>
    <row r="2" spans="1:11">
      <c r="A2" s="917" t="s">
        <v>227</v>
      </c>
      <c r="B2" s="919" t="s">
        <v>4</v>
      </c>
      <c r="C2" s="465" t="s">
        <v>275</v>
      </c>
      <c r="D2" s="850" t="s">
        <v>276</v>
      </c>
      <c r="E2" s="850"/>
      <c r="F2" s="850"/>
      <c r="G2" s="138" t="s">
        <v>259</v>
      </c>
      <c r="H2" s="138" t="s">
        <v>259</v>
      </c>
      <c r="I2" s="138" t="s">
        <v>277</v>
      </c>
      <c r="K2" s="422" t="s">
        <v>318</v>
      </c>
    </row>
    <row r="3" spans="1:11">
      <c r="A3" s="917"/>
      <c r="B3" s="919"/>
      <c r="C3" s="465" t="s">
        <v>272</v>
      </c>
      <c r="D3" s="444" t="s">
        <v>288</v>
      </c>
      <c r="E3" s="444" t="s">
        <v>289</v>
      </c>
      <c r="F3" s="444" t="s">
        <v>290</v>
      </c>
      <c r="G3" s="138" t="s">
        <v>235</v>
      </c>
      <c r="H3" s="474" t="s">
        <v>282</v>
      </c>
      <c r="I3" s="138" t="s">
        <v>272</v>
      </c>
    </row>
    <row r="4" spans="1:11">
      <c r="A4" s="850" t="s">
        <v>287</v>
      </c>
      <c r="B4" s="850"/>
      <c r="C4" s="465">
        <f>SUM(C5:C50)</f>
        <v>4009066.8000000012</v>
      </c>
      <c r="D4" s="465">
        <f>SUM(D5:D50)</f>
        <v>17.5</v>
      </c>
      <c r="E4" s="465">
        <f t="shared" ref="E4:H4" si="0">SUM(E5:E50)</f>
        <v>114</v>
      </c>
      <c r="F4" s="465">
        <f t="shared" si="0"/>
        <v>98</v>
      </c>
      <c r="G4" s="465">
        <f t="shared" si="0"/>
        <v>229.5</v>
      </c>
      <c r="H4" s="465">
        <f t="shared" si="0"/>
        <v>229.5</v>
      </c>
      <c r="I4" s="465">
        <f>SUM(I5:I50)</f>
        <v>0</v>
      </c>
      <c r="K4" s="424">
        <f>SUM(K5:K50)</f>
        <v>3</v>
      </c>
    </row>
    <row r="5" spans="1:11" ht="19.5">
      <c r="A5" s="391">
        <v>1</v>
      </c>
      <c r="B5" s="718" t="s">
        <v>135</v>
      </c>
      <c r="C5" s="741">
        <v>132862.56</v>
      </c>
      <c r="D5" s="746">
        <v>11</v>
      </c>
      <c r="E5" s="746">
        <v>101</v>
      </c>
      <c r="F5" s="746">
        <v>96</v>
      </c>
      <c r="G5" s="746">
        <v>208</v>
      </c>
      <c r="H5" s="746">
        <v>208</v>
      </c>
      <c r="I5" s="473">
        <f>+G5-H5</f>
        <v>0</v>
      </c>
      <c r="K5" s="423">
        <f>IF(G5&gt;0,1,0)</f>
        <v>1</v>
      </c>
    </row>
    <row r="6" spans="1:11" ht="19.5">
      <c r="A6" s="391">
        <v>2</v>
      </c>
      <c r="B6" s="718" t="s">
        <v>138</v>
      </c>
      <c r="C6" s="736">
        <v>260769.25</v>
      </c>
      <c r="D6" s="746">
        <v>5.5</v>
      </c>
      <c r="E6" s="746">
        <v>13</v>
      </c>
      <c r="F6" s="746">
        <v>0</v>
      </c>
      <c r="G6" s="746">
        <v>18.5</v>
      </c>
      <c r="H6" s="746">
        <v>18.5</v>
      </c>
      <c r="I6" s="473">
        <f t="shared" ref="I6:I50" si="1">+G6-H6</f>
        <v>0</v>
      </c>
      <c r="K6" s="423">
        <f t="shared" ref="K6:K50" si="2">IF(G6&gt;0,1,0)</f>
        <v>1</v>
      </c>
    </row>
    <row r="7" spans="1:11" ht="19.5">
      <c r="A7" s="391">
        <v>3</v>
      </c>
      <c r="B7" s="718" t="s">
        <v>150</v>
      </c>
      <c r="C7" s="736">
        <v>334060.48</v>
      </c>
      <c r="D7" s="746">
        <v>1</v>
      </c>
      <c r="E7" s="746">
        <v>0</v>
      </c>
      <c r="F7" s="746">
        <v>2</v>
      </c>
      <c r="G7" s="746">
        <v>3</v>
      </c>
      <c r="H7" s="746">
        <v>3</v>
      </c>
      <c r="I7" s="473">
        <f t="shared" si="1"/>
        <v>0</v>
      </c>
      <c r="K7" s="423">
        <f t="shared" si="2"/>
        <v>1</v>
      </c>
    </row>
    <row r="8" spans="1:11" ht="19.5">
      <c r="A8" s="391">
        <v>4</v>
      </c>
      <c r="B8" s="719" t="s">
        <v>156</v>
      </c>
      <c r="C8" s="736">
        <v>56792</v>
      </c>
      <c r="D8" s="746">
        <v>0</v>
      </c>
      <c r="E8" s="746">
        <v>0</v>
      </c>
      <c r="F8" s="746">
        <v>0</v>
      </c>
      <c r="G8" s="746">
        <v>0</v>
      </c>
      <c r="H8" s="746">
        <v>0</v>
      </c>
      <c r="I8" s="473">
        <f t="shared" si="1"/>
        <v>0</v>
      </c>
      <c r="K8" s="423">
        <f t="shared" si="2"/>
        <v>0</v>
      </c>
    </row>
    <row r="9" spans="1:11" ht="19.5">
      <c r="A9" s="391">
        <v>5</v>
      </c>
      <c r="B9" s="719" t="s">
        <v>158</v>
      </c>
      <c r="C9" s="741">
        <v>10</v>
      </c>
      <c r="D9" s="746">
        <v>0</v>
      </c>
      <c r="E9" s="746">
        <v>0</v>
      </c>
      <c r="F9" s="746">
        <v>0</v>
      </c>
      <c r="G9" s="746">
        <v>0</v>
      </c>
      <c r="H9" s="746">
        <v>0</v>
      </c>
      <c r="I9" s="473">
        <f t="shared" si="1"/>
        <v>0</v>
      </c>
      <c r="K9" s="423">
        <f t="shared" si="2"/>
        <v>0</v>
      </c>
    </row>
    <row r="10" spans="1:11" ht="19.5">
      <c r="A10" s="391">
        <v>6</v>
      </c>
      <c r="B10" s="719" t="s">
        <v>159</v>
      </c>
      <c r="C10" s="736">
        <v>203712</v>
      </c>
      <c r="D10" s="746">
        <v>0</v>
      </c>
      <c r="E10" s="746">
        <v>0</v>
      </c>
      <c r="F10" s="746">
        <v>0</v>
      </c>
      <c r="G10" s="746">
        <v>0</v>
      </c>
      <c r="H10" s="746">
        <v>0</v>
      </c>
      <c r="I10" s="473">
        <f t="shared" si="1"/>
        <v>0</v>
      </c>
      <c r="K10" s="423">
        <f t="shared" si="2"/>
        <v>0</v>
      </c>
    </row>
    <row r="11" spans="1:11" ht="19.5">
      <c r="A11" s="391">
        <v>7</v>
      </c>
      <c r="B11" s="719" t="s">
        <v>160</v>
      </c>
      <c r="C11" s="736">
        <v>40787.75</v>
      </c>
      <c r="D11" s="746">
        <v>0</v>
      </c>
      <c r="E11" s="746">
        <v>0</v>
      </c>
      <c r="F11" s="746">
        <v>0</v>
      </c>
      <c r="G11" s="746">
        <v>0</v>
      </c>
      <c r="H11" s="746">
        <v>0</v>
      </c>
      <c r="I11" s="473">
        <f t="shared" si="1"/>
        <v>0</v>
      </c>
      <c r="K11" s="423">
        <f t="shared" si="2"/>
        <v>0</v>
      </c>
    </row>
    <row r="12" spans="1:11" ht="19.5">
      <c r="A12" s="391">
        <v>8</v>
      </c>
      <c r="B12" s="719" t="s">
        <v>161</v>
      </c>
      <c r="C12" s="737">
        <v>25418.5</v>
      </c>
      <c r="D12" s="746">
        <v>0</v>
      </c>
      <c r="E12" s="746">
        <v>0</v>
      </c>
      <c r="F12" s="746">
        <v>0</v>
      </c>
      <c r="G12" s="746">
        <v>0</v>
      </c>
      <c r="H12" s="746">
        <v>0</v>
      </c>
      <c r="I12" s="473">
        <f t="shared" si="1"/>
        <v>0</v>
      </c>
      <c r="K12" s="423">
        <f t="shared" si="2"/>
        <v>0</v>
      </c>
    </row>
    <row r="13" spans="1:11" ht="19.5">
      <c r="A13" s="391">
        <v>9</v>
      </c>
      <c r="B13" s="719" t="s">
        <v>162</v>
      </c>
      <c r="C13" s="741">
        <v>28.5</v>
      </c>
      <c r="D13" s="746">
        <v>0</v>
      </c>
      <c r="E13" s="746">
        <v>0</v>
      </c>
      <c r="F13" s="746">
        <v>0</v>
      </c>
      <c r="G13" s="746">
        <v>0</v>
      </c>
      <c r="H13" s="746">
        <v>0</v>
      </c>
      <c r="I13" s="473">
        <f t="shared" si="1"/>
        <v>0</v>
      </c>
      <c r="K13" s="423">
        <f t="shared" si="2"/>
        <v>0</v>
      </c>
    </row>
    <row r="14" spans="1:11" ht="19.5">
      <c r="A14" s="391">
        <v>10</v>
      </c>
      <c r="B14" s="719" t="s">
        <v>174</v>
      </c>
      <c r="C14" s="736">
        <v>371579.02</v>
      </c>
      <c r="D14" s="746">
        <v>0</v>
      </c>
      <c r="E14" s="746">
        <v>0</v>
      </c>
      <c r="F14" s="746">
        <v>0</v>
      </c>
      <c r="G14" s="746">
        <v>0</v>
      </c>
      <c r="H14" s="746">
        <v>0</v>
      </c>
      <c r="I14" s="473">
        <f t="shared" si="1"/>
        <v>0</v>
      </c>
      <c r="K14" s="423">
        <f t="shared" si="2"/>
        <v>0</v>
      </c>
    </row>
    <row r="15" spans="1:11" ht="19.5">
      <c r="A15" s="391">
        <v>11</v>
      </c>
      <c r="B15" s="719" t="s">
        <v>175</v>
      </c>
      <c r="C15" s="736">
        <v>59431</v>
      </c>
      <c r="D15" s="746">
        <v>0</v>
      </c>
      <c r="E15" s="746">
        <v>0</v>
      </c>
      <c r="F15" s="746">
        <v>0</v>
      </c>
      <c r="G15" s="746">
        <v>0</v>
      </c>
      <c r="H15" s="746">
        <v>0</v>
      </c>
      <c r="I15" s="473">
        <f t="shared" si="1"/>
        <v>0</v>
      </c>
      <c r="K15" s="423">
        <f t="shared" si="2"/>
        <v>0</v>
      </c>
    </row>
    <row r="16" spans="1:11" ht="19.5">
      <c r="A16" s="391">
        <v>12</v>
      </c>
      <c r="B16" s="719" t="s">
        <v>177</v>
      </c>
      <c r="C16" s="736">
        <v>32575</v>
      </c>
      <c r="D16" s="746">
        <v>0</v>
      </c>
      <c r="E16" s="746">
        <v>0</v>
      </c>
      <c r="F16" s="746">
        <v>0</v>
      </c>
      <c r="G16" s="746">
        <v>0</v>
      </c>
      <c r="H16" s="746">
        <v>0</v>
      </c>
      <c r="I16" s="473">
        <f t="shared" si="1"/>
        <v>0</v>
      </c>
      <c r="K16" s="423">
        <f t="shared" si="2"/>
        <v>0</v>
      </c>
    </row>
    <row r="17" spans="1:11" ht="19.5">
      <c r="A17" s="391">
        <v>13</v>
      </c>
      <c r="B17" s="719" t="s">
        <v>178</v>
      </c>
      <c r="C17" s="736">
        <v>33130.269999999997</v>
      </c>
      <c r="D17" s="746">
        <v>0</v>
      </c>
      <c r="E17" s="746">
        <v>0</v>
      </c>
      <c r="F17" s="746">
        <v>0</v>
      </c>
      <c r="G17" s="746">
        <v>0</v>
      </c>
      <c r="H17" s="746">
        <v>0</v>
      </c>
      <c r="I17" s="473">
        <f t="shared" si="1"/>
        <v>0</v>
      </c>
      <c r="K17" s="423">
        <f t="shared" si="2"/>
        <v>0</v>
      </c>
    </row>
    <row r="18" spans="1:11" ht="19.5">
      <c r="A18" s="391">
        <v>14</v>
      </c>
      <c r="B18" s="719" t="s">
        <v>181</v>
      </c>
      <c r="C18" s="736">
        <v>392984.25</v>
      </c>
      <c r="D18" s="746">
        <v>0</v>
      </c>
      <c r="E18" s="746">
        <v>0</v>
      </c>
      <c r="F18" s="746">
        <v>0</v>
      </c>
      <c r="G18" s="746">
        <v>0</v>
      </c>
      <c r="H18" s="746">
        <v>0</v>
      </c>
      <c r="I18" s="473">
        <f t="shared" si="1"/>
        <v>0</v>
      </c>
      <c r="K18" s="423">
        <f t="shared" si="2"/>
        <v>0</v>
      </c>
    </row>
    <row r="19" spans="1:11" ht="19.5">
      <c r="A19" s="391">
        <v>15</v>
      </c>
      <c r="B19" s="719" t="s">
        <v>164</v>
      </c>
      <c r="C19" s="741">
        <v>15</v>
      </c>
      <c r="D19" s="746">
        <v>0</v>
      </c>
      <c r="E19" s="746">
        <v>0</v>
      </c>
      <c r="F19" s="746">
        <v>0</v>
      </c>
      <c r="G19" s="746">
        <v>0</v>
      </c>
      <c r="H19" s="746">
        <v>0</v>
      </c>
      <c r="I19" s="473">
        <f t="shared" si="1"/>
        <v>0</v>
      </c>
      <c r="K19" s="423">
        <f t="shared" si="2"/>
        <v>0</v>
      </c>
    </row>
    <row r="20" spans="1:11" ht="19.5">
      <c r="A20" s="391">
        <v>16</v>
      </c>
      <c r="B20" s="719" t="s">
        <v>166</v>
      </c>
      <c r="C20" s="736">
        <v>39751.360000000001</v>
      </c>
      <c r="D20" s="746">
        <v>0</v>
      </c>
      <c r="E20" s="746">
        <v>0</v>
      </c>
      <c r="F20" s="746">
        <v>0</v>
      </c>
      <c r="G20" s="746">
        <v>0</v>
      </c>
      <c r="H20" s="746">
        <v>0</v>
      </c>
      <c r="I20" s="473">
        <f t="shared" si="1"/>
        <v>0</v>
      </c>
      <c r="K20" s="423">
        <f t="shared" si="2"/>
        <v>0</v>
      </c>
    </row>
    <row r="21" spans="1:11" ht="19.5">
      <c r="A21" s="391">
        <v>17</v>
      </c>
      <c r="B21" s="719" t="s">
        <v>169</v>
      </c>
      <c r="C21" s="736">
        <v>2400</v>
      </c>
      <c r="D21" s="746">
        <v>0</v>
      </c>
      <c r="E21" s="746">
        <v>0</v>
      </c>
      <c r="F21" s="746">
        <v>0</v>
      </c>
      <c r="G21" s="746">
        <v>0</v>
      </c>
      <c r="H21" s="746">
        <v>0</v>
      </c>
      <c r="I21" s="473">
        <f t="shared" si="1"/>
        <v>0</v>
      </c>
      <c r="K21" s="423">
        <f t="shared" si="2"/>
        <v>0</v>
      </c>
    </row>
    <row r="22" spans="1:11" ht="19.5">
      <c r="A22" s="391">
        <v>18</v>
      </c>
      <c r="B22" s="719" t="s">
        <v>170</v>
      </c>
      <c r="C22" s="736">
        <v>1015</v>
      </c>
      <c r="D22" s="746">
        <v>0</v>
      </c>
      <c r="E22" s="746">
        <v>0</v>
      </c>
      <c r="F22" s="746">
        <v>0</v>
      </c>
      <c r="G22" s="746">
        <v>0</v>
      </c>
      <c r="H22" s="746">
        <v>0</v>
      </c>
      <c r="I22" s="473">
        <f t="shared" si="1"/>
        <v>0</v>
      </c>
      <c r="K22" s="423">
        <f t="shared" si="2"/>
        <v>0</v>
      </c>
    </row>
    <row r="23" spans="1:11" ht="19.5">
      <c r="A23" s="391">
        <v>19</v>
      </c>
      <c r="B23" s="719" t="s">
        <v>172</v>
      </c>
      <c r="C23" s="736">
        <v>236074</v>
      </c>
      <c r="D23" s="746">
        <v>0</v>
      </c>
      <c r="E23" s="746">
        <v>0</v>
      </c>
      <c r="F23" s="746">
        <v>0</v>
      </c>
      <c r="G23" s="746">
        <v>0</v>
      </c>
      <c r="H23" s="746">
        <v>0</v>
      </c>
      <c r="I23" s="473">
        <f t="shared" si="1"/>
        <v>0</v>
      </c>
      <c r="K23" s="423">
        <f t="shared" si="2"/>
        <v>0</v>
      </c>
    </row>
    <row r="24" spans="1:11" ht="19.5">
      <c r="A24" s="391">
        <v>20</v>
      </c>
      <c r="B24" s="719" t="s">
        <v>134</v>
      </c>
      <c r="C24" s="736">
        <v>89258.6</v>
      </c>
      <c r="D24" s="746">
        <v>0</v>
      </c>
      <c r="E24" s="746">
        <v>0</v>
      </c>
      <c r="F24" s="746">
        <v>0</v>
      </c>
      <c r="G24" s="746">
        <v>0</v>
      </c>
      <c r="H24" s="746">
        <v>0</v>
      </c>
      <c r="I24" s="473">
        <f t="shared" si="1"/>
        <v>0</v>
      </c>
      <c r="K24" s="423">
        <f t="shared" si="2"/>
        <v>0</v>
      </c>
    </row>
    <row r="25" spans="1:11" ht="19.5">
      <c r="A25" s="391">
        <v>21</v>
      </c>
      <c r="B25" s="719" t="s">
        <v>136</v>
      </c>
      <c r="C25" s="741">
        <v>84781.5</v>
      </c>
      <c r="D25" s="746">
        <v>0</v>
      </c>
      <c r="E25" s="746">
        <v>0</v>
      </c>
      <c r="F25" s="746">
        <v>0</v>
      </c>
      <c r="G25" s="746">
        <v>0</v>
      </c>
      <c r="H25" s="746">
        <v>0</v>
      </c>
      <c r="I25" s="473">
        <f t="shared" si="1"/>
        <v>0</v>
      </c>
      <c r="K25" s="423">
        <f t="shared" si="2"/>
        <v>0</v>
      </c>
    </row>
    <row r="26" spans="1:11" ht="19.5">
      <c r="A26" s="391">
        <v>22</v>
      </c>
      <c r="B26" s="719" t="s">
        <v>137</v>
      </c>
      <c r="C26" s="736">
        <v>2565</v>
      </c>
      <c r="D26" s="746">
        <v>0</v>
      </c>
      <c r="E26" s="746">
        <v>0</v>
      </c>
      <c r="F26" s="746">
        <v>0</v>
      </c>
      <c r="G26" s="746">
        <v>0</v>
      </c>
      <c r="H26" s="746">
        <v>0</v>
      </c>
      <c r="I26" s="473">
        <f t="shared" si="1"/>
        <v>0</v>
      </c>
      <c r="K26" s="423">
        <f t="shared" si="2"/>
        <v>0</v>
      </c>
    </row>
    <row r="27" spans="1:11" ht="19.5">
      <c r="A27" s="391">
        <v>23</v>
      </c>
      <c r="B27" s="719" t="s">
        <v>139</v>
      </c>
      <c r="C27" s="736">
        <v>839.25</v>
      </c>
      <c r="D27" s="746">
        <v>0</v>
      </c>
      <c r="E27" s="746">
        <v>0</v>
      </c>
      <c r="F27" s="746">
        <v>0</v>
      </c>
      <c r="G27" s="746">
        <v>0</v>
      </c>
      <c r="H27" s="746">
        <v>0</v>
      </c>
      <c r="I27" s="473">
        <f t="shared" si="1"/>
        <v>0</v>
      </c>
      <c r="K27" s="423">
        <f t="shared" si="2"/>
        <v>0</v>
      </c>
    </row>
    <row r="28" spans="1:11" ht="19.5">
      <c r="A28" s="391">
        <v>24</v>
      </c>
      <c r="B28" s="719" t="s">
        <v>140</v>
      </c>
      <c r="C28" s="736">
        <v>72542.240000000005</v>
      </c>
      <c r="D28" s="746">
        <v>0</v>
      </c>
      <c r="E28" s="746">
        <v>0</v>
      </c>
      <c r="F28" s="746">
        <v>0</v>
      </c>
      <c r="G28" s="746">
        <v>0</v>
      </c>
      <c r="H28" s="746">
        <v>0</v>
      </c>
      <c r="I28" s="473">
        <f t="shared" si="1"/>
        <v>0</v>
      </c>
      <c r="K28" s="423">
        <f t="shared" si="2"/>
        <v>0</v>
      </c>
    </row>
    <row r="29" spans="1:11" ht="19.5">
      <c r="A29" s="391">
        <v>25</v>
      </c>
      <c r="B29" s="719" t="s">
        <v>141</v>
      </c>
      <c r="C29" s="741">
        <v>87342.5</v>
      </c>
      <c r="D29" s="746">
        <v>0</v>
      </c>
      <c r="E29" s="746">
        <v>0</v>
      </c>
      <c r="F29" s="746">
        <v>0</v>
      </c>
      <c r="G29" s="746">
        <v>0</v>
      </c>
      <c r="H29" s="746">
        <v>0</v>
      </c>
      <c r="I29" s="473">
        <f t="shared" si="1"/>
        <v>0</v>
      </c>
      <c r="K29" s="423">
        <f t="shared" si="2"/>
        <v>0</v>
      </c>
    </row>
    <row r="30" spans="1:11" ht="19.5">
      <c r="A30" s="391">
        <v>26</v>
      </c>
      <c r="B30" s="719" t="s">
        <v>142</v>
      </c>
      <c r="C30" s="736">
        <v>112314</v>
      </c>
      <c r="D30" s="746">
        <v>0</v>
      </c>
      <c r="E30" s="746">
        <v>0</v>
      </c>
      <c r="F30" s="746">
        <v>0</v>
      </c>
      <c r="G30" s="746">
        <v>0</v>
      </c>
      <c r="H30" s="746">
        <v>0</v>
      </c>
      <c r="I30" s="473">
        <f t="shared" si="1"/>
        <v>0</v>
      </c>
      <c r="K30" s="423">
        <f t="shared" si="2"/>
        <v>0</v>
      </c>
    </row>
    <row r="31" spans="1:11" ht="19.5">
      <c r="A31" s="391">
        <v>27</v>
      </c>
      <c r="B31" s="719" t="s">
        <v>143</v>
      </c>
      <c r="C31" s="736">
        <v>10337</v>
      </c>
      <c r="D31" s="746">
        <v>0</v>
      </c>
      <c r="E31" s="746">
        <v>0</v>
      </c>
      <c r="F31" s="746">
        <v>0</v>
      </c>
      <c r="G31" s="746">
        <v>0</v>
      </c>
      <c r="H31" s="746">
        <v>0</v>
      </c>
      <c r="I31" s="473">
        <f t="shared" si="1"/>
        <v>0</v>
      </c>
      <c r="K31" s="423">
        <f t="shared" si="2"/>
        <v>0</v>
      </c>
    </row>
    <row r="32" spans="1:11" ht="19.5">
      <c r="A32" s="391">
        <v>28</v>
      </c>
      <c r="B32" s="719" t="s">
        <v>144</v>
      </c>
      <c r="C32" s="736">
        <v>38121.42</v>
      </c>
      <c r="D32" s="746">
        <v>0</v>
      </c>
      <c r="E32" s="746">
        <v>0</v>
      </c>
      <c r="F32" s="746">
        <v>0</v>
      </c>
      <c r="G32" s="746">
        <v>0</v>
      </c>
      <c r="H32" s="746">
        <v>0</v>
      </c>
      <c r="I32" s="473">
        <f t="shared" si="1"/>
        <v>0</v>
      </c>
      <c r="K32" s="423">
        <f t="shared" si="2"/>
        <v>0</v>
      </c>
    </row>
    <row r="33" spans="1:11" ht="19.5">
      <c r="A33" s="391">
        <v>29</v>
      </c>
      <c r="B33" s="719" t="s">
        <v>145</v>
      </c>
      <c r="C33" s="741">
        <v>81962.12</v>
      </c>
      <c r="D33" s="746">
        <v>0</v>
      </c>
      <c r="E33" s="746">
        <v>0</v>
      </c>
      <c r="F33" s="746">
        <v>0</v>
      </c>
      <c r="G33" s="746">
        <v>0</v>
      </c>
      <c r="H33" s="746">
        <v>0</v>
      </c>
      <c r="I33" s="473">
        <f t="shared" si="1"/>
        <v>0</v>
      </c>
      <c r="K33" s="423">
        <f t="shared" si="2"/>
        <v>0</v>
      </c>
    </row>
    <row r="34" spans="1:11" ht="19.5">
      <c r="A34" s="391">
        <v>30</v>
      </c>
      <c r="B34" s="719" t="s">
        <v>146</v>
      </c>
      <c r="C34" s="736">
        <v>401.25</v>
      </c>
      <c r="D34" s="746">
        <v>0</v>
      </c>
      <c r="E34" s="746">
        <v>0</v>
      </c>
      <c r="F34" s="746">
        <v>0</v>
      </c>
      <c r="G34" s="746">
        <v>0</v>
      </c>
      <c r="H34" s="746">
        <v>0</v>
      </c>
      <c r="I34" s="473">
        <f t="shared" si="1"/>
        <v>0</v>
      </c>
      <c r="K34" s="423">
        <f t="shared" si="2"/>
        <v>0</v>
      </c>
    </row>
    <row r="35" spans="1:11" ht="19.5">
      <c r="A35" s="391">
        <v>31</v>
      </c>
      <c r="B35" s="719" t="s">
        <v>147</v>
      </c>
      <c r="C35" s="736">
        <v>9748.89</v>
      </c>
      <c r="D35" s="746">
        <v>0</v>
      </c>
      <c r="E35" s="746">
        <v>0</v>
      </c>
      <c r="F35" s="746">
        <v>0</v>
      </c>
      <c r="G35" s="746">
        <v>0</v>
      </c>
      <c r="H35" s="746">
        <v>0</v>
      </c>
      <c r="I35" s="473">
        <f t="shared" si="1"/>
        <v>0</v>
      </c>
      <c r="K35" s="423">
        <f t="shared" si="2"/>
        <v>0</v>
      </c>
    </row>
    <row r="36" spans="1:11" ht="19.5">
      <c r="A36" s="391">
        <v>32</v>
      </c>
      <c r="B36" s="719" t="s">
        <v>148</v>
      </c>
      <c r="C36" s="736">
        <v>11946.37</v>
      </c>
      <c r="D36" s="746">
        <v>0</v>
      </c>
      <c r="E36" s="746">
        <v>0</v>
      </c>
      <c r="F36" s="746">
        <v>0</v>
      </c>
      <c r="G36" s="746">
        <v>0</v>
      </c>
      <c r="H36" s="746">
        <v>0</v>
      </c>
      <c r="I36" s="473">
        <f t="shared" si="1"/>
        <v>0</v>
      </c>
      <c r="K36" s="423">
        <f t="shared" si="2"/>
        <v>0</v>
      </c>
    </row>
    <row r="37" spans="1:11" ht="19.5">
      <c r="A37" s="391">
        <v>33</v>
      </c>
      <c r="B37" s="719" t="s">
        <v>151</v>
      </c>
      <c r="C37" s="736">
        <v>2790.25</v>
      </c>
      <c r="D37" s="746">
        <v>0</v>
      </c>
      <c r="E37" s="746">
        <v>0</v>
      </c>
      <c r="F37" s="746">
        <v>0</v>
      </c>
      <c r="G37" s="746">
        <v>0</v>
      </c>
      <c r="H37" s="746">
        <v>0</v>
      </c>
      <c r="I37" s="473">
        <f t="shared" si="1"/>
        <v>0</v>
      </c>
      <c r="K37" s="423">
        <f t="shared" si="2"/>
        <v>0</v>
      </c>
    </row>
    <row r="38" spans="1:11" ht="19.5">
      <c r="A38" s="391">
        <v>34</v>
      </c>
      <c r="B38" s="719" t="s">
        <v>152</v>
      </c>
      <c r="C38" s="736">
        <v>133840.59</v>
      </c>
      <c r="D38" s="746">
        <v>0</v>
      </c>
      <c r="E38" s="746">
        <v>0</v>
      </c>
      <c r="F38" s="746">
        <v>0</v>
      </c>
      <c r="G38" s="746">
        <v>0</v>
      </c>
      <c r="H38" s="746">
        <v>0</v>
      </c>
      <c r="I38" s="473">
        <f t="shared" si="1"/>
        <v>0</v>
      </c>
      <c r="K38" s="423">
        <f t="shared" si="2"/>
        <v>0</v>
      </c>
    </row>
    <row r="39" spans="1:11" ht="19.5">
      <c r="A39" s="391">
        <v>35</v>
      </c>
      <c r="B39" s="719" t="s">
        <v>153</v>
      </c>
      <c r="C39" s="736">
        <v>505</v>
      </c>
      <c r="D39" s="746">
        <v>0</v>
      </c>
      <c r="E39" s="746">
        <v>0</v>
      </c>
      <c r="F39" s="746">
        <v>0</v>
      </c>
      <c r="G39" s="746">
        <v>0</v>
      </c>
      <c r="H39" s="746">
        <v>0</v>
      </c>
      <c r="I39" s="473">
        <f t="shared" si="1"/>
        <v>0</v>
      </c>
      <c r="K39" s="423">
        <f t="shared" si="2"/>
        <v>0</v>
      </c>
    </row>
    <row r="40" spans="1:11" ht="19.5">
      <c r="A40" s="391">
        <v>36</v>
      </c>
      <c r="B40" s="719" t="s">
        <v>190</v>
      </c>
      <c r="C40" s="737">
        <v>0.25</v>
      </c>
      <c r="D40" s="746">
        <v>0</v>
      </c>
      <c r="E40" s="746">
        <v>0</v>
      </c>
      <c r="F40" s="746">
        <v>0</v>
      </c>
      <c r="G40" s="746">
        <v>0</v>
      </c>
      <c r="H40" s="746">
        <v>0</v>
      </c>
      <c r="I40" s="473">
        <f t="shared" si="1"/>
        <v>0</v>
      </c>
      <c r="K40" s="423">
        <f t="shared" si="2"/>
        <v>0</v>
      </c>
    </row>
    <row r="41" spans="1:11" ht="19.5">
      <c r="A41" s="391">
        <v>37</v>
      </c>
      <c r="B41" s="719" t="s">
        <v>116</v>
      </c>
      <c r="C41" s="737">
        <v>187587</v>
      </c>
      <c r="D41" s="746">
        <v>0</v>
      </c>
      <c r="E41" s="746">
        <v>0</v>
      </c>
      <c r="F41" s="746">
        <v>0</v>
      </c>
      <c r="G41" s="746">
        <v>0</v>
      </c>
      <c r="H41" s="746">
        <v>0</v>
      </c>
      <c r="I41" s="473">
        <f t="shared" si="1"/>
        <v>0</v>
      </c>
      <c r="K41" s="423">
        <f t="shared" si="2"/>
        <v>0</v>
      </c>
    </row>
    <row r="42" spans="1:11" ht="19.5">
      <c r="A42" s="391">
        <v>38</v>
      </c>
      <c r="B42" s="719" t="s">
        <v>119</v>
      </c>
      <c r="C42" s="737">
        <v>65.099999999999994</v>
      </c>
      <c r="D42" s="746">
        <v>0</v>
      </c>
      <c r="E42" s="746">
        <v>0</v>
      </c>
      <c r="F42" s="746">
        <v>0</v>
      </c>
      <c r="G42" s="746">
        <v>0</v>
      </c>
      <c r="H42" s="746">
        <v>0</v>
      </c>
      <c r="I42" s="473">
        <f t="shared" si="1"/>
        <v>0</v>
      </c>
      <c r="K42" s="423">
        <f t="shared" si="2"/>
        <v>0</v>
      </c>
    </row>
    <row r="43" spans="1:11" ht="19.5">
      <c r="A43" s="391">
        <v>39</v>
      </c>
      <c r="B43" s="719" t="s">
        <v>120</v>
      </c>
      <c r="C43" s="737">
        <v>105904.14</v>
      </c>
      <c r="D43" s="746">
        <v>0</v>
      </c>
      <c r="E43" s="746">
        <v>0</v>
      </c>
      <c r="F43" s="746">
        <v>0</v>
      </c>
      <c r="G43" s="746">
        <v>0</v>
      </c>
      <c r="H43" s="746">
        <v>0</v>
      </c>
      <c r="I43" s="473">
        <f t="shared" si="1"/>
        <v>0</v>
      </c>
      <c r="K43" s="423">
        <f t="shared" si="2"/>
        <v>0</v>
      </c>
    </row>
    <row r="44" spans="1:11" ht="19.5">
      <c r="A44" s="391">
        <v>40</v>
      </c>
      <c r="B44" s="719" t="s">
        <v>123</v>
      </c>
      <c r="C44" s="737">
        <v>12019.25</v>
      </c>
      <c r="D44" s="746">
        <v>0</v>
      </c>
      <c r="E44" s="746">
        <v>0</v>
      </c>
      <c r="F44" s="746">
        <v>0</v>
      </c>
      <c r="G44" s="746">
        <v>0</v>
      </c>
      <c r="H44" s="746">
        <v>0</v>
      </c>
      <c r="I44" s="473">
        <f t="shared" si="1"/>
        <v>0</v>
      </c>
      <c r="K44" s="423">
        <f t="shared" si="2"/>
        <v>0</v>
      </c>
    </row>
    <row r="45" spans="1:11" ht="19.5">
      <c r="A45" s="391">
        <v>41</v>
      </c>
      <c r="B45" s="719" t="s">
        <v>124</v>
      </c>
      <c r="C45" s="737">
        <v>36096</v>
      </c>
      <c r="D45" s="746">
        <v>0</v>
      </c>
      <c r="E45" s="746">
        <v>0</v>
      </c>
      <c r="F45" s="746">
        <v>0</v>
      </c>
      <c r="G45" s="746">
        <v>0</v>
      </c>
      <c r="H45" s="746">
        <v>0</v>
      </c>
      <c r="I45" s="473">
        <f t="shared" si="1"/>
        <v>0</v>
      </c>
      <c r="K45" s="423">
        <f t="shared" si="2"/>
        <v>0</v>
      </c>
    </row>
    <row r="46" spans="1:11" ht="19.5">
      <c r="A46" s="391">
        <v>42</v>
      </c>
      <c r="B46" s="719" t="s">
        <v>125</v>
      </c>
      <c r="C46" s="737">
        <v>409065.64</v>
      </c>
      <c r="D46" s="746">
        <v>0</v>
      </c>
      <c r="E46" s="746">
        <v>0</v>
      </c>
      <c r="F46" s="746">
        <v>0</v>
      </c>
      <c r="G46" s="746">
        <v>0</v>
      </c>
      <c r="H46" s="746">
        <v>0</v>
      </c>
      <c r="I46" s="473">
        <f t="shared" si="1"/>
        <v>0</v>
      </c>
      <c r="K46" s="423">
        <f t="shared" si="2"/>
        <v>0</v>
      </c>
    </row>
    <row r="47" spans="1:11" ht="19.5">
      <c r="A47" s="391">
        <v>43</v>
      </c>
      <c r="B47" s="719" t="s">
        <v>126</v>
      </c>
      <c r="C47" s="737">
        <v>1068</v>
      </c>
      <c r="D47" s="746">
        <v>0</v>
      </c>
      <c r="E47" s="746">
        <v>0</v>
      </c>
      <c r="F47" s="746">
        <v>0</v>
      </c>
      <c r="G47" s="746">
        <v>0</v>
      </c>
      <c r="H47" s="746">
        <v>0</v>
      </c>
      <c r="I47" s="473">
        <f t="shared" si="1"/>
        <v>0</v>
      </c>
      <c r="K47" s="423">
        <f t="shared" si="2"/>
        <v>0</v>
      </c>
    </row>
    <row r="48" spans="1:11" ht="19.5">
      <c r="A48" s="391">
        <v>44</v>
      </c>
      <c r="B48" s="719" t="s">
        <v>130</v>
      </c>
      <c r="C48" s="737">
        <v>180704</v>
      </c>
      <c r="D48" s="746">
        <v>0</v>
      </c>
      <c r="E48" s="746">
        <v>0</v>
      </c>
      <c r="F48" s="746">
        <v>0</v>
      </c>
      <c r="G48" s="746">
        <v>0</v>
      </c>
      <c r="H48" s="746">
        <v>0</v>
      </c>
      <c r="I48" s="473">
        <f t="shared" si="1"/>
        <v>0</v>
      </c>
      <c r="K48" s="423">
        <f t="shared" si="2"/>
        <v>0</v>
      </c>
    </row>
    <row r="49" spans="1:11" ht="19.5">
      <c r="A49" s="391">
        <v>45</v>
      </c>
      <c r="B49" s="719" t="s">
        <v>132</v>
      </c>
      <c r="C49" s="737">
        <v>19394.5</v>
      </c>
      <c r="D49" s="746">
        <v>0</v>
      </c>
      <c r="E49" s="746">
        <v>0</v>
      </c>
      <c r="F49" s="746">
        <v>0</v>
      </c>
      <c r="G49" s="746">
        <v>0</v>
      </c>
      <c r="H49" s="746">
        <v>0</v>
      </c>
      <c r="I49" s="473">
        <f t="shared" si="1"/>
        <v>0</v>
      </c>
      <c r="K49" s="423">
        <f t="shared" si="2"/>
        <v>0</v>
      </c>
    </row>
    <row r="50" spans="1:11" ht="19.5">
      <c r="A50" s="391">
        <v>46</v>
      </c>
      <c r="B50" s="719" t="s">
        <v>131</v>
      </c>
      <c r="C50" s="737">
        <v>94471</v>
      </c>
      <c r="D50" s="746">
        <v>0</v>
      </c>
      <c r="E50" s="746">
        <v>0</v>
      </c>
      <c r="F50" s="746">
        <v>0</v>
      </c>
      <c r="G50" s="746">
        <v>0</v>
      </c>
      <c r="H50" s="746">
        <v>0</v>
      </c>
      <c r="I50" s="473">
        <f t="shared" si="1"/>
        <v>0</v>
      </c>
      <c r="K50" s="423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CCB75-9F76-40EB-8C19-E0F0E573A19D}">
  <sheetPr codeName="Sheet104">
    <tabColor theme="7" tint="0.59999389629810485"/>
  </sheetPr>
  <dimension ref="A1:K5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17" sqref="C17"/>
    </sheetView>
  </sheetViews>
  <sheetFormatPr defaultColWidth="9" defaultRowHeight="18.75"/>
  <cols>
    <col min="1" max="1" width="7.7109375" style="423" customWidth="1"/>
    <col min="2" max="2" width="13.28515625" style="136" customWidth="1"/>
    <col min="3" max="3" width="14.7109375" style="423" customWidth="1"/>
    <col min="4" max="6" width="9" style="423"/>
    <col min="7" max="8" width="13.42578125" style="423" customWidth="1"/>
    <col min="9" max="9" width="14.140625" style="423" customWidth="1"/>
    <col min="10" max="16384" width="9" style="423"/>
  </cols>
  <sheetData>
    <row r="1" spans="1:11">
      <c r="A1" s="876" t="s">
        <v>531</v>
      </c>
      <c r="B1" s="876"/>
      <c r="C1" s="876"/>
      <c r="D1" s="876"/>
      <c r="E1" s="876"/>
      <c r="F1" s="876"/>
      <c r="G1" s="876"/>
      <c r="H1" s="876"/>
      <c r="I1" s="876"/>
    </row>
    <row r="2" spans="1:11">
      <c r="A2" s="917" t="s">
        <v>227</v>
      </c>
      <c r="B2" s="850" t="s">
        <v>4</v>
      </c>
      <c r="C2" s="465" t="s">
        <v>275</v>
      </c>
      <c r="D2" s="850" t="s">
        <v>276</v>
      </c>
      <c r="E2" s="850"/>
      <c r="F2" s="850"/>
      <c r="G2" s="138" t="s">
        <v>259</v>
      </c>
      <c r="H2" s="138" t="s">
        <v>259</v>
      </c>
      <c r="I2" s="138" t="s">
        <v>277</v>
      </c>
      <c r="K2" s="422" t="s">
        <v>318</v>
      </c>
    </row>
    <row r="3" spans="1:11">
      <c r="A3" s="917"/>
      <c r="B3" s="850"/>
      <c r="C3" s="465" t="s">
        <v>272</v>
      </c>
      <c r="D3" s="444" t="s">
        <v>288</v>
      </c>
      <c r="E3" s="444" t="s">
        <v>289</v>
      </c>
      <c r="F3" s="444" t="s">
        <v>290</v>
      </c>
      <c r="G3" s="138" t="s">
        <v>235</v>
      </c>
      <c r="H3" s="138" t="s">
        <v>282</v>
      </c>
      <c r="I3" s="138" t="s">
        <v>272</v>
      </c>
      <c r="K3" s="422"/>
    </row>
    <row r="4" spans="1:11">
      <c r="A4" s="850" t="s">
        <v>287</v>
      </c>
      <c r="B4" s="850"/>
      <c r="C4" s="465">
        <f>SUM(C5:C50)</f>
        <v>4403753.620000001</v>
      </c>
      <c r="D4" s="465">
        <f t="shared" ref="D4:H4" si="0">SUM(D5:D50)</f>
        <v>0</v>
      </c>
      <c r="E4" s="465">
        <f t="shared" si="0"/>
        <v>0</v>
      </c>
      <c r="F4" s="465">
        <f t="shared" si="0"/>
        <v>0</v>
      </c>
      <c r="G4" s="465">
        <f>SUM(G5:G50)</f>
        <v>0</v>
      </c>
      <c r="H4" s="465">
        <f t="shared" si="0"/>
        <v>50</v>
      </c>
      <c r="I4" s="465">
        <f>SUM(I5:I50)</f>
        <v>-50</v>
      </c>
      <c r="K4" s="424">
        <f>SUM(K5:K50)</f>
        <v>0</v>
      </c>
    </row>
    <row r="5" spans="1:11" ht="19.5">
      <c r="A5" s="391">
        <v>1</v>
      </c>
      <c r="B5" s="625" t="s">
        <v>156</v>
      </c>
      <c r="C5" s="626">
        <v>67059</v>
      </c>
      <c r="D5" s="627">
        <v>0</v>
      </c>
      <c r="E5" s="627">
        <v>0</v>
      </c>
      <c r="F5" s="627">
        <v>0</v>
      </c>
      <c r="G5" s="627">
        <v>0</v>
      </c>
      <c r="H5" s="627">
        <v>0</v>
      </c>
      <c r="I5" s="473">
        <f>+G5-H5</f>
        <v>0</v>
      </c>
      <c r="K5" s="423">
        <f>IF(G5&gt;0,1,0)</f>
        <v>0</v>
      </c>
    </row>
    <row r="6" spans="1:11" ht="19.5">
      <c r="A6" s="391">
        <v>2</v>
      </c>
      <c r="B6" s="575" t="s">
        <v>158</v>
      </c>
      <c r="C6" s="628">
        <v>10</v>
      </c>
      <c r="D6" s="627">
        <v>0</v>
      </c>
      <c r="E6" s="627">
        <v>0</v>
      </c>
      <c r="F6" s="627">
        <v>0</v>
      </c>
      <c r="G6" s="627">
        <v>0</v>
      </c>
      <c r="H6" s="627">
        <v>0</v>
      </c>
      <c r="I6" s="473">
        <f t="shared" ref="I6:I50" si="1">+G6-H6</f>
        <v>0</v>
      </c>
      <c r="K6" s="423">
        <f t="shared" ref="K6:K50" si="2">IF(G6&gt;0,1,0)</f>
        <v>0</v>
      </c>
    </row>
    <row r="7" spans="1:11" ht="19.5">
      <c r="A7" s="391">
        <v>3</v>
      </c>
      <c r="B7" s="575" t="s">
        <v>159</v>
      </c>
      <c r="C7" s="628">
        <v>205610</v>
      </c>
      <c r="D7" s="627">
        <v>0</v>
      </c>
      <c r="E7" s="627">
        <v>0</v>
      </c>
      <c r="F7" s="627">
        <v>0</v>
      </c>
      <c r="G7" s="627">
        <v>0</v>
      </c>
      <c r="H7" s="627">
        <v>0</v>
      </c>
      <c r="I7" s="473">
        <f t="shared" si="1"/>
        <v>0</v>
      </c>
      <c r="K7" s="423">
        <f t="shared" si="2"/>
        <v>0</v>
      </c>
    </row>
    <row r="8" spans="1:11" ht="19.5">
      <c r="A8" s="391">
        <v>4</v>
      </c>
      <c r="B8" s="575" t="s">
        <v>160</v>
      </c>
      <c r="C8" s="628">
        <v>40787.75</v>
      </c>
      <c r="D8" s="627">
        <v>0</v>
      </c>
      <c r="E8" s="627">
        <v>0</v>
      </c>
      <c r="F8" s="627">
        <v>0</v>
      </c>
      <c r="G8" s="627">
        <v>0</v>
      </c>
      <c r="H8" s="627">
        <v>0</v>
      </c>
      <c r="I8" s="473">
        <f t="shared" si="1"/>
        <v>0</v>
      </c>
      <c r="K8" s="423">
        <f t="shared" si="2"/>
        <v>0</v>
      </c>
    </row>
    <row r="9" spans="1:11" ht="19.5">
      <c r="A9" s="391">
        <v>5</v>
      </c>
      <c r="B9" s="575" t="s">
        <v>161</v>
      </c>
      <c r="C9" s="628">
        <v>25418.5</v>
      </c>
      <c r="D9" s="627">
        <v>0</v>
      </c>
      <c r="E9" s="627">
        <v>0</v>
      </c>
      <c r="F9" s="627">
        <v>0</v>
      </c>
      <c r="G9" s="627">
        <v>0</v>
      </c>
      <c r="H9" s="627">
        <v>0</v>
      </c>
      <c r="I9" s="473">
        <f t="shared" si="1"/>
        <v>0</v>
      </c>
      <c r="K9" s="423">
        <f t="shared" si="2"/>
        <v>0</v>
      </c>
    </row>
    <row r="10" spans="1:11" ht="19.5">
      <c r="A10" s="391">
        <v>6</v>
      </c>
      <c r="B10" s="575" t="s">
        <v>162</v>
      </c>
      <c r="C10" s="628">
        <v>28.5</v>
      </c>
      <c r="D10" s="627">
        <v>0</v>
      </c>
      <c r="E10" s="627">
        <v>0</v>
      </c>
      <c r="F10" s="627">
        <v>0</v>
      </c>
      <c r="G10" s="627">
        <v>0</v>
      </c>
      <c r="H10" s="627">
        <v>0</v>
      </c>
      <c r="I10" s="473">
        <f t="shared" si="1"/>
        <v>0</v>
      </c>
      <c r="K10" s="423">
        <f t="shared" si="2"/>
        <v>0</v>
      </c>
    </row>
    <row r="11" spans="1:11" ht="19.5">
      <c r="A11" s="391">
        <v>7</v>
      </c>
      <c r="B11" s="575" t="s">
        <v>174</v>
      </c>
      <c r="C11" s="628">
        <v>544855.25</v>
      </c>
      <c r="D11" s="627">
        <v>0</v>
      </c>
      <c r="E11" s="627">
        <v>0</v>
      </c>
      <c r="F11" s="627">
        <v>0</v>
      </c>
      <c r="G11" s="627">
        <v>0</v>
      </c>
      <c r="H11" s="627">
        <v>0</v>
      </c>
      <c r="I11" s="473">
        <f t="shared" si="1"/>
        <v>0</v>
      </c>
      <c r="K11" s="423">
        <f t="shared" si="2"/>
        <v>0</v>
      </c>
    </row>
    <row r="12" spans="1:11" ht="19.5">
      <c r="A12" s="391">
        <v>8</v>
      </c>
      <c r="B12" s="575" t="s">
        <v>175</v>
      </c>
      <c r="C12" s="629">
        <v>47371</v>
      </c>
      <c r="D12" s="627">
        <v>0</v>
      </c>
      <c r="E12" s="627">
        <v>0</v>
      </c>
      <c r="F12" s="627">
        <v>0</v>
      </c>
      <c r="G12" s="627">
        <v>0</v>
      </c>
      <c r="H12" s="627">
        <v>0</v>
      </c>
      <c r="I12" s="473">
        <f t="shared" si="1"/>
        <v>0</v>
      </c>
      <c r="K12" s="423">
        <f t="shared" si="2"/>
        <v>0</v>
      </c>
    </row>
    <row r="13" spans="1:11" ht="19.5">
      <c r="A13" s="391">
        <v>9</v>
      </c>
      <c r="B13" s="575" t="s">
        <v>177</v>
      </c>
      <c r="C13" s="629">
        <v>45875</v>
      </c>
      <c r="D13" s="627">
        <v>0</v>
      </c>
      <c r="E13" s="627">
        <v>0</v>
      </c>
      <c r="F13" s="627">
        <v>0</v>
      </c>
      <c r="G13" s="627">
        <v>0</v>
      </c>
      <c r="H13" s="627">
        <v>0</v>
      </c>
      <c r="I13" s="473">
        <f t="shared" si="1"/>
        <v>0</v>
      </c>
      <c r="K13" s="423">
        <f t="shared" si="2"/>
        <v>0</v>
      </c>
    </row>
    <row r="14" spans="1:11" ht="19.5">
      <c r="A14" s="391">
        <v>10</v>
      </c>
      <c r="B14" s="575" t="s">
        <v>178</v>
      </c>
      <c r="C14" s="629">
        <v>36722.269999999997</v>
      </c>
      <c r="D14" s="627">
        <v>0</v>
      </c>
      <c r="E14" s="627">
        <v>0</v>
      </c>
      <c r="F14" s="627">
        <v>0</v>
      </c>
      <c r="G14" s="627">
        <v>0</v>
      </c>
      <c r="H14" s="627">
        <v>0</v>
      </c>
      <c r="I14" s="473">
        <f t="shared" si="1"/>
        <v>0</v>
      </c>
      <c r="K14" s="423">
        <f t="shared" si="2"/>
        <v>0</v>
      </c>
    </row>
    <row r="15" spans="1:11" ht="19.5">
      <c r="A15" s="391">
        <v>11</v>
      </c>
      <c r="B15" s="575" t="s">
        <v>181</v>
      </c>
      <c r="C15" s="629">
        <v>444607.25</v>
      </c>
      <c r="D15" s="627">
        <v>0</v>
      </c>
      <c r="E15" s="627">
        <v>0</v>
      </c>
      <c r="F15" s="627">
        <v>0</v>
      </c>
      <c r="G15" s="627">
        <v>0</v>
      </c>
      <c r="H15" s="627">
        <v>0</v>
      </c>
      <c r="I15" s="473">
        <f t="shared" si="1"/>
        <v>0</v>
      </c>
      <c r="K15" s="423">
        <f t="shared" si="2"/>
        <v>0</v>
      </c>
    </row>
    <row r="16" spans="1:11" ht="19.5">
      <c r="A16" s="391">
        <v>12</v>
      </c>
      <c r="B16" s="575" t="s">
        <v>164</v>
      </c>
      <c r="C16" s="629">
        <v>15</v>
      </c>
      <c r="D16" s="627">
        <v>0</v>
      </c>
      <c r="E16" s="627">
        <v>0</v>
      </c>
      <c r="F16" s="627">
        <v>0</v>
      </c>
      <c r="G16" s="627">
        <v>0</v>
      </c>
      <c r="H16" s="627">
        <v>0</v>
      </c>
      <c r="I16" s="473">
        <f t="shared" si="1"/>
        <v>0</v>
      </c>
      <c r="K16" s="423">
        <f t="shared" si="2"/>
        <v>0</v>
      </c>
    </row>
    <row r="17" spans="1:11" ht="19.5">
      <c r="A17" s="391">
        <v>13</v>
      </c>
      <c r="B17" s="575" t="s">
        <v>166</v>
      </c>
      <c r="C17" s="629">
        <v>39726.36</v>
      </c>
      <c r="D17" s="627">
        <v>0</v>
      </c>
      <c r="E17" s="627">
        <v>0</v>
      </c>
      <c r="F17" s="627">
        <v>0</v>
      </c>
      <c r="G17" s="627">
        <v>0</v>
      </c>
      <c r="H17" s="627">
        <v>0</v>
      </c>
      <c r="I17" s="473">
        <f t="shared" si="1"/>
        <v>0</v>
      </c>
      <c r="K17" s="423">
        <f t="shared" si="2"/>
        <v>0</v>
      </c>
    </row>
    <row r="18" spans="1:11" ht="19.5">
      <c r="A18" s="391">
        <v>14</v>
      </c>
      <c r="B18" s="575" t="s">
        <v>169</v>
      </c>
      <c r="C18" s="629">
        <v>2400</v>
      </c>
      <c r="D18" s="627">
        <v>0</v>
      </c>
      <c r="E18" s="627">
        <v>0</v>
      </c>
      <c r="F18" s="627">
        <v>0</v>
      </c>
      <c r="G18" s="627">
        <v>0</v>
      </c>
      <c r="H18" s="627">
        <v>0</v>
      </c>
      <c r="I18" s="473">
        <f t="shared" si="1"/>
        <v>0</v>
      </c>
      <c r="K18" s="423">
        <f t="shared" si="2"/>
        <v>0</v>
      </c>
    </row>
    <row r="19" spans="1:11" ht="19.5">
      <c r="A19" s="391">
        <v>15</v>
      </c>
      <c r="B19" s="575" t="s">
        <v>170</v>
      </c>
      <c r="C19" s="629">
        <v>1135</v>
      </c>
      <c r="D19" s="627">
        <v>0</v>
      </c>
      <c r="E19" s="627">
        <v>0</v>
      </c>
      <c r="F19" s="627">
        <v>0</v>
      </c>
      <c r="G19" s="627">
        <v>0</v>
      </c>
      <c r="H19" s="627">
        <v>0</v>
      </c>
      <c r="I19" s="473">
        <f t="shared" si="1"/>
        <v>0</v>
      </c>
      <c r="K19" s="423">
        <f t="shared" si="2"/>
        <v>0</v>
      </c>
    </row>
    <row r="20" spans="1:11" ht="19.5">
      <c r="A20" s="391">
        <v>16</v>
      </c>
      <c r="B20" s="575" t="s">
        <v>172</v>
      </c>
      <c r="C20" s="629">
        <v>251657</v>
      </c>
      <c r="D20" s="627">
        <v>0</v>
      </c>
      <c r="E20" s="627">
        <v>0</v>
      </c>
      <c r="F20" s="627">
        <v>0</v>
      </c>
      <c r="G20" s="627">
        <v>0</v>
      </c>
      <c r="H20" s="627">
        <v>0</v>
      </c>
      <c r="I20" s="473">
        <f t="shared" si="1"/>
        <v>0</v>
      </c>
      <c r="K20" s="423">
        <f t="shared" si="2"/>
        <v>0</v>
      </c>
    </row>
    <row r="21" spans="1:11" ht="19.5">
      <c r="A21" s="391">
        <v>17</v>
      </c>
      <c r="B21" s="575" t="s">
        <v>134</v>
      </c>
      <c r="C21" s="629">
        <v>80892.88</v>
      </c>
      <c r="D21" s="627">
        <v>0</v>
      </c>
      <c r="E21" s="627">
        <v>0</v>
      </c>
      <c r="F21" s="627">
        <v>0</v>
      </c>
      <c r="G21" s="627">
        <v>0</v>
      </c>
      <c r="H21" s="627">
        <v>0</v>
      </c>
      <c r="I21" s="473">
        <f t="shared" si="1"/>
        <v>0</v>
      </c>
      <c r="K21" s="423">
        <f t="shared" si="2"/>
        <v>0</v>
      </c>
    </row>
    <row r="22" spans="1:11" ht="19.5">
      <c r="A22" s="391">
        <v>18</v>
      </c>
      <c r="B22" s="575" t="s">
        <v>135</v>
      </c>
      <c r="C22" s="629">
        <v>133537.56</v>
      </c>
      <c r="D22" s="627">
        <v>0</v>
      </c>
      <c r="E22" s="627">
        <v>0</v>
      </c>
      <c r="F22" s="627">
        <v>0</v>
      </c>
      <c r="G22" s="627">
        <v>0</v>
      </c>
      <c r="H22" s="627">
        <v>0</v>
      </c>
      <c r="I22" s="473">
        <f t="shared" si="1"/>
        <v>0</v>
      </c>
      <c r="K22" s="423">
        <f t="shared" si="2"/>
        <v>0</v>
      </c>
    </row>
    <row r="23" spans="1:11" ht="19.5">
      <c r="A23" s="391">
        <v>19</v>
      </c>
      <c r="B23" s="575" t="s">
        <v>136</v>
      </c>
      <c r="C23" s="629">
        <v>135326.5</v>
      </c>
      <c r="D23" s="627">
        <v>0</v>
      </c>
      <c r="E23" s="627">
        <v>0</v>
      </c>
      <c r="F23" s="627">
        <v>0</v>
      </c>
      <c r="G23" s="627">
        <v>0</v>
      </c>
      <c r="H23" s="627">
        <v>0</v>
      </c>
      <c r="I23" s="473">
        <f t="shared" si="1"/>
        <v>0</v>
      </c>
      <c r="K23" s="423">
        <f t="shared" si="2"/>
        <v>0</v>
      </c>
    </row>
    <row r="24" spans="1:11" ht="19.5">
      <c r="A24" s="391">
        <v>20</v>
      </c>
      <c r="B24" s="575" t="s">
        <v>137</v>
      </c>
      <c r="C24" s="629">
        <v>2565</v>
      </c>
      <c r="D24" s="627">
        <v>0</v>
      </c>
      <c r="E24" s="627">
        <v>0</v>
      </c>
      <c r="F24" s="627">
        <v>0</v>
      </c>
      <c r="G24" s="627">
        <v>0</v>
      </c>
      <c r="H24" s="627">
        <v>0</v>
      </c>
      <c r="I24" s="473">
        <f t="shared" si="1"/>
        <v>0</v>
      </c>
      <c r="K24" s="423">
        <f t="shared" si="2"/>
        <v>0</v>
      </c>
    </row>
    <row r="25" spans="1:11" ht="19.5">
      <c r="A25" s="391">
        <v>21</v>
      </c>
      <c r="B25" s="575" t="s">
        <v>138</v>
      </c>
      <c r="C25" s="629">
        <v>314268.25</v>
      </c>
      <c r="D25" s="627">
        <v>0</v>
      </c>
      <c r="E25" s="627">
        <v>0</v>
      </c>
      <c r="F25" s="627">
        <v>0</v>
      </c>
      <c r="G25" s="627">
        <v>0</v>
      </c>
      <c r="H25" s="627">
        <v>0</v>
      </c>
      <c r="I25" s="473">
        <f t="shared" si="1"/>
        <v>0</v>
      </c>
      <c r="K25" s="423">
        <f t="shared" si="2"/>
        <v>0</v>
      </c>
    </row>
    <row r="26" spans="1:11" ht="19.5">
      <c r="A26" s="391">
        <v>22</v>
      </c>
      <c r="B26" s="575" t="s">
        <v>139</v>
      </c>
      <c r="C26" s="629">
        <v>839.25</v>
      </c>
      <c r="D26" s="627">
        <v>0</v>
      </c>
      <c r="E26" s="627">
        <v>0</v>
      </c>
      <c r="F26" s="627">
        <v>0</v>
      </c>
      <c r="G26" s="627">
        <v>0</v>
      </c>
      <c r="H26" s="627">
        <v>0</v>
      </c>
      <c r="I26" s="473">
        <f t="shared" si="1"/>
        <v>0</v>
      </c>
      <c r="K26" s="423">
        <f t="shared" si="2"/>
        <v>0</v>
      </c>
    </row>
    <row r="27" spans="1:11" ht="19.5">
      <c r="A27" s="391">
        <v>23</v>
      </c>
      <c r="B27" s="575" t="s">
        <v>140</v>
      </c>
      <c r="C27" s="629">
        <v>72542.240000000005</v>
      </c>
      <c r="D27" s="627">
        <v>0</v>
      </c>
      <c r="E27" s="627">
        <v>0</v>
      </c>
      <c r="F27" s="627">
        <v>0</v>
      </c>
      <c r="G27" s="627">
        <v>0</v>
      </c>
      <c r="H27" s="627">
        <v>0</v>
      </c>
      <c r="I27" s="473">
        <f t="shared" si="1"/>
        <v>0</v>
      </c>
      <c r="K27" s="423">
        <f t="shared" si="2"/>
        <v>0</v>
      </c>
    </row>
    <row r="28" spans="1:11" ht="19.5">
      <c r="A28" s="391">
        <v>24</v>
      </c>
      <c r="B28" s="575" t="s">
        <v>141</v>
      </c>
      <c r="C28" s="629">
        <v>84947.5</v>
      </c>
      <c r="D28" s="627">
        <v>0</v>
      </c>
      <c r="E28" s="627">
        <v>0</v>
      </c>
      <c r="F28" s="627">
        <v>0</v>
      </c>
      <c r="G28" s="627">
        <v>0</v>
      </c>
      <c r="H28" s="627">
        <v>0</v>
      </c>
      <c r="I28" s="473">
        <f t="shared" si="1"/>
        <v>0</v>
      </c>
      <c r="K28" s="423">
        <f t="shared" si="2"/>
        <v>0</v>
      </c>
    </row>
    <row r="29" spans="1:11" ht="19.5">
      <c r="A29" s="391">
        <v>25</v>
      </c>
      <c r="B29" s="575" t="s">
        <v>142</v>
      </c>
      <c r="C29" s="629">
        <v>113058</v>
      </c>
      <c r="D29" s="627">
        <v>0</v>
      </c>
      <c r="E29" s="627">
        <v>0</v>
      </c>
      <c r="F29" s="627">
        <v>0</v>
      </c>
      <c r="G29" s="627">
        <v>0</v>
      </c>
      <c r="H29" s="627">
        <v>0</v>
      </c>
      <c r="I29" s="473">
        <f t="shared" si="1"/>
        <v>0</v>
      </c>
      <c r="K29" s="423">
        <f t="shared" si="2"/>
        <v>0</v>
      </c>
    </row>
    <row r="30" spans="1:11" ht="19.5">
      <c r="A30" s="391">
        <v>26</v>
      </c>
      <c r="B30" s="575" t="s">
        <v>143</v>
      </c>
      <c r="C30" s="629">
        <v>10337</v>
      </c>
      <c r="D30" s="627">
        <v>0</v>
      </c>
      <c r="E30" s="627">
        <v>0</v>
      </c>
      <c r="F30" s="627">
        <v>0</v>
      </c>
      <c r="G30" s="627">
        <v>0</v>
      </c>
      <c r="H30" s="627">
        <v>0</v>
      </c>
      <c r="I30" s="473">
        <f t="shared" si="1"/>
        <v>0</v>
      </c>
      <c r="K30" s="423">
        <f t="shared" si="2"/>
        <v>0</v>
      </c>
    </row>
    <row r="31" spans="1:11" ht="19.5">
      <c r="A31" s="391">
        <v>27</v>
      </c>
      <c r="B31" s="575" t="s">
        <v>144</v>
      </c>
      <c r="C31" s="629">
        <v>38121.42</v>
      </c>
      <c r="D31" s="627">
        <v>0</v>
      </c>
      <c r="E31" s="627">
        <v>0</v>
      </c>
      <c r="F31" s="627">
        <v>0</v>
      </c>
      <c r="G31" s="627">
        <v>0</v>
      </c>
      <c r="H31" s="627">
        <v>0</v>
      </c>
      <c r="I31" s="473">
        <f t="shared" si="1"/>
        <v>0</v>
      </c>
      <c r="K31" s="423">
        <f t="shared" si="2"/>
        <v>0</v>
      </c>
    </row>
    <row r="32" spans="1:11" ht="19.5">
      <c r="A32" s="391">
        <v>28</v>
      </c>
      <c r="B32" s="575" t="s">
        <v>145</v>
      </c>
      <c r="C32" s="629">
        <v>89095.43</v>
      </c>
      <c r="D32" s="627">
        <v>0</v>
      </c>
      <c r="E32" s="627">
        <v>0</v>
      </c>
      <c r="F32" s="627">
        <v>0</v>
      </c>
      <c r="G32" s="627">
        <v>0</v>
      </c>
      <c r="H32" s="627">
        <v>0</v>
      </c>
      <c r="I32" s="473">
        <f t="shared" si="1"/>
        <v>0</v>
      </c>
      <c r="K32" s="423">
        <f t="shared" si="2"/>
        <v>0</v>
      </c>
    </row>
    <row r="33" spans="1:11" ht="19.5">
      <c r="A33" s="391">
        <v>29</v>
      </c>
      <c r="B33" s="575" t="s">
        <v>146</v>
      </c>
      <c r="C33" s="629">
        <v>441.75</v>
      </c>
      <c r="D33" s="627">
        <v>0</v>
      </c>
      <c r="E33" s="627">
        <v>0</v>
      </c>
      <c r="F33" s="627">
        <v>0</v>
      </c>
      <c r="G33" s="627">
        <v>0</v>
      </c>
      <c r="H33" s="627">
        <v>0</v>
      </c>
      <c r="I33" s="473">
        <f t="shared" si="1"/>
        <v>0</v>
      </c>
      <c r="K33" s="423">
        <f t="shared" si="2"/>
        <v>0</v>
      </c>
    </row>
    <row r="34" spans="1:11" ht="19.5">
      <c r="A34" s="391">
        <v>30</v>
      </c>
      <c r="B34" s="575" t="s">
        <v>147</v>
      </c>
      <c r="C34" s="629">
        <v>12352.64</v>
      </c>
      <c r="D34" s="627">
        <v>0</v>
      </c>
      <c r="E34" s="627">
        <v>0</v>
      </c>
      <c r="F34" s="627">
        <v>0</v>
      </c>
      <c r="G34" s="627">
        <v>0</v>
      </c>
      <c r="H34" s="627">
        <v>0</v>
      </c>
      <c r="I34" s="473">
        <f t="shared" si="1"/>
        <v>0</v>
      </c>
      <c r="K34" s="423">
        <f t="shared" si="2"/>
        <v>0</v>
      </c>
    </row>
    <row r="35" spans="1:11" ht="19.5">
      <c r="A35" s="391">
        <v>31</v>
      </c>
      <c r="B35" s="575" t="s">
        <v>148</v>
      </c>
      <c r="C35" s="629">
        <v>11592.53</v>
      </c>
      <c r="D35" s="627">
        <v>0</v>
      </c>
      <c r="E35" s="627">
        <v>0</v>
      </c>
      <c r="F35" s="627">
        <v>0</v>
      </c>
      <c r="G35" s="627">
        <v>0</v>
      </c>
      <c r="H35" s="627">
        <v>0</v>
      </c>
      <c r="I35" s="473">
        <f t="shared" si="1"/>
        <v>0</v>
      </c>
      <c r="K35" s="423">
        <f t="shared" si="2"/>
        <v>0</v>
      </c>
    </row>
    <row r="36" spans="1:11" ht="19.5">
      <c r="A36" s="391">
        <v>32</v>
      </c>
      <c r="B36" s="575" t="s">
        <v>150</v>
      </c>
      <c r="C36" s="629">
        <v>325877.25</v>
      </c>
      <c r="D36" s="627">
        <v>0</v>
      </c>
      <c r="E36" s="627">
        <v>0</v>
      </c>
      <c r="F36" s="627">
        <v>0</v>
      </c>
      <c r="G36" s="627">
        <v>0</v>
      </c>
      <c r="H36" s="627">
        <v>0</v>
      </c>
      <c r="I36" s="473">
        <f t="shared" si="1"/>
        <v>0</v>
      </c>
      <c r="K36" s="423">
        <f t="shared" si="2"/>
        <v>0</v>
      </c>
    </row>
    <row r="37" spans="1:11" ht="19.5">
      <c r="A37" s="391">
        <v>33</v>
      </c>
      <c r="B37" s="575" t="s">
        <v>151</v>
      </c>
      <c r="C37" s="629">
        <v>2790.25</v>
      </c>
      <c r="D37" s="627">
        <v>0</v>
      </c>
      <c r="E37" s="627">
        <v>0</v>
      </c>
      <c r="F37" s="627">
        <v>0</v>
      </c>
      <c r="G37" s="627">
        <v>0</v>
      </c>
      <c r="H37" s="627">
        <v>0</v>
      </c>
      <c r="I37" s="473">
        <f t="shared" si="1"/>
        <v>0</v>
      </c>
      <c r="K37" s="423">
        <f t="shared" si="2"/>
        <v>0</v>
      </c>
    </row>
    <row r="38" spans="1:11" ht="19.5">
      <c r="A38" s="391">
        <v>34</v>
      </c>
      <c r="B38" s="575" t="s">
        <v>152</v>
      </c>
      <c r="C38" s="629">
        <v>138468.41</v>
      </c>
      <c r="D38" s="627">
        <v>0</v>
      </c>
      <c r="E38" s="627">
        <v>0</v>
      </c>
      <c r="F38" s="627">
        <v>0</v>
      </c>
      <c r="G38" s="627">
        <v>0</v>
      </c>
      <c r="H38" s="627">
        <v>0</v>
      </c>
      <c r="I38" s="473">
        <f t="shared" si="1"/>
        <v>0</v>
      </c>
      <c r="K38" s="423">
        <f t="shared" si="2"/>
        <v>0</v>
      </c>
    </row>
    <row r="39" spans="1:11" ht="19.5">
      <c r="A39" s="391">
        <v>35</v>
      </c>
      <c r="B39" s="575" t="s">
        <v>153</v>
      </c>
      <c r="C39" s="629">
        <v>505</v>
      </c>
      <c r="D39" s="627">
        <v>0</v>
      </c>
      <c r="E39" s="627">
        <v>0</v>
      </c>
      <c r="F39" s="627">
        <v>0</v>
      </c>
      <c r="G39" s="627">
        <v>0</v>
      </c>
      <c r="H39" s="627">
        <v>50</v>
      </c>
      <c r="I39" s="473">
        <f t="shared" si="1"/>
        <v>-50</v>
      </c>
      <c r="K39" s="423">
        <f t="shared" si="2"/>
        <v>0</v>
      </c>
    </row>
    <row r="40" spans="1:11" ht="19.5">
      <c r="A40" s="391">
        <v>36</v>
      </c>
      <c r="B40" s="575" t="s">
        <v>190</v>
      </c>
      <c r="C40" s="626">
        <v>0.25</v>
      </c>
      <c r="D40" s="627">
        <v>0</v>
      </c>
      <c r="E40" s="627">
        <v>0</v>
      </c>
      <c r="F40" s="627">
        <v>0</v>
      </c>
      <c r="G40" s="627">
        <v>0</v>
      </c>
      <c r="H40" s="627">
        <v>0</v>
      </c>
      <c r="I40" s="473">
        <f t="shared" si="1"/>
        <v>0</v>
      </c>
      <c r="K40" s="423">
        <f t="shared" si="2"/>
        <v>0</v>
      </c>
    </row>
    <row r="41" spans="1:11" ht="19.5">
      <c r="A41" s="391">
        <v>37</v>
      </c>
      <c r="B41" s="575" t="s">
        <v>116</v>
      </c>
      <c r="C41" s="626">
        <v>187587</v>
      </c>
      <c r="D41" s="627">
        <v>0</v>
      </c>
      <c r="E41" s="627">
        <v>0</v>
      </c>
      <c r="F41" s="627">
        <v>0</v>
      </c>
      <c r="G41" s="627">
        <v>0</v>
      </c>
      <c r="H41" s="627">
        <v>0</v>
      </c>
      <c r="I41" s="473">
        <f t="shared" si="1"/>
        <v>0</v>
      </c>
      <c r="K41" s="423">
        <f t="shared" si="2"/>
        <v>0</v>
      </c>
    </row>
    <row r="42" spans="1:11" ht="19.5">
      <c r="A42" s="391">
        <v>38</v>
      </c>
      <c r="B42" s="575" t="s">
        <v>119</v>
      </c>
      <c r="C42" s="626">
        <v>65.099999999999994</v>
      </c>
      <c r="D42" s="627">
        <v>0</v>
      </c>
      <c r="E42" s="627">
        <v>0</v>
      </c>
      <c r="F42" s="627">
        <v>0</v>
      </c>
      <c r="G42" s="627">
        <v>0</v>
      </c>
      <c r="H42" s="627">
        <v>0</v>
      </c>
      <c r="I42" s="473">
        <f t="shared" si="1"/>
        <v>0</v>
      </c>
      <c r="K42" s="423">
        <f t="shared" si="2"/>
        <v>0</v>
      </c>
    </row>
    <row r="43" spans="1:11" ht="19.5">
      <c r="A43" s="391">
        <v>39</v>
      </c>
      <c r="B43" s="575" t="s">
        <v>120</v>
      </c>
      <c r="C43" s="626">
        <v>147924.14000000001</v>
      </c>
      <c r="D43" s="627">
        <v>0</v>
      </c>
      <c r="E43" s="627">
        <v>0</v>
      </c>
      <c r="F43" s="627">
        <v>0</v>
      </c>
      <c r="G43" s="627">
        <v>0</v>
      </c>
      <c r="H43" s="627">
        <v>0</v>
      </c>
      <c r="I43" s="473">
        <f t="shared" si="1"/>
        <v>0</v>
      </c>
      <c r="K43" s="423">
        <f t="shared" si="2"/>
        <v>0</v>
      </c>
    </row>
    <row r="44" spans="1:11" ht="19.5">
      <c r="A44" s="391">
        <v>40</v>
      </c>
      <c r="B44" s="575" t="s">
        <v>123</v>
      </c>
      <c r="C44" s="626">
        <v>12019.25</v>
      </c>
      <c r="D44" s="627">
        <v>0</v>
      </c>
      <c r="E44" s="627">
        <v>0</v>
      </c>
      <c r="F44" s="627">
        <v>0</v>
      </c>
      <c r="G44" s="627">
        <v>0</v>
      </c>
      <c r="H44" s="627">
        <v>0</v>
      </c>
      <c r="I44" s="473">
        <f t="shared" si="1"/>
        <v>0</v>
      </c>
      <c r="K44" s="423">
        <f t="shared" si="2"/>
        <v>0</v>
      </c>
    </row>
    <row r="45" spans="1:11" ht="19.5">
      <c r="A45" s="391">
        <v>41</v>
      </c>
      <c r="B45" s="575" t="s">
        <v>124</v>
      </c>
      <c r="C45" s="626">
        <v>36096</v>
      </c>
      <c r="D45" s="627">
        <v>0</v>
      </c>
      <c r="E45" s="627">
        <v>0</v>
      </c>
      <c r="F45" s="627">
        <v>0</v>
      </c>
      <c r="G45" s="627">
        <v>0</v>
      </c>
      <c r="H45" s="627">
        <v>0</v>
      </c>
      <c r="I45" s="473">
        <f t="shared" si="1"/>
        <v>0</v>
      </c>
      <c r="K45" s="423">
        <f t="shared" si="2"/>
        <v>0</v>
      </c>
    </row>
    <row r="46" spans="1:11" ht="19.5">
      <c r="A46" s="391">
        <v>42</v>
      </c>
      <c r="B46" s="575" t="s">
        <v>125</v>
      </c>
      <c r="C46" s="626">
        <v>408395.64</v>
      </c>
      <c r="D46" s="627">
        <v>0</v>
      </c>
      <c r="E46" s="627">
        <v>0</v>
      </c>
      <c r="F46" s="627">
        <v>0</v>
      </c>
      <c r="G46" s="627">
        <v>0</v>
      </c>
      <c r="H46" s="627">
        <v>0</v>
      </c>
      <c r="I46" s="473">
        <f t="shared" si="1"/>
        <v>0</v>
      </c>
      <c r="K46" s="423">
        <f t="shared" si="2"/>
        <v>0</v>
      </c>
    </row>
    <row r="47" spans="1:11" ht="19.5">
      <c r="A47" s="391">
        <v>43</v>
      </c>
      <c r="B47" s="575" t="s">
        <v>126</v>
      </c>
      <c r="C47" s="626">
        <v>1068</v>
      </c>
      <c r="D47" s="627">
        <v>0</v>
      </c>
      <c r="E47" s="627">
        <v>0</v>
      </c>
      <c r="F47" s="627">
        <v>0</v>
      </c>
      <c r="G47" s="627">
        <v>0</v>
      </c>
      <c r="H47" s="627">
        <v>0</v>
      </c>
      <c r="I47" s="473">
        <f t="shared" si="1"/>
        <v>0</v>
      </c>
      <c r="K47" s="423">
        <f t="shared" si="2"/>
        <v>0</v>
      </c>
    </row>
    <row r="48" spans="1:11" ht="19.5">
      <c r="A48" s="391">
        <v>44</v>
      </c>
      <c r="B48" s="575" t="s">
        <v>130</v>
      </c>
      <c r="C48" s="626">
        <v>175967</v>
      </c>
      <c r="D48" s="627">
        <v>0</v>
      </c>
      <c r="E48" s="627">
        <v>0</v>
      </c>
      <c r="F48" s="627">
        <v>0</v>
      </c>
      <c r="G48" s="627">
        <v>0</v>
      </c>
      <c r="H48" s="627">
        <v>0</v>
      </c>
      <c r="I48" s="473">
        <f t="shared" si="1"/>
        <v>0</v>
      </c>
      <c r="K48" s="423">
        <f t="shared" si="2"/>
        <v>0</v>
      </c>
    </row>
    <row r="49" spans="1:11" ht="19.5">
      <c r="A49" s="391">
        <v>45</v>
      </c>
      <c r="B49" s="575" t="s">
        <v>132</v>
      </c>
      <c r="C49" s="626">
        <v>19323.5</v>
      </c>
      <c r="D49" s="627">
        <v>0</v>
      </c>
      <c r="E49" s="627">
        <v>0</v>
      </c>
      <c r="F49" s="627">
        <v>0</v>
      </c>
      <c r="G49" s="627">
        <v>0</v>
      </c>
      <c r="H49" s="627">
        <v>0</v>
      </c>
      <c r="I49" s="473">
        <f t="shared" si="1"/>
        <v>0</v>
      </c>
      <c r="K49" s="423">
        <f t="shared" si="2"/>
        <v>0</v>
      </c>
    </row>
    <row r="50" spans="1:11" ht="19.5">
      <c r="A50" s="391">
        <v>46</v>
      </c>
      <c r="B50" s="575" t="s">
        <v>131</v>
      </c>
      <c r="C50" s="626">
        <v>94471</v>
      </c>
      <c r="D50" s="627">
        <v>0</v>
      </c>
      <c r="E50" s="627">
        <v>0</v>
      </c>
      <c r="F50" s="627">
        <v>0</v>
      </c>
      <c r="G50" s="627">
        <v>0</v>
      </c>
      <c r="H50" s="627">
        <v>0</v>
      </c>
      <c r="I50" s="473">
        <f t="shared" si="1"/>
        <v>0</v>
      </c>
      <c r="K50" s="423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94316-F858-41EA-8220-DA306E86C9C4}">
  <sheetPr codeName="Sheet105">
    <tabColor theme="7" tint="0.59999389629810485"/>
  </sheetPr>
  <dimension ref="A1:K52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H50"/>
    </sheetView>
  </sheetViews>
  <sheetFormatPr defaultColWidth="9" defaultRowHeight="18.75"/>
  <cols>
    <col min="1" max="1" width="9" style="423"/>
    <col min="2" max="2" width="13.28515625" style="423" customWidth="1"/>
    <col min="3" max="3" width="14.7109375" style="423" customWidth="1"/>
    <col min="4" max="6" width="9" style="423"/>
    <col min="7" max="8" width="13.42578125" style="423" customWidth="1"/>
    <col min="9" max="9" width="14.140625" style="423" customWidth="1"/>
    <col min="10" max="16384" width="9" style="423"/>
  </cols>
  <sheetData>
    <row r="1" spans="1:11">
      <c r="A1" s="876" t="s">
        <v>445</v>
      </c>
      <c r="B1" s="876"/>
      <c r="C1" s="876"/>
      <c r="D1" s="876"/>
      <c r="E1" s="876"/>
      <c r="F1" s="876"/>
      <c r="G1" s="876"/>
      <c r="H1" s="876"/>
      <c r="I1" s="876"/>
    </row>
    <row r="2" spans="1:11">
      <c r="A2" s="917" t="s">
        <v>227</v>
      </c>
      <c r="B2" s="850" t="s">
        <v>4</v>
      </c>
      <c r="C2" s="465" t="s">
        <v>275</v>
      </c>
      <c r="D2" s="850" t="s">
        <v>276</v>
      </c>
      <c r="E2" s="850"/>
      <c r="F2" s="850"/>
      <c r="G2" s="138" t="s">
        <v>259</v>
      </c>
      <c r="H2" s="138" t="s">
        <v>259</v>
      </c>
      <c r="I2" s="138" t="s">
        <v>277</v>
      </c>
      <c r="K2" s="422" t="s">
        <v>318</v>
      </c>
    </row>
    <row r="3" spans="1:11">
      <c r="A3" s="917"/>
      <c r="B3" s="850"/>
      <c r="C3" s="465" t="s">
        <v>272</v>
      </c>
      <c r="D3" s="444" t="s">
        <v>288</v>
      </c>
      <c r="E3" s="444" t="s">
        <v>289</v>
      </c>
      <c r="F3" s="444" t="s">
        <v>290</v>
      </c>
      <c r="G3" s="138" t="s">
        <v>235</v>
      </c>
      <c r="H3" s="138" t="s">
        <v>282</v>
      </c>
      <c r="I3" s="138" t="s">
        <v>272</v>
      </c>
      <c r="K3" s="422"/>
    </row>
    <row r="4" spans="1:11">
      <c r="A4" s="850" t="s">
        <v>287</v>
      </c>
      <c r="B4" s="850"/>
      <c r="C4" s="465">
        <f>SUM(C5:C50)</f>
        <v>0</v>
      </c>
      <c r="D4" s="465">
        <f t="shared" ref="D4:I4" si="0">SUM(D5:D52)</f>
        <v>0</v>
      </c>
      <c r="E4" s="465">
        <f t="shared" si="0"/>
        <v>0</v>
      </c>
      <c r="F4" s="465">
        <f t="shared" si="0"/>
        <v>0</v>
      </c>
      <c r="G4" s="465">
        <f t="shared" si="0"/>
        <v>0</v>
      </c>
      <c r="H4" s="465">
        <f t="shared" si="0"/>
        <v>0</v>
      </c>
      <c r="I4" s="465">
        <f t="shared" si="0"/>
        <v>0</v>
      </c>
      <c r="K4" s="424">
        <f>SUM(K5:K50)</f>
        <v>0</v>
      </c>
    </row>
    <row r="5" spans="1:11" ht="19.5">
      <c r="A5" s="391">
        <v>1</v>
      </c>
      <c r="B5" s="502"/>
      <c r="C5" s="510"/>
      <c r="D5" s="536"/>
      <c r="E5" s="536"/>
      <c r="F5" s="536"/>
      <c r="G5" s="537"/>
      <c r="H5" s="536"/>
      <c r="I5" s="473">
        <f>+G5-H5</f>
        <v>0</v>
      </c>
      <c r="K5" s="423">
        <f>IF(G5&gt;0,1,0)</f>
        <v>0</v>
      </c>
    </row>
    <row r="6" spans="1:11" ht="19.5">
      <c r="A6" s="391">
        <v>2</v>
      </c>
      <c r="B6" s="502"/>
      <c r="C6" s="515"/>
      <c r="D6" s="536"/>
      <c r="E6" s="532"/>
      <c r="F6" s="536"/>
      <c r="G6" s="537"/>
      <c r="H6" s="536"/>
      <c r="I6" s="473">
        <f t="shared" ref="I6:I50" si="1">+G6-H6</f>
        <v>0</v>
      </c>
      <c r="K6" s="423">
        <f t="shared" ref="K6:K50" si="2">IF(G6&gt;0,1,0)</f>
        <v>0</v>
      </c>
    </row>
    <row r="7" spans="1:11" ht="19.5">
      <c r="A7" s="391">
        <v>3</v>
      </c>
      <c r="B7" s="502"/>
      <c r="C7" s="515"/>
      <c r="D7" s="536"/>
      <c r="E7" s="532"/>
      <c r="F7" s="536"/>
      <c r="G7" s="537"/>
      <c r="H7" s="536"/>
      <c r="I7" s="473">
        <f t="shared" si="1"/>
        <v>0</v>
      </c>
      <c r="K7" s="423">
        <f t="shared" si="2"/>
        <v>0</v>
      </c>
    </row>
    <row r="8" spans="1:11" ht="19.5">
      <c r="A8" s="391">
        <v>4</v>
      </c>
      <c r="B8" s="502"/>
      <c r="C8" s="515"/>
      <c r="D8" s="536"/>
      <c r="E8" s="532"/>
      <c r="F8" s="536"/>
      <c r="G8" s="537"/>
      <c r="H8" s="536"/>
      <c r="I8" s="473">
        <f t="shared" si="1"/>
        <v>0</v>
      </c>
      <c r="K8" s="423">
        <f t="shared" si="2"/>
        <v>0</v>
      </c>
    </row>
    <row r="9" spans="1:11" ht="19.5">
      <c r="A9" s="391">
        <v>5</v>
      </c>
      <c r="B9" s="502"/>
      <c r="C9" s="515"/>
      <c r="D9" s="536"/>
      <c r="E9" s="532"/>
      <c r="F9" s="536"/>
      <c r="G9" s="537"/>
      <c r="H9" s="536"/>
      <c r="I9" s="473">
        <f t="shared" si="1"/>
        <v>0</v>
      </c>
      <c r="K9" s="423">
        <f t="shared" si="2"/>
        <v>0</v>
      </c>
    </row>
    <row r="10" spans="1:11" ht="19.5">
      <c r="A10" s="391">
        <v>6</v>
      </c>
      <c r="B10" s="538"/>
      <c r="C10" s="515"/>
      <c r="D10" s="536"/>
      <c r="E10" s="532"/>
      <c r="F10" s="536"/>
      <c r="G10" s="537"/>
      <c r="H10" s="536"/>
      <c r="I10" s="473">
        <f t="shared" si="1"/>
        <v>0</v>
      </c>
      <c r="K10" s="423">
        <f t="shared" si="2"/>
        <v>0</v>
      </c>
    </row>
    <row r="11" spans="1:11" ht="19.5">
      <c r="A11" s="391">
        <v>7</v>
      </c>
      <c r="B11" s="539"/>
      <c r="C11" s="511"/>
      <c r="D11" s="517"/>
      <c r="E11" s="517"/>
      <c r="F11" s="521"/>
      <c r="G11" s="534"/>
      <c r="H11" s="517"/>
      <c r="I11" s="473">
        <f t="shared" si="1"/>
        <v>0</v>
      </c>
      <c r="K11" s="423">
        <f t="shared" si="2"/>
        <v>0</v>
      </c>
    </row>
    <row r="12" spans="1:11" ht="19.5">
      <c r="A12" s="391">
        <v>8</v>
      </c>
      <c r="B12" s="502"/>
      <c r="C12" s="512"/>
      <c r="D12" s="535"/>
      <c r="E12" s="536"/>
      <c r="F12" s="535"/>
      <c r="G12" s="513"/>
      <c r="H12" s="535"/>
      <c r="I12" s="473">
        <f t="shared" si="1"/>
        <v>0</v>
      </c>
      <c r="K12" s="423">
        <f t="shared" si="2"/>
        <v>0</v>
      </c>
    </row>
    <row r="13" spans="1:11" ht="19.5">
      <c r="A13" s="391">
        <v>9</v>
      </c>
      <c r="B13" s="502"/>
      <c r="C13" s="512"/>
      <c r="D13" s="535"/>
      <c r="E13" s="530"/>
      <c r="F13" s="535"/>
      <c r="G13" s="513"/>
      <c r="H13" s="535"/>
      <c r="I13" s="473">
        <f t="shared" si="1"/>
        <v>0</v>
      </c>
      <c r="K13" s="423">
        <f t="shared" si="2"/>
        <v>0</v>
      </c>
    </row>
    <row r="14" spans="1:11" ht="19.5">
      <c r="A14" s="391">
        <v>10</v>
      </c>
      <c r="B14" s="502"/>
      <c r="C14" s="512"/>
      <c r="D14" s="535"/>
      <c r="E14" s="530"/>
      <c r="F14" s="535"/>
      <c r="G14" s="513"/>
      <c r="H14" s="535"/>
      <c r="I14" s="473">
        <f t="shared" si="1"/>
        <v>0</v>
      </c>
      <c r="K14" s="423">
        <f t="shared" si="2"/>
        <v>0</v>
      </c>
    </row>
    <row r="15" spans="1:11" ht="19.5">
      <c r="A15" s="391">
        <v>11</v>
      </c>
      <c r="B15" s="503"/>
      <c r="C15" s="524"/>
      <c r="D15" s="514"/>
      <c r="E15" s="514"/>
      <c r="F15" s="514"/>
      <c r="G15" s="528"/>
      <c r="H15" s="514"/>
      <c r="I15" s="473">
        <f t="shared" si="1"/>
        <v>0</v>
      </c>
      <c r="K15" s="423">
        <f t="shared" si="2"/>
        <v>0</v>
      </c>
    </row>
    <row r="16" spans="1:11" ht="19.5">
      <c r="A16" s="391">
        <v>12</v>
      </c>
      <c r="B16" s="502"/>
      <c r="C16" s="512"/>
      <c r="D16" s="535"/>
      <c r="E16" s="530"/>
      <c r="F16" s="535"/>
      <c r="G16" s="513"/>
      <c r="H16" s="535"/>
      <c r="I16" s="473">
        <f t="shared" si="1"/>
        <v>0</v>
      </c>
      <c r="K16" s="423">
        <f t="shared" si="2"/>
        <v>0</v>
      </c>
    </row>
    <row r="17" spans="1:11" ht="19.5">
      <c r="A17" s="391">
        <v>13</v>
      </c>
      <c r="B17" s="502"/>
      <c r="C17" s="512"/>
      <c r="D17" s="535"/>
      <c r="E17" s="530"/>
      <c r="F17" s="535"/>
      <c r="G17" s="513"/>
      <c r="H17" s="535"/>
      <c r="I17" s="473">
        <f t="shared" si="1"/>
        <v>0</v>
      </c>
      <c r="K17" s="423">
        <f t="shared" si="2"/>
        <v>0</v>
      </c>
    </row>
    <row r="18" spans="1:11" ht="19.5">
      <c r="A18" s="391">
        <v>14</v>
      </c>
      <c r="B18" s="502"/>
      <c r="C18" s="512"/>
      <c r="D18" s="535"/>
      <c r="E18" s="530"/>
      <c r="F18" s="535"/>
      <c r="G18" s="513"/>
      <c r="H18" s="535"/>
      <c r="I18" s="473">
        <f t="shared" si="1"/>
        <v>0</v>
      </c>
      <c r="K18" s="423">
        <f t="shared" si="2"/>
        <v>0</v>
      </c>
    </row>
    <row r="19" spans="1:11" ht="19.5">
      <c r="A19" s="391">
        <v>15</v>
      </c>
      <c r="B19" s="538"/>
      <c r="C19" s="526"/>
      <c r="D19" s="536"/>
      <c r="E19" s="533"/>
      <c r="F19" s="536"/>
      <c r="G19" s="520"/>
      <c r="H19" s="523"/>
      <c r="I19" s="473">
        <f t="shared" si="1"/>
        <v>0</v>
      </c>
      <c r="K19" s="423">
        <f t="shared" si="2"/>
        <v>0</v>
      </c>
    </row>
    <row r="20" spans="1:11" ht="19.5">
      <c r="A20" s="391">
        <v>16</v>
      </c>
      <c r="B20" s="503"/>
      <c r="C20" s="524"/>
      <c r="D20" s="527"/>
      <c r="E20" s="514"/>
      <c r="F20" s="527"/>
      <c r="G20" s="528"/>
      <c r="H20" s="514"/>
      <c r="I20" s="473">
        <f t="shared" si="1"/>
        <v>0</v>
      </c>
      <c r="K20" s="423">
        <f t="shared" si="2"/>
        <v>0</v>
      </c>
    </row>
    <row r="21" spans="1:11" ht="19.5">
      <c r="A21" s="391">
        <v>17</v>
      </c>
      <c r="B21" s="540"/>
      <c r="C21" s="522"/>
      <c r="D21" s="523"/>
      <c r="E21" s="517"/>
      <c r="F21" s="523"/>
      <c r="G21" s="520"/>
      <c r="H21" s="523"/>
      <c r="I21" s="473">
        <f t="shared" si="1"/>
        <v>0</v>
      </c>
      <c r="K21" s="423">
        <f t="shared" si="2"/>
        <v>0</v>
      </c>
    </row>
    <row r="22" spans="1:11" ht="19.5">
      <c r="A22" s="391">
        <v>18</v>
      </c>
      <c r="B22" s="541"/>
      <c r="C22" s="516"/>
      <c r="D22" s="536"/>
      <c r="E22" s="536"/>
      <c r="F22" s="536"/>
      <c r="G22" s="537"/>
      <c r="H22" s="535"/>
      <c r="I22" s="473">
        <f t="shared" si="1"/>
        <v>0</v>
      </c>
      <c r="K22" s="423">
        <f t="shared" si="2"/>
        <v>0</v>
      </c>
    </row>
    <row r="23" spans="1:11" ht="19.5">
      <c r="A23" s="391">
        <v>19</v>
      </c>
      <c r="B23" s="542"/>
      <c r="C23" s="507"/>
      <c r="D23" s="535"/>
      <c r="E23" s="530"/>
      <c r="F23" s="535"/>
      <c r="G23" s="513"/>
      <c r="H23" s="535"/>
      <c r="I23" s="473">
        <f t="shared" si="1"/>
        <v>0</v>
      </c>
      <c r="K23" s="423">
        <f t="shared" si="2"/>
        <v>0</v>
      </c>
    </row>
    <row r="24" spans="1:11" ht="19.5">
      <c r="A24" s="391">
        <v>20</v>
      </c>
      <c r="B24" s="543"/>
      <c r="C24" s="512"/>
      <c r="D24" s="535"/>
      <c r="E24" s="530"/>
      <c r="F24" s="535"/>
      <c r="G24" s="513"/>
      <c r="H24" s="535"/>
      <c r="I24" s="473">
        <f t="shared" si="1"/>
        <v>0</v>
      </c>
      <c r="K24" s="423">
        <f t="shared" si="2"/>
        <v>0</v>
      </c>
    </row>
    <row r="25" spans="1:11" ht="19.5">
      <c r="A25" s="391">
        <v>21</v>
      </c>
      <c r="B25" s="543"/>
      <c r="C25" s="512"/>
      <c r="D25" s="535"/>
      <c r="E25" s="530"/>
      <c r="F25" s="535"/>
      <c r="G25" s="513"/>
      <c r="H25" s="535"/>
      <c r="I25" s="473">
        <f t="shared" si="1"/>
        <v>0</v>
      </c>
      <c r="K25" s="423">
        <f t="shared" si="2"/>
        <v>0</v>
      </c>
    </row>
    <row r="26" spans="1:11" ht="19.5">
      <c r="A26" s="391">
        <v>22</v>
      </c>
      <c r="B26" s="543"/>
      <c r="C26" s="512"/>
      <c r="D26" s="535"/>
      <c r="E26" s="530"/>
      <c r="F26" s="535"/>
      <c r="G26" s="513"/>
      <c r="H26" s="535"/>
      <c r="I26" s="473">
        <f t="shared" si="1"/>
        <v>0</v>
      </c>
      <c r="K26" s="423">
        <f t="shared" si="2"/>
        <v>0</v>
      </c>
    </row>
    <row r="27" spans="1:11" ht="19.5">
      <c r="A27" s="391">
        <v>23</v>
      </c>
      <c r="B27" s="543"/>
      <c r="C27" s="512"/>
      <c r="D27" s="535"/>
      <c r="E27" s="530"/>
      <c r="F27" s="535"/>
      <c r="G27" s="513"/>
      <c r="H27" s="535"/>
      <c r="I27" s="473">
        <f t="shared" si="1"/>
        <v>0</v>
      </c>
      <c r="K27" s="423">
        <f t="shared" si="2"/>
        <v>0</v>
      </c>
    </row>
    <row r="28" spans="1:11" ht="19.5">
      <c r="A28" s="391">
        <v>24</v>
      </c>
      <c r="B28" s="543"/>
      <c r="C28" s="512"/>
      <c r="D28" s="535"/>
      <c r="E28" s="530"/>
      <c r="F28" s="535"/>
      <c r="G28" s="513"/>
      <c r="H28" s="535"/>
      <c r="I28" s="473">
        <f t="shared" si="1"/>
        <v>0</v>
      </c>
      <c r="K28" s="423">
        <f t="shared" si="2"/>
        <v>0</v>
      </c>
    </row>
    <row r="29" spans="1:11" ht="19.5">
      <c r="A29" s="391">
        <v>25</v>
      </c>
      <c r="B29" s="543"/>
      <c r="C29" s="512"/>
      <c r="D29" s="535"/>
      <c r="E29" s="530"/>
      <c r="F29" s="535"/>
      <c r="G29" s="513"/>
      <c r="H29" s="535"/>
      <c r="I29" s="473">
        <f t="shared" si="1"/>
        <v>0</v>
      </c>
      <c r="K29" s="423">
        <f t="shared" si="2"/>
        <v>0</v>
      </c>
    </row>
    <row r="30" spans="1:11" ht="19.5">
      <c r="A30" s="391">
        <v>26</v>
      </c>
      <c r="B30" s="543"/>
      <c r="C30" s="512"/>
      <c r="D30" s="535"/>
      <c r="E30" s="530"/>
      <c r="F30" s="535"/>
      <c r="G30" s="513"/>
      <c r="H30" s="535"/>
      <c r="I30" s="473">
        <f t="shared" si="1"/>
        <v>0</v>
      </c>
      <c r="K30" s="423">
        <f t="shared" si="2"/>
        <v>0</v>
      </c>
    </row>
    <row r="31" spans="1:11" ht="19.5">
      <c r="A31" s="391">
        <v>27</v>
      </c>
      <c r="B31" s="544"/>
      <c r="C31" s="507"/>
      <c r="D31" s="535"/>
      <c r="E31" s="530"/>
      <c r="F31" s="535"/>
      <c r="G31" s="513"/>
      <c r="H31" s="535"/>
      <c r="I31" s="473">
        <f t="shared" si="1"/>
        <v>0</v>
      </c>
      <c r="K31" s="423">
        <f t="shared" si="2"/>
        <v>0</v>
      </c>
    </row>
    <row r="32" spans="1:11" ht="19.5">
      <c r="A32" s="391">
        <v>28</v>
      </c>
      <c r="B32" s="502"/>
      <c r="C32" s="512"/>
      <c r="D32" s="535"/>
      <c r="E32" s="530"/>
      <c r="F32" s="535"/>
      <c r="G32" s="513"/>
      <c r="H32" s="535"/>
      <c r="I32" s="473">
        <f t="shared" si="1"/>
        <v>0</v>
      </c>
      <c r="K32" s="423">
        <f t="shared" si="2"/>
        <v>0</v>
      </c>
    </row>
    <row r="33" spans="1:11" ht="19.5">
      <c r="A33" s="391">
        <v>29</v>
      </c>
      <c r="B33" s="541"/>
      <c r="C33" s="507"/>
      <c r="D33" s="535"/>
      <c r="E33" s="530"/>
      <c r="F33" s="535"/>
      <c r="G33" s="513"/>
      <c r="H33" s="535"/>
      <c r="I33" s="473">
        <f t="shared" si="1"/>
        <v>0</v>
      </c>
      <c r="K33" s="423">
        <f t="shared" si="2"/>
        <v>0</v>
      </c>
    </row>
    <row r="34" spans="1:11" ht="19.5">
      <c r="A34" s="391">
        <v>30</v>
      </c>
      <c r="B34" s="541"/>
      <c r="C34" s="507"/>
      <c r="D34" s="535"/>
      <c r="E34" s="530"/>
      <c r="F34" s="535"/>
      <c r="G34" s="513"/>
      <c r="H34" s="535"/>
      <c r="I34" s="473">
        <f t="shared" si="1"/>
        <v>0</v>
      </c>
      <c r="K34" s="423">
        <f t="shared" si="2"/>
        <v>0</v>
      </c>
    </row>
    <row r="35" spans="1:11" ht="19.5">
      <c r="A35" s="391">
        <v>31</v>
      </c>
      <c r="B35" s="502"/>
      <c r="C35" s="512"/>
      <c r="D35" s="525"/>
      <c r="E35" s="530"/>
      <c r="F35" s="535"/>
      <c r="G35" s="513"/>
      <c r="H35" s="535"/>
      <c r="I35" s="473">
        <f t="shared" si="1"/>
        <v>0</v>
      </c>
      <c r="K35" s="423">
        <f t="shared" si="2"/>
        <v>0</v>
      </c>
    </row>
    <row r="36" spans="1:11" ht="19.5">
      <c r="A36" s="391">
        <v>32</v>
      </c>
      <c r="B36" s="502"/>
      <c r="C36" s="512"/>
      <c r="D36" s="535"/>
      <c r="E36" s="530"/>
      <c r="F36" s="535"/>
      <c r="G36" s="513"/>
      <c r="H36" s="535"/>
      <c r="I36" s="473">
        <f t="shared" si="1"/>
        <v>0</v>
      </c>
      <c r="K36" s="423">
        <f t="shared" si="2"/>
        <v>0</v>
      </c>
    </row>
    <row r="37" spans="1:11" ht="19.5">
      <c r="A37" s="391">
        <v>33</v>
      </c>
      <c r="B37" s="502"/>
      <c r="C37" s="512"/>
      <c r="D37" s="535"/>
      <c r="E37" s="530"/>
      <c r="F37" s="535"/>
      <c r="G37" s="513"/>
      <c r="H37" s="535"/>
      <c r="I37" s="473">
        <f t="shared" si="1"/>
        <v>0</v>
      </c>
      <c r="K37" s="423">
        <f t="shared" si="2"/>
        <v>0</v>
      </c>
    </row>
    <row r="38" spans="1:11" ht="19.5">
      <c r="A38" s="391">
        <v>34</v>
      </c>
      <c r="B38" s="502"/>
      <c r="C38" s="512"/>
      <c r="D38" s="535"/>
      <c r="E38" s="530"/>
      <c r="F38" s="535"/>
      <c r="G38" s="513"/>
      <c r="H38" s="535"/>
      <c r="I38" s="473">
        <f t="shared" si="1"/>
        <v>0</v>
      </c>
      <c r="K38" s="423">
        <f t="shared" si="2"/>
        <v>0</v>
      </c>
    </row>
    <row r="39" spans="1:11" ht="19.5">
      <c r="A39" s="391">
        <v>35</v>
      </c>
      <c r="B39" s="545"/>
      <c r="C39" s="509"/>
      <c r="D39" s="527"/>
      <c r="E39" s="529"/>
      <c r="F39" s="527"/>
      <c r="G39" s="531"/>
      <c r="H39" s="527"/>
      <c r="I39" s="473">
        <f t="shared" si="1"/>
        <v>0</v>
      </c>
      <c r="K39" s="423">
        <f t="shared" si="2"/>
        <v>0</v>
      </c>
    </row>
    <row r="40" spans="1:11" ht="19.5">
      <c r="A40" s="391">
        <v>36</v>
      </c>
      <c r="B40" s="546"/>
      <c r="C40" s="519"/>
      <c r="D40" s="535"/>
      <c r="E40" s="530"/>
      <c r="F40" s="535"/>
      <c r="G40" s="513"/>
      <c r="H40" s="535"/>
      <c r="I40" s="473">
        <f t="shared" si="1"/>
        <v>0</v>
      </c>
      <c r="K40" s="423">
        <f t="shared" si="2"/>
        <v>0</v>
      </c>
    </row>
    <row r="41" spans="1:11" ht="19.5">
      <c r="A41" s="391">
        <v>37</v>
      </c>
      <c r="B41" s="547"/>
      <c r="C41" s="518"/>
      <c r="D41" s="517"/>
      <c r="E41" s="517"/>
      <c r="F41" s="517"/>
      <c r="G41" s="534"/>
      <c r="H41" s="517"/>
      <c r="I41" s="473">
        <f t="shared" si="1"/>
        <v>0</v>
      </c>
      <c r="K41" s="423">
        <f t="shared" si="2"/>
        <v>0</v>
      </c>
    </row>
    <row r="42" spans="1:11" ht="19.5">
      <c r="A42" s="391">
        <v>38</v>
      </c>
      <c r="B42" s="548"/>
      <c r="C42" s="508"/>
      <c r="D42" s="535"/>
      <c r="E42" s="530"/>
      <c r="F42" s="535"/>
      <c r="G42" s="513"/>
      <c r="H42" s="535"/>
      <c r="I42" s="473">
        <f t="shared" si="1"/>
        <v>0</v>
      </c>
      <c r="K42" s="423">
        <f t="shared" si="2"/>
        <v>0</v>
      </c>
    </row>
    <row r="43" spans="1:11" ht="19.5">
      <c r="A43" s="391">
        <v>39</v>
      </c>
      <c r="B43" s="546"/>
      <c r="C43" s="508"/>
      <c r="D43" s="535"/>
      <c r="E43" s="530"/>
      <c r="F43" s="535"/>
      <c r="G43" s="513"/>
      <c r="H43" s="535"/>
      <c r="I43" s="473">
        <f t="shared" si="1"/>
        <v>0</v>
      </c>
      <c r="K43" s="423">
        <f t="shared" si="2"/>
        <v>0</v>
      </c>
    </row>
    <row r="44" spans="1:11" ht="19.5">
      <c r="A44" s="391">
        <v>40</v>
      </c>
      <c r="B44" s="548"/>
      <c r="C44" s="508"/>
      <c r="D44" s="535"/>
      <c r="E44" s="530"/>
      <c r="F44" s="535"/>
      <c r="G44" s="513"/>
      <c r="H44" s="535"/>
      <c r="I44" s="473">
        <f t="shared" si="1"/>
        <v>0</v>
      </c>
      <c r="K44" s="423">
        <f t="shared" si="2"/>
        <v>0</v>
      </c>
    </row>
    <row r="45" spans="1:11" ht="19.5">
      <c r="A45" s="391">
        <v>41</v>
      </c>
      <c r="B45" s="548"/>
      <c r="C45" s="508"/>
      <c r="D45" s="535"/>
      <c r="E45" s="530"/>
      <c r="F45" s="535"/>
      <c r="G45" s="513"/>
      <c r="H45" s="535"/>
      <c r="I45" s="473">
        <f t="shared" si="1"/>
        <v>0</v>
      </c>
      <c r="K45" s="423">
        <f t="shared" si="2"/>
        <v>0</v>
      </c>
    </row>
    <row r="46" spans="1:11" ht="19.5">
      <c r="A46" s="391">
        <v>42</v>
      </c>
      <c r="B46" s="548"/>
      <c r="C46" s="508"/>
      <c r="D46" s="535"/>
      <c r="E46" s="530"/>
      <c r="F46" s="535"/>
      <c r="G46" s="513"/>
      <c r="H46" s="535"/>
      <c r="I46" s="473">
        <f t="shared" si="1"/>
        <v>0</v>
      </c>
      <c r="K46" s="423">
        <f t="shared" si="2"/>
        <v>0</v>
      </c>
    </row>
    <row r="47" spans="1:11" ht="19.5">
      <c r="A47" s="391">
        <v>43</v>
      </c>
      <c r="B47" s="548"/>
      <c r="C47" s="508"/>
      <c r="D47" s="535"/>
      <c r="E47" s="530"/>
      <c r="F47" s="535"/>
      <c r="G47" s="513"/>
      <c r="H47" s="535"/>
      <c r="I47" s="473">
        <f t="shared" si="1"/>
        <v>0</v>
      </c>
      <c r="K47" s="423">
        <f t="shared" si="2"/>
        <v>0</v>
      </c>
    </row>
    <row r="48" spans="1:11" ht="19.5">
      <c r="A48" s="391">
        <v>44</v>
      </c>
      <c r="B48" s="546"/>
      <c r="C48" s="508"/>
      <c r="D48" s="535"/>
      <c r="E48" s="530"/>
      <c r="F48" s="535"/>
      <c r="G48" s="513"/>
      <c r="H48" s="535"/>
      <c r="I48" s="473">
        <f t="shared" si="1"/>
        <v>0</v>
      </c>
      <c r="K48" s="423">
        <f t="shared" si="2"/>
        <v>0</v>
      </c>
    </row>
    <row r="49" spans="1:11" ht="19.5">
      <c r="A49" s="391">
        <v>45</v>
      </c>
      <c r="B49" s="546"/>
      <c r="C49" s="508"/>
      <c r="D49" s="535"/>
      <c r="E49" s="530"/>
      <c r="F49" s="535"/>
      <c r="G49" s="513"/>
      <c r="H49" s="535"/>
      <c r="I49" s="473">
        <f t="shared" si="1"/>
        <v>0</v>
      </c>
      <c r="K49" s="423">
        <f t="shared" si="2"/>
        <v>0</v>
      </c>
    </row>
    <row r="50" spans="1:11" ht="19.5">
      <c r="A50" s="391">
        <v>46</v>
      </c>
      <c r="B50" s="545"/>
      <c r="C50" s="509"/>
      <c r="D50" s="527"/>
      <c r="E50" s="529"/>
      <c r="F50" s="527"/>
      <c r="G50" s="531"/>
      <c r="H50" s="527"/>
      <c r="I50" s="473">
        <f t="shared" si="1"/>
        <v>0</v>
      </c>
      <c r="K50" s="423">
        <f t="shared" si="2"/>
        <v>0</v>
      </c>
    </row>
    <row r="51" spans="1:11" ht="19.5">
      <c r="A51" s="391"/>
      <c r="B51" s="496"/>
      <c r="C51" s="470"/>
      <c r="D51" s="468"/>
      <c r="E51" s="468"/>
      <c r="F51" s="468"/>
      <c r="G51" s="468"/>
      <c r="H51" s="468"/>
      <c r="I51" s="473"/>
    </row>
    <row r="52" spans="1:11" ht="19.5">
      <c r="A52" s="391"/>
      <c r="B52" s="496"/>
      <c r="C52" s="470"/>
      <c r="D52" s="468"/>
      <c r="E52" s="468"/>
      <c r="F52" s="468"/>
      <c r="G52" s="468"/>
      <c r="H52" s="468"/>
      <c r="I52" s="473"/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8B9C5-2D1C-4BC3-AE47-7863981E57BB}">
  <sheetPr codeName="Sheet106">
    <tabColor rgb="FFFFCCCC"/>
  </sheetPr>
  <dimension ref="A1:K57"/>
  <sheetViews>
    <sheetView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14" sqref="F14"/>
    </sheetView>
  </sheetViews>
  <sheetFormatPr defaultColWidth="9" defaultRowHeight="18.75"/>
  <cols>
    <col min="1" max="1" width="7" style="423" customWidth="1"/>
    <col min="2" max="2" width="12.7109375" style="500" customWidth="1"/>
    <col min="3" max="3" width="13.42578125" style="423" customWidth="1"/>
    <col min="4" max="4" width="12.5703125" style="423" bestFit="1" customWidth="1"/>
    <col min="5" max="5" width="11" style="423" customWidth="1"/>
    <col min="6" max="6" width="10.42578125" style="423" customWidth="1"/>
    <col min="7" max="7" width="14" style="423" customWidth="1"/>
    <col min="8" max="8" width="14.42578125" style="423" customWidth="1"/>
    <col min="9" max="9" width="15.85546875" style="423" bestFit="1" customWidth="1"/>
    <col min="10" max="10" width="9" style="423"/>
    <col min="11" max="11" width="9.42578125" style="423" customWidth="1"/>
    <col min="12" max="16384" width="9" style="423"/>
  </cols>
  <sheetData>
    <row r="1" spans="1:11" ht="19.5">
      <c r="A1" s="920" t="s">
        <v>457</v>
      </c>
      <c r="B1" s="920"/>
      <c r="C1" s="920"/>
      <c r="D1" s="920"/>
      <c r="E1" s="920"/>
      <c r="F1" s="920"/>
      <c r="G1" s="920"/>
      <c r="H1" s="920"/>
      <c r="I1" s="920"/>
      <c r="J1" s="567"/>
    </row>
    <row r="2" spans="1:11" ht="18.75" customHeight="1">
      <c r="A2" s="930" t="s">
        <v>237</v>
      </c>
      <c r="B2" s="932" t="s">
        <v>227</v>
      </c>
      <c r="C2" s="930" t="s">
        <v>4</v>
      </c>
      <c r="D2" s="921" t="s">
        <v>275</v>
      </c>
      <c r="E2" s="923" t="s">
        <v>244</v>
      </c>
      <c r="F2" s="924"/>
      <c r="G2" s="934" t="s">
        <v>447</v>
      </c>
      <c r="H2" s="934" t="s">
        <v>448</v>
      </c>
      <c r="I2" s="925" t="s">
        <v>277</v>
      </c>
      <c r="J2" s="568"/>
      <c r="K2" s="425" t="s">
        <v>318</v>
      </c>
    </row>
    <row r="3" spans="1:11" ht="18.75" customHeight="1">
      <c r="A3" s="931"/>
      <c r="B3" s="933"/>
      <c r="C3" s="931"/>
      <c r="D3" s="922"/>
      <c r="E3" s="551" t="s">
        <v>449</v>
      </c>
      <c r="F3" s="551" t="s">
        <v>450</v>
      </c>
      <c r="G3" s="935"/>
      <c r="H3" s="935"/>
      <c r="I3" s="926"/>
      <c r="J3" s="568"/>
    </row>
    <row r="4" spans="1:11" ht="19.5">
      <c r="A4" s="927" t="s">
        <v>451</v>
      </c>
      <c r="B4" s="928"/>
      <c r="C4" s="929"/>
      <c r="D4" s="549"/>
      <c r="E4" s="552">
        <f>SUM(E5:E57)</f>
        <v>0</v>
      </c>
      <c r="F4" s="552">
        <f>SUM(F5:F57)</f>
        <v>0</v>
      </c>
      <c r="G4" s="552">
        <f>SUM(G5:G57)</f>
        <v>0</v>
      </c>
      <c r="H4" s="552">
        <f>SUM(H5:H57)</f>
        <v>0</v>
      </c>
      <c r="I4" s="550"/>
      <c r="J4" s="569"/>
      <c r="K4" s="424">
        <f>SUM(K5:K57)</f>
        <v>0</v>
      </c>
    </row>
    <row r="5" spans="1:11" ht="19.5">
      <c r="A5" s="553" t="s">
        <v>452</v>
      </c>
      <c r="B5" s="554"/>
      <c r="C5" s="575"/>
      <c r="D5" s="576"/>
      <c r="E5" s="577">
        <v>0</v>
      </c>
      <c r="F5" s="577">
        <v>0</v>
      </c>
      <c r="G5" s="578">
        <v>0</v>
      </c>
      <c r="H5" s="578">
        <v>0</v>
      </c>
      <c r="I5" s="555">
        <v>0</v>
      </c>
      <c r="J5" s="570"/>
      <c r="K5" s="423">
        <f>IF(G5&gt;0,1,0)</f>
        <v>0</v>
      </c>
    </row>
    <row r="6" spans="1:11" ht="19.5">
      <c r="A6" s="556" t="s">
        <v>263</v>
      </c>
      <c r="B6" s="557"/>
      <c r="C6" s="575"/>
      <c r="D6" s="576"/>
      <c r="E6" s="577">
        <v>0</v>
      </c>
      <c r="F6" s="577">
        <v>0</v>
      </c>
      <c r="G6" s="578">
        <v>0</v>
      </c>
      <c r="H6" s="578">
        <v>0</v>
      </c>
      <c r="I6" s="558">
        <v>0</v>
      </c>
      <c r="J6" s="570"/>
      <c r="K6" s="423">
        <f t="shared" ref="K6:K57" si="0">IF(G6&gt;0,1,0)</f>
        <v>0</v>
      </c>
    </row>
    <row r="7" spans="1:11" ht="19.5">
      <c r="A7" s="556"/>
      <c r="B7" s="557"/>
      <c r="C7" s="575"/>
      <c r="D7" s="576"/>
      <c r="E7" s="577">
        <v>0</v>
      </c>
      <c r="F7" s="577">
        <v>0</v>
      </c>
      <c r="G7" s="578">
        <v>0</v>
      </c>
      <c r="H7" s="578">
        <v>0</v>
      </c>
      <c r="I7" s="558">
        <v>0</v>
      </c>
      <c r="J7" s="570"/>
      <c r="K7" s="423">
        <f t="shared" si="0"/>
        <v>0</v>
      </c>
    </row>
    <row r="8" spans="1:11" ht="19.5">
      <c r="A8" s="556"/>
      <c r="B8" s="557"/>
      <c r="C8" s="575"/>
      <c r="D8" s="576"/>
      <c r="E8" s="577">
        <v>0</v>
      </c>
      <c r="F8" s="577">
        <v>0</v>
      </c>
      <c r="G8" s="578">
        <v>0</v>
      </c>
      <c r="H8" s="578">
        <v>0</v>
      </c>
      <c r="I8" s="558">
        <v>0</v>
      </c>
      <c r="J8" s="570"/>
      <c r="K8" s="423">
        <f t="shared" si="0"/>
        <v>0</v>
      </c>
    </row>
    <row r="9" spans="1:11" ht="19.5">
      <c r="A9" s="556"/>
      <c r="B9" s="559"/>
      <c r="C9" s="575"/>
      <c r="D9" s="576"/>
      <c r="E9" s="577">
        <v>0</v>
      </c>
      <c r="F9" s="577">
        <v>0</v>
      </c>
      <c r="G9" s="578">
        <v>0</v>
      </c>
      <c r="H9" s="578">
        <v>0</v>
      </c>
      <c r="I9" s="560">
        <v>0</v>
      </c>
      <c r="J9" s="570"/>
      <c r="K9" s="423">
        <f t="shared" si="0"/>
        <v>0</v>
      </c>
    </row>
    <row r="10" spans="1:11" ht="19.5">
      <c r="A10" s="553" t="s">
        <v>453</v>
      </c>
      <c r="B10" s="557"/>
      <c r="C10" s="575"/>
      <c r="D10" s="576"/>
      <c r="E10" s="577">
        <v>0</v>
      </c>
      <c r="F10" s="577">
        <v>0</v>
      </c>
      <c r="G10" s="578">
        <v>0</v>
      </c>
      <c r="H10" s="578">
        <v>0</v>
      </c>
      <c r="I10" s="558">
        <v>0</v>
      </c>
      <c r="J10" s="570"/>
      <c r="K10" s="423">
        <f t="shared" si="0"/>
        <v>0</v>
      </c>
    </row>
    <row r="11" spans="1:11" ht="19.5">
      <c r="A11" s="556" t="s">
        <v>263</v>
      </c>
      <c r="B11" s="557"/>
      <c r="C11" s="575"/>
      <c r="D11" s="576"/>
      <c r="E11" s="577">
        <v>0</v>
      </c>
      <c r="F11" s="577">
        <v>0</v>
      </c>
      <c r="G11" s="578">
        <v>0</v>
      </c>
      <c r="H11" s="578">
        <v>0</v>
      </c>
      <c r="I11" s="558">
        <v>0</v>
      </c>
      <c r="J11" s="570"/>
      <c r="K11" s="423">
        <f t="shared" si="0"/>
        <v>0</v>
      </c>
    </row>
    <row r="12" spans="1:11" ht="19.5">
      <c r="A12" s="556"/>
      <c r="B12" s="557"/>
      <c r="C12" s="575"/>
      <c r="D12" s="576"/>
      <c r="E12" s="577">
        <v>0</v>
      </c>
      <c r="F12" s="577">
        <v>0</v>
      </c>
      <c r="G12" s="578">
        <v>0</v>
      </c>
      <c r="H12" s="578">
        <v>0</v>
      </c>
      <c r="I12" s="558">
        <v>0</v>
      </c>
      <c r="J12" s="570"/>
      <c r="K12" s="423">
        <f t="shared" si="0"/>
        <v>0</v>
      </c>
    </row>
    <row r="13" spans="1:11" ht="19.5">
      <c r="A13" s="556"/>
      <c r="B13" s="557"/>
      <c r="C13" s="575"/>
      <c r="D13" s="576"/>
      <c r="E13" s="577">
        <v>0</v>
      </c>
      <c r="F13" s="577">
        <v>0</v>
      </c>
      <c r="G13" s="578">
        <v>0</v>
      </c>
      <c r="H13" s="578">
        <v>0</v>
      </c>
      <c r="I13" s="558">
        <v>0</v>
      </c>
      <c r="J13" s="570"/>
      <c r="K13" s="423">
        <f t="shared" si="0"/>
        <v>0</v>
      </c>
    </row>
    <row r="14" spans="1:11" ht="19.5">
      <c r="A14" s="561"/>
      <c r="B14" s="559"/>
      <c r="C14" s="575"/>
      <c r="D14" s="576"/>
      <c r="E14" s="577">
        <v>0</v>
      </c>
      <c r="F14" s="577">
        <v>0</v>
      </c>
      <c r="G14" s="578">
        <v>0</v>
      </c>
      <c r="H14" s="578">
        <v>0</v>
      </c>
      <c r="I14" s="560">
        <v>0</v>
      </c>
      <c r="J14" s="570"/>
      <c r="K14" s="423">
        <f t="shared" si="0"/>
        <v>0</v>
      </c>
    </row>
    <row r="15" spans="1:11" ht="19.5">
      <c r="A15" s="556" t="s">
        <v>454</v>
      </c>
      <c r="B15" s="557"/>
      <c r="C15" s="575"/>
      <c r="D15" s="576"/>
      <c r="E15" s="577">
        <v>0</v>
      </c>
      <c r="F15" s="577">
        <v>0</v>
      </c>
      <c r="G15" s="578">
        <v>0</v>
      </c>
      <c r="H15" s="578">
        <v>0</v>
      </c>
      <c r="I15" s="558">
        <v>0</v>
      </c>
      <c r="J15" s="570"/>
      <c r="K15" s="423">
        <f t="shared" si="0"/>
        <v>0</v>
      </c>
    </row>
    <row r="16" spans="1:11" ht="19.5">
      <c r="A16" s="556" t="s">
        <v>263</v>
      </c>
      <c r="B16" s="557"/>
      <c r="C16" s="575"/>
      <c r="D16" s="576"/>
      <c r="E16" s="577">
        <v>0</v>
      </c>
      <c r="F16" s="577">
        <v>0</v>
      </c>
      <c r="G16" s="578">
        <v>0</v>
      </c>
      <c r="H16" s="578">
        <v>0</v>
      </c>
      <c r="I16" s="558">
        <v>0</v>
      </c>
      <c r="J16" s="570"/>
      <c r="K16" s="423">
        <f t="shared" si="0"/>
        <v>0</v>
      </c>
    </row>
    <row r="17" spans="1:11" ht="19.5">
      <c r="A17" s="556"/>
      <c r="B17" s="557"/>
      <c r="C17" s="575"/>
      <c r="D17" s="576"/>
      <c r="E17" s="577">
        <v>0</v>
      </c>
      <c r="F17" s="577">
        <v>0</v>
      </c>
      <c r="G17" s="578">
        <v>0</v>
      </c>
      <c r="H17" s="578">
        <v>0</v>
      </c>
      <c r="I17" s="558">
        <v>0</v>
      </c>
      <c r="J17" s="570"/>
      <c r="K17" s="423">
        <f t="shared" si="0"/>
        <v>0</v>
      </c>
    </row>
    <row r="18" spans="1:11" ht="19.5">
      <c r="A18" s="556"/>
      <c r="B18" s="557"/>
      <c r="C18" s="575"/>
      <c r="D18" s="576"/>
      <c r="E18" s="577">
        <v>0</v>
      </c>
      <c r="F18" s="577">
        <v>0</v>
      </c>
      <c r="G18" s="578">
        <v>0</v>
      </c>
      <c r="H18" s="578">
        <v>0</v>
      </c>
      <c r="I18" s="558">
        <v>0</v>
      </c>
      <c r="J18" s="570"/>
      <c r="K18" s="423">
        <f t="shared" si="0"/>
        <v>0</v>
      </c>
    </row>
    <row r="19" spans="1:11" ht="19.5">
      <c r="A19" s="561"/>
      <c r="B19" s="559"/>
      <c r="C19" s="575"/>
      <c r="D19" s="576"/>
      <c r="E19" s="577">
        <v>0</v>
      </c>
      <c r="F19" s="577">
        <v>0</v>
      </c>
      <c r="G19" s="578">
        <v>0</v>
      </c>
      <c r="H19" s="578">
        <v>0</v>
      </c>
      <c r="I19" s="560">
        <v>0</v>
      </c>
      <c r="J19" s="570"/>
      <c r="K19" s="423">
        <f t="shared" si="0"/>
        <v>0</v>
      </c>
    </row>
    <row r="20" spans="1:11" ht="19.5">
      <c r="A20" s="556" t="s">
        <v>267</v>
      </c>
      <c r="B20" s="557"/>
      <c r="C20" s="575"/>
      <c r="D20" s="576"/>
      <c r="E20" s="577">
        <v>0</v>
      </c>
      <c r="F20" s="577">
        <v>0</v>
      </c>
      <c r="G20" s="578">
        <v>0</v>
      </c>
      <c r="H20" s="578">
        <v>0</v>
      </c>
      <c r="I20" s="558">
        <v>0</v>
      </c>
      <c r="J20" s="570"/>
      <c r="K20" s="423">
        <f t="shared" si="0"/>
        <v>0</v>
      </c>
    </row>
    <row r="21" spans="1:11" ht="19.5">
      <c r="A21" s="556" t="s">
        <v>255</v>
      </c>
      <c r="B21" s="557"/>
      <c r="C21" s="575"/>
      <c r="D21" s="576"/>
      <c r="E21" s="577">
        <v>0</v>
      </c>
      <c r="F21" s="577">
        <v>0</v>
      </c>
      <c r="G21" s="578">
        <v>0</v>
      </c>
      <c r="H21" s="578">
        <v>0</v>
      </c>
      <c r="I21" s="558">
        <v>0</v>
      </c>
      <c r="J21" s="570"/>
      <c r="K21" s="423">
        <f t="shared" si="0"/>
        <v>0</v>
      </c>
    </row>
    <row r="22" spans="1:11" ht="21">
      <c r="A22" s="562"/>
      <c r="B22" s="557"/>
      <c r="C22" s="575"/>
      <c r="D22" s="576"/>
      <c r="E22" s="577">
        <v>0</v>
      </c>
      <c r="F22" s="577">
        <v>0</v>
      </c>
      <c r="G22" s="578">
        <v>0</v>
      </c>
      <c r="H22" s="578">
        <v>0</v>
      </c>
      <c r="I22" s="558">
        <v>0</v>
      </c>
      <c r="J22" s="570"/>
      <c r="K22" s="423">
        <f t="shared" si="0"/>
        <v>0</v>
      </c>
    </row>
    <row r="23" spans="1:11" ht="21">
      <c r="A23" s="562"/>
      <c r="B23" s="557"/>
      <c r="C23" s="575"/>
      <c r="D23" s="576"/>
      <c r="E23" s="577">
        <v>0</v>
      </c>
      <c r="F23" s="577">
        <v>0</v>
      </c>
      <c r="G23" s="578">
        <v>0</v>
      </c>
      <c r="H23" s="578">
        <v>0</v>
      </c>
      <c r="I23" s="558">
        <v>0</v>
      </c>
      <c r="J23" s="570"/>
      <c r="K23" s="423">
        <f t="shared" si="0"/>
        <v>0</v>
      </c>
    </row>
    <row r="24" spans="1:11" ht="19.5">
      <c r="A24" s="556"/>
      <c r="B24" s="557"/>
      <c r="C24" s="575"/>
      <c r="D24" s="576"/>
      <c r="E24" s="577">
        <v>0</v>
      </c>
      <c r="F24" s="577">
        <v>0</v>
      </c>
      <c r="G24" s="578">
        <v>0</v>
      </c>
      <c r="H24" s="578">
        <v>0</v>
      </c>
      <c r="I24" s="558">
        <v>0</v>
      </c>
      <c r="J24" s="570"/>
      <c r="K24" s="423">
        <f t="shared" si="0"/>
        <v>0</v>
      </c>
    </row>
    <row r="25" spans="1:11" ht="19.5">
      <c r="A25" s="556"/>
      <c r="B25" s="557"/>
      <c r="C25" s="575"/>
      <c r="D25" s="576"/>
      <c r="E25" s="577">
        <v>0</v>
      </c>
      <c r="F25" s="577">
        <v>0</v>
      </c>
      <c r="G25" s="578">
        <v>0</v>
      </c>
      <c r="H25" s="578">
        <v>0</v>
      </c>
      <c r="I25" s="558">
        <v>0</v>
      </c>
      <c r="J25" s="570"/>
      <c r="K25" s="423">
        <f t="shared" si="0"/>
        <v>0</v>
      </c>
    </row>
    <row r="26" spans="1:11" ht="19.5">
      <c r="A26" s="556"/>
      <c r="B26" s="557"/>
      <c r="C26" s="575"/>
      <c r="D26" s="576"/>
      <c r="E26" s="577">
        <v>0</v>
      </c>
      <c r="F26" s="577">
        <v>0</v>
      </c>
      <c r="G26" s="578">
        <v>0</v>
      </c>
      <c r="H26" s="578">
        <v>0</v>
      </c>
      <c r="I26" s="558">
        <v>0</v>
      </c>
      <c r="J26" s="570"/>
      <c r="K26" s="423">
        <f t="shared" si="0"/>
        <v>0</v>
      </c>
    </row>
    <row r="27" spans="1:11" ht="19.5">
      <c r="A27" s="556"/>
      <c r="B27" s="557"/>
      <c r="C27" s="575"/>
      <c r="D27" s="576"/>
      <c r="E27" s="577">
        <v>0</v>
      </c>
      <c r="F27" s="577">
        <v>0</v>
      </c>
      <c r="G27" s="578">
        <v>0</v>
      </c>
      <c r="H27" s="578">
        <v>0</v>
      </c>
      <c r="I27" s="558">
        <v>0</v>
      </c>
      <c r="J27" s="570"/>
      <c r="K27" s="423">
        <f t="shared" si="0"/>
        <v>0</v>
      </c>
    </row>
    <row r="28" spans="1:11" ht="19.5">
      <c r="A28" s="556"/>
      <c r="B28" s="557"/>
      <c r="C28" s="575"/>
      <c r="D28" s="576"/>
      <c r="E28" s="577">
        <v>0</v>
      </c>
      <c r="F28" s="577">
        <v>0</v>
      </c>
      <c r="G28" s="578">
        <v>0</v>
      </c>
      <c r="H28" s="578">
        <v>0</v>
      </c>
      <c r="I28" s="558">
        <v>0</v>
      </c>
      <c r="J28" s="570"/>
      <c r="K28" s="423">
        <f t="shared" si="0"/>
        <v>0</v>
      </c>
    </row>
    <row r="29" spans="1:11" ht="19.5">
      <c r="A29" s="556"/>
      <c r="B29" s="557"/>
      <c r="C29" s="575"/>
      <c r="D29" s="576"/>
      <c r="E29" s="577">
        <v>0</v>
      </c>
      <c r="F29" s="577">
        <v>0</v>
      </c>
      <c r="G29" s="578">
        <v>0</v>
      </c>
      <c r="H29" s="578">
        <v>0</v>
      </c>
      <c r="I29" s="558">
        <v>0</v>
      </c>
      <c r="J29" s="570"/>
      <c r="K29" s="423">
        <f t="shared" si="0"/>
        <v>0</v>
      </c>
    </row>
    <row r="30" spans="1:11" ht="19.5">
      <c r="A30" s="556"/>
      <c r="B30" s="557"/>
      <c r="C30" s="575"/>
      <c r="D30" s="576"/>
      <c r="E30" s="577">
        <v>0</v>
      </c>
      <c r="F30" s="577">
        <v>0</v>
      </c>
      <c r="G30" s="578">
        <v>0</v>
      </c>
      <c r="H30" s="578">
        <v>0</v>
      </c>
      <c r="I30" s="558">
        <v>0</v>
      </c>
      <c r="J30" s="570"/>
      <c r="K30" s="423">
        <f t="shared" si="0"/>
        <v>0</v>
      </c>
    </row>
    <row r="31" spans="1:11" ht="19.5">
      <c r="A31" s="556"/>
      <c r="B31" s="557"/>
      <c r="C31" s="575"/>
      <c r="D31" s="576"/>
      <c r="E31" s="577">
        <v>0</v>
      </c>
      <c r="F31" s="577">
        <v>0</v>
      </c>
      <c r="G31" s="578">
        <v>0</v>
      </c>
      <c r="H31" s="578">
        <v>0</v>
      </c>
      <c r="I31" s="558">
        <v>0</v>
      </c>
      <c r="J31" s="570"/>
      <c r="K31" s="423">
        <f t="shared" si="0"/>
        <v>0</v>
      </c>
    </row>
    <row r="32" spans="1:11" ht="19.5">
      <c r="A32" s="556"/>
      <c r="B32" s="557"/>
      <c r="C32" s="575"/>
      <c r="D32" s="576"/>
      <c r="E32" s="577">
        <v>0</v>
      </c>
      <c r="F32" s="577">
        <v>0</v>
      </c>
      <c r="G32" s="578">
        <v>0</v>
      </c>
      <c r="H32" s="578">
        <v>0</v>
      </c>
      <c r="I32" s="558">
        <v>0</v>
      </c>
      <c r="J32" s="570"/>
      <c r="K32" s="423">
        <f t="shared" si="0"/>
        <v>0</v>
      </c>
    </row>
    <row r="33" spans="1:11" ht="19.5">
      <c r="A33" s="556"/>
      <c r="B33" s="557"/>
      <c r="C33" s="575"/>
      <c r="D33" s="576"/>
      <c r="E33" s="577">
        <v>0</v>
      </c>
      <c r="F33" s="577">
        <v>0</v>
      </c>
      <c r="G33" s="578">
        <v>0</v>
      </c>
      <c r="H33" s="578">
        <v>0</v>
      </c>
      <c r="I33" s="558">
        <v>0</v>
      </c>
      <c r="J33" s="570"/>
      <c r="K33" s="423">
        <f t="shared" si="0"/>
        <v>0</v>
      </c>
    </row>
    <row r="34" spans="1:11" ht="19.5">
      <c r="A34" s="556"/>
      <c r="B34" s="557"/>
      <c r="C34" s="575"/>
      <c r="D34" s="576"/>
      <c r="E34" s="577">
        <v>0</v>
      </c>
      <c r="F34" s="577">
        <v>0</v>
      </c>
      <c r="G34" s="578">
        <v>0</v>
      </c>
      <c r="H34" s="578">
        <v>0</v>
      </c>
      <c r="I34" s="558">
        <v>0</v>
      </c>
      <c r="J34" s="570"/>
      <c r="K34" s="423">
        <f t="shared" si="0"/>
        <v>0</v>
      </c>
    </row>
    <row r="35" spans="1:11" ht="19.5">
      <c r="A35" s="561"/>
      <c r="B35" s="559"/>
      <c r="C35" s="575"/>
      <c r="D35" s="576"/>
      <c r="E35" s="577">
        <v>0</v>
      </c>
      <c r="F35" s="577">
        <v>0</v>
      </c>
      <c r="G35" s="578">
        <v>0</v>
      </c>
      <c r="H35" s="578">
        <v>0</v>
      </c>
      <c r="I35" s="560">
        <v>0</v>
      </c>
      <c r="J35" s="570"/>
      <c r="K35" s="423">
        <f t="shared" si="0"/>
        <v>0</v>
      </c>
    </row>
    <row r="36" spans="1:11" ht="19.5">
      <c r="A36" s="563" t="s">
        <v>455</v>
      </c>
      <c r="B36" s="557"/>
      <c r="C36" s="575"/>
      <c r="D36" s="576"/>
      <c r="E36" s="577">
        <v>0</v>
      </c>
      <c r="F36" s="577">
        <v>0</v>
      </c>
      <c r="G36" s="578">
        <v>0</v>
      </c>
      <c r="H36" s="578">
        <v>0</v>
      </c>
      <c r="I36" s="558">
        <v>0</v>
      </c>
      <c r="J36" s="570"/>
      <c r="K36" s="423">
        <f t="shared" si="0"/>
        <v>0</v>
      </c>
    </row>
    <row r="37" spans="1:11" ht="19.5">
      <c r="A37" s="563" t="s">
        <v>264</v>
      </c>
      <c r="B37" s="557"/>
      <c r="C37" s="575"/>
      <c r="D37" s="576"/>
      <c r="E37" s="577">
        <v>0</v>
      </c>
      <c r="F37" s="577">
        <v>0</v>
      </c>
      <c r="G37" s="578">
        <v>0</v>
      </c>
      <c r="H37" s="578">
        <v>0</v>
      </c>
      <c r="I37" s="558">
        <v>0</v>
      </c>
      <c r="J37" s="570"/>
      <c r="K37" s="423">
        <f t="shared" si="0"/>
        <v>0</v>
      </c>
    </row>
    <row r="38" spans="1:11" ht="19.5">
      <c r="A38" s="563"/>
      <c r="B38" s="557"/>
      <c r="C38" s="575"/>
      <c r="D38" s="576"/>
      <c r="E38" s="577">
        <v>0</v>
      </c>
      <c r="F38" s="577">
        <v>0</v>
      </c>
      <c r="G38" s="578">
        <v>0</v>
      </c>
      <c r="H38" s="578">
        <v>0</v>
      </c>
      <c r="I38" s="558">
        <v>0</v>
      </c>
      <c r="J38" s="570"/>
      <c r="K38" s="423">
        <f t="shared" si="0"/>
        <v>0</v>
      </c>
    </row>
    <row r="39" spans="1:11" ht="19.5">
      <c r="A39" s="563"/>
      <c r="B39" s="557"/>
      <c r="C39" s="575"/>
      <c r="D39" s="576"/>
      <c r="E39" s="577">
        <v>0</v>
      </c>
      <c r="F39" s="577">
        <v>0</v>
      </c>
      <c r="G39" s="578">
        <v>0</v>
      </c>
      <c r="H39" s="578">
        <v>0</v>
      </c>
      <c r="I39" s="558">
        <v>0</v>
      </c>
      <c r="J39" s="570"/>
      <c r="K39" s="423">
        <f t="shared" si="0"/>
        <v>0</v>
      </c>
    </row>
    <row r="40" spans="1:11" ht="20.25">
      <c r="A40" s="564"/>
      <c r="B40" s="557"/>
      <c r="C40" s="575"/>
      <c r="D40" s="576"/>
      <c r="E40" s="577">
        <v>0</v>
      </c>
      <c r="F40" s="577">
        <v>0</v>
      </c>
      <c r="G40" s="578">
        <v>0</v>
      </c>
      <c r="H40" s="578">
        <v>0</v>
      </c>
      <c r="I40" s="558">
        <v>0</v>
      </c>
      <c r="J40" s="570"/>
      <c r="K40" s="423">
        <f t="shared" si="0"/>
        <v>0</v>
      </c>
    </row>
    <row r="41" spans="1:11" ht="20.25">
      <c r="A41" s="565"/>
      <c r="B41" s="566"/>
      <c r="C41" s="575"/>
      <c r="D41" s="576"/>
      <c r="E41" s="577">
        <v>0</v>
      </c>
      <c r="F41" s="577">
        <v>0</v>
      </c>
      <c r="G41" s="578">
        <v>0</v>
      </c>
      <c r="H41" s="578">
        <v>0</v>
      </c>
      <c r="I41" s="560">
        <v>0</v>
      </c>
      <c r="J41" s="570"/>
      <c r="K41" s="423">
        <f t="shared" si="0"/>
        <v>0</v>
      </c>
    </row>
    <row r="42" spans="1:11" ht="19.5">
      <c r="A42" s="556" t="s">
        <v>456</v>
      </c>
      <c r="B42" s="554"/>
      <c r="C42" s="575"/>
      <c r="D42" s="576"/>
      <c r="E42" s="577">
        <v>0</v>
      </c>
      <c r="F42" s="577">
        <v>0</v>
      </c>
      <c r="G42" s="578">
        <v>0</v>
      </c>
      <c r="H42" s="578">
        <v>0</v>
      </c>
      <c r="I42" s="558">
        <v>0</v>
      </c>
      <c r="J42" s="570"/>
      <c r="K42" s="423">
        <f t="shared" si="0"/>
        <v>0</v>
      </c>
    </row>
    <row r="43" spans="1:11" ht="19.5">
      <c r="A43" s="556" t="s">
        <v>255</v>
      </c>
      <c r="B43" s="557"/>
      <c r="C43" s="575"/>
      <c r="D43" s="576"/>
      <c r="E43" s="577">
        <v>0</v>
      </c>
      <c r="F43" s="577">
        <v>0</v>
      </c>
      <c r="G43" s="578">
        <v>0</v>
      </c>
      <c r="H43" s="578">
        <v>0</v>
      </c>
      <c r="I43" s="558">
        <v>0</v>
      </c>
      <c r="J43" s="570"/>
      <c r="K43" s="423">
        <f t="shared" si="0"/>
        <v>0</v>
      </c>
    </row>
    <row r="44" spans="1:11" ht="19.5">
      <c r="A44" s="556"/>
      <c r="B44" s="557"/>
      <c r="C44" s="575"/>
      <c r="D44" s="576"/>
      <c r="E44" s="577">
        <v>0</v>
      </c>
      <c r="F44" s="577">
        <v>0</v>
      </c>
      <c r="G44" s="578">
        <v>0</v>
      </c>
      <c r="H44" s="578">
        <v>0</v>
      </c>
      <c r="I44" s="558">
        <v>0</v>
      </c>
      <c r="J44" s="570"/>
      <c r="K44" s="423">
        <f t="shared" si="0"/>
        <v>0</v>
      </c>
    </row>
    <row r="45" spans="1:11" ht="19.5">
      <c r="A45" s="556"/>
      <c r="B45" s="557"/>
      <c r="C45" s="575"/>
      <c r="D45" s="579"/>
      <c r="E45" s="577">
        <v>0</v>
      </c>
      <c r="F45" s="577">
        <v>0</v>
      </c>
      <c r="G45" s="578">
        <v>0</v>
      </c>
      <c r="H45" s="578">
        <v>0</v>
      </c>
      <c r="I45" s="558">
        <v>0</v>
      </c>
      <c r="J45" s="570"/>
      <c r="K45" s="423">
        <f t="shared" si="0"/>
        <v>0</v>
      </c>
    </row>
    <row r="46" spans="1:11" ht="19.5">
      <c r="A46" s="556"/>
      <c r="B46" s="557"/>
      <c r="C46" s="575"/>
      <c r="D46" s="579"/>
      <c r="E46" s="577">
        <v>0</v>
      </c>
      <c r="F46" s="577">
        <v>0</v>
      </c>
      <c r="G46" s="578">
        <v>0</v>
      </c>
      <c r="H46" s="578">
        <v>0</v>
      </c>
      <c r="I46" s="558">
        <v>0</v>
      </c>
      <c r="J46" s="570"/>
      <c r="K46" s="423">
        <f t="shared" si="0"/>
        <v>0</v>
      </c>
    </row>
    <row r="47" spans="1:11" ht="19.5">
      <c r="A47" s="556"/>
      <c r="B47" s="557"/>
      <c r="C47" s="575"/>
      <c r="D47" s="576"/>
      <c r="E47" s="577">
        <v>0</v>
      </c>
      <c r="F47" s="577">
        <v>0</v>
      </c>
      <c r="G47" s="578">
        <v>0</v>
      </c>
      <c r="H47" s="578">
        <v>0</v>
      </c>
      <c r="I47" s="558">
        <v>0</v>
      </c>
      <c r="J47" s="570"/>
      <c r="K47" s="423">
        <f t="shared" si="0"/>
        <v>0</v>
      </c>
    </row>
    <row r="48" spans="1:11" ht="19.5">
      <c r="A48" s="556"/>
      <c r="B48" s="557"/>
      <c r="C48" s="575"/>
      <c r="D48" s="576"/>
      <c r="E48" s="577">
        <v>0</v>
      </c>
      <c r="F48" s="577">
        <v>0</v>
      </c>
      <c r="G48" s="578">
        <v>0</v>
      </c>
      <c r="H48" s="578">
        <v>0</v>
      </c>
      <c r="I48" s="558">
        <v>0</v>
      </c>
      <c r="J48" s="570"/>
      <c r="K48" s="423">
        <f t="shared" si="0"/>
        <v>0</v>
      </c>
    </row>
    <row r="49" spans="1:11" ht="19.5">
      <c r="A49" s="556"/>
      <c r="B49" s="557"/>
      <c r="C49" s="575"/>
      <c r="D49" s="576"/>
      <c r="E49" s="577">
        <v>0</v>
      </c>
      <c r="F49" s="577">
        <v>0</v>
      </c>
      <c r="G49" s="578">
        <v>0</v>
      </c>
      <c r="H49" s="578">
        <v>0</v>
      </c>
      <c r="I49" s="558">
        <v>0</v>
      </c>
      <c r="J49" s="570"/>
      <c r="K49" s="423">
        <f t="shared" si="0"/>
        <v>0</v>
      </c>
    </row>
    <row r="50" spans="1:11" ht="19.5">
      <c r="A50" s="556"/>
      <c r="B50" s="557"/>
      <c r="C50" s="575"/>
      <c r="D50" s="576"/>
      <c r="E50" s="577">
        <v>0</v>
      </c>
      <c r="F50" s="577">
        <v>0</v>
      </c>
      <c r="G50" s="578">
        <v>0</v>
      </c>
      <c r="H50" s="578">
        <v>0</v>
      </c>
      <c r="I50" s="558">
        <v>0</v>
      </c>
      <c r="J50" s="570"/>
      <c r="K50" s="423">
        <f t="shared" si="0"/>
        <v>0</v>
      </c>
    </row>
    <row r="51" spans="1:11" ht="19.5">
      <c r="A51" s="556"/>
      <c r="B51" s="557"/>
      <c r="C51" s="575"/>
      <c r="D51" s="576"/>
      <c r="E51" s="577">
        <v>0</v>
      </c>
      <c r="F51" s="577">
        <v>0</v>
      </c>
      <c r="G51" s="578">
        <v>0</v>
      </c>
      <c r="H51" s="578">
        <v>0</v>
      </c>
      <c r="I51" s="558">
        <v>0</v>
      </c>
      <c r="J51" s="570"/>
      <c r="K51" s="423">
        <f t="shared" si="0"/>
        <v>0</v>
      </c>
    </row>
    <row r="52" spans="1:11" ht="19.5">
      <c r="A52" s="556"/>
      <c r="B52" s="557"/>
      <c r="C52" s="575"/>
      <c r="D52" s="576"/>
      <c r="E52" s="577">
        <v>0</v>
      </c>
      <c r="F52" s="577">
        <v>0</v>
      </c>
      <c r="G52" s="578">
        <v>0</v>
      </c>
      <c r="H52" s="578">
        <v>0</v>
      </c>
      <c r="I52" s="558">
        <v>0</v>
      </c>
      <c r="J52" s="570"/>
      <c r="K52" s="423">
        <f t="shared" si="0"/>
        <v>0</v>
      </c>
    </row>
    <row r="53" spans="1:11" ht="19.5">
      <c r="A53" s="556"/>
      <c r="B53" s="557"/>
      <c r="C53" s="575"/>
      <c r="D53" s="576"/>
      <c r="E53" s="577">
        <v>0</v>
      </c>
      <c r="F53" s="577">
        <v>0</v>
      </c>
      <c r="G53" s="578">
        <v>0</v>
      </c>
      <c r="H53" s="578">
        <v>0</v>
      </c>
      <c r="I53" s="558">
        <v>0</v>
      </c>
      <c r="J53" s="570"/>
      <c r="K53" s="423">
        <f t="shared" si="0"/>
        <v>0</v>
      </c>
    </row>
    <row r="54" spans="1:11" ht="19.5">
      <c r="A54" s="556"/>
      <c r="B54" s="557"/>
      <c r="C54" s="575"/>
      <c r="D54" s="576"/>
      <c r="E54" s="577">
        <v>0</v>
      </c>
      <c r="F54" s="577">
        <v>0</v>
      </c>
      <c r="G54" s="578">
        <v>0</v>
      </c>
      <c r="H54" s="578"/>
      <c r="I54" s="558"/>
      <c r="J54" s="570"/>
      <c r="K54" s="423">
        <f t="shared" si="0"/>
        <v>0</v>
      </c>
    </row>
    <row r="55" spans="1:11" ht="19.5">
      <c r="A55" s="556"/>
      <c r="B55" s="557"/>
      <c r="C55" s="575"/>
      <c r="D55" s="576"/>
      <c r="E55" s="577">
        <v>0</v>
      </c>
      <c r="F55" s="577">
        <v>0</v>
      </c>
      <c r="G55" s="578">
        <v>0</v>
      </c>
      <c r="H55" s="578">
        <v>0</v>
      </c>
      <c r="I55" s="558">
        <v>0</v>
      </c>
      <c r="J55" s="570"/>
      <c r="K55" s="423">
        <f t="shared" si="0"/>
        <v>0</v>
      </c>
    </row>
    <row r="56" spans="1:11" ht="19.5">
      <c r="A56" s="556"/>
      <c r="B56" s="557"/>
      <c r="C56" s="575"/>
      <c r="D56" s="576"/>
      <c r="E56" s="577">
        <v>0</v>
      </c>
      <c r="F56" s="577">
        <v>0</v>
      </c>
      <c r="G56" s="578">
        <v>0</v>
      </c>
      <c r="H56" s="578">
        <v>0</v>
      </c>
      <c r="I56" s="558">
        <v>0</v>
      </c>
      <c r="J56" s="570"/>
      <c r="K56" s="423">
        <f t="shared" si="0"/>
        <v>0</v>
      </c>
    </row>
    <row r="57" spans="1:11" ht="19.5">
      <c r="A57" s="561"/>
      <c r="B57" s="559"/>
      <c r="C57" s="575"/>
      <c r="D57" s="576"/>
      <c r="E57" s="577">
        <v>0</v>
      </c>
      <c r="F57" s="577">
        <v>0</v>
      </c>
      <c r="G57" s="578">
        <v>0</v>
      </c>
      <c r="H57" s="578">
        <v>0</v>
      </c>
      <c r="I57" s="560">
        <v>0</v>
      </c>
      <c r="J57" s="570"/>
      <c r="K57" s="423">
        <f t="shared" si="0"/>
        <v>0</v>
      </c>
    </row>
  </sheetData>
  <mergeCells count="10">
    <mergeCell ref="A1:I1"/>
    <mergeCell ref="D2:D3"/>
    <mergeCell ref="E2:F2"/>
    <mergeCell ref="I2:I3"/>
    <mergeCell ref="A4:C4"/>
    <mergeCell ref="A2:A3"/>
    <mergeCell ref="B2:B3"/>
    <mergeCell ref="C2:C3"/>
    <mergeCell ref="H2:H3"/>
    <mergeCell ref="G2:G3"/>
  </mergeCells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E1955-EC25-413A-8648-4AA831BE6887}">
  <sheetPr codeName="Sheet67">
    <tabColor rgb="FFFFCCCC"/>
  </sheetPr>
  <dimension ref="A1:J59"/>
  <sheetViews>
    <sheetView zoomScale="110" zoomScaleNormal="11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K7" sqref="K7"/>
    </sheetView>
  </sheetViews>
  <sheetFormatPr defaultColWidth="9" defaultRowHeight="18.75"/>
  <cols>
    <col min="1" max="1" width="7" style="423" customWidth="1"/>
    <col min="2" max="2" width="12.7109375" style="750" customWidth="1"/>
    <col min="3" max="3" width="13.42578125" style="423" customWidth="1"/>
    <col min="4" max="4" width="11.42578125" style="423" customWidth="1"/>
    <col min="5" max="5" width="11" style="423" customWidth="1"/>
    <col min="6" max="6" width="10.42578125" style="423" customWidth="1"/>
    <col min="7" max="7" width="14" style="423" customWidth="1"/>
    <col min="8" max="8" width="14.42578125" style="423" customWidth="1"/>
    <col min="9" max="9" width="9" style="423"/>
    <col min="10" max="10" width="9.42578125" style="423" customWidth="1"/>
    <col min="11" max="16384" width="9" style="423"/>
  </cols>
  <sheetData>
    <row r="1" spans="1:10">
      <c r="A1" s="873" t="s">
        <v>591</v>
      </c>
      <c r="B1" s="874"/>
      <c r="C1" s="874"/>
      <c r="D1" s="874"/>
      <c r="E1" s="874"/>
      <c r="F1" s="874"/>
      <c r="G1" s="874"/>
      <c r="H1" s="875"/>
    </row>
    <row r="2" spans="1:10" ht="18.75" customHeight="1">
      <c r="A2" s="887" t="s">
        <v>227</v>
      </c>
      <c r="B2" s="938" t="s">
        <v>4</v>
      </c>
      <c r="C2" s="940" t="s">
        <v>275</v>
      </c>
      <c r="D2" s="942" t="s">
        <v>291</v>
      </c>
      <c r="E2" s="943"/>
      <c r="F2" s="944"/>
      <c r="G2" s="475" t="s">
        <v>292</v>
      </c>
      <c r="H2" s="936" t="s">
        <v>277</v>
      </c>
      <c r="J2" s="422" t="s">
        <v>318</v>
      </c>
    </row>
    <row r="3" spans="1:10">
      <c r="A3" s="888"/>
      <c r="B3" s="939"/>
      <c r="C3" s="941"/>
      <c r="D3" s="475" t="s">
        <v>293</v>
      </c>
      <c r="E3" s="475" t="s">
        <v>294</v>
      </c>
      <c r="F3" s="475" t="s">
        <v>295</v>
      </c>
      <c r="G3" s="475" t="s">
        <v>259</v>
      </c>
      <c r="H3" s="937"/>
    </row>
    <row r="4" spans="1:10">
      <c r="A4" s="873" t="s">
        <v>296</v>
      </c>
      <c r="B4" s="875"/>
      <c r="C4" s="751">
        <f>SUM(C5:C59)</f>
        <v>1106341.05</v>
      </c>
      <c r="D4" s="751">
        <f t="shared" ref="D4:H4" si="0">SUM(D5:D59)</f>
        <v>25</v>
      </c>
      <c r="E4" s="751">
        <f t="shared" si="0"/>
        <v>0</v>
      </c>
      <c r="F4" s="751">
        <f t="shared" si="0"/>
        <v>25</v>
      </c>
      <c r="G4" s="751">
        <f t="shared" si="0"/>
        <v>20</v>
      </c>
      <c r="H4" s="751">
        <f t="shared" si="0"/>
        <v>5</v>
      </c>
      <c r="J4" s="751">
        <f>SUM(J5:J59)</f>
        <v>7</v>
      </c>
    </row>
    <row r="5" spans="1:10">
      <c r="A5" s="582">
        <v>1</v>
      </c>
      <c r="B5" s="752" t="s">
        <v>117</v>
      </c>
      <c r="C5" s="753">
        <v>662</v>
      </c>
      <c r="D5" s="753">
        <v>8</v>
      </c>
      <c r="E5" s="753">
        <v>0</v>
      </c>
      <c r="F5" s="754">
        <v>8</v>
      </c>
      <c r="G5" s="754">
        <v>8</v>
      </c>
      <c r="H5" s="658">
        <f>+F5-G5</f>
        <v>0</v>
      </c>
      <c r="J5" s="423">
        <f>IF(F5&gt;0,1,0)</f>
        <v>1</v>
      </c>
    </row>
    <row r="6" spans="1:10">
      <c r="A6" s="582">
        <v>2</v>
      </c>
      <c r="B6" s="752" t="s">
        <v>164</v>
      </c>
      <c r="C6" s="753">
        <v>193.48</v>
      </c>
      <c r="D6" s="753">
        <v>5</v>
      </c>
      <c r="E6" s="753">
        <v>0</v>
      </c>
      <c r="F6" s="754">
        <v>5</v>
      </c>
      <c r="G6" s="754">
        <v>5</v>
      </c>
      <c r="H6" s="658">
        <f t="shared" ref="H6:H58" si="1">+F6-G6</f>
        <v>0</v>
      </c>
      <c r="J6" s="423">
        <f t="shared" ref="J6:J59" si="2">IF(F6&gt;0,1,0)</f>
        <v>1</v>
      </c>
    </row>
    <row r="7" spans="1:10">
      <c r="A7" s="582">
        <v>3</v>
      </c>
      <c r="B7" s="752" t="s">
        <v>134</v>
      </c>
      <c r="C7" s="753">
        <v>507.5</v>
      </c>
      <c r="D7" s="753">
        <v>5</v>
      </c>
      <c r="E7" s="753">
        <v>0</v>
      </c>
      <c r="F7" s="754">
        <v>5</v>
      </c>
      <c r="G7" s="754">
        <v>0</v>
      </c>
      <c r="H7" s="658">
        <f t="shared" si="1"/>
        <v>5</v>
      </c>
      <c r="J7" s="423">
        <f t="shared" si="2"/>
        <v>1</v>
      </c>
    </row>
    <row r="8" spans="1:10">
      <c r="A8" s="582">
        <v>4</v>
      </c>
      <c r="B8" s="752" t="s">
        <v>172</v>
      </c>
      <c r="C8" s="753">
        <v>641</v>
      </c>
      <c r="D8" s="753">
        <v>3</v>
      </c>
      <c r="E8" s="753">
        <v>0</v>
      </c>
      <c r="F8" s="754">
        <v>3</v>
      </c>
      <c r="G8" s="754">
        <v>3</v>
      </c>
      <c r="H8" s="658">
        <f t="shared" si="1"/>
        <v>0</v>
      </c>
      <c r="J8" s="423">
        <f t="shared" si="2"/>
        <v>1</v>
      </c>
    </row>
    <row r="9" spans="1:10">
      <c r="A9" s="582">
        <v>5</v>
      </c>
      <c r="B9" s="752" t="s">
        <v>192</v>
      </c>
      <c r="C9" s="755">
        <v>286</v>
      </c>
      <c r="D9" s="753">
        <v>3</v>
      </c>
      <c r="E9" s="753">
        <v>0</v>
      </c>
      <c r="F9" s="754">
        <v>3</v>
      </c>
      <c r="G9" s="754">
        <v>3</v>
      </c>
      <c r="H9" s="658">
        <f t="shared" si="1"/>
        <v>0</v>
      </c>
      <c r="J9" s="423">
        <f t="shared" si="2"/>
        <v>1</v>
      </c>
    </row>
    <row r="10" spans="1:10">
      <c r="A10" s="582">
        <v>6</v>
      </c>
      <c r="B10" s="752" t="s">
        <v>141</v>
      </c>
      <c r="C10" s="753">
        <v>692.75</v>
      </c>
      <c r="D10" s="753">
        <v>0.5</v>
      </c>
      <c r="E10" s="753">
        <v>0</v>
      </c>
      <c r="F10" s="754">
        <v>0.5</v>
      </c>
      <c r="G10" s="754">
        <v>0.5</v>
      </c>
      <c r="H10" s="658">
        <f t="shared" si="1"/>
        <v>0</v>
      </c>
      <c r="J10" s="423">
        <f t="shared" si="2"/>
        <v>1</v>
      </c>
    </row>
    <row r="11" spans="1:10">
      <c r="A11" s="582">
        <v>7</v>
      </c>
      <c r="B11" s="756" t="s">
        <v>195</v>
      </c>
      <c r="C11" s="753">
        <v>59.7</v>
      </c>
      <c r="D11" s="753">
        <v>0.5</v>
      </c>
      <c r="E11" s="753">
        <v>0</v>
      </c>
      <c r="F11" s="754">
        <v>0.5</v>
      </c>
      <c r="G11" s="754">
        <v>0.5</v>
      </c>
      <c r="H11" s="658">
        <f t="shared" si="1"/>
        <v>0</v>
      </c>
      <c r="J11" s="423">
        <f t="shared" si="2"/>
        <v>1</v>
      </c>
    </row>
    <row r="12" spans="1:10">
      <c r="A12" s="582">
        <v>8</v>
      </c>
      <c r="B12" s="756" t="s">
        <v>156</v>
      </c>
      <c r="C12" s="753">
        <v>1742</v>
      </c>
      <c r="D12" s="753">
        <v>0</v>
      </c>
      <c r="E12" s="753">
        <v>0</v>
      </c>
      <c r="F12" s="754">
        <v>0</v>
      </c>
      <c r="G12" s="754">
        <v>0</v>
      </c>
      <c r="H12" s="658">
        <f t="shared" si="1"/>
        <v>0</v>
      </c>
      <c r="J12" s="423">
        <f t="shared" si="2"/>
        <v>0</v>
      </c>
    </row>
    <row r="13" spans="1:10">
      <c r="A13" s="582">
        <v>9</v>
      </c>
      <c r="B13" s="756" t="s">
        <v>217</v>
      </c>
      <c r="C13" s="753">
        <v>0.25</v>
      </c>
      <c r="D13" s="753">
        <v>0</v>
      </c>
      <c r="E13" s="753">
        <v>0</v>
      </c>
      <c r="F13" s="754">
        <v>0</v>
      </c>
      <c r="G13" s="754">
        <v>0</v>
      </c>
      <c r="H13" s="658">
        <f t="shared" si="1"/>
        <v>0</v>
      </c>
      <c r="J13" s="423">
        <f t="shared" si="2"/>
        <v>0</v>
      </c>
    </row>
    <row r="14" spans="1:10">
      <c r="A14" s="582">
        <v>10</v>
      </c>
      <c r="B14" s="756" t="s">
        <v>158</v>
      </c>
      <c r="C14" s="753">
        <v>52</v>
      </c>
      <c r="D14" s="753">
        <v>0</v>
      </c>
      <c r="E14" s="753">
        <v>0</v>
      </c>
      <c r="F14" s="754">
        <v>0</v>
      </c>
      <c r="G14" s="754">
        <v>0</v>
      </c>
      <c r="H14" s="658">
        <f t="shared" si="1"/>
        <v>0</v>
      </c>
      <c r="J14" s="423">
        <f t="shared" si="2"/>
        <v>0</v>
      </c>
    </row>
    <row r="15" spans="1:10">
      <c r="A15" s="582">
        <v>11</v>
      </c>
      <c r="B15" s="756" t="s">
        <v>159</v>
      </c>
      <c r="C15" s="753">
        <v>112307</v>
      </c>
      <c r="D15" s="753">
        <v>0</v>
      </c>
      <c r="E15" s="753">
        <v>0</v>
      </c>
      <c r="F15" s="754">
        <v>0</v>
      </c>
      <c r="G15" s="754">
        <v>0</v>
      </c>
      <c r="H15" s="658">
        <f t="shared" si="1"/>
        <v>0</v>
      </c>
      <c r="J15" s="423">
        <f t="shared" si="2"/>
        <v>0</v>
      </c>
    </row>
    <row r="16" spans="1:10">
      <c r="A16" s="582">
        <v>12</v>
      </c>
      <c r="B16" s="756" t="s">
        <v>160</v>
      </c>
      <c r="C16" s="753">
        <v>11604.25</v>
      </c>
      <c r="D16" s="753">
        <v>0</v>
      </c>
      <c r="E16" s="753">
        <v>0</v>
      </c>
      <c r="F16" s="754">
        <v>0</v>
      </c>
      <c r="G16" s="754">
        <v>0</v>
      </c>
      <c r="H16" s="658">
        <f t="shared" si="1"/>
        <v>0</v>
      </c>
      <c r="J16" s="423">
        <f t="shared" si="2"/>
        <v>0</v>
      </c>
    </row>
    <row r="17" spans="1:10">
      <c r="A17" s="582">
        <v>13</v>
      </c>
      <c r="B17" s="756" t="s">
        <v>174</v>
      </c>
      <c r="C17" s="753">
        <v>15305.75</v>
      </c>
      <c r="D17" s="753">
        <v>0</v>
      </c>
      <c r="E17" s="753">
        <v>0</v>
      </c>
      <c r="F17" s="754">
        <v>0</v>
      </c>
      <c r="G17" s="754">
        <v>0</v>
      </c>
      <c r="H17" s="658">
        <f t="shared" si="1"/>
        <v>0</v>
      </c>
      <c r="J17" s="423">
        <f t="shared" si="2"/>
        <v>0</v>
      </c>
    </row>
    <row r="18" spans="1:10">
      <c r="A18" s="582">
        <v>14</v>
      </c>
      <c r="B18" s="756" t="s">
        <v>175</v>
      </c>
      <c r="C18" s="753">
        <v>3140</v>
      </c>
      <c r="D18" s="753">
        <v>0</v>
      </c>
      <c r="E18" s="753">
        <v>0</v>
      </c>
      <c r="F18" s="754">
        <v>0</v>
      </c>
      <c r="G18" s="754">
        <v>0</v>
      </c>
      <c r="H18" s="658">
        <f t="shared" si="1"/>
        <v>0</v>
      </c>
      <c r="J18" s="423">
        <f t="shared" si="2"/>
        <v>0</v>
      </c>
    </row>
    <row r="19" spans="1:10">
      <c r="A19" s="582">
        <v>15</v>
      </c>
      <c r="B19" s="756" t="s">
        <v>177</v>
      </c>
      <c r="C19" s="753">
        <v>120.25</v>
      </c>
      <c r="D19" s="753">
        <v>0</v>
      </c>
      <c r="E19" s="753">
        <v>0</v>
      </c>
      <c r="F19" s="754">
        <v>0</v>
      </c>
      <c r="G19" s="754">
        <v>0</v>
      </c>
      <c r="H19" s="658">
        <f t="shared" si="1"/>
        <v>0</v>
      </c>
      <c r="J19" s="423">
        <f t="shared" si="2"/>
        <v>0</v>
      </c>
    </row>
    <row r="20" spans="1:10">
      <c r="A20" s="582">
        <v>16</v>
      </c>
      <c r="B20" s="756" t="s">
        <v>178</v>
      </c>
      <c r="C20" s="753">
        <v>1780.6</v>
      </c>
      <c r="D20" s="753">
        <v>0</v>
      </c>
      <c r="E20" s="753">
        <v>0</v>
      </c>
      <c r="F20" s="754">
        <v>0</v>
      </c>
      <c r="G20" s="754">
        <v>0</v>
      </c>
      <c r="H20" s="658">
        <f t="shared" si="1"/>
        <v>0</v>
      </c>
      <c r="J20" s="423">
        <f t="shared" si="2"/>
        <v>0</v>
      </c>
    </row>
    <row r="21" spans="1:10">
      <c r="A21" s="582">
        <v>17</v>
      </c>
      <c r="B21" s="756" t="s">
        <v>181</v>
      </c>
      <c r="C21" s="753">
        <v>4007</v>
      </c>
      <c r="D21" s="753">
        <v>0</v>
      </c>
      <c r="E21" s="753">
        <v>0</v>
      </c>
      <c r="F21" s="754">
        <v>0</v>
      </c>
      <c r="G21" s="754">
        <v>0</v>
      </c>
      <c r="H21" s="658">
        <f t="shared" si="1"/>
        <v>0</v>
      </c>
      <c r="J21" s="423">
        <f t="shared" si="2"/>
        <v>0</v>
      </c>
    </row>
    <row r="22" spans="1:10">
      <c r="A22" s="582">
        <v>18</v>
      </c>
      <c r="B22" s="756" t="s">
        <v>166</v>
      </c>
      <c r="C22" s="753">
        <v>3</v>
      </c>
      <c r="D22" s="753">
        <v>0</v>
      </c>
      <c r="E22" s="753">
        <v>0</v>
      </c>
      <c r="F22" s="754">
        <v>0</v>
      </c>
      <c r="G22" s="754">
        <v>0</v>
      </c>
      <c r="H22" s="658">
        <f t="shared" si="1"/>
        <v>0</v>
      </c>
      <c r="J22" s="423">
        <f t="shared" si="2"/>
        <v>0</v>
      </c>
    </row>
    <row r="23" spans="1:10">
      <c r="A23" s="582">
        <v>19</v>
      </c>
      <c r="B23" s="756" t="s">
        <v>169</v>
      </c>
      <c r="C23" s="753">
        <v>2075.25</v>
      </c>
      <c r="D23" s="753">
        <v>0</v>
      </c>
      <c r="E23" s="753">
        <v>0</v>
      </c>
      <c r="F23" s="754">
        <v>0</v>
      </c>
      <c r="G23" s="754">
        <v>0</v>
      </c>
      <c r="H23" s="658">
        <f t="shared" si="1"/>
        <v>0</v>
      </c>
      <c r="J23" s="423">
        <f t="shared" si="2"/>
        <v>0</v>
      </c>
    </row>
    <row r="24" spans="1:10">
      <c r="A24" s="582">
        <v>20</v>
      </c>
      <c r="B24" s="756" t="s">
        <v>170</v>
      </c>
      <c r="C24" s="753">
        <v>2.75</v>
      </c>
      <c r="D24" s="753">
        <v>0</v>
      </c>
      <c r="E24" s="753">
        <v>0</v>
      </c>
      <c r="F24" s="754">
        <v>0</v>
      </c>
      <c r="G24" s="754">
        <v>0</v>
      </c>
      <c r="H24" s="658">
        <f t="shared" si="1"/>
        <v>0</v>
      </c>
      <c r="J24" s="423">
        <f t="shared" si="2"/>
        <v>0</v>
      </c>
    </row>
    <row r="25" spans="1:10">
      <c r="A25" s="582">
        <v>21</v>
      </c>
      <c r="B25" s="756" t="s">
        <v>135</v>
      </c>
      <c r="C25" s="753">
        <v>566</v>
      </c>
      <c r="D25" s="753">
        <v>0</v>
      </c>
      <c r="E25" s="753">
        <v>0</v>
      </c>
      <c r="F25" s="754">
        <v>0</v>
      </c>
      <c r="G25" s="754">
        <v>0</v>
      </c>
      <c r="H25" s="658">
        <f t="shared" si="1"/>
        <v>0</v>
      </c>
      <c r="J25" s="423">
        <f t="shared" si="2"/>
        <v>0</v>
      </c>
    </row>
    <row r="26" spans="1:10">
      <c r="A26" s="582">
        <v>22</v>
      </c>
      <c r="B26" s="756" t="s">
        <v>136</v>
      </c>
      <c r="C26" s="753">
        <v>17728</v>
      </c>
      <c r="D26" s="753">
        <v>0</v>
      </c>
      <c r="E26" s="753">
        <v>0</v>
      </c>
      <c r="F26" s="754">
        <v>0</v>
      </c>
      <c r="G26" s="754">
        <v>0</v>
      </c>
      <c r="H26" s="658">
        <f t="shared" si="1"/>
        <v>0</v>
      </c>
      <c r="J26" s="423">
        <f t="shared" si="2"/>
        <v>0</v>
      </c>
    </row>
    <row r="27" spans="1:10">
      <c r="A27" s="582">
        <v>23</v>
      </c>
      <c r="B27" s="756" t="s">
        <v>137</v>
      </c>
      <c r="C27" s="753">
        <v>90</v>
      </c>
      <c r="D27" s="753">
        <v>0</v>
      </c>
      <c r="E27" s="753">
        <v>0</v>
      </c>
      <c r="F27" s="754">
        <v>0</v>
      </c>
      <c r="G27" s="754">
        <v>0</v>
      </c>
      <c r="H27" s="658">
        <f t="shared" si="1"/>
        <v>0</v>
      </c>
      <c r="J27" s="423">
        <f t="shared" si="2"/>
        <v>0</v>
      </c>
    </row>
    <row r="28" spans="1:10">
      <c r="A28" s="582">
        <v>24</v>
      </c>
      <c r="B28" s="756" t="s">
        <v>138</v>
      </c>
      <c r="C28" s="753">
        <v>153330.76</v>
      </c>
      <c r="D28" s="753">
        <v>0</v>
      </c>
      <c r="E28" s="753">
        <v>0</v>
      </c>
      <c r="F28" s="754">
        <v>0</v>
      </c>
      <c r="G28" s="754">
        <v>0</v>
      </c>
      <c r="H28" s="658">
        <f t="shared" si="1"/>
        <v>0</v>
      </c>
      <c r="J28" s="423">
        <f t="shared" si="2"/>
        <v>0</v>
      </c>
    </row>
    <row r="29" spans="1:10">
      <c r="A29" s="582">
        <v>25</v>
      </c>
      <c r="B29" s="756" t="s">
        <v>139</v>
      </c>
      <c r="C29" s="753">
        <v>261</v>
      </c>
      <c r="D29" s="753">
        <v>0</v>
      </c>
      <c r="E29" s="753">
        <v>0</v>
      </c>
      <c r="F29" s="754">
        <v>0</v>
      </c>
      <c r="G29" s="754">
        <v>0</v>
      </c>
      <c r="H29" s="658">
        <f t="shared" si="1"/>
        <v>0</v>
      </c>
      <c r="J29" s="423">
        <f t="shared" si="2"/>
        <v>0</v>
      </c>
    </row>
    <row r="30" spans="1:10">
      <c r="A30" s="582">
        <v>26</v>
      </c>
      <c r="B30" s="756" t="s">
        <v>140</v>
      </c>
      <c r="C30" s="753">
        <v>10</v>
      </c>
      <c r="D30" s="753">
        <v>0</v>
      </c>
      <c r="E30" s="753">
        <v>0</v>
      </c>
      <c r="F30" s="754">
        <v>0</v>
      </c>
      <c r="G30" s="754">
        <v>0</v>
      </c>
      <c r="H30" s="658">
        <f t="shared" si="1"/>
        <v>0</v>
      </c>
      <c r="J30" s="423">
        <f t="shared" si="2"/>
        <v>0</v>
      </c>
    </row>
    <row r="31" spans="1:10">
      <c r="A31" s="582">
        <v>27</v>
      </c>
      <c r="B31" s="756" t="s">
        <v>142</v>
      </c>
      <c r="C31" s="753">
        <v>5</v>
      </c>
      <c r="D31" s="753">
        <v>0</v>
      </c>
      <c r="E31" s="753">
        <v>0</v>
      </c>
      <c r="F31" s="754">
        <v>0</v>
      </c>
      <c r="G31" s="754">
        <v>0</v>
      </c>
      <c r="H31" s="658">
        <f t="shared" si="1"/>
        <v>0</v>
      </c>
      <c r="J31" s="423">
        <f t="shared" si="2"/>
        <v>0</v>
      </c>
    </row>
    <row r="32" spans="1:10">
      <c r="A32" s="582">
        <v>28</v>
      </c>
      <c r="B32" s="756" t="s">
        <v>144</v>
      </c>
      <c r="C32" s="753">
        <v>100</v>
      </c>
      <c r="D32" s="753">
        <v>0</v>
      </c>
      <c r="E32" s="753">
        <v>0</v>
      </c>
      <c r="F32" s="754">
        <v>0</v>
      </c>
      <c r="G32" s="754">
        <v>0</v>
      </c>
      <c r="H32" s="658">
        <f t="shared" si="1"/>
        <v>0</v>
      </c>
      <c r="J32" s="423">
        <f t="shared" si="2"/>
        <v>0</v>
      </c>
    </row>
    <row r="33" spans="1:10">
      <c r="A33" s="582">
        <v>29</v>
      </c>
      <c r="B33" s="756" t="s">
        <v>145</v>
      </c>
      <c r="C33" s="755">
        <v>20102.900000000001</v>
      </c>
      <c r="D33" s="753">
        <v>0</v>
      </c>
      <c r="E33" s="753">
        <v>0</v>
      </c>
      <c r="F33" s="754">
        <v>0</v>
      </c>
      <c r="G33" s="754">
        <v>0</v>
      </c>
      <c r="H33" s="658">
        <f t="shared" si="1"/>
        <v>0</v>
      </c>
      <c r="J33" s="423">
        <f t="shared" si="2"/>
        <v>0</v>
      </c>
    </row>
    <row r="34" spans="1:10">
      <c r="A34" s="582">
        <v>30</v>
      </c>
      <c r="B34" s="756" t="s">
        <v>146</v>
      </c>
      <c r="C34" s="753">
        <v>7012.23</v>
      </c>
      <c r="D34" s="753">
        <v>0</v>
      </c>
      <c r="E34" s="753">
        <v>0</v>
      </c>
      <c r="F34" s="754">
        <v>0</v>
      </c>
      <c r="G34" s="754">
        <v>0</v>
      </c>
      <c r="H34" s="658">
        <f t="shared" si="1"/>
        <v>0</v>
      </c>
      <c r="J34" s="423">
        <f t="shared" si="2"/>
        <v>0</v>
      </c>
    </row>
    <row r="35" spans="1:10">
      <c r="A35" s="582">
        <v>31</v>
      </c>
      <c r="B35" s="756" t="s">
        <v>148</v>
      </c>
      <c r="C35" s="753">
        <v>364</v>
      </c>
      <c r="D35" s="753">
        <v>0</v>
      </c>
      <c r="E35" s="753">
        <v>0</v>
      </c>
      <c r="F35" s="754">
        <v>0</v>
      </c>
      <c r="G35" s="754">
        <v>0</v>
      </c>
      <c r="H35" s="658">
        <f t="shared" si="1"/>
        <v>0</v>
      </c>
      <c r="J35" s="423">
        <f t="shared" si="2"/>
        <v>0</v>
      </c>
    </row>
    <row r="36" spans="1:10">
      <c r="A36" s="582">
        <v>32</v>
      </c>
      <c r="B36" s="756" t="s">
        <v>150</v>
      </c>
      <c r="C36" s="753">
        <v>2779</v>
      </c>
      <c r="D36" s="753">
        <v>0</v>
      </c>
      <c r="E36" s="753">
        <v>0</v>
      </c>
      <c r="F36" s="754">
        <v>0</v>
      </c>
      <c r="G36" s="754">
        <v>0</v>
      </c>
      <c r="H36" s="658">
        <f t="shared" si="1"/>
        <v>0</v>
      </c>
      <c r="J36" s="423">
        <f t="shared" si="2"/>
        <v>0</v>
      </c>
    </row>
    <row r="37" spans="1:10">
      <c r="A37" s="582">
        <v>33</v>
      </c>
      <c r="B37" s="756" t="s">
        <v>151</v>
      </c>
      <c r="C37" s="753">
        <v>124</v>
      </c>
      <c r="D37" s="753">
        <v>0</v>
      </c>
      <c r="E37" s="753">
        <v>0</v>
      </c>
      <c r="F37" s="754">
        <v>0</v>
      </c>
      <c r="G37" s="754">
        <v>0</v>
      </c>
      <c r="H37" s="658">
        <f t="shared" si="1"/>
        <v>0</v>
      </c>
      <c r="J37" s="423">
        <f t="shared" si="2"/>
        <v>0</v>
      </c>
    </row>
    <row r="38" spans="1:10">
      <c r="A38" s="582">
        <v>34</v>
      </c>
      <c r="B38" s="756" t="s">
        <v>152</v>
      </c>
      <c r="C38" s="753">
        <v>30.5</v>
      </c>
      <c r="D38" s="753">
        <v>0</v>
      </c>
      <c r="E38" s="753">
        <v>0</v>
      </c>
      <c r="F38" s="754">
        <v>0</v>
      </c>
      <c r="G38" s="754">
        <v>0</v>
      </c>
      <c r="H38" s="658">
        <f t="shared" si="1"/>
        <v>0</v>
      </c>
      <c r="J38" s="423">
        <f t="shared" si="2"/>
        <v>0</v>
      </c>
    </row>
    <row r="39" spans="1:10">
      <c r="A39" s="582">
        <v>35</v>
      </c>
      <c r="B39" s="756" t="s">
        <v>153</v>
      </c>
      <c r="C39" s="753">
        <v>23579</v>
      </c>
      <c r="D39" s="753">
        <v>0</v>
      </c>
      <c r="E39" s="753">
        <v>0</v>
      </c>
      <c r="F39" s="754">
        <v>0</v>
      </c>
      <c r="G39" s="754">
        <v>0</v>
      </c>
      <c r="H39" s="658">
        <f t="shared" si="1"/>
        <v>0</v>
      </c>
      <c r="J39" s="423">
        <f t="shared" si="2"/>
        <v>0</v>
      </c>
    </row>
    <row r="40" spans="1:10">
      <c r="A40" s="582">
        <v>36</v>
      </c>
      <c r="B40" s="756" t="s">
        <v>183</v>
      </c>
      <c r="C40" s="753">
        <v>25</v>
      </c>
      <c r="D40" s="753">
        <v>0</v>
      </c>
      <c r="E40" s="753">
        <v>0</v>
      </c>
      <c r="F40" s="754">
        <v>0</v>
      </c>
      <c r="G40" s="754">
        <v>0</v>
      </c>
      <c r="H40" s="658">
        <f t="shared" si="1"/>
        <v>0</v>
      </c>
      <c r="J40" s="423">
        <f t="shared" si="2"/>
        <v>0</v>
      </c>
    </row>
    <row r="41" spans="1:10">
      <c r="A41" s="582">
        <v>37</v>
      </c>
      <c r="B41" s="756" t="s">
        <v>187</v>
      </c>
      <c r="C41" s="753">
        <v>452.46</v>
      </c>
      <c r="D41" s="753">
        <v>0</v>
      </c>
      <c r="E41" s="753">
        <v>0</v>
      </c>
      <c r="F41" s="754">
        <v>0</v>
      </c>
      <c r="G41" s="754">
        <v>0</v>
      </c>
      <c r="H41" s="658">
        <f t="shared" si="1"/>
        <v>0</v>
      </c>
      <c r="J41" s="423">
        <f t="shared" si="2"/>
        <v>0</v>
      </c>
    </row>
    <row r="42" spans="1:10">
      <c r="A42" s="582">
        <v>38</v>
      </c>
      <c r="B42" s="756" t="s">
        <v>190</v>
      </c>
      <c r="C42" s="753">
        <v>307</v>
      </c>
      <c r="D42" s="753">
        <v>0</v>
      </c>
      <c r="E42" s="753">
        <v>0</v>
      </c>
      <c r="F42" s="754">
        <v>0</v>
      </c>
      <c r="G42" s="754">
        <v>0</v>
      </c>
      <c r="H42" s="658">
        <f t="shared" si="1"/>
        <v>0</v>
      </c>
      <c r="J42" s="423">
        <f t="shared" si="2"/>
        <v>0</v>
      </c>
    </row>
    <row r="43" spans="1:10">
      <c r="A43" s="582">
        <v>39</v>
      </c>
      <c r="B43" s="756" t="s">
        <v>194</v>
      </c>
      <c r="C43" s="753">
        <v>504.75</v>
      </c>
      <c r="D43" s="753">
        <v>0</v>
      </c>
      <c r="E43" s="753">
        <v>0</v>
      </c>
      <c r="F43" s="754">
        <v>0</v>
      </c>
      <c r="G43" s="754">
        <v>0</v>
      </c>
      <c r="H43" s="658">
        <f t="shared" si="1"/>
        <v>0</v>
      </c>
      <c r="J43" s="423">
        <f t="shared" si="2"/>
        <v>0</v>
      </c>
    </row>
    <row r="44" spans="1:10">
      <c r="A44" s="582">
        <v>40</v>
      </c>
      <c r="B44" s="756" t="s">
        <v>196</v>
      </c>
      <c r="C44" s="753">
        <v>4</v>
      </c>
      <c r="D44" s="753">
        <v>0</v>
      </c>
      <c r="E44" s="753">
        <v>0</v>
      </c>
      <c r="F44" s="754">
        <v>0</v>
      </c>
      <c r="G44" s="754">
        <v>0</v>
      </c>
      <c r="H44" s="658">
        <f t="shared" si="1"/>
        <v>0</v>
      </c>
      <c r="J44" s="423">
        <f t="shared" si="2"/>
        <v>0</v>
      </c>
    </row>
    <row r="45" spans="1:10">
      <c r="A45" s="582">
        <v>41</v>
      </c>
      <c r="B45" s="756" t="s">
        <v>116</v>
      </c>
      <c r="C45" s="753">
        <v>6061.5</v>
      </c>
      <c r="D45" s="753">
        <v>0</v>
      </c>
      <c r="E45" s="753">
        <v>0</v>
      </c>
      <c r="F45" s="754">
        <v>0</v>
      </c>
      <c r="G45" s="754">
        <v>0</v>
      </c>
      <c r="H45" s="658">
        <f t="shared" si="1"/>
        <v>0</v>
      </c>
      <c r="J45" s="423">
        <f t="shared" si="2"/>
        <v>0</v>
      </c>
    </row>
    <row r="46" spans="1:10">
      <c r="A46" s="582">
        <v>42</v>
      </c>
      <c r="B46" s="756" t="s">
        <v>118</v>
      </c>
      <c r="C46" s="753">
        <v>497.49</v>
      </c>
      <c r="D46" s="753">
        <v>0</v>
      </c>
      <c r="E46" s="753">
        <v>0</v>
      </c>
      <c r="F46" s="754">
        <v>0</v>
      </c>
      <c r="G46" s="754">
        <v>0</v>
      </c>
      <c r="H46" s="658">
        <f t="shared" si="1"/>
        <v>0</v>
      </c>
      <c r="J46" s="423">
        <f t="shared" si="2"/>
        <v>0</v>
      </c>
    </row>
    <row r="47" spans="1:10">
      <c r="A47" s="582">
        <v>43</v>
      </c>
      <c r="B47" s="756" t="s">
        <v>119</v>
      </c>
      <c r="C47" s="753">
        <v>82853</v>
      </c>
      <c r="D47" s="753">
        <v>0</v>
      </c>
      <c r="E47" s="753">
        <v>0</v>
      </c>
      <c r="F47" s="754">
        <v>0</v>
      </c>
      <c r="G47" s="754">
        <v>0</v>
      </c>
      <c r="H47" s="658">
        <f t="shared" si="1"/>
        <v>0</v>
      </c>
      <c r="J47" s="423">
        <f t="shared" si="2"/>
        <v>0</v>
      </c>
    </row>
    <row r="48" spans="1:10">
      <c r="A48" s="582">
        <v>44</v>
      </c>
      <c r="B48" s="756" t="s">
        <v>120</v>
      </c>
      <c r="C48" s="753">
        <v>76133</v>
      </c>
      <c r="D48" s="753">
        <v>0</v>
      </c>
      <c r="E48" s="753">
        <v>0</v>
      </c>
      <c r="F48" s="754">
        <v>0</v>
      </c>
      <c r="G48" s="754">
        <v>0</v>
      </c>
      <c r="H48" s="658">
        <f t="shared" si="1"/>
        <v>0</v>
      </c>
      <c r="J48" s="423">
        <f t="shared" si="2"/>
        <v>0</v>
      </c>
    </row>
    <row r="49" spans="1:10">
      <c r="A49" s="582">
        <v>45</v>
      </c>
      <c r="B49" s="756" t="s">
        <v>121</v>
      </c>
      <c r="C49" s="753">
        <v>88099.91</v>
      </c>
      <c r="D49" s="753">
        <v>0</v>
      </c>
      <c r="E49" s="753">
        <v>0</v>
      </c>
      <c r="F49" s="754">
        <v>0</v>
      </c>
      <c r="G49" s="754">
        <v>0</v>
      </c>
      <c r="H49" s="658">
        <f t="shared" si="1"/>
        <v>0</v>
      </c>
      <c r="J49" s="423">
        <f t="shared" si="2"/>
        <v>0</v>
      </c>
    </row>
    <row r="50" spans="1:10">
      <c r="A50" s="582">
        <v>46</v>
      </c>
      <c r="B50" s="756" t="s">
        <v>122</v>
      </c>
      <c r="C50" s="753">
        <v>42604.25</v>
      </c>
      <c r="D50" s="753">
        <v>0</v>
      </c>
      <c r="E50" s="753">
        <v>0</v>
      </c>
      <c r="F50" s="754">
        <v>0</v>
      </c>
      <c r="G50" s="754">
        <v>0</v>
      </c>
      <c r="H50" s="658">
        <f t="shared" si="1"/>
        <v>0</v>
      </c>
      <c r="J50" s="423">
        <f t="shared" si="2"/>
        <v>0</v>
      </c>
    </row>
    <row r="51" spans="1:10">
      <c r="A51" s="582">
        <v>47</v>
      </c>
      <c r="B51" s="756" t="s">
        <v>123</v>
      </c>
      <c r="C51" s="753">
        <v>4586</v>
      </c>
      <c r="D51" s="753">
        <v>0</v>
      </c>
      <c r="E51" s="753">
        <v>0</v>
      </c>
      <c r="F51" s="754">
        <v>0</v>
      </c>
      <c r="G51" s="754">
        <v>0</v>
      </c>
      <c r="H51" s="658">
        <f t="shared" si="1"/>
        <v>0</v>
      </c>
      <c r="J51" s="423">
        <f t="shared" si="2"/>
        <v>0</v>
      </c>
    </row>
    <row r="52" spans="1:10">
      <c r="A52" s="582">
        <v>48</v>
      </c>
      <c r="B52" s="756" t="s">
        <v>124</v>
      </c>
      <c r="C52" s="753">
        <v>94036.75</v>
      </c>
      <c r="D52" s="753">
        <v>0</v>
      </c>
      <c r="E52" s="753">
        <v>0</v>
      </c>
      <c r="F52" s="754">
        <v>0</v>
      </c>
      <c r="G52" s="754">
        <v>0</v>
      </c>
      <c r="H52" s="658">
        <f t="shared" si="1"/>
        <v>0</v>
      </c>
      <c r="J52" s="423">
        <f t="shared" si="2"/>
        <v>0</v>
      </c>
    </row>
    <row r="53" spans="1:10">
      <c r="A53" s="582">
        <v>49</v>
      </c>
      <c r="B53" s="756" t="s">
        <v>125</v>
      </c>
      <c r="C53" s="753">
        <v>173876.98</v>
      </c>
      <c r="D53" s="753">
        <v>0</v>
      </c>
      <c r="E53" s="753">
        <v>0</v>
      </c>
      <c r="F53" s="754">
        <v>0</v>
      </c>
      <c r="G53" s="754">
        <v>0</v>
      </c>
      <c r="H53" s="658">
        <f t="shared" si="1"/>
        <v>0</v>
      </c>
      <c r="J53" s="423">
        <f t="shared" si="2"/>
        <v>0</v>
      </c>
    </row>
    <row r="54" spans="1:10">
      <c r="A54" s="582">
        <v>50</v>
      </c>
      <c r="B54" s="756" t="s">
        <v>126</v>
      </c>
      <c r="C54" s="753">
        <v>25504.25</v>
      </c>
      <c r="D54" s="753">
        <v>0</v>
      </c>
      <c r="E54" s="753">
        <v>0</v>
      </c>
      <c r="F54" s="754">
        <v>0</v>
      </c>
      <c r="G54" s="754">
        <v>0</v>
      </c>
      <c r="H54" s="658">
        <f t="shared" si="1"/>
        <v>0</v>
      </c>
      <c r="J54" s="423">
        <f t="shared" si="2"/>
        <v>0</v>
      </c>
    </row>
    <row r="55" spans="1:10">
      <c r="A55" s="582">
        <v>51</v>
      </c>
      <c r="B55" s="756" t="s">
        <v>128</v>
      </c>
      <c r="C55" s="755">
        <v>22853.22</v>
      </c>
      <c r="D55" s="753">
        <v>0</v>
      </c>
      <c r="E55" s="753">
        <v>0</v>
      </c>
      <c r="F55" s="754">
        <v>0</v>
      </c>
      <c r="G55" s="754">
        <v>0</v>
      </c>
      <c r="H55" s="658">
        <f t="shared" si="1"/>
        <v>0</v>
      </c>
      <c r="J55" s="423">
        <f t="shared" si="2"/>
        <v>0</v>
      </c>
    </row>
    <row r="56" spans="1:10">
      <c r="A56" s="582">
        <v>52</v>
      </c>
      <c r="B56" s="756" t="s">
        <v>129</v>
      </c>
      <c r="C56" s="753">
        <v>598</v>
      </c>
      <c r="D56" s="753">
        <v>0</v>
      </c>
      <c r="E56" s="753">
        <v>0</v>
      </c>
      <c r="F56" s="754">
        <v>0</v>
      </c>
      <c r="G56" s="754">
        <v>0</v>
      </c>
      <c r="H56" s="658">
        <f t="shared" si="1"/>
        <v>0</v>
      </c>
      <c r="J56" s="423">
        <f t="shared" si="2"/>
        <v>0</v>
      </c>
    </row>
    <row r="57" spans="1:10">
      <c r="A57" s="582">
        <v>53</v>
      </c>
      <c r="B57" s="756" t="s">
        <v>130</v>
      </c>
      <c r="C57" s="753">
        <v>31851</v>
      </c>
      <c r="D57" s="753">
        <v>0</v>
      </c>
      <c r="E57" s="753">
        <v>0</v>
      </c>
      <c r="F57" s="754">
        <v>0</v>
      </c>
      <c r="G57" s="754">
        <v>0</v>
      </c>
      <c r="H57" s="658">
        <f t="shared" si="1"/>
        <v>0</v>
      </c>
      <c r="J57" s="423">
        <f t="shared" si="2"/>
        <v>0</v>
      </c>
    </row>
    <row r="58" spans="1:10">
      <c r="A58" s="582">
        <v>54</v>
      </c>
      <c r="B58" s="756" t="s">
        <v>132</v>
      </c>
      <c r="C58" s="753">
        <v>34464.57</v>
      </c>
      <c r="D58" s="753">
        <v>0</v>
      </c>
      <c r="E58" s="753">
        <v>0</v>
      </c>
      <c r="F58" s="754">
        <v>0</v>
      </c>
      <c r="G58" s="754">
        <v>0</v>
      </c>
      <c r="H58" s="658">
        <f t="shared" si="1"/>
        <v>0</v>
      </c>
      <c r="J58" s="423">
        <f t="shared" si="2"/>
        <v>0</v>
      </c>
    </row>
    <row r="59" spans="1:10">
      <c r="A59" s="582">
        <v>55</v>
      </c>
      <c r="B59" s="756" t="s">
        <v>131</v>
      </c>
      <c r="C59" s="753">
        <v>39763</v>
      </c>
      <c r="D59" s="753">
        <v>0</v>
      </c>
      <c r="E59" s="753">
        <v>0</v>
      </c>
      <c r="F59" s="754">
        <v>0</v>
      </c>
      <c r="G59" s="754">
        <v>0</v>
      </c>
      <c r="H59" s="658">
        <f>+F59-G59</f>
        <v>0</v>
      </c>
      <c r="J59" s="423">
        <f t="shared" si="2"/>
        <v>0</v>
      </c>
    </row>
  </sheetData>
  <mergeCells count="7">
    <mergeCell ref="H2:H3"/>
    <mergeCell ref="A4:B4"/>
    <mergeCell ref="A1:H1"/>
    <mergeCell ref="A2:A3"/>
    <mergeCell ref="B2:B3"/>
    <mergeCell ref="C2:C3"/>
    <mergeCell ref="D2:F2"/>
  </mergeCells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EDCE9-3588-4D40-9C6A-3B133F6D41DB}">
  <sheetPr codeName="Sheet70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7" sqref="D7"/>
    </sheetView>
  </sheetViews>
  <sheetFormatPr defaultColWidth="9" defaultRowHeight="18.75"/>
  <cols>
    <col min="1" max="1" width="9" style="423"/>
    <col min="2" max="2" width="16.140625" style="423" customWidth="1"/>
    <col min="3" max="3" width="18.42578125" style="423" customWidth="1"/>
    <col min="4" max="4" width="14.42578125" style="423" customWidth="1"/>
    <col min="5" max="5" width="12.7109375" style="423" customWidth="1"/>
    <col min="6" max="6" width="12.28515625" style="423" customWidth="1"/>
    <col min="7" max="16384" width="9" style="423"/>
  </cols>
  <sheetData>
    <row r="1" spans="1:9">
      <c r="A1" s="850" t="s">
        <v>592</v>
      </c>
      <c r="B1" s="850"/>
      <c r="C1" s="850"/>
      <c r="D1" s="850"/>
      <c r="E1" s="850"/>
      <c r="F1" s="850"/>
      <c r="G1" s="850"/>
      <c r="H1" s="287"/>
    </row>
    <row r="2" spans="1:9">
      <c r="A2" s="850" t="s">
        <v>227</v>
      </c>
      <c r="B2" s="850" t="s">
        <v>4</v>
      </c>
      <c r="C2" s="870" t="s">
        <v>228</v>
      </c>
      <c r="D2" s="138" t="s">
        <v>285</v>
      </c>
      <c r="E2" s="138" t="s">
        <v>230</v>
      </c>
      <c r="F2" s="138" t="s">
        <v>230</v>
      </c>
      <c r="G2" s="870" t="s">
        <v>261</v>
      </c>
      <c r="H2" s="136"/>
      <c r="I2" s="422" t="s">
        <v>318</v>
      </c>
    </row>
    <row r="3" spans="1:9">
      <c r="A3" s="850"/>
      <c r="B3" s="850"/>
      <c r="C3" s="870"/>
      <c r="D3" s="138" t="s">
        <v>286</v>
      </c>
      <c r="E3" s="138" t="s">
        <v>236</v>
      </c>
      <c r="F3" s="138" t="s">
        <v>235</v>
      </c>
      <c r="G3" s="870"/>
      <c r="H3" s="136"/>
      <c r="I3" s="422"/>
    </row>
    <row r="4" spans="1:9">
      <c r="A4" s="850" t="s">
        <v>284</v>
      </c>
      <c r="B4" s="850"/>
      <c r="C4" s="456">
        <f>SUM(C5:C81)</f>
        <v>1261967.5800000003</v>
      </c>
      <c r="D4" s="456">
        <f>SUM(D5:D81)</f>
        <v>145.5</v>
      </c>
      <c r="E4" s="456">
        <f t="shared" ref="E4:F4" si="0">SUM(E5:E81)</f>
        <v>146.5</v>
      </c>
      <c r="F4" s="456">
        <f t="shared" si="0"/>
        <v>145.5</v>
      </c>
      <c r="G4" s="456">
        <f>SUM(G5:G81)</f>
        <v>-1</v>
      </c>
      <c r="H4" s="136"/>
      <c r="I4" s="424">
        <f>SUM(I5:I81)</f>
        <v>7</v>
      </c>
    </row>
    <row r="5" spans="1:9">
      <c r="A5" s="391">
        <v>1</v>
      </c>
      <c r="B5" s="705" t="s">
        <v>184</v>
      </c>
      <c r="C5" s="686">
        <v>248073</v>
      </c>
      <c r="D5" s="685">
        <v>80</v>
      </c>
      <c r="E5" s="761">
        <v>95</v>
      </c>
      <c r="F5" s="761">
        <v>80</v>
      </c>
      <c r="G5" s="476">
        <f>+F5-E5</f>
        <v>-15</v>
      </c>
      <c r="H5" s="136"/>
      <c r="I5" s="423">
        <f>IF(F5&gt;0,1,0)</f>
        <v>1</v>
      </c>
    </row>
    <row r="6" spans="1:9">
      <c r="A6" s="391">
        <v>2</v>
      </c>
      <c r="B6" s="705" t="s">
        <v>164</v>
      </c>
      <c r="C6" s="686">
        <v>301654.73</v>
      </c>
      <c r="D6" s="685">
        <v>33.5</v>
      </c>
      <c r="E6" s="761">
        <v>19.5</v>
      </c>
      <c r="F6" s="761">
        <v>33.5</v>
      </c>
      <c r="G6" s="476">
        <f t="shared" ref="G6:G69" si="1">+F6-E6</f>
        <v>14</v>
      </c>
      <c r="H6" s="136"/>
      <c r="I6" s="423">
        <f t="shared" ref="I6:I69" si="2">IF(F6&gt;0,1,0)</f>
        <v>1</v>
      </c>
    </row>
    <row r="7" spans="1:9">
      <c r="A7" s="391">
        <v>3</v>
      </c>
      <c r="B7" s="705" t="s">
        <v>193</v>
      </c>
      <c r="C7" s="686">
        <v>46473.45</v>
      </c>
      <c r="D7" s="685">
        <v>16</v>
      </c>
      <c r="E7" s="761">
        <v>16</v>
      </c>
      <c r="F7" s="761">
        <v>16</v>
      </c>
      <c r="G7" s="476">
        <f t="shared" si="1"/>
        <v>0</v>
      </c>
      <c r="H7" s="136"/>
      <c r="I7" s="423">
        <f t="shared" si="2"/>
        <v>1</v>
      </c>
    </row>
    <row r="8" spans="1:9">
      <c r="A8" s="391">
        <v>4</v>
      </c>
      <c r="B8" s="705" t="s">
        <v>167</v>
      </c>
      <c r="C8" s="686">
        <v>73576</v>
      </c>
      <c r="D8" s="685">
        <v>7</v>
      </c>
      <c r="E8" s="761">
        <v>7</v>
      </c>
      <c r="F8" s="761">
        <v>7</v>
      </c>
      <c r="G8" s="476">
        <f t="shared" si="1"/>
        <v>0</v>
      </c>
      <c r="H8" s="136"/>
      <c r="I8" s="423">
        <f t="shared" si="2"/>
        <v>1</v>
      </c>
    </row>
    <row r="9" spans="1:9">
      <c r="A9" s="391">
        <v>5</v>
      </c>
      <c r="B9" s="705" t="s">
        <v>186</v>
      </c>
      <c r="C9" s="686">
        <v>91094.73</v>
      </c>
      <c r="D9" s="685">
        <v>5</v>
      </c>
      <c r="E9" s="761">
        <v>5</v>
      </c>
      <c r="F9" s="761">
        <v>5</v>
      </c>
      <c r="G9" s="476">
        <f t="shared" si="1"/>
        <v>0</v>
      </c>
      <c r="H9" s="136"/>
      <c r="I9" s="423">
        <f t="shared" si="2"/>
        <v>1</v>
      </c>
    </row>
    <row r="10" spans="1:9">
      <c r="A10" s="391">
        <v>6</v>
      </c>
      <c r="B10" s="705" t="s">
        <v>170</v>
      </c>
      <c r="C10" s="686">
        <v>90199</v>
      </c>
      <c r="D10" s="685">
        <v>3</v>
      </c>
      <c r="E10" s="761">
        <v>3</v>
      </c>
      <c r="F10" s="761">
        <v>3</v>
      </c>
      <c r="G10" s="476">
        <f t="shared" si="1"/>
        <v>0</v>
      </c>
      <c r="H10" s="136"/>
      <c r="I10" s="423">
        <f t="shared" si="2"/>
        <v>1</v>
      </c>
    </row>
    <row r="11" spans="1:9">
      <c r="A11" s="391">
        <v>7</v>
      </c>
      <c r="B11" s="705" t="s">
        <v>183</v>
      </c>
      <c r="C11" s="686">
        <v>9199</v>
      </c>
      <c r="D11" s="685">
        <v>1</v>
      </c>
      <c r="E11" s="761">
        <v>1</v>
      </c>
      <c r="F11" s="761">
        <v>1</v>
      </c>
      <c r="G11" s="476">
        <f t="shared" si="1"/>
        <v>0</v>
      </c>
      <c r="H11" s="136"/>
      <c r="I11" s="423">
        <f t="shared" si="2"/>
        <v>1</v>
      </c>
    </row>
    <row r="12" spans="1:9">
      <c r="A12" s="391">
        <v>8</v>
      </c>
      <c r="B12" s="705" t="s">
        <v>155</v>
      </c>
      <c r="C12" s="686">
        <v>2</v>
      </c>
      <c r="D12" s="685">
        <v>0</v>
      </c>
      <c r="E12" s="761">
        <v>0</v>
      </c>
      <c r="F12" s="761">
        <v>0</v>
      </c>
      <c r="G12" s="476">
        <f t="shared" si="1"/>
        <v>0</v>
      </c>
      <c r="H12" s="136"/>
      <c r="I12" s="423">
        <f t="shared" si="2"/>
        <v>0</v>
      </c>
    </row>
    <row r="13" spans="1:9">
      <c r="A13" s="391">
        <v>9</v>
      </c>
      <c r="B13" s="705" t="s">
        <v>156</v>
      </c>
      <c r="C13" s="686">
        <v>7</v>
      </c>
      <c r="D13" s="685">
        <v>0</v>
      </c>
      <c r="E13" s="761">
        <v>0</v>
      </c>
      <c r="F13" s="761">
        <v>0</v>
      </c>
      <c r="G13" s="476">
        <f t="shared" si="1"/>
        <v>0</v>
      </c>
      <c r="H13" s="136"/>
      <c r="I13" s="423">
        <f t="shared" si="2"/>
        <v>0</v>
      </c>
    </row>
    <row r="14" spans="1:9">
      <c r="A14" s="391">
        <v>10</v>
      </c>
      <c r="B14" s="705" t="s">
        <v>157</v>
      </c>
      <c r="C14" s="686">
        <v>177.2</v>
      </c>
      <c r="D14" s="685">
        <v>0</v>
      </c>
      <c r="E14" s="761">
        <v>0</v>
      </c>
      <c r="F14" s="761">
        <v>0</v>
      </c>
      <c r="G14" s="476">
        <f t="shared" si="1"/>
        <v>0</v>
      </c>
      <c r="H14" s="136"/>
      <c r="I14" s="423">
        <f t="shared" si="2"/>
        <v>0</v>
      </c>
    </row>
    <row r="15" spans="1:9">
      <c r="A15" s="391">
        <v>11</v>
      </c>
      <c r="B15" s="705" t="s">
        <v>217</v>
      </c>
      <c r="C15" s="686">
        <v>79.459999999999994</v>
      </c>
      <c r="D15" s="685">
        <v>0</v>
      </c>
      <c r="E15" s="761">
        <v>0</v>
      </c>
      <c r="F15" s="761">
        <v>0</v>
      </c>
      <c r="G15" s="476">
        <f t="shared" si="1"/>
        <v>0</v>
      </c>
      <c r="H15" s="136"/>
      <c r="I15" s="423">
        <f t="shared" si="2"/>
        <v>0</v>
      </c>
    </row>
    <row r="16" spans="1:9">
      <c r="A16" s="391">
        <v>12</v>
      </c>
      <c r="B16" s="705" t="s">
        <v>158</v>
      </c>
      <c r="C16" s="686">
        <v>2</v>
      </c>
      <c r="D16" s="685">
        <v>0</v>
      </c>
      <c r="E16" s="761">
        <v>0</v>
      </c>
      <c r="F16" s="761">
        <v>0</v>
      </c>
      <c r="G16" s="476">
        <f t="shared" si="1"/>
        <v>0</v>
      </c>
      <c r="H16" s="136"/>
      <c r="I16" s="423">
        <f t="shared" si="2"/>
        <v>0</v>
      </c>
    </row>
    <row r="17" spans="1:9">
      <c r="A17" s="391">
        <v>13</v>
      </c>
      <c r="B17" s="705" t="s">
        <v>159</v>
      </c>
      <c r="C17" s="686">
        <v>54</v>
      </c>
      <c r="D17" s="685">
        <v>0</v>
      </c>
      <c r="E17" s="761">
        <v>0</v>
      </c>
      <c r="F17" s="761">
        <v>0</v>
      </c>
      <c r="G17" s="476">
        <f t="shared" si="1"/>
        <v>0</v>
      </c>
      <c r="H17" s="136"/>
      <c r="I17" s="423">
        <f t="shared" si="2"/>
        <v>0</v>
      </c>
    </row>
    <row r="18" spans="1:9">
      <c r="A18" s="391">
        <v>14</v>
      </c>
      <c r="B18" s="705" t="s">
        <v>160</v>
      </c>
      <c r="C18" s="686">
        <v>2247.75</v>
      </c>
      <c r="D18" s="685">
        <v>0</v>
      </c>
      <c r="E18" s="761">
        <v>0</v>
      </c>
      <c r="F18" s="761">
        <v>0</v>
      </c>
      <c r="G18" s="476">
        <f t="shared" si="1"/>
        <v>0</v>
      </c>
      <c r="H18" s="136"/>
      <c r="I18" s="423">
        <f t="shared" si="2"/>
        <v>0</v>
      </c>
    </row>
    <row r="19" spans="1:9">
      <c r="A19" s="391">
        <v>15</v>
      </c>
      <c r="B19" s="705" t="s">
        <v>161</v>
      </c>
      <c r="C19" s="686">
        <v>25.5</v>
      </c>
      <c r="D19" s="685">
        <v>0</v>
      </c>
      <c r="E19" s="761">
        <v>0</v>
      </c>
      <c r="F19" s="761">
        <v>0</v>
      </c>
      <c r="G19" s="476">
        <f t="shared" si="1"/>
        <v>0</v>
      </c>
      <c r="H19" s="136"/>
      <c r="I19" s="423">
        <f t="shared" si="2"/>
        <v>0</v>
      </c>
    </row>
    <row r="20" spans="1:9">
      <c r="A20" s="391">
        <v>16</v>
      </c>
      <c r="B20" s="705" t="s">
        <v>162</v>
      </c>
      <c r="C20" s="686">
        <v>54.5</v>
      </c>
      <c r="D20" s="685">
        <v>0</v>
      </c>
      <c r="E20" s="761">
        <v>0</v>
      </c>
      <c r="F20" s="761">
        <v>0</v>
      </c>
      <c r="G20" s="476">
        <f t="shared" si="1"/>
        <v>0</v>
      </c>
      <c r="H20" s="136"/>
      <c r="I20" s="423">
        <f t="shared" si="2"/>
        <v>0</v>
      </c>
    </row>
    <row r="21" spans="1:9">
      <c r="A21" s="391">
        <v>17</v>
      </c>
      <c r="B21" s="699" t="s">
        <v>174</v>
      </c>
      <c r="C21" s="686">
        <v>7515</v>
      </c>
      <c r="D21" s="685">
        <v>0</v>
      </c>
      <c r="E21" s="761">
        <v>0</v>
      </c>
      <c r="F21" s="761">
        <v>0</v>
      </c>
      <c r="G21" s="476">
        <f t="shared" si="1"/>
        <v>0</v>
      </c>
      <c r="H21" s="136"/>
      <c r="I21" s="423">
        <f t="shared" si="2"/>
        <v>0</v>
      </c>
    </row>
    <row r="22" spans="1:9">
      <c r="A22" s="391">
        <v>18</v>
      </c>
      <c r="B22" s="705" t="s">
        <v>175</v>
      </c>
      <c r="C22" s="686">
        <v>28.75</v>
      </c>
      <c r="D22" s="685">
        <v>0</v>
      </c>
      <c r="E22" s="761">
        <v>0</v>
      </c>
      <c r="F22" s="761">
        <v>0</v>
      </c>
      <c r="G22" s="476">
        <f t="shared" si="1"/>
        <v>0</v>
      </c>
      <c r="H22" s="136"/>
      <c r="I22" s="423">
        <f t="shared" si="2"/>
        <v>0</v>
      </c>
    </row>
    <row r="23" spans="1:9">
      <c r="A23" s="391">
        <v>19</v>
      </c>
      <c r="B23" s="705" t="s">
        <v>176</v>
      </c>
      <c r="C23" s="686">
        <v>3822</v>
      </c>
      <c r="D23" s="685">
        <v>0</v>
      </c>
      <c r="E23" s="761">
        <v>0</v>
      </c>
      <c r="F23" s="761">
        <v>0</v>
      </c>
      <c r="G23" s="476">
        <f t="shared" si="1"/>
        <v>0</v>
      </c>
      <c r="H23" s="136"/>
      <c r="I23" s="423">
        <f t="shared" si="2"/>
        <v>0</v>
      </c>
    </row>
    <row r="24" spans="1:9">
      <c r="A24" s="391">
        <v>20</v>
      </c>
      <c r="B24" s="705" t="s">
        <v>177</v>
      </c>
      <c r="C24" s="686">
        <v>6787.03</v>
      </c>
      <c r="D24" s="685">
        <v>0</v>
      </c>
      <c r="E24" s="761">
        <v>0</v>
      </c>
      <c r="F24" s="761">
        <v>0</v>
      </c>
      <c r="G24" s="476">
        <f t="shared" si="1"/>
        <v>0</v>
      </c>
      <c r="H24" s="136"/>
      <c r="I24" s="423">
        <f t="shared" si="2"/>
        <v>0</v>
      </c>
    </row>
    <row r="25" spans="1:9">
      <c r="A25" s="391">
        <v>21</v>
      </c>
      <c r="B25" s="762" t="s">
        <v>178</v>
      </c>
      <c r="C25" s="686">
        <v>2706.75</v>
      </c>
      <c r="D25" s="685">
        <v>0</v>
      </c>
      <c r="E25" s="761">
        <v>0</v>
      </c>
      <c r="F25" s="761">
        <v>0</v>
      </c>
      <c r="G25" s="476">
        <f t="shared" si="1"/>
        <v>0</v>
      </c>
      <c r="H25" s="136"/>
      <c r="I25" s="423">
        <f t="shared" si="2"/>
        <v>0</v>
      </c>
    </row>
    <row r="26" spans="1:9">
      <c r="A26" s="391">
        <v>22</v>
      </c>
      <c r="B26" s="705" t="s">
        <v>179</v>
      </c>
      <c r="C26" s="686">
        <v>157</v>
      </c>
      <c r="D26" s="763">
        <v>0</v>
      </c>
      <c r="E26" s="761">
        <v>0</v>
      </c>
      <c r="F26" s="761">
        <v>0</v>
      </c>
      <c r="G26" s="476">
        <f t="shared" si="1"/>
        <v>0</v>
      </c>
      <c r="H26" s="136"/>
      <c r="I26" s="423">
        <f t="shared" si="2"/>
        <v>0</v>
      </c>
    </row>
    <row r="27" spans="1:9">
      <c r="A27" s="391">
        <v>23</v>
      </c>
      <c r="B27" s="705" t="s">
        <v>180</v>
      </c>
      <c r="C27" s="686">
        <v>0.25</v>
      </c>
      <c r="D27" s="685">
        <v>0</v>
      </c>
      <c r="E27" s="761">
        <v>0</v>
      </c>
      <c r="F27" s="761">
        <v>0</v>
      </c>
      <c r="G27" s="476">
        <f t="shared" si="1"/>
        <v>0</v>
      </c>
      <c r="H27" s="136"/>
      <c r="I27" s="423">
        <f t="shared" si="2"/>
        <v>0</v>
      </c>
    </row>
    <row r="28" spans="1:9">
      <c r="A28" s="391">
        <v>24</v>
      </c>
      <c r="B28" s="762" t="s">
        <v>181</v>
      </c>
      <c r="C28" s="686">
        <v>18</v>
      </c>
      <c r="D28" s="685">
        <v>0</v>
      </c>
      <c r="E28" s="761">
        <v>0</v>
      </c>
      <c r="F28" s="761">
        <v>0</v>
      </c>
      <c r="G28" s="476">
        <f t="shared" si="1"/>
        <v>0</v>
      </c>
      <c r="H28" s="136"/>
      <c r="I28" s="423">
        <f t="shared" si="2"/>
        <v>0</v>
      </c>
    </row>
    <row r="29" spans="1:9">
      <c r="A29" s="391">
        <v>25</v>
      </c>
      <c r="B29" s="705" t="s">
        <v>165</v>
      </c>
      <c r="C29" s="686">
        <v>692.75</v>
      </c>
      <c r="D29" s="685">
        <v>0</v>
      </c>
      <c r="E29" s="761">
        <v>0</v>
      </c>
      <c r="F29" s="761">
        <v>0</v>
      </c>
      <c r="G29" s="476">
        <f t="shared" si="1"/>
        <v>0</v>
      </c>
      <c r="H29" s="136"/>
      <c r="I29" s="423">
        <f t="shared" si="2"/>
        <v>0</v>
      </c>
    </row>
    <row r="30" spans="1:9">
      <c r="A30" s="391">
        <v>26</v>
      </c>
      <c r="B30" s="705" t="s">
        <v>166</v>
      </c>
      <c r="C30" s="686">
        <v>329</v>
      </c>
      <c r="D30" s="685">
        <v>0</v>
      </c>
      <c r="E30" s="761">
        <v>0</v>
      </c>
      <c r="F30" s="761">
        <v>0</v>
      </c>
      <c r="G30" s="476">
        <f t="shared" si="1"/>
        <v>0</v>
      </c>
      <c r="H30" s="136"/>
      <c r="I30" s="423">
        <f t="shared" si="2"/>
        <v>0</v>
      </c>
    </row>
    <row r="31" spans="1:9">
      <c r="A31" s="391">
        <v>27</v>
      </c>
      <c r="B31" s="705" t="s">
        <v>168</v>
      </c>
      <c r="C31" s="686">
        <v>1401</v>
      </c>
      <c r="D31" s="685">
        <v>0</v>
      </c>
      <c r="E31" s="761">
        <v>0</v>
      </c>
      <c r="F31" s="761">
        <v>0</v>
      </c>
      <c r="G31" s="476">
        <f t="shared" si="1"/>
        <v>0</v>
      </c>
      <c r="H31" s="136"/>
      <c r="I31" s="423">
        <f t="shared" si="2"/>
        <v>0</v>
      </c>
    </row>
    <row r="32" spans="1:9">
      <c r="A32" s="391">
        <v>28</v>
      </c>
      <c r="B32" s="705" t="s">
        <v>169</v>
      </c>
      <c r="C32" s="686">
        <v>4950.75</v>
      </c>
      <c r="D32" s="685">
        <v>0</v>
      </c>
      <c r="E32" s="761">
        <v>0</v>
      </c>
      <c r="F32" s="761">
        <v>0</v>
      </c>
      <c r="G32" s="476">
        <f t="shared" si="1"/>
        <v>0</v>
      </c>
      <c r="H32" s="136"/>
      <c r="I32" s="423">
        <f t="shared" si="2"/>
        <v>0</v>
      </c>
    </row>
    <row r="33" spans="1:9">
      <c r="A33" s="391">
        <v>29</v>
      </c>
      <c r="B33" s="705" t="s">
        <v>171</v>
      </c>
      <c r="C33" s="686">
        <v>0.1</v>
      </c>
      <c r="D33" s="685">
        <v>0</v>
      </c>
      <c r="E33" s="761">
        <v>0</v>
      </c>
      <c r="F33" s="761">
        <v>0</v>
      </c>
      <c r="G33" s="476">
        <f t="shared" si="1"/>
        <v>0</v>
      </c>
      <c r="H33" s="136"/>
      <c r="I33" s="423">
        <f t="shared" si="2"/>
        <v>0</v>
      </c>
    </row>
    <row r="34" spans="1:9">
      <c r="A34" s="391">
        <v>30</v>
      </c>
      <c r="B34" s="705" t="s">
        <v>172</v>
      </c>
      <c r="C34" s="686">
        <v>830</v>
      </c>
      <c r="D34" s="685">
        <v>0</v>
      </c>
      <c r="E34" s="761">
        <v>0</v>
      </c>
      <c r="F34" s="761">
        <v>0</v>
      </c>
      <c r="G34" s="476">
        <f t="shared" si="1"/>
        <v>0</v>
      </c>
      <c r="H34" s="136"/>
      <c r="I34" s="423">
        <f t="shared" si="2"/>
        <v>0</v>
      </c>
    </row>
    <row r="35" spans="1:9">
      <c r="A35" s="391">
        <v>31</v>
      </c>
      <c r="B35" s="705" t="s">
        <v>134</v>
      </c>
      <c r="C35" s="686">
        <v>294.75</v>
      </c>
      <c r="D35" s="685">
        <v>0</v>
      </c>
      <c r="E35" s="761">
        <v>0</v>
      </c>
      <c r="F35" s="761">
        <v>0</v>
      </c>
      <c r="G35" s="476">
        <f t="shared" si="1"/>
        <v>0</v>
      </c>
      <c r="H35" s="136"/>
      <c r="I35" s="423">
        <f t="shared" si="2"/>
        <v>0</v>
      </c>
    </row>
    <row r="36" spans="1:9">
      <c r="A36" s="391">
        <v>32</v>
      </c>
      <c r="B36" s="705" t="s">
        <v>135</v>
      </c>
      <c r="C36" s="686">
        <v>34.5</v>
      </c>
      <c r="D36" s="685">
        <v>0</v>
      </c>
      <c r="E36" s="761">
        <v>0</v>
      </c>
      <c r="F36" s="761">
        <v>0</v>
      </c>
      <c r="G36" s="476">
        <f t="shared" si="1"/>
        <v>0</v>
      </c>
      <c r="H36" s="136"/>
      <c r="I36" s="423">
        <f t="shared" si="2"/>
        <v>0</v>
      </c>
    </row>
    <row r="37" spans="1:9">
      <c r="A37" s="391">
        <v>33</v>
      </c>
      <c r="B37" s="705" t="s">
        <v>136</v>
      </c>
      <c r="C37" s="686">
        <v>297.5</v>
      </c>
      <c r="D37" s="685">
        <v>0</v>
      </c>
      <c r="E37" s="761">
        <v>0</v>
      </c>
      <c r="F37" s="761">
        <v>0</v>
      </c>
      <c r="G37" s="476">
        <f t="shared" si="1"/>
        <v>0</v>
      </c>
      <c r="H37" s="136"/>
      <c r="I37" s="423">
        <f t="shared" si="2"/>
        <v>0</v>
      </c>
    </row>
    <row r="38" spans="1:9">
      <c r="A38" s="391">
        <v>34</v>
      </c>
      <c r="B38" s="705" t="s">
        <v>137</v>
      </c>
      <c r="C38" s="686">
        <v>21</v>
      </c>
      <c r="D38" s="685">
        <v>0</v>
      </c>
      <c r="E38" s="761">
        <v>0</v>
      </c>
      <c r="F38" s="761">
        <v>0</v>
      </c>
      <c r="G38" s="476">
        <f t="shared" si="1"/>
        <v>0</v>
      </c>
      <c r="H38" s="136"/>
      <c r="I38" s="423">
        <f t="shared" si="2"/>
        <v>0</v>
      </c>
    </row>
    <row r="39" spans="1:9">
      <c r="A39" s="391">
        <v>35</v>
      </c>
      <c r="B39" s="705" t="s">
        <v>138</v>
      </c>
      <c r="C39" s="686">
        <v>1172</v>
      </c>
      <c r="D39" s="685">
        <v>0</v>
      </c>
      <c r="E39" s="761">
        <v>0</v>
      </c>
      <c r="F39" s="761">
        <v>0</v>
      </c>
      <c r="G39" s="476">
        <f t="shared" si="1"/>
        <v>0</v>
      </c>
      <c r="H39" s="136"/>
      <c r="I39" s="423">
        <f t="shared" si="2"/>
        <v>0</v>
      </c>
    </row>
    <row r="40" spans="1:9">
      <c r="A40" s="391">
        <v>36</v>
      </c>
      <c r="B40" s="705" t="s">
        <v>139</v>
      </c>
      <c r="C40" s="686">
        <v>1718.25</v>
      </c>
      <c r="D40" s="685">
        <v>0</v>
      </c>
      <c r="E40" s="761">
        <v>0</v>
      </c>
      <c r="F40" s="761">
        <v>0</v>
      </c>
      <c r="G40" s="476">
        <f t="shared" si="1"/>
        <v>0</v>
      </c>
      <c r="H40" s="136"/>
      <c r="I40" s="423">
        <f t="shared" si="2"/>
        <v>0</v>
      </c>
    </row>
    <row r="41" spans="1:9">
      <c r="A41" s="391">
        <v>37</v>
      </c>
      <c r="B41" s="705" t="s">
        <v>140</v>
      </c>
      <c r="C41" s="686">
        <v>305.25</v>
      </c>
      <c r="D41" s="685">
        <v>0</v>
      </c>
      <c r="E41" s="761">
        <v>0</v>
      </c>
      <c r="F41" s="761">
        <v>0</v>
      </c>
      <c r="G41" s="476">
        <f t="shared" si="1"/>
        <v>0</v>
      </c>
      <c r="H41" s="136"/>
      <c r="I41" s="423">
        <f t="shared" si="2"/>
        <v>0</v>
      </c>
    </row>
    <row r="42" spans="1:9">
      <c r="A42" s="391">
        <v>38</v>
      </c>
      <c r="B42" s="705" t="s">
        <v>141</v>
      </c>
      <c r="C42" s="686">
        <v>16</v>
      </c>
      <c r="D42" s="685">
        <v>0</v>
      </c>
      <c r="E42" s="761">
        <v>0</v>
      </c>
      <c r="F42" s="761">
        <v>0</v>
      </c>
      <c r="G42" s="476">
        <f t="shared" si="1"/>
        <v>0</v>
      </c>
      <c r="H42" s="136"/>
      <c r="I42" s="423">
        <f t="shared" si="2"/>
        <v>0</v>
      </c>
    </row>
    <row r="43" spans="1:9">
      <c r="A43" s="391">
        <v>39</v>
      </c>
      <c r="B43" s="705" t="s">
        <v>142</v>
      </c>
      <c r="C43" s="686">
        <v>675.25</v>
      </c>
      <c r="D43" s="685">
        <v>0</v>
      </c>
      <c r="E43" s="761">
        <v>0</v>
      </c>
      <c r="F43" s="761">
        <v>0</v>
      </c>
      <c r="G43" s="476">
        <f t="shared" si="1"/>
        <v>0</v>
      </c>
      <c r="H43" s="136"/>
      <c r="I43" s="423">
        <f t="shared" si="2"/>
        <v>0</v>
      </c>
    </row>
    <row r="44" spans="1:9">
      <c r="A44" s="391">
        <v>40</v>
      </c>
      <c r="B44" s="705" t="s">
        <v>143</v>
      </c>
      <c r="C44" s="686">
        <v>80</v>
      </c>
      <c r="D44" s="685">
        <v>0</v>
      </c>
      <c r="E44" s="761">
        <v>0</v>
      </c>
      <c r="F44" s="761">
        <v>0</v>
      </c>
      <c r="G44" s="476">
        <f t="shared" si="1"/>
        <v>0</v>
      </c>
      <c r="H44" s="136"/>
      <c r="I44" s="423">
        <f t="shared" si="2"/>
        <v>0</v>
      </c>
    </row>
    <row r="45" spans="1:9">
      <c r="A45" s="391">
        <v>41</v>
      </c>
      <c r="B45" s="705" t="s">
        <v>144</v>
      </c>
      <c r="C45" s="686">
        <v>69.25</v>
      </c>
      <c r="D45" s="685">
        <v>0</v>
      </c>
      <c r="E45" s="761">
        <v>0</v>
      </c>
      <c r="F45" s="761">
        <v>0</v>
      </c>
      <c r="G45" s="476">
        <f t="shared" si="1"/>
        <v>0</v>
      </c>
      <c r="H45" s="136"/>
      <c r="I45" s="423">
        <f t="shared" si="2"/>
        <v>0</v>
      </c>
    </row>
    <row r="46" spans="1:9">
      <c r="A46" s="391">
        <v>42</v>
      </c>
      <c r="B46" s="705" t="s">
        <v>145</v>
      </c>
      <c r="C46" s="686">
        <v>1713.25</v>
      </c>
      <c r="D46" s="685">
        <v>0</v>
      </c>
      <c r="E46" s="761">
        <v>0</v>
      </c>
      <c r="F46" s="761">
        <v>0</v>
      </c>
      <c r="G46" s="476">
        <f t="shared" si="1"/>
        <v>0</v>
      </c>
      <c r="H46" s="136"/>
      <c r="I46" s="423">
        <f t="shared" si="2"/>
        <v>0</v>
      </c>
    </row>
    <row r="47" spans="1:9">
      <c r="A47" s="391">
        <v>43</v>
      </c>
      <c r="B47" s="705" t="s">
        <v>146</v>
      </c>
      <c r="C47" s="686">
        <v>17083.62</v>
      </c>
      <c r="D47" s="685">
        <v>0</v>
      </c>
      <c r="E47" s="761">
        <v>0</v>
      </c>
      <c r="F47" s="761">
        <v>0</v>
      </c>
      <c r="G47" s="476">
        <f t="shared" si="1"/>
        <v>0</v>
      </c>
      <c r="H47" s="136"/>
      <c r="I47" s="423">
        <f t="shared" si="2"/>
        <v>0</v>
      </c>
    </row>
    <row r="48" spans="1:9">
      <c r="A48" s="391">
        <v>44</v>
      </c>
      <c r="B48" s="705" t="s">
        <v>147</v>
      </c>
      <c r="C48" s="764">
        <v>677.8</v>
      </c>
      <c r="D48" s="685">
        <v>0</v>
      </c>
      <c r="E48" s="761">
        <v>0</v>
      </c>
      <c r="F48" s="761">
        <v>0</v>
      </c>
      <c r="G48" s="476">
        <f t="shared" si="1"/>
        <v>0</v>
      </c>
      <c r="H48" s="136"/>
      <c r="I48" s="423">
        <f t="shared" si="2"/>
        <v>0</v>
      </c>
    </row>
    <row r="49" spans="1:9">
      <c r="A49" s="391">
        <v>45</v>
      </c>
      <c r="B49" s="705" t="s">
        <v>148</v>
      </c>
      <c r="C49" s="686">
        <v>1364.64</v>
      </c>
      <c r="D49" s="685">
        <v>0</v>
      </c>
      <c r="E49" s="761">
        <v>0</v>
      </c>
      <c r="F49" s="761">
        <v>0</v>
      </c>
      <c r="G49" s="476">
        <f t="shared" si="1"/>
        <v>0</v>
      </c>
      <c r="H49" s="136"/>
      <c r="I49" s="423">
        <f t="shared" si="2"/>
        <v>0</v>
      </c>
    </row>
    <row r="50" spans="1:9">
      <c r="A50" s="391">
        <v>46</v>
      </c>
      <c r="B50" s="705" t="s">
        <v>149</v>
      </c>
      <c r="C50" s="686">
        <v>1163.1400000000001</v>
      </c>
      <c r="D50" s="685">
        <v>0</v>
      </c>
      <c r="E50" s="761">
        <v>0</v>
      </c>
      <c r="F50" s="761">
        <v>0</v>
      </c>
      <c r="G50" s="476">
        <f t="shared" si="1"/>
        <v>0</v>
      </c>
      <c r="H50" s="136"/>
      <c r="I50" s="423">
        <f t="shared" si="2"/>
        <v>0</v>
      </c>
    </row>
    <row r="51" spans="1:9">
      <c r="A51" s="391">
        <v>47</v>
      </c>
      <c r="B51" s="705" t="s">
        <v>150</v>
      </c>
      <c r="C51" s="686">
        <v>260.75</v>
      </c>
      <c r="D51" s="685">
        <v>0</v>
      </c>
      <c r="E51" s="761">
        <v>0</v>
      </c>
      <c r="F51" s="761">
        <v>0</v>
      </c>
      <c r="G51" s="476">
        <f t="shared" si="1"/>
        <v>0</v>
      </c>
      <c r="H51" s="136"/>
      <c r="I51" s="423">
        <f t="shared" si="2"/>
        <v>0</v>
      </c>
    </row>
    <row r="52" spans="1:9">
      <c r="A52" s="391">
        <v>48</v>
      </c>
      <c r="B52" s="705" t="s">
        <v>151</v>
      </c>
      <c r="C52" s="686">
        <v>140.5</v>
      </c>
      <c r="D52" s="685">
        <v>0</v>
      </c>
      <c r="E52" s="761">
        <v>0</v>
      </c>
      <c r="F52" s="761">
        <v>0</v>
      </c>
      <c r="G52" s="476">
        <f t="shared" si="1"/>
        <v>0</v>
      </c>
      <c r="H52" s="136"/>
      <c r="I52" s="423">
        <f t="shared" si="2"/>
        <v>0</v>
      </c>
    </row>
    <row r="53" spans="1:9">
      <c r="A53" s="391">
        <v>49</v>
      </c>
      <c r="B53" s="705" t="s">
        <v>152</v>
      </c>
      <c r="C53" s="686">
        <v>305</v>
      </c>
      <c r="D53" s="685">
        <v>0</v>
      </c>
      <c r="E53" s="761">
        <v>0</v>
      </c>
      <c r="F53" s="761">
        <v>0</v>
      </c>
      <c r="G53" s="476">
        <f t="shared" si="1"/>
        <v>0</v>
      </c>
      <c r="H53" s="136"/>
      <c r="I53" s="423">
        <f t="shared" si="2"/>
        <v>0</v>
      </c>
    </row>
    <row r="54" spans="1:9">
      <c r="A54" s="391">
        <v>50</v>
      </c>
      <c r="B54" s="705" t="s">
        <v>153</v>
      </c>
      <c r="C54" s="686">
        <v>182.5</v>
      </c>
      <c r="D54" s="685">
        <v>0</v>
      </c>
      <c r="E54" s="761">
        <v>0</v>
      </c>
      <c r="F54" s="761">
        <v>0</v>
      </c>
      <c r="G54" s="476">
        <f t="shared" si="1"/>
        <v>0</v>
      </c>
      <c r="H54" s="136"/>
      <c r="I54" s="423">
        <f t="shared" si="2"/>
        <v>0</v>
      </c>
    </row>
    <row r="55" spans="1:9">
      <c r="A55" s="391">
        <v>51</v>
      </c>
      <c r="B55" s="705" t="s">
        <v>185</v>
      </c>
      <c r="C55" s="686">
        <v>5635.76</v>
      </c>
      <c r="D55" s="685">
        <v>0</v>
      </c>
      <c r="E55" s="761">
        <v>0</v>
      </c>
      <c r="F55" s="761">
        <v>0</v>
      </c>
      <c r="G55" s="476">
        <f t="shared" si="1"/>
        <v>0</v>
      </c>
      <c r="H55" s="136"/>
      <c r="I55" s="423">
        <f t="shared" si="2"/>
        <v>0</v>
      </c>
    </row>
    <row r="56" spans="1:9">
      <c r="A56" s="391">
        <v>52</v>
      </c>
      <c r="B56" s="705" t="s">
        <v>187</v>
      </c>
      <c r="C56" s="686">
        <v>33153.5</v>
      </c>
      <c r="D56" s="685">
        <v>0</v>
      </c>
      <c r="E56" s="761">
        <v>0</v>
      </c>
      <c r="F56" s="761">
        <v>0</v>
      </c>
      <c r="G56" s="476">
        <f t="shared" si="1"/>
        <v>0</v>
      </c>
      <c r="H56" s="136"/>
      <c r="I56" s="423">
        <f t="shared" si="2"/>
        <v>0</v>
      </c>
    </row>
    <row r="57" spans="1:9">
      <c r="A57" s="391">
        <v>53</v>
      </c>
      <c r="B57" s="705" t="s">
        <v>188</v>
      </c>
      <c r="C57" s="686">
        <v>5374.2</v>
      </c>
      <c r="D57" s="685">
        <v>0</v>
      </c>
      <c r="E57" s="761">
        <v>0</v>
      </c>
      <c r="F57" s="761">
        <v>0</v>
      </c>
      <c r="G57" s="476">
        <f t="shared" si="1"/>
        <v>0</v>
      </c>
      <c r="H57" s="136"/>
      <c r="I57" s="423">
        <f t="shared" si="2"/>
        <v>0</v>
      </c>
    </row>
    <row r="58" spans="1:9">
      <c r="A58" s="391">
        <v>54</v>
      </c>
      <c r="B58" s="705" t="s">
        <v>189</v>
      </c>
      <c r="C58" s="686">
        <v>6546.5</v>
      </c>
      <c r="D58" s="685">
        <v>0</v>
      </c>
      <c r="E58" s="761">
        <v>0</v>
      </c>
      <c r="F58" s="761">
        <v>0</v>
      </c>
      <c r="G58" s="476">
        <f t="shared" si="1"/>
        <v>0</v>
      </c>
      <c r="H58" s="136"/>
      <c r="I58" s="423">
        <f t="shared" si="2"/>
        <v>0</v>
      </c>
    </row>
    <row r="59" spans="1:9">
      <c r="A59" s="391">
        <v>55</v>
      </c>
      <c r="B59" s="705" t="s">
        <v>190</v>
      </c>
      <c r="C59" s="686">
        <v>8300.0499999999993</v>
      </c>
      <c r="D59" s="685">
        <v>0</v>
      </c>
      <c r="E59" s="761">
        <v>0</v>
      </c>
      <c r="F59" s="761">
        <v>0</v>
      </c>
      <c r="G59" s="476">
        <f t="shared" si="1"/>
        <v>0</v>
      </c>
      <c r="H59" s="136"/>
      <c r="I59" s="423">
        <f t="shared" si="2"/>
        <v>0</v>
      </c>
    </row>
    <row r="60" spans="1:9">
      <c r="A60" s="391">
        <v>56</v>
      </c>
      <c r="B60" s="705" t="s">
        <v>191</v>
      </c>
      <c r="C60" s="686">
        <v>2941</v>
      </c>
      <c r="D60" s="685">
        <v>0</v>
      </c>
      <c r="E60" s="761">
        <v>0</v>
      </c>
      <c r="F60" s="761">
        <v>0</v>
      </c>
      <c r="G60" s="476">
        <f t="shared" si="1"/>
        <v>0</v>
      </c>
      <c r="H60" s="136"/>
      <c r="I60" s="423">
        <f t="shared" si="2"/>
        <v>0</v>
      </c>
    </row>
    <row r="61" spans="1:9">
      <c r="A61" s="391">
        <v>57</v>
      </c>
      <c r="B61" s="705" t="s">
        <v>192</v>
      </c>
      <c r="C61" s="686">
        <v>75807</v>
      </c>
      <c r="D61" s="685">
        <v>0</v>
      </c>
      <c r="E61" s="761">
        <v>0</v>
      </c>
      <c r="F61" s="761">
        <v>0</v>
      </c>
      <c r="G61" s="476">
        <f t="shared" si="1"/>
        <v>0</v>
      </c>
      <c r="H61" s="136"/>
      <c r="I61" s="423">
        <f t="shared" si="2"/>
        <v>0</v>
      </c>
    </row>
    <row r="62" spans="1:9">
      <c r="A62" s="391">
        <v>58</v>
      </c>
      <c r="B62" s="705" t="s">
        <v>194</v>
      </c>
      <c r="C62" s="686">
        <v>20169.75</v>
      </c>
      <c r="D62" s="685">
        <v>0</v>
      </c>
      <c r="E62" s="761">
        <v>0</v>
      </c>
      <c r="F62" s="761">
        <v>0</v>
      </c>
      <c r="G62" s="476">
        <f t="shared" si="1"/>
        <v>0</v>
      </c>
      <c r="H62" s="136"/>
      <c r="I62" s="423">
        <f t="shared" si="2"/>
        <v>0</v>
      </c>
    </row>
    <row r="63" spans="1:9">
      <c r="A63" s="391">
        <v>59</v>
      </c>
      <c r="B63" s="762" t="s">
        <v>195</v>
      </c>
      <c r="C63" s="765">
        <v>1362</v>
      </c>
      <c r="D63" s="765">
        <v>0</v>
      </c>
      <c r="E63" s="765">
        <v>0</v>
      </c>
      <c r="F63" s="765">
        <v>0</v>
      </c>
      <c r="G63" s="476">
        <f t="shared" si="1"/>
        <v>0</v>
      </c>
      <c r="H63" s="136"/>
      <c r="I63" s="423">
        <f t="shared" si="2"/>
        <v>0</v>
      </c>
    </row>
    <row r="64" spans="1:9">
      <c r="A64" s="391">
        <v>60</v>
      </c>
      <c r="B64" s="705" t="s">
        <v>196</v>
      </c>
      <c r="C64" s="686">
        <v>120539</v>
      </c>
      <c r="D64" s="685">
        <v>0</v>
      </c>
      <c r="E64" s="761">
        <v>0</v>
      </c>
      <c r="F64" s="761">
        <v>0</v>
      </c>
      <c r="G64" s="476">
        <f t="shared" si="1"/>
        <v>0</v>
      </c>
      <c r="H64" s="136"/>
      <c r="I64" s="423">
        <f t="shared" si="2"/>
        <v>0</v>
      </c>
    </row>
    <row r="65" spans="1:9">
      <c r="A65" s="391">
        <v>61</v>
      </c>
      <c r="B65" s="705" t="s">
        <v>116</v>
      </c>
      <c r="C65" s="686">
        <v>1176.1600000000001</v>
      </c>
      <c r="D65" s="685">
        <v>0</v>
      </c>
      <c r="E65" s="761">
        <v>0</v>
      </c>
      <c r="F65" s="761">
        <v>0</v>
      </c>
      <c r="G65" s="476">
        <f t="shared" si="1"/>
        <v>0</v>
      </c>
      <c r="H65" s="136"/>
      <c r="I65" s="423">
        <f t="shared" si="2"/>
        <v>0</v>
      </c>
    </row>
    <row r="66" spans="1:9">
      <c r="A66" s="391">
        <v>62</v>
      </c>
      <c r="B66" s="762" t="s">
        <v>118</v>
      </c>
      <c r="C66" s="686">
        <v>1522.25</v>
      </c>
      <c r="D66" s="685">
        <v>0</v>
      </c>
      <c r="E66" s="761">
        <v>0</v>
      </c>
      <c r="F66" s="761">
        <v>0</v>
      </c>
      <c r="G66" s="476">
        <f t="shared" si="1"/>
        <v>0</v>
      </c>
      <c r="H66" s="136"/>
      <c r="I66" s="423">
        <f t="shared" si="2"/>
        <v>0</v>
      </c>
    </row>
    <row r="67" spans="1:9">
      <c r="A67" s="391">
        <v>63</v>
      </c>
      <c r="B67" s="705" t="s">
        <v>117</v>
      </c>
      <c r="C67" s="686">
        <v>1180.0999999999999</v>
      </c>
      <c r="D67" s="685">
        <v>0</v>
      </c>
      <c r="E67" s="761">
        <v>0</v>
      </c>
      <c r="F67" s="761">
        <v>0</v>
      </c>
      <c r="G67" s="476">
        <f t="shared" si="1"/>
        <v>0</v>
      </c>
      <c r="H67" s="136"/>
      <c r="I67" s="423">
        <f t="shared" si="2"/>
        <v>0</v>
      </c>
    </row>
    <row r="68" spans="1:9">
      <c r="A68" s="391">
        <v>64</v>
      </c>
      <c r="B68" s="705" t="s">
        <v>119</v>
      </c>
      <c r="C68" s="686">
        <v>2050.81</v>
      </c>
      <c r="D68" s="685">
        <v>0</v>
      </c>
      <c r="E68" s="761">
        <v>0</v>
      </c>
      <c r="F68" s="761">
        <v>0</v>
      </c>
      <c r="G68" s="476">
        <f t="shared" si="1"/>
        <v>0</v>
      </c>
      <c r="H68" s="136"/>
      <c r="I68" s="423">
        <f t="shared" si="2"/>
        <v>0</v>
      </c>
    </row>
    <row r="69" spans="1:9">
      <c r="A69" s="391">
        <v>65</v>
      </c>
      <c r="B69" s="705" t="s">
        <v>120</v>
      </c>
      <c r="C69" s="686">
        <v>179.55</v>
      </c>
      <c r="D69" s="685">
        <v>0</v>
      </c>
      <c r="E69" s="761">
        <v>0</v>
      </c>
      <c r="F69" s="761">
        <v>0</v>
      </c>
      <c r="G69" s="476">
        <f t="shared" si="1"/>
        <v>0</v>
      </c>
      <c r="H69" s="136"/>
      <c r="I69" s="423">
        <f t="shared" si="2"/>
        <v>0</v>
      </c>
    </row>
    <row r="70" spans="1:9">
      <c r="A70" s="391">
        <v>66</v>
      </c>
      <c r="B70" s="705" t="s">
        <v>121</v>
      </c>
      <c r="C70" s="686">
        <v>60.28</v>
      </c>
      <c r="D70" s="685">
        <v>0</v>
      </c>
      <c r="E70" s="761">
        <v>0</v>
      </c>
      <c r="F70" s="761">
        <v>0</v>
      </c>
      <c r="G70" s="476">
        <f t="shared" ref="G70:G81" si="3">+F70-E70</f>
        <v>0</v>
      </c>
      <c r="H70" s="136"/>
      <c r="I70" s="423">
        <f t="shared" ref="I70:I81" si="4">IF(F70&gt;0,1,0)</f>
        <v>0</v>
      </c>
    </row>
    <row r="71" spans="1:9">
      <c r="A71" s="391">
        <v>67</v>
      </c>
      <c r="B71" s="705" t="s">
        <v>122</v>
      </c>
      <c r="C71" s="686">
        <v>86</v>
      </c>
      <c r="D71" s="685">
        <v>0</v>
      </c>
      <c r="E71" s="761">
        <v>0</v>
      </c>
      <c r="F71" s="761">
        <v>0</v>
      </c>
      <c r="G71" s="476">
        <f t="shared" si="3"/>
        <v>0</v>
      </c>
      <c r="H71" s="136"/>
      <c r="I71" s="423">
        <f t="shared" si="4"/>
        <v>0</v>
      </c>
    </row>
    <row r="72" spans="1:9">
      <c r="A72" s="391">
        <v>68</v>
      </c>
      <c r="B72" s="705" t="s">
        <v>123</v>
      </c>
      <c r="C72" s="686">
        <v>807.11</v>
      </c>
      <c r="D72" s="685">
        <v>0</v>
      </c>
      <c r="E72" s="761">
        <v>0</v>
      </c>
      <c r="F72" s="761">
        <v>0</v>
      </c>
      <c r="G72" s="476">
        <f t="shared" si="3"/>
        <v>0</v>
      </c>
      <c r="H72" s="136"/>
      <c r="I72" s="423">
        <f t="shared" si="4"/>
        <v>0</v>
      </c>
    </row>
    <row r="73" spans="1:9">
      <c r="A73" s="391">
        <v>69</v>
      </c>
      <c r="B73" s="705" t="s">
        <v>124</v>
      </c>
      <c r="C73" s="686">
        <v>2706</v>
      </c>
      <c r="D73" s="685">
        <v>0</v>
      </c>
      <c r="E73" s="761">
        <v>0</v>
      </c>
      <c r="F73" s="761">
        <v>0</v>
      </c>
      <c r="G73" s="476">
        <f t="shared" si="3"/>
        <v>0</v>
      </c>
      <c r="H73" s="136"/>
      <c r="I73" s="423">
        <f t="shared" si="4"/>
        <v>0</v>
      </c>
    </row>
    <row r="74" spans="1:9">
      <c r="A74" s="391">
        <v>70</v>
      </c>
      <c r="B74" s="705" t="s">
        <v>125</v>
      </c>
      <c r="C74" s="686">
        <v>1898.3</v>
      </c>
      <c r="D74" s="685">
        <v>0</v>
      </c>
      <c r="E74" s="761">
        <v>0</v>
      </c>
      <c r="F74" s="761">
        <v>0</v>
      </c>
      <c r="G74" s="476">
        <f t="shared" si="3"/>
        <v>0</v>
      </c>
      <c r="H74" s="136"/>
      <c r="I74" s="423">
        <f t="shared" si="4"/>
        <v>0</v>
      </c>
    </row>
    <row r="75" spans="1:9">
      <c r="A75" s="391">
        <v>71</v>
      </c>
      <c r="B75" s="705" t="s">
        <v>126</v>
      </c>
      <c r="C75" s="686">
        <v>1010.75</v>
      </c>
      <c r="D75" s="685">
        <v>0</v>
      </c>
      <c r="E75" s="761">
        <v>0</v>
      </c>
      <c r="F75" s="761">
        <v>0</v>
      </c>
      <c r="G75" s="476">
        <f t="shared" si="3"/>
        <v>0</v>
      </c>
      <c r="H75" s="136"/>
      <c r="I75" s="423">
        <f t="shared" si="4"/>
        <v>0</v>
      </c>
    </row>
    <row r="76" spans="1:9">
      <c r="A76" s="391">
        <v>72</v>
      </c>
      <c r="B76" s="705" t="s">
        <v>127</v>
      </c>
      <c r="C76" s="686">
        <v>60.25</v>
      </c>
      <c r="D76" s="685">
        <v>0</v>
      </c>
      <c r="E76" s="761">
        <v>0</v>
      </c>
      <c r="F76" s="761">
        <v>0</v>
      </c>
      <c r="G76" s="476">
        <f t="shared" si="3"/>
        <v>0</v>
      </c>
      <c r="H76" s="136"/>
      <c r="I76" s="423">
        <f t="shared" si="4"/>
        <v>0</v>
      </c>
    </row>
    <row r="77" spans="1:9">
      <c r="A77" s="391">
        <v>73</v>
      </c>
      <c r="B77" s="705" t="s">
        <v>128</v>
      </c>
      <c r="C77" s="686">
        <v>25</v>
      </c>
      <c r="D77" s="685">
        <v>0</v>
      </c>
      <c r="E77" s="761">
        <v>0</v>
      </c>
      <c r="F77" s="761">
        <v>0</v>
      </c>
      <c r="G77" s="476">
        <f t="shared" si="3"/>
        <v>0</v>
      </c>
      <c r="H77" s="136"/>
      <c r="I77" s="423">
        <f t="shared" si="4"/>
        <v>0</v>
      </c>
    </row>
    <row r="78" spans="1:9">
      <c r="A78" s="391">
        <v>74</v>
      </c>
      <c r="B78" s="705" t="s">
        <v>129</v>
      </c>
      <c r="C78" s="686">
        <v>126.24</v>
      </c>
      <c r="D78" s="685">
        <v>0</v>
      </c>
      <c r="E78" s="761">
        <v>0</v>
      </c>
      <c r="F78" s="761">
        <v>0</v>
      </c>
      <c r="G78" s="476">
        <f t="shared" si="3"/>
        <v>0</v>
      </c>
      <c r="H78" s="136"/>
      <c r="I78" s="423">
        <f t="shared" si="4"/>
        <v>0</v>
      </c>
    </row>
    <row r="79" spans="1:9">
      <c r="A79" s="391">
        <v>75</v>
      </c>
      <c r="B79" s="705" t="s">
        <v>130</v>
      </c>
      <c r="C79" s="686">
        <v>21882</v>
      </c>
      <c r="D79" s="685">
        <v>0</v>
      </c>
      <c r="E79" s="761">
        <v>0</v>
      </c>
      <c r="F79" s="761">
        <v>0</v>
      </c>
      <c r="G79" s="476">
        <f t="shared" si="3"/>
        <v>0</v>
      </c>
      <c r="H79" s="136"/>
      <c r="I79" s="423">
        <f t="shared" si="4"/>
        <v>0</v>
      </c>
    </row>
    <row r="80" spans="1:9">
      <c r="A80" s="391">
        <v>76</v>
      </c>
      <c r="B80" s="705" t="s">
        <v>132</v>
      </c>
      <c r="C80" s="686">
        <v>26781.119999999999</v>
      </c>
      <c r="D80" s="685">
        <v>0</v>
      </c>
      <c r="E80" s="761">
        <v>0</v>
      </c>
      <c r="F80" s="761">
        <v>0</v>
      </c>
      <c r="G80" s="476">
        <f t="shared" si="3"/>
        <v>0</v>
      </c>
      <c r="H80" s="136"/>
      <c r="I80" s="423">
        <f t="shared" si="4"/>
        <v>0</v>
      </c>
    </row>
    <row r="81" spans="1:9">
      <c r="A81" s="391">
        <v>77</v>
      </c>
      <c r="B81" s="705" t="s">
        <v>131</v>
      </c>
      <c r="C81" s="686">
        <v>854.25</v>
      </c>
      <c r="D81" s="685">
        <v>0</v>
      </c>
      <c r="E81" s="761">
        <v>0</v>
      </c>
      <c r="F81" s="761">
        <v>0</v>
      </c>
      <c r="G81" s="476">
        <f t="shared" si="3"/>
        <v>0</v>
      </c>
      <c r="H81" s="136"/>
      <c r="I81" s="423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D5C3C-A033-4840-8C89-AA3BEB049E03}">
  <sheetPr codeName="Sheet69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9" sqref="F9"/>
    </sheetView>
  </sheetViews>
  <sheetFormatPr defaultColWidth="9" defaultRowHeight="18.75"/>
  <cols>
    <col min="1" max="1" width="7.28515625" style="423" customWidth="1"/>
    <col min="2" max="2" width="12.7109375" style="423" customWidth="1"/>
    <col min="3" max="3" width="13.42578125" style="423" customWidth="1"/>
    <col min="4" max="4" width="17.42578125" style="423" customWidth="1"/>
    <col min="5" max="5" width="14.5703125" style="423" customWidth="1"/>
    <col min="6" max="6" width="13.85546875" style="423" customWidth="1"/>
    <col min="7" max="7" width="13.28515625" style="423" customWidth="1"/>
    <col min="8" max="16384" width="9" style="423"/>
  </cols>
  <sheetData>
    <row r="1" spans="1:9">
      <c r="A1" s="945" t="s">
        <v>593</v>
      </c>
      <c r="B1" s="945"/>
      <c r="C1" s="945"/>
      <c r="D1" s="945"/>
      <c r="E1" s="945"/>
      <c r="F1" s="945"/>
      <c r="G1" s="945"/>
    </row>
    <row r="2" spans="1:9" ht="18.75" customHeight="1">
      <c r="A2" s="945" t="s">
        <v>227</v>
      </c>
      <c r="B2" s="945" t="s">
        <v>4</v>
      </c>
      <c r="C2" s="868" t="s">
        <v>228</v>
      </c>
      <c r="D2" s="574" t="s">
        <v>285</v>
      </c>
      <c r="E2" s="574" t="s">
        <v>230</v>
      </c>
      <c r="F2" s="574" t="s">
        <v>230</v>
      </c>
      <c r="G2" s="868" t="s">
        <v>261</v>
      </c>
      <c r="I2" s="422" t="s">
        <v>318</v>
      </c>
    </row>
    <row r="3" spans="1:9">
      <c r="A3" s="945"/>
      <c r="B3" s="945"/>
      <c r="C3" s="868"/>
      <c r="D3" s="574" t="s">
        <v>286</v>
      </c>
      <c r="E3" s="574" t="s">
        <v>236</v>
      </c>
      <c r="F3" s="574" t="s">
        <v>235</v>
      </c>
      <c r="G3" s="868"/>
    </row>
    <row r="4" spans="1:9">
      <c r="A4" s="945" t="s">
        <v>284</v>
      </c>
      <c r="B4" s="945"/>
      <c r="C4" s="571">
        <f>SUM(C5:C81)</f>
        <v>1261967.5800000003</v>
      </c>
      <c r="D4" s="571">
        <f>SUM(D5:D81)</f>
        <v>948.05</v>
      </c>
      <c r="E4" s="571">
        <f>SUM(E5:E81)</f>
        <v>946.05</v>
      </c>
      <c r="F4" s="571">
        <f t="shared" ref="F4" si="0">SUM(F5:F81)</f>
        <v>948.05</v>
      </c>
      <c r="G4" s="571">
        <f>SUM(G5:G81)</f>
        <v>2</v>
      </c>
      <c r="I4" s="424">
        <f>SUM(I5:I81)</f>
        <v>9</v>
      </c>
    </row>
    <row r="5" spans="1:9">
      <c r="A5" s="573">
        <v>1</v>
      </c>
      <c r="B5" s="705" t="s">
        <v>196</v>
      </c>
      <c r="C5" s="685">
        <v>120539</v>
      </c>
      <c r="D5" s="685">
        <v>409</v>
      </c>
      <c r="E5" s="761">
        <v>434</v>
      </c>
      <c r="F5" s="761">
        <v>409</v>
      </c>
      <c r="G5" s="572">
        <f>+F5-E5</f>
        <v>-25</v>
      </c>
      <c r="I5" s="423">
        <f>IF(F5&gt;0,1,0)</f>
        <v>1</v>
      </c>
    </row>
    <row r="6" spans="1:9">
      <c r="A6" s="573">
        <v>2</v>
      </c>
      <c r="B6" s="705" t="s">
        <v>164</v>
      </c>
      <c r="C6" s="685">
        <v>301654.73</v>
      </c>
      <c r="D6" s="685">
        <v>287.05</v>
      </c>
      <c r="E6" s="761">
        <v>269.05</v>
      </c>
      <c r="F6" s="761">
        <v>287.05</v>
      </c>
      <c r="G6" s="572">
        <f t="shared" ref="G6:G69" si="1">+F6-E6</f>
        <v>18</v>
      </c>
      <c r="I6" s="423">
        <f t="shared" ref="I6:I69" si="2">IF(F6&gt;0,1,0)</f>
        <v>1</v>
      </c>
    </row>
    <row r="7" spans="1:9">
      <c r="A7" s="573">
        <v>3</v>
      </c>
      <c r="B7" s="705" t="s">
        <v>184</v>
      </c>
      <c r="C7" s="685">
        <v>248073</v>
      </c>
      <c r="D7" s="685">
        <v>128.5</v>
      </c>
      <c r="E7" s="761">
        <v>113.5</v>
      </c>
      <c r="F7" s="761">
        <v>128.5</v>
      </c>
      <c r="G7" s="572">
        <f t="shared" si="1"/>
        <v>15</v>
      </c>
      <c r="I7" s="423">
        <f t="shared" si="2"/>
        <v>1</v>
      </c>
    </row>
    <row r="8" spans="1:9">
      <c r="A8" s="573">
        <v>4</v>
      </c>
      <c r="B8" s="705" t="s">
        <v>167</v>
      </c>
      <c r="C8" s="685">
        <v>73576</v>
      </c>
      <c r="D8" s="685">
        <v>85</v>
      </c>
      <c r="E8" s="761">
        <v>85</v>
      </c>
      <c r="F8" s="761">
        <v>85</v>
      </c>
      <c r="G8" s="572">
        <f t="shared" si="1"/>
        <v>0</v>
      </c>
      <c r="I8" s="423">
        <f t="shared" si="2"/>
        <v>1</v>
      </c>
    </row>
    <row r="9" spans="1:9">
      <c r="A9" s="573">
        <v>5</v>
      </c>
      <c r="B9" s="705" t="s">
        <v>186</v>
      </c>
      <c r="C9" s="685">
        <v>91094.73</v>
      </c>
      <c r="D9" s="685">
        <v>27.5</v>
      </c>
      <c r="E9" s="761">
        <v>27.5</v>
      </c>
      <c r="F9" s="761">
        <v>27.5</v>
      </c>
      <c r="G9" s="572">
        <f t="shared" si="1"/>
        <v>0</v>
      </c>
      <c r="I9" s="423">
        <f t="shared" si="2"/>
        <v>1</v>
      </c>
    </row>
    <row r="10" spans="1:9">
      <c r="A10" s="573">
        <v>6</v>
      </c>
      <c r="B10" s="705" t="s">
        <v>193</v>
      </c>
      <c r="C10" s="685">
        <v>46473.45</v>
      </c>
      <c r="D10" s="685">
        <v>5</v>
      </c>
      <c r="E10" s="761">
        <v>12</v>
      </c>
      <c r="F10" s="761">
        <v>5</v>
      </c>
      <c r="G10" s="572">
        <f t="shared" si="1"/>
        <v>-7</v>
      </c>
      <c r="I10" s="423">
        <f t="shared" si="2"/>
        <v>1</v>
      </c>
    </row>
    <row r="11" spans="1:9">
      <c r="A11" s="573">
        <v>7</v>
      </c>
      <c r="B11" s="705" t="s">
        <v>183</v>
      </c>
      <c r="C11" s="685">
        <v>9199</v>
      </c>
      <c r="D11" s="685">
        <v>4</v>
      </c>
      <c r="E11" s="761">
        <v>4</v>
      </c>
      <c r="F11" s="761">
        <v>4</v>
      </c>
      <c r="G11" s="572">
        <f t="shared" si="1"/>
        <v>0</v>
      </c>
      <c r="I11" s="423">
        <f t="shared" si="2"/>
        <v>1</v>
      </c>
    </row>
    <row r="12" spans="1:9">
      <c r="A12" s="573">
        <v>8</v>
      </c>
      <c r="B12" s="705" t="s">
        <v>169</v>
      </c>
      <c r="C12" s="685">
        <v>4950.75</v>
      </c>
      <c r="D12" s="685">
        <v>1</v>
      </c>
      <c r="E12" s="761">
        <v>0</v>
      </c>
      <c r="F12" s="761">
        <v>1</v>
      </c>
      <c r="G12" s="572">
        <f t="shared" si="1"/>
        <v>1</v>
      </c>
      <c r="I12" s="423">
        <f t="shared" si="2"/>
        <v>1</v>
      </c>
    </row>
    <row r="13" spans="1:9">
      <c r="A13" s="573">
        <v>9</v>
      </c>
      <c r="B13" s="705" t="s">
        <v>146</v>
      </c>
      <c r="C13" s="685">
        <v>17083.62</v>
      </c>
      <c r="D13" s="685">
        <v>1</v>
      </c>
      <c r="E13" s="761">
        <v>1</v>
      </c>
      <c r="F13" s="761">
        <v>1</v>
      </c>
      <c r="G13" s="572">
        <f t="shared" si="1"/>
        <v>0</v>
      </c>
      <c r="I13" s="423">
        <f t="shared" si="2"/>
        <v>1</v>
      </c>
    </row>
    <row r="14" spans="1:9">
      <c r="A14" s="573">
        <v>10</v>
      </c>
      <c r="B14" s="705" t="s">
        <v>155</v>
      </c>
      <c r="C14" s="685">
        <v>2</v>
      </c>
      <c r="D14" s="685">
        <v>0</v>
      </c>
      <c r="E14" s="761">
        <v>0</v>
      </c>
      <c r="F14" s="761">
        <v>0</v>
      </c>
      <c r="G14" s="572">
        <f t="shared" si="1"/>
        <v>0</v>
      </c>
      <c r="I14" s="423">
        <f t="shared" si="2"/>
        <v>0</v>
      </c>
    </row>
    <row r="15" spans="1:9">
      <c r="A15" s="573">
        <v>11</v>
      </c>
      <c r="B15" s="705" t="s">
        <v>156</v>
      </c>
      <c r="C15" s="685">
        <v>7</v>
      </c>
      <c r="D15" s="685">
        <v>0</v>
      </c>
      <c r="E15" s="761">
        <v>0</v>
      </c>
      <c r="F15" s="761">
        <v>0</v>
      </c>
      <c r="G15" s="572">
        <f t="shared" si="1"/>
        <v>0</v>
      </c>
      <c r="I15" s="423">
        <f t="shared" si="2"/>
        <v>0</v>
      </c>
    </row>
    <row r="16" spans="1:9">
      <c r="A16" s="573">
        <v>12</v>
      </c>
      <c r="B16" s="705" t="s">
        <v>157</v>
      </c>
      <c r="C16" s="685">
        <v>177.2</v>
      </c>
      <c r="D16" s="685">
        <v>0</v>
      </c>
      <c r="E16" s="761">
        <v>0</v>
      </c>
      <c r="F16" s="761">
        <v>0</v>
      </c>
      <c r="G16" s="572">
        <f t="shared" si="1"/>
        <v>0</v>
      </c>
      <c r="I16" s="423">
        <f t="shared" si="2"/>
        <v>0</v>
      </c>
    </row>
    <row r="17" spans="1:9">
      <c r="A17" s="573">
        <v>13</v>
      </c>
      <c r="B17" s="705" t="s">
        <v>217</v>
      </c>
      <c r="C17" s="685">
        <v>79.459999999999994</v>
      </c>
      <c r="D17" s="685">
        <v>0</v>
      </c>
      <c r="E17" s="761">
        <v>0</v>
      </c>
      <c r="F17" s="761">
        <v>0</v>
      </c>
      <c r="G17" s="572">
        <f t="shared" si="1"/>
        <v>0</v>
      </c>
      <c r="I17" s="423">
        <f t="shared" si="2"/>
        <v>0</v>
      </c>
    </row>
    <row r="18" spans="1:9">
      <c r="A18" s="573">
        <v>14</v>
      </c>
      <c r="B18" s="705" t="s">
        <v>158</v>
      </c>
      <c r="C18" s="685">
        <v>2</v>
      </c>
      <c r="D18" s="685">
        <v>0</v>
      </c>
      <c r="E18" s="761">
        <v>0</v>
      </c>
      <c r="F18" s="761">
        <v>0</v>
      </c>
      <c r="G18" s="572">
        <f t="shared" si="1"/>
        <v>0</v>
      </c>
      <c r="I18" s="423">
        <f t="shared" si="2"/>
        <v>0</v>
      </c>
    </row>
    <row r="19" spans="1:9">
      <c r="A19" s="573">
        <v>15</v>
      </c>
      <c r="B19" s="705" t="s">
        <v>159</v>
      </c>
      <c r="C19" s="685">
        <v>54</v>
      </c>
      <c r="D19" s="685">
        <v>0</v>
      </c>
      <c r="E19" s="761">
        <v>0</v>
      </c>
      <c r="F19" s="761">
        <v>0</v>
      </c>
      <c r="G19" s="572">
        <f t="shared" si="1"/>
        <v>0</v>
      </c>
      <c r="I19" s="423">
        <f t="shared" si="2"/>
        <v>0</v>
      </c>
    </row>
    <row r="20" spans="1:9">
      <c r="A20" s="573">
        <v>16</v>
      </c>
      <c r="B20" s="705" t="s">
        <v>160</v>
      </c>
      <c r="C20" s="685">
        <v>2247.75</v>
      </c>
      <c r="D20" s="685">
        <v>0</v>
      </c>
      <c r="E20" s="761">
        <v>0</v>
      </c>
      <c r="F20" s="761">
        <v>0</v>
      </c>
      <c r="G20" s="572">
        <f t="shared" si="1"/>
        <v>0</v>
      </c>
      <c r="I20" s="423">
        <f t="shared" si="2"/>
        <v>0</v>
      </c>
    </row>
    <row r="21" spans="1:9">
      <c r="A21" s="573">
        <v>17</v>
      </c>
      <c r="B21" s="705" t="s">
        <v>161</v>
      </c>
      <c r="C21" s="685">
        <v>25.5</v>
      </c>
      <c r="D21" s="685">
        <v>0</v>
      </c>
      <c r="E21" s="761">
        <v>0</v>
      </c>
      <c r="F21" s="761">
        <v>0</v>
      </c>
      <c r="G21" s="572">
        <f t="shared" si="1"/>
        <v>0</v>
      </c>
      <c r="I21" s="423">
        <f t="shared" si="2"/>
        <v>0</v>
      </c>
    </row>
    <row r="22" spans="1:9">
      <c r="A22" s="573">
        <v>18</v>
      </c>
      <c r="B22" s="705" t="s">
        <v>162</v>
      </c>
      <c r="C22" s="685">
        <v>54.5</v>
      </c>
      <c r="D22" s="685">
        <v>0</v>
      </c>
      <c r="E22" s="761">
        <v>0</v>
      </c>
      <c r="F22" s="761">
        <v>0</v>
      </c>
      <c r="G22" s="572">
        <f t="shared" si="1"/>
        <v>0</v>
      </c>
      <c r="I22" s="423">
        <f t="shared" si="2"/>
        <v>0</v>
      </c>
    </row>
    <row r="23" spans="1:9">
      <c r="A23" s="573">
        <v>19</v>
      </c>
      <c r="B23" s="705" t="s">
        <v>174</v>
      </c>
      <c r="C23" s="685">
        <v>7515</v>
      </c>
      <c r="D23" s="685">
        <v>0</v>
      </c>
      <c r="E23" s="761">
        <v>0</v>
      </c>
      <c r="F23" s="761">
        <v>0</v>
      </c>
      <c r="G23" s="572">
        <f t="shared" si="1"/>
        <v>0</v>
      </c>
      <c r="I23" s="423">
        <f t="shared" si="2"/>
        <v>0</v>
      </c>
    </row>
    <row r="24" spans="1:9">
      <c r="A24" s="573">
        <v>20</v>
      </c>
      <c r="B24" s="705" t="s">
        <v>175</v>
      </c>
      <c r="C24" s="685">
        <v>28.75</v>
      </c>
      <c r="D24" s="685">
        <v>0</v>
      </c>
      <c r="E24" s="761">
        <v>0</v>
      </c>
      <c r="F24" s="761">
        <v>0</v>
      </c>
      <c r="G24" s="572">
        <f t="shared" si="1"/>
        <v>0</v>
      </c>
      <c r="I24" s="423">
        <f t="shared" si="2"/>
        <v>0</v>
      </c>
    </row>
    <row r="25" spans="1:9">
      <c r="A25" s="573">
        <v>21</v>
      </c>
      <c r="B25" s="705" t="s">
        <v>176</v>
      </c>
      <c r="C25" s="685">
        <v>3822</v>
      </c>
      <c r="D25" s="685">
        <v>0</v>
      </c>
      <c r="E25" s="761">
        <v>0</v>
      </c>
      <c r="F25" s="761">
        <v>0</v>
      </c>
      <c r="G25" s="572">
        <f t="shared" si="1"/>
        <v>0</v>
      </c>
      <c r="I25" s="423">
        <f t="shared" si="2"/>
        <v>0</v>
      </c>
    </row>
    <row r="26" spans="1:9">
      <c r="A26" s="573">
        <v>22</v>
      </c>
      <c r="B26" s="705" t="s">
        <v>177</v>
      </c>
      <c r="C26" s="685">
        <v>6787.03</v>
      </c>
      <c r="D26" s="685">
        <v>0</v>
      </c>
      <c r="E26" s="761">
        <v>0</v>
      </c>
      <c r="F26" s="761">
        <v>0</v>
      </c>
      <c r="G26" s="572">
        <f t="shared" si="1"/>
        <v>0</v>
      </c>
      <c r="I26" s="423">
        <f t="shared" si="2"/>
        <v>0</v>
      </c>
    </row>
    <row r="27" spans="1:9">
      <c r="A27" s="573">
        <v>23</v>
      </c>
      <c r="B27" s="705" t="s">
        <v>178</v>
      </c>
      <c r="C27" s="685">
        <v>2706.75</v>
      </c>
      <c r="D27" s="685">
        <v>0</v>
      </c>
      <c r="E27" s="761">
        <v>0</v>
      </c>
      <c r="F27" s="761">
        <v>0</v>
      </c>
      <c r="G27" s="572">
        <f t="shared" si="1"/>
        <v>0</v>
      </c>
      <c r="I27" s="423">
        <f t="shared" si="2"/>
        <v>0</v>
      </c>
    </row>
    <row r="28" spans="1:9">
      <c r="A28" s="573">
        <v>24</v>
      </c>
      <c r="B28" s="705" t="s">
        <v>179</v>
      </c>
      <c r="C28" s="685">
        <v>157</v>
      </c>
      <c r="D28" s="685">
        <v>0</v>
      </c>
      <c r="E28" s="761">
        <v>0</v>
      </c>
      <c r="F28" s="761">
        <v>0</v>
      </c>
      <c r="G28" s="572">
        <f t="shared" si="1"/>
        <v>0</v>
      </c>
      <c r="I28" s="423">
        <f t="shared" si="2"/>
        <v>0</v>
      </c>
    </row>
    <row r="29" spans="1:9">
      <c r="A29" s="573">
        <v>25</v>
      </c>
      <c r="B29" s="705" t="s">
        <v>180</v>
      </c>
      <c r="C29" s="685">
        <v>0.25</v>
      </c>
      <c r="D29" s="685">
        <v>0</v>
      </c>
      <c r="E29" s="761">
        <v>0</v>
      </c>
      <c r="F29" s="761">
        <v>0</v>
      </c>
      <c r="G29" s="572">
        <f t="shared" si="1"/>
        <v>0</v>
      </c>
      <c r="I29" s="423">
        <f t="shared" si="2"/>
        <v>0</v>
      </c>
    </row>
    <row r="30" spans="1:9">
      <c r="A30" s="573">
        <v>26</v>
      </c>
      <c r="B30" s="705" t="s">
        <v>181</v>
      </c>
      <c r="C30" s="685">
        <v>18</v>
      </c>
      <c r="D30" s="685">
        <v>0</v>
      </c>
      <c r="E30" s="761">
        <v>0</v>
      </c>
      <c r="F30" s="761">
        <v>0</v>
      </c>
      <c r="G30" s="572">
        <f t="shared" si="1"/>
        <v>0</v>
      </c>
      <c r="I30" s="423">
        <f t="shared" si="2"/>
        <v>0</v>
      </c>
    </row>
    <row r="31" spans="1:9">
      <c r="A31" s="573">
        <v>27</v>
      </c>
      <c r="B31" s="705" t="s">
        <v>165</v>
      </c>
      <c r="C31" s="685">
        <v>692.75</v>
      </c>
      <c r="D31" s="685">
        <v>0</v>
      </c>
      <c r="E31" s="761">
        <v>0</v>
      </c>
      <c r="F31" s="761">
        <v>0</v>
      </c>
      <c r="G31" s="572">
        <f t="shared" si="1"/>
        <v>0</v>
      </c>
      <c r="I31" s="423">
        <f t="shared" si="2"/>
        <v>0</v>
      </c>
    </row>
    <row r="32" spans="1:9">
      <c r="A32" s="573">
        <v>28</v>
      </c>
      <c r="B32" s="705" t="s">
        <v>166</v>
      </c>
      <c r="C32" s="685">
        <v>329</v>
      </c>
      <c r="D32" s="685">
        <v>0</v>
      </c>
      <c r="E32" s="761">
        <v>0</v>
      </c>
      <c r="F32" s="761">
        <v>0</v>
      </c>
      <c r="G32" s="572">
        <f t="shared" si="1"/>
        <v>0</v>
      </c>
      <c r="I32" s="423">
        <f t="shared" si="2"/>
        <v>0</v>
      </c>
    </row>
    <row r="33" spans="1:9">
      <c r="A33" s="573">
        <v>29</v>
      </c>
      <c r="B33" s="705" t="s">
        <v>168</v>
      </c>
      <c r="C33" s="685">
        <v>1401</v>
      </c>
      <c r="D33" s="685">
        <v>0</v>
      </c>
      <c r="E33" s="761">
        <v>0</v>
      </c>
      <c r="F33" s="761">
        <v>0</v>
      </c>
      <c r="G33" s="572">
        <f t="shared" si="1"/>
        <v>0</v>
      </c>
      <c r="I33" s="423">
        <f t="shared" si="2"/>
        <v>0</v>
      </c>
    </row>
    <row r="34" spans="1:9">
      <c r="A34" s="573">
        <v>30</v>
      </c>
      <c r="B34" s="705" t="s">
        <v>170</v>
      </c>
      <c r="C34" s="685">
        <v>90199</v>
      </c>
      <c r="D34" s="685">
        <v>0</v>
      </c>
      <c r="E34" s="761">
        <v>0</v>
      </c>
      <c r="F34" s="761">
        <v>0</v>
      </c>
      <c r="G34" s="572">
        <f t="shared" si="1"/>
        <v>0</v>
      </c>
      <c r="I34" s="423">
        <f t="shared" si="2"/>
        <v>0</v>
      </c>
    </row>
    <row r="35" spans="1:9">
      <c r="A35" s="573">
        <v>31</v>
      </c>
      <c r="B35" s="705" t="s">
        <v>171</v>
      </c>
      <c r="C35" s="685">
        <v>0.1</v>
      </c>
      <c r="D35" s="685">
        <v>0</v>
      </c>
      <c r="E35" s="761">
        <v>0</v>
      </c>
      <c r="F35" s="761">
        <v>0</v>
      </c>
      <c r="G35" s="572">
        <f t="shared" si="1"/>
        <v>0</v>
      </c>
      <c r="I35" s="423">
        <f t="shared" si="2"/>
        <v>0</v>
      </c>
    </row>
    <row r="36" spans="1:9">
      <c r="A36" s="573">
        <v>32</v>
      </c>
      <c r="B36" s="705" t="s">
        <v>172</v>
      </c>
      <c r="C36" s="685">
        <v>830</v>
      </c>
      <c r="D36" s="685">
        <v>0</v>
      </c>
      <c r="E36" s="761">
        <v>0</v>
      </c>
      <c r="F36" s="761">
        <v>0</v>
      </c>
      <c r="G36" s="572">
        <f t="shared" si="1"/>
        <v>0</v>
      </c>
      <c r="I36" s="423">
        <f t="shared" si="2"/>
        <v>0</v>
      </c>
    </row>
    <row r="37" spans="1:9">
      <c r="A37" s="573">
        <v>33</v>
      </c>
      <c r="B37" s="705" t="s">
        <v>134</v>
      </c>
      <c r="C37" s="685">
        <v>294.75</v>
      </c>
      <c r="D37" s="685">
        <v>0</v>
      </c>
      <c r="E37" s="761">
        <v>0</v>
      </c>
      <c r="F37" s="761">
        <v>0</v>
      </c>
      <c r="G37" s="572">
        <f t="shared" si="1"/>
        <v>0</v>
      </c>
      <c r="I37" s="423">
        <f t="shared" si="2"/>
        <v>0</v>
      </c>
    </row>
    <row r="38" spans="1:9">
      <c r="A38" s="573">
        <v>34</v>
      </c>
      <c r="B38" s="705" t="s">
        <v>135</v>
      </c>
      <c r="C38" s="685">
        <v>34.5</v>
      </c>
      <c r="D38" s="685">
        <v>0</v>
      </c>
      <c r="E38" s="761">
        <v>0</v>
      </c>
      <c r="F38" s="761">
        <v>0</v>
      </c>
      <c r="G38" s="572">
        <f t="shared" si="1"/>
        <v>0</v>
      </c>
      <c r="I38" s="423">
        <f t="shared" si="2"/>
        <v>0</v>
      </c>
    </row>
    <row r="39" spans="1:9">
      <c r="A39" s="573">
        <v>35</v>
      </c>
      <c r="B39" s="762" t="s">
        <v>136</v>
      </c>
      <c r="C39" s="765">
        <v>297.5</v>
      </c>
      <c r="D39" s="685">
        <v>0</v>
      </c>
      <c r="E39" s="761">
        <v>0</v>
      </c>
      <c r="F39" s="761">
        <v>0</v>
      </c>
      <c r="G39" s="572">
        <f t="shared" si="1"/>
        <v>0</v>
      </c>
      <c r="I39" s="423">
        <f t="shared" si="2"/>
        <v>0</v>
      </c>
    </row>
    <row r="40" spans="1:9">
      <c r="A40" s="573">
        <v>36</v>
      </c>
      <c r="B40" s="705" t="s">
        <v>137</v>
      </c>
      <c r="C40" s="685">
        <v>21</v>
      </c>
      <c r="D40" s="685">
        <v>0</v>
      </c>
      <c r="E40" s="761">
        <v>0</v>
      </c>
      <c r="F40" s="761">
        <v>0</v>
      </c>
      <c r="G40" s="572">
        <f t="shared" si="1"/>
        <v>0</v>
      </c>
      <c r="I40" s="423">
        <f t="shared" si="2"/>
        <v>0</v>
      </c>
    </row>
    <row r="41" spans="1:9">
      <c r="A41" s="573">
        <v>37</v>
      </c>
      <c r="B41" s="705" t="s">
        <v>138</v>
      </c>
      <c r="C41" s="685">
        <v>1172</v>
      </c>
      <c r="D41" s="685">
        <v>0</v>
      </c>
      <c r="E41" s="761">
        <v>0</v>
      </c>
      <c r="F41" s="761">
        <v>0</v>
      </c>
      <c r="G41" s="572">
        <f t="shared" si="1"/>
        <v>0</v>
      </c>
      <c r="I41" s="423">
        <f t="shared" si="2"/>
        <v>0</v>
      </c>
    </row>
    <row r="42" spans="1:9">
      <c r="A42" s="573">
        <v>38</v>
      </c>
      <c r="B42" s="705" t="s">
        <v>139</v>
      </c>
      <c r="C42" s="685">
        <v>1718.25</v>
      </c>
      <c r="D42" s="685">
        <v>0</v>
      </c>
      <c r="E42" s="761">
        <v>0</v>
      </c>
      <c r="F42" s="761">
        <v>0</v>
      </c>
      <c r="G42" s="572">
        <f t="shared" si="1"/>
        <v>0</v>
      </c>
      <c r="I42" s="423">
        <f t="shared" si="2"/>
        <v>0</v>
      </c>
    </row>
    <row r="43" spans="1:9">
      <c r="A43" s="573">
        <v>39</v>
      </c>
      <c r="B43" s="705" t="s">
        <v>140</v>
      </c>
      <c r="C43" s="685">
        <v>305.25</v>
      </c>
      <c r="D43" s="685">
        <v>0</v>
      </c>
      <c r="E43" s="761">
        <v>0</v>
      </c>
      <c r="F43" s="761">
        <v>0</v>
      </c>
      <c r="G43" s="572">
        <f t="shared" si="1"/>
        <v>0</v>
      </c>
      <c r="I43" s="423">
        <f t="shared" si="2"/>
        <v>0</v>
      </c>
    </row>
    <row r="44" spans="1:9">
      <c r="A44" s="573">
        <v>40</v>
      </c>
      <c r="B44" s="705" t="s">
        <v>141</v>
      </c>
      <c r="C44" s="685">
        <v>16</v>
      </c>
      <c r="D44" s="685">
        <v>0</v>
      </c>
      <c r="E44" s="761">
        <v>0</v>
      </c>
      <c r="F44" s="761">
        <v>0</v>
      </c>
      <c r="G44" s="572">
        <f t="shared" si="1"/>
        <v>0</v>
      </c>
      <c r="I44" s="423">
        <f t="shared" si="2"/>
        <v>0</v>
      </c>
    </row>
    <row r="45" spans="1:9">
      <c r="A45" s="573">
        <v>41</v>
      </c>
      <c r="B45" s="705" t="s">
        <v>142</v>
      </c>
      <c r="C45" s="685">
        <v>675.25</v>
      </c>
      <c r="D45" s="685">
        <v>0</v>
      </c>
      <c r="E45" s="761">
        <v>0</v>
      </c>
      <c r="F45" s="761">
        <v>0</v>
      </c>
      <c r="G45" s="572">
        <f t="shared" si="1"/>
        <v>0</v>
      </c>
      <c r="I45" s="423">
        <f t="shared" si="2"/>
        <v>0</v>
      </c>
    </row>
    <row r="46" spans="1:9">
      <c r="A46" s="573">
        <v>42</v>
      </c>
      <c r="B46" s="705" t="s">
        <v>143</v>
      </c>
      <c r="C46" s="685">
        <v>80</v>
      </c>
      <c r="D46" s="685">
        <v>0</v>
      </c>
      <c r="E46" s="761">
        <v>0</v>
      </c>
      <c r="F46" s="761">
        <v>0</v>
      </c>
      <c r="G46" s="572">
        <f t="shared" si="1"/>
        <v>0</v>
      </c>
      <c r="I46" s="423">
        <f t="shared" si="2"/>
        <v>0</v>
      </c>
    </row>
    <row r="47" spans="1:9">
      <c r="A47" s="573">
        <v>43</v>
      </c>
      <c r="B47" s="705" t="s">
        <v>144</v>
      </c>
      <c r="C47" s="685">
        <v>69.25</v>
      </c>
      <c r="D47" s="685">
        <v>0</v>
      </c>
      <c r="E47" s="761">
        <v>0</v>
      </c>
      <c r="F47" s="761">
        <v>0</v>
      </c>
      <c r="G47" s="572">
        <f t="shared" si="1"/>
        <v>0</v>
      </c>
      <c r="I47" s="423">
        <f t="shared" si="2"/>
        <v>0</v>
      </c>
    </row>
    <row r="48" spans="1:9">
      <c r="A48" s="573">
        <v>44</v>
      </c>
      <c r="B48" s="705" t="s">
        <v>145</v>
      </c>
      <c r="C48" s="685">
        <v>1713.25</v>
      </c>
      <c r="D48" s="685">
        <v>0</v>
      </c>
      <c r="E48" s="761">
        <v>0</v>
      </c>
      <c r="F48" s="761">
        <v>0</v>
      </c>
      <c r="G48" s="572">
        <f t="shared" si="1"/>
        <v>0</v>
      </c>
      <c r="I48" s="423">
        <f t="shared" si="2"/>
        <v>0</v>
      </c>
    </row>
    <row r="49" spans="1:9">
      <c r="A49" s="573">
        <v>45</v>
      </c>
      <c r="B49" s="705" t="s">
        <v>147</v>
      </c>
      <c r="C49" s="685">
        <v>677.8</v>
      </c>
      <c r="D49" s="685">
        <v>0</v>
      </c>
      <c r="E49" s="761">
        <v>0</v>
      </c>
      <c r="F49" s="761">
        <v>0</v>
      </c>
      <c r="G49" s="572">
        <f t="shared" si="1"/>
        <v>0</v>
      </c>
      <c r="I49" s="423">
        <f t="shared" si="2"/>
        <v>0</v>
      </c>
    </row>
    <row r="50" spans="1:9">
      <c r="A50" s="573">
        <v>46</v>
      </c>
      <c r="B50" s="705" t="s">
        <v>148</v>
      </c>
      <c r="C50" s="685">
        <v>1364.64</v>
      </c>
      <c r="D50" s="685">
        <v>0</v>
      </c>
      <c r="E50" s="761">
        <v>0</v>
      </c>
      <c r="F50" s="761">
        <v>0</v>
      </c>
      <c r="G50" s="572">
        <f t="shared" si="1"/>
        <v>0</v>
      </c>
      <c r="I50" s="423">
        <f t="shared" si="2"/>
        <v>0</v>
      </c>
    </row>
    <row r="51" spans="1:9">
      <c r="A51" s="573">
        <v>47</v>
      </c>
      <c r="B51" s="705" t="s">
        <v>149</v>
      </c>
      <c r="C51" s="685">
        <v>1163.1400000000001</v>
      </c>
      <c r="D51" s="685">
        <v>0</v>
      </c>
      <c r="E51" s="761">
        <v>0</v>
      </c>
      <c r="F51" s="761">
        <v>0</v>
      </c>
      <c r="G51" s="572">
        <f t="shared" si="1"/>
        <v>0</v>
      </c>
      <c r="I51" s="423">
        <f t="shared" si="2"/>
        <v>0</v>
      </c>
    </row>
    <row r="52" spans="1:9">
      <c r="A52" s="573">
        <v>48</v>
      </c>
      <c r="B52" s="705" t="s">
        <v>150</v>
      </c>
      <c r="C52" s="685">
        <v>260.75</v>
      </c>
      <c r="D52" s="685">
        <v>0</v>
      </c>
      <c r="E52" s="761">
        <v>0</v>
      </c>
      <c r="F52" s="761">
        <v>0</v>
      </c>
      <c r="G52" s="572">
        <f t="shared" si="1"/>
        <v>0</v>
      </c>
      <c r="I52" s="423">
        <f t="shared" si="2"/>
        <v>0</v>
      </c>
    </row>
    <row r="53" spans="1:9">
      <c r="A53" s="573">
        <v>49</v>
      </c>
      <c r="B53" s="705" t="s">
        <v>151</v>
      </c>
      <c r="C53" s="685">
        <v>140.5</v>
      </c>
      <c r="D53" s="685">
        <v>0</v>
      </c>
      <c r="E53" s="761">
        <v>0</v>
      </c>
      <c r="F53" s="761">
        <v>0</v>
      </c>
      <c r="G53" s="572">
        <f t="shared" si="1"/>
        <v>0</v>
      </c>
      <c r="I53" s="423">
        <f t="shared" si="2"/>
        <v>0</v>
      </c>
    </row>
    <row r="54" spans="1:9">
      <c r="A54" s="573">
        <v>50</v>
      </c>
      <c r="B54" s="705" t="s">
        <v>152</v>
      </c>
      <c r="C54" s="685">
        <v>305</v>
      </c>
      <c r="D54" s="685">
        <v>0</v>
      </c>
      <c r="E54" s="761">
        <v>0</v>
      </c>
      <c r="F54" s="761">
        <v>0</v>
      </c>
      <c r="G54" s="572">
        <f t="shared" si="1"/>
        <v>0</v>
      </c>
      <c r="I54" s="423">
        <f t="shared" si="2"/>
        <v>0</v>
      </c>
    </row>
    <row r="55" spans="1:9">
      <c r="A55" s="573">
        <v>51</v>
      </c>
      <c r="B55" s="705" t="s">
        <v>153</v>
      </c>
      <c r="C55" s="685">
        <v>182.5</v>
      </c>
      <c r="D55" s="685">
        <v>0</v>
      </c>
      <c r="E55" s="761">
        <v>0</v>
      </c>
      <c r="F55" s="761">
        <v>0</v>
      </c>
      <c r="G55" s="572">
        <f t="shared" si="1"/>
        <v>0</v>
      </c>
      <c r="I55" s="423">
        <f t="shared" si="2"/>
        <v>0</v>
      </c>
    </row>
    <row r="56" spans="1:9">
      <c r="A56" s="573">
        <v>52</v>
      </c>
      <c r="B56" s="705" t="s">
        <v>185</v>
      </c>
      <c r="C56" s="685">
        <v>5635.76</v>
      </c>
      <c r="D56" s="685">
        <v>0</v>
      </c>
      <c r="E56" s="761">
        <v>0</v>
      </c>
      <c r="F56" s="761">
        <v>0</v>
      </c>
      <c r="G56" s="572">
        <f t="shared" si="1"/>
        <v>0</v>
      </c>
      <c r="I56" s="423">
        <f t="shared" si="2"/>
        <v>0</v>
      </c>
    </row>
    <row r="57" spans="1:9">
      <c r="A57" s="573">
        <v>53</v>
      </c>
      <c r="B57" s="705" t="s">
        <v>187</v>
      </c>
      <c r="C57" s="685">
        <v>33153.5</v>
      </c>
      <c r="D57" s="685">
        <v>0</v>
      </c>
      <c r="E57" s="761">
        <v>0</v>
      </c>
      <c r="F57" s="761">
        <v>0</v>
      </c>
      <c r="G57" s="572">
        <f t="shared" si="1"/>
        <v>0</v>
      </c>
      <c r="I57" s="423">
        <f t="shared" si="2"/>
        <v>0</v>
      </c>
    </row>
    <row r="58" spans="1:9">
      <c r="A58" s="573">
        <v>54</v>
      </c>
      <c r="B58" s="705" t="s">
        <v>188</v>
      </c>
      <c r="C58" s="766">
        <v>5374.2</v>
      </c>
      <c r="D58" s="685">
        <v>0</v>
      </c>
      <c r="E58" s="761">
        <v>0</v>
      </c>
      <c r="F58" s="761">
        <v>0</v>
      </c>
      <c r="G58" s="572">
        <f t="shared" si="1"/>
        <v>0</v>
      </c>
      <c r="I58" s="423">
        <f t="shared" si="2"/>
        <v>0</v>
      </c>
    </row>
    <row r="59" spans="1:9">
      <c r="A59" s="573">
        <v>55</v>
      </c>
      <c r="B59" s="705" t="s">
        <v>189</v>
      </c>
      <c r="C59" s="685">
        <v>6546.5</v>
      </c>
      <c r="D59" s="685">
        <v>0</v>
      </c>
      <c r="E59" s="761">
        <v>0</v>
      </c>
      <c r="F59" s="761">
        <v>0</v>
      </c>
      <c r="G59" s="572">
        <f t="shared" si="1"/>
        <v>0</v>
      </c>
      <c r="I59" s="423">
        <f t="shared" si="2"/>
        <v>0</v>
      </c>
    </row>
    <row r="60" spans="1:9">
      <c r="A60" s="573">
        <v>56</v>
      </c>
      <c r="B60" s="705" t="s">
        <v>190</v>
      </c>
      <c r="C60" s="685">
        <v>8300.0499999999993</v>
      </c>
      <c r="D60" s="685">
        <v>0</v>
      </c>
      <c r="E60" s="761">
        <v>0</v>
      </c>
      <c r="F60" s="761">
        <v>0</v>
      </c>
      <c r="G60" s="572">
        <f t="shared" si="1"/>
        <v>0</v>
      </c>
      <c r="I60" s="423">
        <f t="shared" si="2"/>
        <v>0</v>
      </c>
    </row>
    <row r="61" spans="1:9">
      <c r="A61" s="573">
        <v>57</v>
      </c>
      <c r="B61" s="705" t="s">
        <v>191</v>
      </c>
      <c r="C61" s="685">
        <v>2941</v>
      </c>
      <c r="D61" s="685">
        <v>0</v>
      </c>
      <c r="E61" s="761">
        <v>0</v>
      </c>
      <c r="F61" s="761">
        <v>0</v>
      </c>
      <c r="G61" s="572">
        <f t="shared" si="1"/>
        <v>0</v>
      </c>
      <c r="I61" s="423">
        <f t="shared" si="2"/>
        <v>0</v>
      </c>
    </row>
    <row r="62" spans="1:9">
      <c r="A62" s="573">
        <v>58</v>
      </c>
      <c r="B62" s="705" t="s">
        <v>192</v>
      </c>
      <c r="C62" s="685">
        <v>75807</v>
      </c>
      <c r="D62" s="685">
        <v>0</v>
      </c>
      <c r="E62" s="761">
        <v>0</v>
      </c>
      <c r="F62" s="761">
        <v>0</v>
      </c>
      <c r="G62" s="572">
        <f t="shared" si="1"/>
        <v>0</v>
      </c>
      <c r="I62" s="423">
        <f t="shared" si="2"/>
        <v>0</v>
      </c>
    </row>
    <row r="63" spans="1:9">
      <c r="A63" s="573">
        <v>59</v>
      </c>
      <c r="B63" s="705" t="s">
        <v>194</v>
      </c>
      <c r="C63" s="685">
        <v>20169.75</v>
      </c>
      <c r="D63" s="685">
        <v>0</v>
      </c>
      <c r="E63" s="761">
        <v>0</v>
      </c>
      <c r="F63" s="761">
        <v>0</v>
      </c>
      <c r="G63" s="572">
        <f t="shared" si="1"/>
        <v>0</v>
      </c>
      <c r="I63" s="423">
        <f t="shared" si="2"/>
        <v>0</v>
      </c>
    </row>
    <row r="64" spans="1:9">
      <c r="A64" s="573">
        <v>60</v>
      </c>
      <c r="B64" s="705" t="s">
        <v>195</v>
      </c>
      <c r="C64" s="685">
        <v>1362</v>
      </c>
      <c r="D64" s="685">
        <v>0</v>
      </c>
      <c r="E64" s="761">
        <v>0</v>
      </c>
      <c r="F64" s="761">
        <v>0</v>
      </c>
      <c r="G64" s="572">
        <f t="shared" si="1"/>
        <v>0</v>
      </c>
      <c r="I64" s="423">
        <f t="shared" si="2"/>
        <v>0</v>
      </c>
    </row>
    <row r="65" spans="1:9">
      <c r="A65" s="573">
        <v>61</v>
      </c>
      <c r="B65" s="705" t="s">
        <v>116</v>
      </c>
      <c r="C65" s="685">
        <v>1176.1600000000001</v>
      </c>
      <c r="D65" s="685">
        <v>0</v>
      </c>
      <c r="E65" s="761">
        <v>0</v>
      </c>
      <c r="F65" s="761">
        <v>0</v>
      </c>
      <c r="G65" s="572">
        <f t="shared" si="1"/>
        <v>0</v>
      </c>
      <c r="I65" s="423">
        <f t="shared" si="2"/>
        <v>0</v>
      </c>
    </row>
    <row r="66" spans="1:9">
      <c r="A66" s="573">
        <v>62</v>
      </c>
      <c r="B66" s="705" t="s">
        <v>118</v>
      </c>
      <c r="C66" s="685">
        <v>1522.25</v>
      </c>
      <c r="D66" s="685">
        <v>0</v>
      </c>
      <c r="E66" s="761">
        <v>0</v>
      </c>
      <c r="F66" s="761">
        <v>0</v>
      </c>
      <c r="G66" s="572">
        <f t="shared" si="1"/>
        <v>0</v>
      </c>
      <c r="I66" s="423">
        <f t="shared" si="2"/>
        <v>0</v>
      </c>
    </row>
    <row r="67" spans="1:9">
      <c r="A67" s="573">
        <v>63</v>
      </c>
      <c r="B67" s="705" t="s">
        <v>117</v>
      </c>
      <c r="C67" s="685">
        <v>1180.0999999999999</v>
      </c>
      <c r="D67" s="685">
        <v>0</v>
      </c>
      <c r="E67" s="761">
        <v>0</v>
      </c>
      <c r="F67" s="761">
        <v>0</v>
      </c>
      <c r="G67" s="572">
        <f t="shared" si="1"/>
        <v>0</v>
      </c>
      <c r="I67" s="423">
        <f t="shared" si="2"/>
        <v>0</v>
      </c>
    </row>
    <row r="68" spans="1:9">
      <c r="A68" s="573">
        <v>64</v>
      </c>
      <c r="B68" s="705" t="s">
        <v>119</v>
      </c>
      <c r="C68" s="685">
        <v>2050.81</v>
      </c>
      <c r="D68" s="685">
        <v>0</v>
      </c>
      <c r="E68" s="761">
        <v>0</v>
      </c>
      <c r="F68" s="761">
        <v>0</v>
      </c>
      <c r="G68" s="572">
        <f t="shared" si="1"/>
        <v>0</v>
      </c>
      <c r="I68" s="423">
        <f t="shared" si="2"/>
        <v>0</v>
      </c>
    </row>
    <row r="69" spans="1:9">
      <c r="A69" s="573">
        <v>65</v>
      </c>
      <c r="B69" s="762" t="s">
        <v>120</v>
      </c>
      <c r="C69" s="685">
        <v>179.55</v>
      </c>
      <c r="D69" s="685">
        <v>0</v>
      </c>
      <c r="E69" s="761">
        <v>0</v>
      </c>
      <c r="F69" s="761">
        <v>0</v>
      </c>
      <c r="G69" s="572">
        <f t="shared" si="1"/>
        <v>0</v>
      </c>
      <c r="I69" s="423">
        <f t="shared" si="2"/>
        <v>0</v>
      </c>
    </row>
    <row r="70" spans="1:9">
      <c r="A70" s="573">
        <v>66</v>
      </c>
      <c r="B70" s="705" t="s">
        <v>121</v>
      </c>
      <c r="C70" s="685">
        <v>60.28</v>
      </c>
      <c r="D70" s="685">
        <v>0</v>
      </c>
      <c r="E70" s="761">
        <v>0</v>
      </c>
      <c r="F70" s="761">
        <v>0</v>
      </c>
      <c r="G70" s="572">
        <f t="shared" ref="G70:G81" si="3">+F70-E70</f>
        <v>0</v>
      </c>
      <c r="I70" s="423">
        <f t="shared" ref="I70:I81" si="4">IF(F70&gt;0,1,0)</f>
        <v>0</v>
      </c>
    </row>
    <row r="71" spans="1:9">
      <c r="A71" s="573">
        <v>67</v>
      </c>
      <c r="B71" s="705" t="s">
        <v>122</v>
      </c>
      <c r="C71" s="685">
        <v>86</v>
      </c>
      <c r="D71" s="685">
        <v>0</v>
      </c>
      <c r="E71" s="761">
        <v>0</v>
      </c>
      <c r="F71" s="761">
        <v>0</v>
      </c>
      <c r="G71" s="572">
        <f t="shared" si="3"/>
        <v>0</v>
      </c>
      <c r="I71" s="423">
        <f t="shared" si="4"/>
        <v>0</v>
      </c>
    </row>
    <row r="72" spans="1:9">
      <c r="A72" s="573">
        <v>68</v>
      </c>
      <c r="B72" s="762" t="s">
        <v>123</v>
      </c>
      <c r="C72" s="685">
        <v>807.11</v>
      </c>
      <c r="D72" s="685">
        <v>0</v>
      </c>
      <c r="E72" s="761">
        <v>0</v>
      </c>
      <c r="F72" s="761">
        <v>0</v>
      </c>
      <c r="G72" s="572">
        <f t="shared" si="3"/>
        <v>0</v>
      </c>
      <c r="I72" s="423">
        <f t="shared" si="4"/>
        <v>0</v>
      </c>
    </row>
    <row r="73" spans="1:9">
      <c r="A73" s="573">
        <v>69</v>
      </c>
      <c r="B73" s="762" t="s">
        <v>124</v>
      </c>
      <c r="C73" s="685">
        <v>2706</v>
      </c>
      <c r="D73" s="685">
        <v>0</v>
      </c>
      <c r="E73" s="761">
        <v>0</v>
      </c>
      <c r="F73" s="761">
        <v>0</v>
      </c>
      <c r="G73" s="572">
        <f t="shared" si="3"/>
        <v>0</v>
      </c>
      <c r="I73" s="423">
        <f t="shared" si="4"/>
        <v>0</v>
      </c>
    </row>
    <row r="74" spans="1:9">
      <c r="A74" s="573">
        <v>70</v>
      </c>
      <c r="B74" s="705" t="s">
        <v>125</v>
      </c>
      <c r="C74" s="685">
        <v>1898.3</v>
      </c>
      <c r="D74" s="685">
        <v>0</v>
      </c>
      <c r="E74" s="761">
        <v>0</v>
      </c>
      <c r="F74" s="761">
        <v>0</v>
      </c>
      <c r="G74" s="572">
        <f t="shared" si="3"/>
        <v>0</v>
      </c>
      <c r="I74" s="423">
        <f t="shared" si="4"/>
        <v>0</v>
      </c>
    </row>
    <row r="75" spans="1:9">
      <c r="A75" s="573">
        <v>71</v>
      </c>
      <c r="B75" s="705" t="s">
        <v>126</v>
      </c>
      <c r="C75" s="685">
        <v>1010.75</v>
      </c>
      <c r="D75" s="685">
        <v>0</v>
      </c>
      <c r="E75" s="761">
        <v>0</v>
      </c>
      <c r="F75" s="761">
        <v>0</v>
      </c>
      <c r="G75" s="572">
        <f t="shared" si="3"/>
        <v>0</v>
      </c>
      <c r="I75" s="423">
        <f t="shared" si="4"/>
        <v>0</v>
      </c>
    </row>
    <row r="76" spans="1:9">
      <c r="A76" s="573">
        <v>72</v>
      </c>
      <c r="B76" s="705" t="s">
        <v>127</v>
      </c>
      <c r="C76" s="685">
        <v>60.25</v>
      </c>
      <c r="D76" s="685">
        <v>0</v>
      </c>
      <c r="E76" s="761">
        <v>0</v>
      </c>
      <c r="F76" s="761">
        <v>0</v>
      </c>
      <c r="G76" s="572">
        <f t="shared" si="3"/>
        <v>0</v>
      </c>
      <c r="I76" s="423">
        <f t="shared" si="4"/>
        <v>0</v>
      </c>
    </row>
    <row r="77" spans="1:9">
      <c r="A77" s="573">
        <v>73</v>
      </c>
      <c r="B77" s="705" t="s">
        <v>128</v>
      </c>
      <c r="C77" s="685">
        <v>25</v>
      </c>
      <c r="D77" s="685">
        <v>0</v>
      </c>
      <c r="E77" s="761">
        <v>0</v>
      </c>
      <c r="F77" s="761">
        <v>0</v>
      </c>
      <c r="G77" s="572">
        <f t="shared" si="3"/>
        <v>0</v>
      </c>
      <c r="I77" s="423">
        <f t="shared" si="4"/>
        <v>0</v>
      </c>
    </row>
    <row r="78" spans="1:9">
      <c r="A78" s="573">
        <v>74</v>
      </c>
      <c r="B78" s="705" t="s">
        <v>129</v>
      </c>
      <c r="C78" s="685">
        <v>126.24</v>
      </c>
      <c r="D78" s="685">
        <v>0</v>
      </c>
      <c r="E78" s="761">
        <v>0</v>
      </c>
      <c r="F78" s="761">
        <v>0</v>
      </c>
      <c r="G78" s="572">
        <f t="shared" si="3"/>
        <v>0</v>
      </c>
      <c r="I78" s="423">
        <f t="shared" si="4"/>
        <v>0</v>
      </c>
    </row>
    <row r="79" spans="1:9">
      <c r="A79" s="573">
        <v>75</v>
      </c>
      <c r="B79" s="705" t="s">
        <v>130</v>
      </c>
      <c r="C79" s="685">
        <v>21882</v>
      </c>
      <c r="D79" s="685">
        <v>0</v>
      </c>
      <c r="E79" s="761">
        <v>0</v>
      </c>
      <c r="F79" s="761">
        <v>0</v>
      </c>
      <c r="G79" s="572">
        <f t="shared" si="3"/>
        <v>0</v>
      </c>
      <c r="I79" s="423">
        <f t="shared" si="4"/>
        <v>0</v>
      </c>
    </row>
    <row r="80" spans="1:9">
      <c r="A80" s="573">
        <v>76</v>
      </c>
      <c r="B80" s="705" t="s">
        <v>132</v>
      </c>
      <c r="C80" s="685">
        <v>26781.119999999999</v>
      </c>
      <c r="D80" s="685">
        <v>0</v>
      </c>
      <c r="E80" s="761">
        <v>0</v>
      </c>
      <c r="F80" s="761">
        <v>0</v>
      </c>
      <c r="G80" s="572">
        <f t="shared" si="3"/>
        <v>0</v>
      </c>
      <c r="I80" s="423">
        <f t="shared" si="4"/>
        <v>0</v>
      </c>
    </row>
    <row r="81" spans="1:9">
      <c r="A81" s="573">
        <v>77</v>
      </c>
      <c r="B81" s="705" t="s">
        <v>131</v>
      </c>
      <c r="C81" s="685">
        <v>854.25</v>
      </c>
      <c r="D81" s="685">
        <v>0</v>
      </c>
      <c r="E81" s="761">
        <v>0</v>
      </c>
      <c r="F81" s="761">
        <v>0</v>
      </c>
      <c r="G81" s="572">
        <f t="shared" si="3"/>
        <v>0</v>
      </c>
      <c r="I81" s="423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789A6-DF40-47AF-B798-02DBA02E98ED}">
  <sheetPr codeName="Sheet71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J9" sqref="A1:XFD1048576"/>
    </sheetView>
  </sheetViews>
  <sheetFormatPr defaultColWidth="9" defaultRowHeight="18.75"/>
  <cols>
    <col min="1" max="1" width="6.7109375" style="423" customWidth="1"/>
    <col min="2" max="2" width="16.42578125" style="423" customWidth="1"/>
    <col min="3" max="3" width="13.42578125" style="423" customWidth="1"/>
    <col min="4" max="4" width="14.42578125" style="423" customWidth="1"/>
    <col min="5" max="5" width="13.85546875" style="423" customWidth="1"/>
    <col min="6" max="6" width="12.7109375" style="423" customWidth="1"/>
    <col min="7" max="7" width="12.5703125" style="423" customWidth="1"/>
    <col min="8" max="16384" width="9" style="423"/>
  </cols>
  <sheetData>
    <row r="1" spans="1:9">
      <c r="A1" s="945" t="s">
        <v>593</v>
      </c>
      <c r="B1" s="945"/>
      <c r="C1" s="945"/>
      <c r="D1" s="945"/>
      <c r="E1" s="945"/>
      <c r="F1" s="945"/>
      <c r="G1" s="945"/>
    </row>
    <row r="2" spans="1:9" ht="18.75" customHeight="1">
      <c r="A2" s="945" t="s">
        <v>227</v>
      </c>
      <c r="B2" s="945" t="s">
        <v>4</v>
      </c>
      <c r="C2" s="868" t="s">
        <v>228</v>
      </c>
      <c r="D2" s="669" t="s">
        <v>285</v>
      </c>
      <c r="E2" s="669" t="s">
        <v>230</v>
      </c>
      <c r="F2" s="669" t="s">
        <v>230</v>
      </c>
      <c r="G2" s="868" t="s">
        <v>261</v>
      </c>
      <c r="I2" s="422" t="s">
        <v>318</v>
      </c>
    </row>
    <row r="3" spans="1:9">
      <c r="A3" s="945"/>
      <c r="B3" s="945"/>
      <c r="C3" s="868"/>
      <c r="D3" s="669" t="s">
        <v>286</v>
      </c>
      <c r="E3" s="669" t="s">
        <v>236</v>
      </c>
      <c r="F3" s="669" t="s">
        <v>235</v>
      </c>
      <c r="G3" s="868"/>
    </row>
    <row r="4" spans="1:9">
      <c r="A4" s="945" t="s">
        <v>284</v>
      </c>
      <c r="B4" s="945"/>
      <c r="C4" s="571">
        <f>SUM(C5:C81)</f>
        <v>1261967.5800000003</v>
      </c>
      <c r="D4" s="571">
        <f t="shared" ref="D4" si="0">SUM(D5:D81)</f>
        <v>672.7</v>
      </c>
      <c r="E4" s="571">
        <f>SUM(E5:E81)</f>
        <v>680.75</v>
      </c>
      <c r="F4" s="571">
        <f>SUM(F5:F81)</f>
        <v>672.7</v>
      </c>
      <c r="G4" s="571">
        <f>SUM(G5:G81)</f>
        <v>-8.0499999999999972</v>
      </c>
      <c r="I4" s="424">
        <f>SUM(I5:I81)</f>
        <v>12</v>
      </c>
    </row>
    <row r="5" spans="1:9">
      <c r="A5" s="573">
        <v>1</v>
      </c>
      <c r="B5" s="705" t="s">
        <v>186</v>
      </c>
      <c r="C5" s="686">
        <v>91094.73</v>
      </c>
      <c r="D5" s="685">
        <v>252</v>
      </c>
      <c r="E5" s="761">
        <v>252</v>
      </c>
      <c r="F5" s="761">
        <v>252</v>
      </c>
      <c r="G5" s="771">
        <f>+F5-E5</f>
        <v>0</v>
      </c>
      <c r="I5" s="423">
        <f>IF(F5&gt;0,1,0)</f>
        <v>1</v>
      </c>
    </row>
    <row r="6" spans="1:9">
      <c r="A6" s="573">
        <v>2</v>
      </c>
      <c r="B6" s="705" t="s">
        <v>196</v>
      </c>
      <c r="C6" s="686">
        <v>120539</v>
      </c>
      <c r="D6" s="685">
        <v>100.5</v>
      </c>
      <c r="E6" s="761">
        <v>113.5</v>
      </c>
      <c r="F6" s="761">
        <v>100.5</v>
      </c>
      <c r="G6" s="771">
        <f t="shared" ref="G6:G69" si="1">+F6-E6</f>
        <v>-13</v>
      </c>
      <c r="I6" s="423">
        <f t="shared" ref="I6:I69" si="2">IF(F6&gt;0,1,0)</f>
        <v>1</v>
      </c>
    </row>
    <row r="7" spans="1:9">
      <c r="A7" s="573">
        <v>3</v>
      </c>
      <c r="B7" s="705" t="s">
        <v>167</v>
      </c>
      <c r="C7" s="686">
        <v>73576</v>
      </c>
      <c r="D7" s="685">
        <v>100</v>
      </c>
      <c r="E7" s="761">
        <v>100</v>
      </c>
      <c r="F7" s="761">
        <v>100</v>
      </c>
      <c r="G7" s="771">
        <f t="shared" si="1"/>
        <v>0</v>
      </c>
      <c r="I7" s="423">
        <f t="shared" si="2"/>
        <v>1</v>
      </c>
    </row>
    <row r="8" spans="1:9">
      <c r="A8" s="573">
        <v>4</v>
      </c>
      <c r="B8" s="705" t="s">
        <v>192</v>
      </c>
      <c r="C8" s="686">
        <v>75807</v>
      </c>
      <c r="D8" s="685">
        <v>90</v>
      </c>
      <c r="E8" s="761">
        <v>90</v>
      </c>
      <c r="F8" s="761">
        <v>90</v>
      </c>
      <c r="G8" s="771">
        <f t="shared" si="1"/>
        <v>0</v>
      </c>
      <c r="I8" s="423">
        <f t="shared" si="2"/>
        <v>1</v>
      </c>
    </row>
    <row r="9" spans="1:9">
      <c r="A9" s="573">
        <v>5</v>
      </c>
      <c r="B9" s="705" t="s">
        <v>164</v>
      </c>
      <c r="C9" s="686">
        <v>301654.73</v>
      </c>
      <c r="D9" s="685">
        <v>55.7</v>
      </c>
      <c r="E9" s="761">
        <v>54.75</v>
      </c>
      <c r="F9" s="761">
        <v>55.7</v>
      </c>
      <c r="G9" s="771">
        <f t="shared" si="1"/>
        <v>0.95000000000000284</v>
      </c>
      <c r="I9" s="423">
        <f t="shared" si="2"/>
        <v>1</v>
      </c>
    </row>
    <row r="10" spans="1:9">
      <c r="A10" s="573">
        <v>6</v>
      </c>
      <c r="B10" s="705" t="s">
        <v>184</v>
      </c>
      <c r="C10" s="686">
        <v>248073</v>
      </c>
      <c r="D10" s="685">
        <v>41.5</v>
      </c>
      <c r="E10" s="761">
        <v>33.5</v>
      </c>
      <c r="F10" s="761">
        <v>41.5</v>
      </c>
      <c r="G10" s="771">
        <f t="shared" si="1"/>
        <v>8</v>
      </c>
      <c r="I10" s="423">
        <f t="shared" si="2"/>
        <v>1</v>
      </c>
    </row>
    <row r="11" spans="1:9">
      <c r="A11" s="573">
        <v>7</v>
      </c>
      <c r="B11" s="705" t="s">
        <v>194</v>
      </c>
      <c r="C11" s="686">
        <v>20169.75</v>
      </c>
      <c r="D11" s="685">
        <v>13</v>
      </c>
      <c r="E11" s="761">
        <v>13</v>
      </c>
      <c r="F11" s="761">
        <v>13</v>
      </c>
      <c r="G11" s="771">
        <f t="shared" si="1"/>
        <v>0</v>
      </c>
      <c r="I11" s="423">
        <f t="shared" si="2"/>
        <v>1</v>
      </c>
    </row>
    <row r="12" spans="1:9">
      <c r="A12" s="573">
        <v>8</v>
      </c>
      <c r="B12" s="705" t="s">
        <v>183</v>
      </c>
      <c r="C12" s="686">
        <v>9199</v>
      </c>
      <c r="D12" s="685">
        <v>5</v>
      </c>
      <c r="E12" s="761">
        <v>5</v>
      </c>
      <c r="F12" s="761">
        <v>5</v>
      </c>
      <c r="G12" s="771">
        <f t="shared" si="1"/>
        <v>0</v>
      </c>
      <c r="I12" s="423">
        <f t="shared" si="2"/>
        <v>1</v>
      </c>
    </row>
    <row r="13" spans="1:9">
      <c r="A13" s="573">
        <v>9</v>
      </c>
      <c r="B13" s="705" t="s">
        <v>193</v>
      </c>
      <c r="C13" s="686">
        <v>46473.45</v>
      </c>
      <c r="D13" s="685">
        <v>5</v>
      </c>
      <c r="E13" s="761">
        <v>5</v>
      </c>
      <c r="F13" s="761">
        <v>5</v>
      </c>
      <c r="G13" s="771">
        <f t="shared" si="1"/>
        <v>0</v>
      </c>
      <c r="I13" s="423">
        <f t="shared" si="2"/>
        <v>1</v>
      </c>
    </row>
    <row r="14" spans="1:9">
      <c r="A14" s="573">
        <v>10</v>
      </c>
      <c r="B14" s="705" t="s">
        <v>187</v>
      </c>
      <c r="C14" s="686">
        <v>33153.5</v>
      </c>
      <c r="D14" s="685">
        <v>4.5</v>
      </c>
      <c r="E14" s="761">
        <v>8.5</v>
      </c>
      <c r="F14" s="761">
        <v>4.5</v>
      </c>
      <c r="G14" s="771">
        <f t="shared" si="1"/>
        <v>-4</v>
      </c>
      <c r="I14" s="423">
        <f t="shared" si="2"/>
        <v>1</v>
      </c>
    </row>
    <row r="15" spans="1:9">
      <c r="A15" s="573">
        <v>11</v>
      </c>
      <c r="B15" s="705" t="s">
        <v>170</v>
      </c>
      <c r="C15" s="686">
        <v>90199</v>
      </c>
      <c r="D15" s="685">
        <v>3</v>
      </c>
      <c r="E15" s="761">
        <v>3</v>
      </c>
      <c r="F15" s="761">
        <v>3</v>
      </c>
      <c r="G15" s="771">
        <f t="shared" si="1"/>
        <v>0</v>
      </c>
      <c r="I15" s="423">
        <f t="shared" si="2"/>
        <v>1</v>
      </c>
    </row>
    <row r="16" spans="1:9">
      <c r="A16" s="573">
        <v>12</v>
      </c>
      <c r="B16" s="705" t="s">
        <v>195</v>
      </c>
      <c r="C16" s="764">
        <v>1362</v>
      </c>
      <c r="D16" s="685">
        <v>2.5</v>
      </c>
      <c r="E16" s="761">
        <v>2.5</v>
      </c>
      <c r="F16" s="761">
        <v>2.5</v>
      </c>
      <c r="G16" s="771">
        <f t="shared" si="1"/>
        <v>0</v>
      </c>
      <c r="I16" s="423">
        <f t="shared" si="2"/>
        <v>1</v>
      </c>
    </row>
    <row r="17" spans="1:9">
      <c r="A17" s="573">
        <v>13</v>
      </c>
      <c r="B17" s="705" t="s">
        <v>155</v>
      </c>
      <c r="C17" s="686">
        <v>2</v>
      </c>
      <c r="D17" s="685">
        <v>0</v>
      </c>
      <c r="E17" s="761">
        <v>0</v>
      </c>
      <c r="F17" s="761">
        <v>0</v>
      </c>
      <c r="G17" s="771">
        <f t="shared" si="1"/>
        <v>0</v>
      </c>
      <c r="I17" s="423">
        <f t="shared" si="2"/>
        <v>0</v>
      </c>
    </row>
    <row r="18" spans="1:9">
      <c r="A18" s="573">
        <v>14</v>
      </c>
      <c r="B18" s="705" t="s">
        <v>156</v>
      </c>
      <c r="C18" s="686">
        <v>7</v>
      </c>
      <c r="D18" s="685">
        <v>0</v>
      </c>
      <c r="E18" s="761">
        <v>0</v>
      </c>
      <c r="F18" s="761">
        <v>0</v>
      </c>
      <c r="G18" s="771">
        <f t="shared" si="1"/>
        <v>0</v>
      </c>
      <c r="I18" s="423">
        <f t="shared" si="2"/>
        <v>0</v>
      </c>
    </row>
    <row r="19" spans="1:9">
      <c r="A19" s="573">
        <v>15</v>
      </c>
      <c r="B19" s="705" t="s">
        <v>157</v>
      </c>
      <c r="C19" s="686">
        <v>177.2</v>
      </c>
      <c r="D19" s="685">
        <v>0</v>
      </c>
      <c r="E19" s="761">
        <v>0</v>
      </c>
      <c r="F19" s="761">
        <v>0</v>
      </c>
      <c r="G19" s="771">
        <f t="shared" si="1"/>
        <v>0</v>
      </c>
      <c r="I19" s="423">
        <f t="shared" si="2"/>
        <v>0</v>
      </c>
    </row>
    <row r="20" spans="1:9">
      <c r="A20" s="573">
        <v>16</v>
      </c>
      <c r="B20" s="705" t="s">
        <v>217</v>
      </c>
      <c r="C20" s="686">
        <v>79.459999999999994</v>
      </c>
      <c r="D20" s="685">
        <v>0</v>
      </c>
      <c r="E20" s="761">
        <v>0</v>
      </c>
      <c r="F20" s="761">
        <v>0</v>
      </c>
      <c r="G20" s="771">
        <f t="shared" si="1"/>
        <v>0</v>
      </c>
      <c r="I20" s="423">
        <f t="shared" si="2"/>
        <v>0</v>
      </c>
    </row>
    <row r="21" spans="1:9">
      <c r="A21" s="573">
        <v>17</v>
      </c>
      <c r="B21" s="705" t="s">
        <v>158</v>
      </c>
      <c r="C21" s="686">
        <v>2</v>
      </c>
      <c r="D21" s="685">
        <v>0</v>
      </c>
      <c r="E21" s="761">
        <v>0</v>
      </c>
      <c r="F21" s="761">
        <v>0</v>
      </c>
      <c r="G21" s="771">
        <f t="shared" si="1"/>
        <v>0</v>
      </c>
      <c r="I21" s="423">
        <f t="shared" si="2"/>
        <v>0</v>
      </c>
    </row>
    <row r="22" spans="1:9">
      <c r="A22" s="573">
        <v>18</v>
      </c>
      <c r="B22" s="705" t="s">
        <v>159</v>
      </c>
      <c r="C22" s="686">
        <v>54</v>
      </c>
      <c r="D22" s="685">
        <v>0</v>
      </c>
      <c r="E22" s="761">
        <v>0</v>
      </c>
      <c r="F22" s="761">
        <v>0</v>
      </c>
      <c r="G22" s="771">
        <f t="shared" si="1"/>
        <v>0</v>
      </c>
      <c r="I22" s="423">
        <f t="shared" si="2"/>
        <v>0</v>
      </c>
    </row>
    <row r="23" spans="1:9">
      <c r="A23" s="573">
        <v>19</v>
      </c>
      <c r="B23" s="705" t="s">
        <v>160</v>
      </c>
      <c r="C23" s="686">
        <v>2247.75</v>
      </c>
      <c r="D23" s="685">
        <v>0</v>
      </c>
      <c r="E23" s="761">
        <v>0</v>
      </c>
      <c r="F23" s="761">
        <v>0</v>
      </c>
      <c r="G23" s="771">
        <f t="shared" si="1"/>
        <v>0</v>
      </c>
      <c r="I23" s="423">
        <f t="shared" si="2"/>
        <v>0</v>
      </c>
    </row>
    <row r="24" spans="1:9">
      <c r="A24" s="573">
        <v>20</v>
      </c>
      <c r="B24" s="705" t="s">
        <v>161</v>
      </c>
      <c r="C24" s="686">
        <v>25.5</v>
      </c>
      <c r="D24" s="685">
        <v>0</v>
      </c>
      <c r="E24" s="761">
        <v>0</v>
      </c>
      <c r="F24" s="761">
        <v>0</v>
      </c>
      <c r="G24" s="771">
        <f t="shared" si="1"/>
        <v>0</v>
      </c>
      <c r="I24" s="423">
        <f t="shared" si="2"/>
        <v>0</v>
      </c>
    </row>
    <row r="25" spans="1:9">
      <c r="A25" s="573">
        <v>21</v>
      </c>
      <c r="B25" s="705" t="s">
        <v>162</v>
      </c>
      <c r="C25" s="686">
        <v>54.5</v>
      </c>
      <c r="D25" s="685">
        <v>0</v>
      </c>
      <c r="E25" s="761">
        <v>0</v>
      </c>
      <c r="F25" s="761">
        <v>0</v>
      </c>
      <c r="G25" s="771">
        <f t="shared" si="1"/>
        <v>0</v>
      </c>
      <c r="I25" s="423">
        <f t="shared" si="2"/>
        <v>0</v>
      </c>
    </row>
    <row r="26" spans="1:9">
      <c r="A26" s="573">
        <v>22</v>
      </c>
      <c r="B26" s="705" t="s">
        <v>174</v>
      </c>
      <c r="C26" s="686">
        <v>7515</v>
      </c>
      <c r="D26" s="685">
        <v>0</v>
      </c>
      <c r="E26" s="761">
        <v>0</v>
      </c>
      <c r="F26" s="761">
        <v>0</v>
      </c>
      <c r="G26" s="771">
        <f t="shared" si="1"/>
        <v>0</v>
      </c>
      <c r="I26" s="423">
        <f t="shared" si="2"/>
        <v>0</v>
      </c>
    </row>
    <row r="27" spans="1:9">
      <c r="A27" s="573">
        <v>23</v>
      </c>
      <c r="B27" s="705" t="s">
        <v>175</v>
      </c>
      <c r="C27" s="686">
        <v>28.75</v>
      </c>
      <c r="D27" s="685">
        <v>0</v>
      </c>
      <c r="E27" s="761">
        <v>0</v>
      </c>
      <c r="F27" s="761">
        <v>0</v>
      </c>
      <c r="G27" s="771">
        <f t="shared" si="1"/>
        <v>0</v>
      </c>
      <c r="I27" s="423">
        <f t="shared" si="2"/>
        <v>0</v>
      </c>
    </row>
    <row r="28" spans="1:9">
      <c r="A28" s="573">
        <v>24</v>
      </c>
      <c r="B28" s="705" t="s">
        <v>176</v>
      </c>
      <c r="C28" s="686">
        <v>3822</v>
      </c>
      <c r="D28" s="685">
        <v>0</v>
      </c>
      <c r="E28" s="761">
        <v>0</v>
      </c>
      <c r="F28" s="761">
        <v>0</v>
      </c>
      <c r="G28" s="771">
        <f t="shared" si="1"/>
        <v>0</v>
      </c>
      <c r="I28" s="423">
        <f t="shared" si="2"/>
        <v>0</v>
      </c>
    </row>
    <row r="29" spans="1:9">
      <c r="A29" s="573">
        <v>25</v>
      </c>
      <c r="B29" s="705" t="s">
        <v>177</v>
      </c>
      <c r="C29" s="686">
        <v>6787.03</v>
      </c>
      <c r="D29" s="685">
        <v>0</v>
      </c>
      <c r="E29" s="761">
        <v>0</v>
      </c>
      <c r="F29" s="761">
        <v>0</v>
      </c>
      <c r="G29" s="771">
        <f t="shared" si="1"/>
        <v>0</v>
      </c>
      <c r="I29" s="423">
        <f t="shared" si="2"/>
        <v>0</v>
      </c>
    </row>
    <row r="30" spans="1:9">
      <c r="A30" s="573">
        <v>26</v>
      </c>
      <c r="B30" s="705" t="s">
        <v>178</v>
      </c>
      <c r="C30" s="686">
        <v>2706.75</v>
      </c>
      <c r="D30" s="685">
        <v>0</v>
      </c>
      <c r="E30" s="761">
        <v>0</v>
      </c>
      <c r="F30" s="761">
        <v>0</v>
      </c>
      <c r="G30" s="771">
        <f t="shared" si="1"/>
        <v>0</v>
      </c>
      <c r="I30" s="423">
        <f t="shared" si="2"/>
        <v>0</v>
      </c>
    </row>
    <row r="31" spans="1:9">
      <c r="A31" s="573">
        <v>27</v>
      </c>
      <c r="B31" s="705" t="s">
        <v>179</v>
      </c>
      <c r="C31" s="686">
        <v>157</v>
      </c>
      <c r="D31" s="685">
        <v>0</v>
      </c>
      <c r="E31" s="761">
        <v>0</v>
      </c>
      <c r="F31" s="761">
        <v>0</v>
      </c>
      <c r="G31" s="771">
        <f t="shared" si="1"/>
        <v>0</v>
      </c>
      <c r="I31" s="423">
        <f t="shared" si="2"/>
        <v>0</v>
      </c>
    </row>
    <row r="32" spans="1:9">
      <c r="A32" s="573">
        <v>28</v>
      </c>
      <c r="B32" s="762" t="s">
        <v>180</v>
      </c>
      <c r="C32" s="686">
        <v>0.25</v>
      </c>
      <c r="D32" s="685">
        <v>0</v>
      </c>
      <c r="E32" s="761">
        <v>0</v>
      </c>
      <c r="F32" s="761">
        <v>0</v>
      </c>
      <c r="G32" s="771">
        <f t="shared" si="1"/>
        <v>0</v>
      </c>
      <c r="I32" s="423">
        <f t="shared" si="2"/>
        <v>0</v>
      </c>
    </row>
    <row r="33" spans="1:9">
      <c r="A33" s="573">
        <v>29</v>
      </c>
      <c r="B33" s="705" t="s">
        <v>181</v>
      </c>
      <c r="C33" s="686">
        <v>18</v>
      </c>
      <c r="D33" s="685">
        <v>0</v>
      </c>
      <c r="E33" s="761">
        <v>0</v>
      </c>
      <c r="F33" s="761">
        <v>0</v>
      </c>
      <c r="G33" s="771">
        <f t="shared" si="1"/>
        <v>0</v>
      </c>
      <c r="I33" s="423">
        <f t="shared" si="2"/>
        <v>0</v>
      </c>
    </row>
    <row r="34" spans="1:9">
      <c r="A34" s="573">
        <v>30</v>
      </c>
      <c r="B34" s="762" t="s">
        <v>165</v>
      </c>
      <c r="C34" s="686">
        <v>692.75</v>
      </c>
      <c r="D34" s="685">
        <v>0</v>
      </c>
      <c r="E34" s="761">
        <v>0</v>
      </c>
      <c r="F34" s="761">
        <v>0</v>
      </c>
      <c r="G34" s="771">
        <f t="shared" si="1"/>
        <v>0</v>
      </c>
      <c r="I34" s="423">
        <f t="shared" si="2"/>
        <v>0</v>
      </c>
    </row>
    <row r="35" spans="1:9">
      <c r="A35" s="573">
        <v>31</v>
      </c>
      <c r="B35" s="762" t="s">
        <v>166</v>
      </c>
      <c r="C35" s="686">
        <v>329</v>
      </c>
      <c r="D35" s="685">
        <v>0</v>
      </c>
      <c r="E35" s="761">
        <v>0</v>
      </c>
      <c r="F35" s="761">
        <v>0</v>
      </c>
      <c r="G35" s="771">
        <f t="shared" si="1"/>
        <v>0</v>
      </c>
      <c r="I35" s="423">
        <f t="shared" si="2"/>
        <v>0</v>
      </c>
    </row>
    <row r="36" spans="1:9">
      <c r="A36" s="573">
        <v>32</v>
      </c>
      <c r="B36" s="705" t="s">
        <v>168</v>
      </c>
      <c r="C36" s="686">
        <v>1401</v>
      </c>
      <c r="D36" s="685">
        <v>0</v>
      </c>
      <c r="E36" s="761">
        <v>0</v>
      </c>
      <c r="F36" s="761">
        <v>0</v>
      </c>
      <c r="G36" s="771">
        <f t="shared" si="1"/>
        <v>0</v>
      </c>
      <c r="I36" s="423">
        <f t="shared" si="2"/>
        <v>0</v>
      </c>
    </row>
    <row r="37" spans="1:9">
      <c r="A37" s="573">
        <v>33</v>
      </c>
      <c r="B37" s="705" t="s">
        <v>169</v>
      </c>
      <c r="C37" s="686">
        <v>4950.75</v>
      </c>
      <c r="D37" s="685">
        <v>0</v>
      </c>
      <c r="E37" s="761">
        <v>0</v>
      </c>
      <c r="F37" s="761">
        <v>0</v>
      </c>
      <c r="G37" s="771">
        <f t="shared" si="1"/>
        <v>0</v>
      </c>
      <c r="I37" s="423">
        <f t="shared" si="2"/>
        <v>0</v>
      </c>
    </row>
    <row r="38" spans="1:9">
      <c r="A38" s="573">
        <v>34</v>
      </c>
      <c r="B38" s="705" t="s">
        <v>171</v>
      </c>
      <c r="C38" s="686">
        <v>0.1</v>
      </c>
      <c r="D38" s="685">
        <v>0</v>
      </c>
      <c r="E38" s="761">
        <v>0</v>
      </c>
      <c r="F38" s="761">
        <v>0</v>
      </c>
      <c r="G38" s="771">
        <f t="shared" si="1"/>
        <v>0</v>
      </c>
      <c r="I38" s="423">
        <f t="shared" si="2"/>
        <v>0</v>
      </c>
    </row>
    <row r="39" spans="1:9">
      <c r="A39" s="573">
        <v>35</v>
      </c>
      <c r="B39" s="705" t="s">
        <v>172</v>
      </c>
      <c r="C39" s="686">
        <v>830</v>
      </c>
      <c r="D39" s="685">
        <v>0</v>
      </c>
      <c r="E39" s="761">
        <v>0</v>
      </c>
      <c r="F39" s="761">
        <v>0</v>
      </c>
      <c r="G39" s="771">
        <f t="shared" si="1"/>
        <v>0</v>
      </c>
      <c r="I39" s="423">
        <f t="shared" si="2"/>
        <v>0</v>
      </c>
    </row>
    <row r="40" spans="1:9">
      <c r="A40" s="573">
        <v>36</v>
      </c>
      <c r="B40" s="705" t="s">
        <v>134</v>
      </c>
      <c r="C40" s="686">
        <v>294.75</v>
      </c>
      <c r="D40" s="685">
        <v>0</v>
      </c>
      <c r="E40" s="761">
        <v>0</v>
      </c>
      <c r="F40" s="761">
        <v>0</v>
      </c>
      <c r="G40" s="771">
        <f t="shared" si="1"/>
        <v>0</v>
      </c>
      <c r="I40" s="423">
        <f t="shared" si="2"/>
        <v>0</v>
      </c>
    </row>
    <row r="41" spans="1:9">
      <c r="A41" s="573">
        <v>37</v>
      </c>
      <c r="B41" s="762" t="s">
        <v>135</v>
      </c>
      <c r="C41" s="686">
        <v>34.5</v>
      </c>
      <c r="D41" s="685">
        <v>0</v>
      </c>
      <c r="E41" s="761">
        <v>0</v>
      </c>
      <c r="F41" s="761">
        <v>0</v>
      </c>
      <c r="G41" s="771">
        <f t="shared" si="1"/>
        <v>0</v>
      </c>
      <c r="I41" s="423">
        <f t="shared" si="2"/>
        <v>0</v>
      </c>
    </row>
    <row r="42" spans="1:9">
      <c r="A42" s="573">
        <v>38</v>
      </c>
      <c r="B42" s="705" t="s">
        <v>136</v>
      </c>
      <c r="C42" s="686">
        <v>297.5</v>
      </c>
      <c r="D42" s="685">
        <v>0</v>
      </c>
      <c r="E42" s="761">
        <v>0</v>
      </c>
      <c r="F42" s="761">
        <v>0</v>
      </c>
      <c r="G42" s="771">
        <f t="shared" si="1"/>
        <v>0</v>
      </c>
      <c r="I42" s="423">
        <f t="shared" si="2"/>
        <v>0</v>
      </c>
    </row>
    <row r="43" spans="1:9">
      <c r="A43" s="573">
        <v>39</v>
      </c>
      <c r="B43" s="705" t="s">
        <v>137</v>
      </c>
      <c r="C43" s="686">
        <v>21</v>
      </c>
      <c r="D43" s="685">
        <v>0</v>
      </c>
      <c r="E43" s="761">
        <v>0</v>
      </c>
      <c r="F43" s="761">
        <v>0</v>
      </c>
      <c r="G43" s="771">
        <f t="shared" si="1"/>
        <v>0</v>
      </c>
      <c r="I43" s="423">
        <f t="shared" si="2"/>
        <v>0</v>
      </c>
    </row>
    <row r="44" spans="1:9">
      <c r="A44" s="573">
        <v>40</v>
      </c>
      <c r="B44" s="705" t="s">
        <v>138</v>
      </c>
      <c r="C44" s="686">
        <v>1172</v>
      </c>
      <c r="D44" s="685">
        <v>0</v>
      </c>
      <c r="E44" s="761">
        <v>0</v>
      </c>
      <c r="F44" s="761">
        <v>0</v>
      </c>
      <c r="G44" s="771">
        <f t="shared" si="1"/>
        <v>0</v>
      </c>
      <c r="I44" s="423">
        <f t="shared" si="2"/>
        <v>0</v>
      </c>
    </row>
    <row r="45" spans="1:9">
      <c r="A45" s="573">
        <v>41</v>
      </c>
      <c r="B45" s="705" t="s">
        <v>139</v>
      </c>
      <c r="C45" s="686">
        <v>1718.25</v>
      </c>
      <c r="D45" s="685">
        <v>0</v>
      </c>
      <c r="E45" s="761">
        <v>0</v>
      </c>
      <c r="F45" s="761">
        <v>0</v>
      </c>
      <c r="G45" s="771">
        <f t="shared" si="1"/>
        <v>0</v>
      </c>
      <c r="I45" s="423">
        <f t="shared" si="2"/>
        <v>0</v>
      </c>
    </row>
    <row r="46" spans="1:9">
      <c r="A46" s="573">
        <v>42</v>
      </c>
      <c r="B46" s="705" t="s">
        <v>140</v>
      </c>
      <c r="C46" s="686">
        <v>305.25</v>
      </c>
      <c r="D46" s="685">
        <v>0</v>
      </c>
      <c r="E46" s="761">
        <v>0</v>
      </c>
      <c r="F46" s="761">
        <v>0</v>
      </c>
      <c r="G46" s="771">
        <f t="shared" si="1"/>
        <v>0</v>
      </c>
      <c r="I46" s="423">
        <f t="shared" si="2"/>
        <v>0</v>
      </c>
    </row>
    <row r="47" spans="1:9">
      <c r="A47" s="573">
        <v>43</v>
      </c>
      <c r="B47" s="705" t="s">
        <v>141</v>
      </c>
      <c r="C47" s="686">
        <v>16</v>
      </c>
      <c r="D47" s="685">
        <v>0</v>
      </c>
      <c r="E47" s="761">
        <v>0</v>
      </c>
      <c r="F47" s="761">
        <v>0</v>
      </c>
      <c r="G47" s="771">
        <f t="shared" si="1"/>
        <v>0</v>
      </c>
      <c r="I47" s="423">
        <f t="shared" si="2"/>
        <v>0</v>
      </c>
    </row>
    <row r="48" spans="1:9">
      <c r="A48" s="573">
        <v>44</v>
      </c>
      <c r="B48" s="705" t="s">
        <v>142</v>
      </c>
      <c r="C48" s="686">
        <v>675.25</v>
      </c>
      <c r="D48" s="685">
        <v>0</v>
      </c>
      <c r="E48" s="761">
        <v>0</v>
      </c>
      <c r="F48" s="761">
        <v>0</v>
      </c>
      <c r="G48" s="771">
        <f t="shared" si="1"/>
        <v>0</v>
      </c>
      <c r="I48" s="423">
        <f t="shared" si="2"/>
        <v>0</v>
      </c>
    </row>
    <row r="49" spans="1:9">
      <c r="A49" s="573">
        <v>45</v>
      </c>
      <c r="B49" s="705" t="s">
        <v>143</v>
      </c>
      <c r="C49" s="686">
        <v>80</v>
      </c>
      <c r="D49" s="685">
        <v>0</v>
      </c>
      <c r="E49" s="761">
        <v>0</v>
      </c>
      <c r="F49" s="761">
        <v>0</v>
      </c>
      <c r="G49" s="771">
        <f t="shared" si="1"/>
        <v>0</v>
      </c>
      <c r="I49" s="423">
        <f t="shared" si="2"/>
        <v>0</v>
      </c>
    </row>
    <row r="50" spans="1:9">
      <c r="A50" s="573">
        <v>46</v>
      </c>
      <c r="B50" s="762" t="s">
        <v>144</v>
      </c>
      <c r="C50" s="765">
        <v>69.25</v>
      </c>
      <c r="D50" s="767">
        <v>0</v>
      </c>
      <c r="E50" s="767">
        <v>0</v>
      </c>
      <c r="F50" s="767">
        <v>0</v>
      </c>
      <c r="G50" s="771">
        <f t="shared" si="1"/>
        <v>0</v>
      </c>
      <c r="I50" s="423">
        <f t="shared" si="2"/>
        <v>0</v>
      </c>
    </row>
    <row r="51" spans="1:9">
      <c r="A51" s="573">
        <v>47</v>
      </c>
      <c r="B51" s="705" t="s">
        <v>145</v>
      </c>
      <c r="C51" s="686">
        <v>1713.25</v>
      </c>
      <c r="D51" s="685">
        <v>0</v>
      </c>
      <c r="E51" s="761">
        <v>0</v>
      </c>
      <c r="F51" s="761">
        <v>0</v>
      </c>
      <c r="G51" s="771">
        <f t="shared" si="1"/>
        <v>0</v>
      </c>
      <c r="I51" s="423">
        <f t="shared" si="2"/>
        <v>0</v>
      </c>
    </row>
    <row r="52" spans="1:9">
      <c r="A52" s="573">
        <v>48</v>
      </c>
      <c r="B52" s="705" t="s">
        <v>146</v>
      </c>
      <c r="C52" s="686">
        <v>17083.62</v>
      </c>
      <c r="D52" s="685">
        <v>0</v>
      </c>
      <c r="E52" s="761">
        <v>0</v>
      </c>
      <c r="F52" s="761">
        <v>0</v>
      </c>
      <c r="G52" s="771">
        <f t="shared" si="1"/>
        <v>0</v>
      </c>
      <c r="I52" s="423">
        <f t="shared" si="2"/>
        <v>0</v>
      </c>
    </row>
    <row r="53" spans="1:9">
      <c r="A53" s="573">
        <v>49</v>
      </c>
      <c r="B53" s="705" t="s">
        <v>147</v>
      </c>
      <c r="C53" s="686">
        <v>677.8</v>
      </c>
      <c r="D53" s="685">
        <v>0</v>
      </c>
      <c r="E53" s="761">
        <v>0</v>
      </c>
      <c r="F53" s="761">
        <v>0</v>
      </c>
      <c r="G53" s="771">
        <f t="shared" si="1"/>
        <v>0</v>
      </c>
      <c r="I53" s="423">
        <f t="shared" si="2"/>
        <v>0</v>
      </c>
    </row>
    <row r="54" spans="1:9">
      <c r="A54" s="573">
        <v>50</v>
      </c>
      <c r="B54" s="705" t="s">
        <v>148</v>
      </c>
      <c r="C54" s="686">
        <v>1364.64</v>
      </c>
      <c r="D54" s="685">
        <v>0</v>
      </c>
      <c r="E54" s="761">
        <v>0</v>
      </c>
      <c r="F54" s="761">
        <v>0</v>
      </c>
      <c r="G54" s="771">
        <f t="shared" si="1"/>
        <v>0</v>
      </c>
      <c r="I54" s="423">
        <f t="shared" si="2"/>
        <v>0</v>
      </c>
    </row>
    <row r="55" spans="1:9">
      <c r="A55" s="573">
        <v>51</v>
      </c>
      <c r="B55" s="705" t="s">
        <v>149</v>
      </c>
      <c r="C55" s="686">
        <v>1163.1400000000001</v>
      </c>
      <c r="D55" s="685">
        <v>0</v>
      </c>
      <c r="E55" s="761">
        <v>0</v>
      </c>
      <c r="F55" s="761">
        <v>0</v>
      </c>
      <c r="G55" s="771">
        <f t="shared" si="1"/>
        <v>0</v>
      </c>
      <c r="I55" s="423">
        <f t="shared" si="2"/>
        <v>0</v>
      </c>
    </row>
    <row r="56" spans="1:9">
      <c r="A56" s="573">
        <v>52</v>
      </c>
      <c r="B56" s="705" t="s">
        <v>150</v>
      </c>
      <c r="C56" s="686">
        <v>260.75</v>
      </c>
      <c r="D56" s="685">
        <v>0</v>
      </c>
      <c r="E56" s="761">
        <v>0</v>
      </c>
      <c r="F56" s="761">
        <v>0</v>
      </c>
      <c r="G56" s="771">
        <f t="shared" si="1"/>
        <v>0</v>
      </c>
      <c r="I56" s="423">
        <f t="shared" si="2"/>
        <v>0</v>
      </c>
    </row>
    <row r="57" spans="1:9">
      <c r="A57" s="573">
        <v>53</v>
      </c>
      <c r="B57" s="705" t="s">
        <v>151</v>
      </c>
      <c r="C57" s="686">
        <v>140.5</v>
      </c>
      <c r="D57" s="685">
        <v>0</v>
      </c>
      <c r="E57" s="761">
        <v>0</v>
      </c>
      <c r="F57" s="761">
        <v>0</v>
      </c>
      <c r="G57" s="771">
        <f t="shared" si="1"/>
        <v>0</v>
      </c>
      <c r="I57" s="423">
        <f t="shared" si="2"/>
        <v>0</v>
      </c>
    </row>
    <row r="58" spans="1:9">
      <c r="A58" s="573">
        <v>54</v>
      </c>
      <c r="B58" s="705" t="s">
        <v>152</v>
      </c>
      <c r="C58" s="686">
        <v>305</v>
      </c>
      <c r="D58" s="685">
        <v>0</v>
      </c>
      <c r="E58" s="761">
        <v>0</v>
      </c>
      <c r="F58" s="761">
        <v>0</v>
      </c>
      <c r="G58" s="771">
        <f t="shared" si="1"/>
        <v>0</v>
      </c>
      <c r="I58" s="423">
        <f t="shared" si="2"/>
        <v>0</v>
      </c>
    </row>
    <row r="59" spans="1:9">
      <c r="A59" s="573">
        <v>55</v>
      </c>
      <c r="B59" s="705" t="s">
        <v>153</v>
      </c>
      <c r="C59" s="686">
        <v>182.5</v>
      </c>
      <c r="D59" s="685">
        <v>0</v>
      </c>
      <c r="E59" s="761">
        <v>0</v>
      </c>
      <c r="F59" s="761">
        <v>0</v>
      </c>
      <c r="G59" s="771">
        <f t="shared" si="1"/>
        <v>0</v>
      </c>
      <c r="I59" s="423">
        <f t="shared" si="2"/>
        <v>0</v>
      </c>
    </row>
    <row r="60" spans="1:9">
      <c r="A60" s="573">
        <v>56</v>
      </c>
      <c r="B60" s="705" t="s">
        <v>185</v>
      </c>
      <c r="C60" s="686">
        <v>5635.76</v>
      </c>
      <c r="D60" s="685">
        <v>0</v>
      </c>
      <c r="E60" s="761">
        <v>0</v>
      </c>
      <c r="F60" s="761">
        <v>0</v>
      </c>
      <c r="G60" s="771">
        <f t="shared" si="1"/>
        <v>0</v>
      </c>
      <c r="I60" s="423">
        <f t="shared" si="2"/>
        <v>0</v>
      </c>
    </row>
    <row r="61" spans="1:9">
      <c r="A61" s="573">
        <v>57</v>
      </c>
      <c r="B61" s="705" t="s">
        <v>188</v>
      </c>
      <c r="C61" s="686">
        <v>5374.2</v>
      </c>
      <c r="D61" s="685">
        <v>0</v>
      </c>
      <c r="E61" s="761">
        <v>0</v>
      </c>
      <c r="F61" s="761">
        <v>0</v>
      </c>
      <c r="G61" s="771">
        <f t="shared" si="1"/>
        <v>0</v>
      </c>
      <c r="I61" s="423">
        <f t="shared" si="2"/>
        <v>0</v>
      </c>
    </row>
    <row r="62" spans="1:9">
      <c r="A62" s="573">
        <v>58</v>
      </c>
      <c r="B62" s="705" t="s">
        <v>189</v>
      </c>
      <c r="C62" s="686">
        <v>6546.5</v>
      </c>
      <c r="D62" s="685">
        <v>0</v>
      </c>
      <c r="E62" s="761">
        <v>0</v>
      </c>
      <c r="F62" s="761">
        <v>0</v>
      </c>
      <c r="G62" s="771">
        <f t="shared" si="1"/>
        <v>0</v>
      </c>
      <c r="I62" s="423">
        <f t="shared" si="2"/>
        <v>0</v>
      </c>
    </row>
    <row r="63" spans="1:9">
      <c r="A63" s="573">
        <v>59</v>
      </c>
      <c r="B63" s="705" t="s">
        <v>190</v>
      </c>
      <c r="C63" s="686">
        <v>8300.0499999999993</v>
      </c>
      <c r="D63" s="685">
        <v>0</v>
      </c>
      <c r="E63" s="761">
        <v>0</v>
      </c>
      <c r="F63" s="761">
        <v>0</v>
      </c>
      <c r="G63" s="771">
        <f t="shared" si="1"/>
        <v>0</v>
      </c>
      <c r="I63" s="423">
        <f t="shared" si="2"/>
        <v>0</v>
      </c>
    </row>
    <row r="64" spans="1:9">
      <c r="A64" s="573">
        <v>60</v>
      </c>
      <c r="B64" s="705" t="s">
        <v>191</v>
      </c>
      <c r="C64" s="686">
        <v>2941</v>
      </c>
      <c r="D64" s="685">
        <v>0</v>
      </c>
      <c r="E64" s="761">
        <v>0</v>
      </c>
      <c r="F64" s="761">
        <v>0</v>
      </c>
      <c r="G64" s="771">
        <f t="shared" si="1"/>
        <v>0</v>
      </c>
      <c r="I64" s="423">
        <f t="shared" si="2"/>
        <v>0</v>
      </c>
    </row>
    <row r="65" spans="1:9">
      <c r="A65" s="573">
        <v>61</v>
      </c>
      <c r="B65" s="705" t="s">
        <v>116</v>
      </c>
      <c r="C65" s="686">
        <v>1176.1600000000001</v>
      </c>
      <c r="D65" s="685">
        <v>0</v>
      </c>
      <c r="E65" s="761">
        <v>0</v>
      </c>
      <c r="F65" s="761">
        <v>0</v>
      </c>
      <c r="G65" s="771">
        <f t="shared" si="1"/>
        <v>0</v>
      </c>
      <c r="I65" s="423">
        <f t="shared" si="2"/>
        <v>0</v>
      </c>
    </row>
    <row r="66" spans="1:9">
      <c r="A66" s="573">
        <v>62</v>
      </c>
      <c r="B66" s="705" t="s">
        <v>118</v>
      </c>
      <c r="C66" s="686">
        <v>1522.25</v>
      </c>
      <c r="D66" s="685">
        <v>0</v>
      </c>
      <c r="E66" s="761">
        <v>0</v>
      </c>
      <c r="F66" s="761">
        <v>0</v>
      </c>
      <c r="G66" s="771">
        <f t="shared" si="1"/>
        <v>0</v>
      </c>
      <c r="I66" s="423">
        <f t="shared" si="2"/>
        <v>0</v>
      </c>
    </row>
    <row r="67" spans="1:9">
      <c r="A67" s="573">
        <v>63</v>
      </c>
      <c r="B67" s="705" t="s">
        <v>117</v>
      </c>
      <c r="C67" s="686">
        <v>1180.0999999999999</v>
      </c>
      <c r="D67" s="685">
        <v>0</v>
      </c>
      <c r="E67" s="761">
        <v>0</v>
      </c>
      <c r="F67" s="761">
        <v>0</v>
      </c>
      <c r="G67" s="771">
        <f t="shared" si="1"/>
        <v>0</v>
      </c>
      <c r="I67" s="423">
        <f t="shared" si="2"/>
        <v>0</v>
      </c>
    </row>
    <row r="68" spans="1:9">
      <c r="A68" s="573">
        <v>64</v>
      </c>
      <c r="B68" s="705" t="s">
        <v>119</v>
      </c>
      <c r="C68" s="686">
        <v>2050.81</v>
      </c>
      <c r="D68" s="685">
        <v>0</v>
      </c>
      <c r="E68" s="761">
        <v>0</v>
      </c>
      <c r="F68" s="761">
        <v>0</v>
      </c>
      <c r="G68" s="771">
        <f t="shared" si="1"/>
        <v>0</v>
      </c>
      <c r="I68" s="423">
        <f t="shared" si="2"/>
        <v>0</v>
      </c>
    </row>
    <row r="69" spans="1:9">
      <c r="A69" s="573">
        <v>65</v>
      </c>
      <c r="B69" s="705" t="s">
        <v>120</v>
      </c>
      <c r="C69" s="686">
        <v>179.55</v>
      </c>
      <c r="D69" s="685">
        <v>0</v>
      </c>
      <c r="E69" s="761">
        <v>0</v>
      </c>
      <c r="F69" s="761">
        <v>0</v>
      </c>
      <c r="G69" s="771">
        <f t="shared" si="1"/>
        <v>0</v>
      </c>
      <c r="I69" s="423">
        <f t="shared" si="2"/>
        <v>0</v>
      </c>
    </row>
    <row r="70" spans="1:9">
      <c r="A70" s="573">
        <v>66</v>
      </c>
      <c r="B70" s="705" t="s">
        <v>121</v>
      </c>
      <c r="C70" s="686">
        <v>60.28</v>
      </c>
      <c r="D70" s="685">
        <v>0</v>
      </c>
      <c r="E70" s="761">
        <v>0</v>
      </c>
      <c r="F70" s="761">
        <v>0</v>
      </c>
      <c r="G70" s="771">
        <f t="shared" ref="G70:G81" si="3">+F70-E70</f>
        <v>0</v>
      </c>
      <c r="I70" s="423">
        <f t="shared" ref="I70:I81" si="4">IF(F70&gt;0,1,0)</f>
        <v>0</v>
      </c>
    </row>
    <row r="71" spans="1:9">
      <c r="A71" s="573">
        <v>67</v>
      </c>
      <c r="B71" s="705" t="s">
        <v>122</v>
      </c>
      <c r="C71" s="686">
        <v>86</v>
      </c>
      <c r="D71" s="685">
        <v>0</v>
      </c>
      <c r="E71" s="761">
        <v>0</v>
      </c>
      <c r="F71" s="761">
        <v>0</v>
      </c>
      <c r="G71" s="771">
        <f t="shared" si="3"/>
        <v>0</v>
      </c>
      <c r="I71" s="423">
        <f t="shared" si="4"/>
        <v>0</v>
      </c>
    </row>
    <row r="72" spans="1:9">
      <c r="A72" s="573">
        <v>68</v>
      </c>
      <c r="B72" s="705" t="s">
        <v>123</v>
      </c>
      <c r="C72" s="686">
        <v>807.11</v>
      </c>
      <c r="D72" s="685">
        <v>0</v>
      </c>
      <c r="E72" s="761">
        <v>0</v>
      </c>
      <c r="F72" s="761">
        <v>0</v>
      </c>
      <c r="G72" s="771">
        <f t="shared" si="3"/>
        <v>0</v>
      </c>
      <c r="I72" s="423">
        <f t="shared" si="4"/>
        <v>0</v>
      </c>
    </row>
    <row r="73" spans="1:9">
      <c r="A73" s="573">
        <v>69</v>
      </c>
      <c r="B73" s="705" t="s">
        <v>124</v>
      </c>
      <c r="C73" s="686">
        <v>2706</v>
      </c>
      <c r="D73" s="685">
        <v>0</v>
      </c>
      <c r="E73" s="761">
        <v>0</v>
      </c>
      <c r="F73" s="761">
        <v>0</v>
      </c>
      <c r="G73" s="771">
        <f t="shared" si="3"/>
        <v>0</v>
      </c>
      <c r="I73" s="423">
        <f t="shared" si="4"/>
        <v>0</v>
      </c>
    </row>
    <row r="74" spans="1:9">
      <c r="A74" s="573">
        <v>70</v>
      </c>
      <c r="B74" s="705" t="s">
        <v>125</v>
      </c>
      <c r="C74" s="686">
        <v>1898.3</v>
      </c>
      <c r="D74" s="685">
        <v>0</v>
      </c>
      <c r="E74" s="761">
        <v>0</v>
      </c>
      <c r="F74" s="761">
        <v>0</v>
      </c>
      <c r="G74" s="771">
        <f t="shared" si="3"/>
        <v>0</v>
      </c>
      <c r="I74" s="423">
        <f t="shared" si="4"/>
        <v>0</v>
      </c>
    </row>
    <row r="75" spans="1:9">
      <c r="A75" s="573">
        <v>71</v>
      </c>
      <c r="B75" s="699" t="s">
        <v>126</v>
      </c>
      <c r="C75" s="686">
        <v>1010.75</v>
      </c>
      <c r="D75" s="685">
        <v>0</v>
      </c>
      <c r="E75" s="761">
        <v>0</v>
      </c>
      <c r="F75" s="761">
        <v>0</v>
      </c>
      <c r="G75" s="771">
        <f t="shared" si="3"/>
        <v>0</v>
      </c>
      <c r="I75" s="423">
        <f t="shared" si="4"/>
        <v>0</v>
      </c>
    </row>
    <row r="76" spans="1:9">
      <c r="A76" s="573">
        <v>72</v>
      </c>
      <c r="B76" s="705" t="s">
        <v>127</v>
      </c>
      <c r="C76" s="686">
        <v>60.25</v>
      </c>
      <c r="D76" s="685">
        <v>0</v>
      </c>
      <c r="E76" s="761">
        <v>0</v>
      </c>
      <c r="F76" s="761">
        <v>0</v>
      </c>
      <c r="G76" s="771">
        <f t="shared" si="3"/>
        <v>0</v>
      </c>
      <c r="I76" s="423">
        <f t="shared" si="4"/>
        <v>0</v>
      </c>
    </row>
    <row r="77" spans="1:9">
      <c r="A77" s="573">
        <v>73</v>
      </c>
      <c r="B77" s="705" t="s">
        <v>128</v>
      </c>
      <c r="C77" s="686">
        <v>25</v>
      </c>
      <c r="D77" s="685">
        <v>0</v>
      </c>
      <c r="E77" s="761">
        <v>0</v>
      </c>
      <c r="F77" s="761">
        <v>0</v>
      </c>
      <c r="G77" s="771">
        <f t="shared" si="3"/>
        <v>0</v>
      </c>
      <c r="I77" s="423">
        <f t="shared" si="4"/>
        <v>0</v>
      </c>
    </row>
    <row r="78" spans="1:9">
      <c r="A78" s="573">
        <v>74</v>
      </c>
      <c r="B78" s="705" t="s">
        <v>129</v>
      </c>
      <c r="C78" s="686">
        <v>126.24</v>
      </c>
      <c r="D78" s="685">
        <v>0</v>
      </c>
      <c r="E78" s="761">
        <v>0</v>
      </c>
      <c r="F78" s="761">
        <v>0</v>
      </c>
      <c r="G78" s="771">
        <f t="shared" si="3"/>
        <v>0</v>
      </c>
      <c r="I78" s="423">
        <f t="shared" si="4"/>
        <v>0</v>
      </c>
    </row>
    <row r="79" spans="1:9">
      <c r="A79" s="573">
        <v>75</v>
      </c>
      <c r="B79" s="705" t="s">
        <v>130</v>
      </c>
      <c r="C79" s="686">
        <v>21882</v>
      </c>
      <c r="D79" s="685">
        <v>0</v>
      </c>
      <c r="E79" s="761">
        <v>0</v>
      </c>
      <c r="F79" s="761">
        <v>0</v>
      </c>
      <c r="G79" s="771">
        <f t="shared" si="3"/>
        <v>0</v>
      </c>
      <c r="I79" s="423">
        <f t="shared" si="4"/>
        <v>0</v>
      </c>
    </row>
    <row r="80" spans="1:9">
      <c r="A80" s="573">
        <v>76</v>
      </c>
      <c r="B80" s="705" t="s">
        <v>132</v>
      </c>
      <c r="C80" s="686">
        <v>26781.119999999999</v>
      </c>
      <c r="D80" s="685">
        <v>0</v>
      </c>
      <c r="E80" s="761">
        <v>0</v>
      </c>
      <c r="F80" s="761">
        <v>0</v>
      </c>
      <c r="G80" s="771">
        <f t="shared" si="3"/>
        <v>0</v>
      </c>
      <c r="I80" s="423">
        <f t="shared" si="4"/>
        <v>0</v>
      </c>
    </row>
    <row r="81" spans="1:9">
      <c r="A81" s="573">
        <v>77</v>
      </c>
      <c r="B81" s="705" t="s">
        <v>131</v>
      </c>
      <c r="C81" s="686">
        <v>854.25</v>
      </c>
      <c r="D81" s="685">
        <v>0</v>
      </c>
      <c r="E81" s="761">
        <v>0</v>
      </c>
      <c r="F81" s="761">
        <v>0</v>
      </c>
      <c r="G81" s="772">
        <f t="shared" si="3"/>
        <v>0</v>
      </c>
      <c r="I81" s="423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2A732-1214-4190-B4B5-E37B3DEAB139}">
  <sheetPr codeName="Sheet72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K8" sqref="A1:XFD1048576"/>
    </sheetView>
  </sheetViews>
  <sheetFormatPr defaultColWidth="9" defaultRowHeight="18.75"/>
  <cols>
    <col min="1" max="1" width="9" style="423"/>
    <col min="2" max="2" width="13.85546875" style="423" customWidth="1"/>
    <col min="3" max="3" width="14.42578125" style="423" customWidth="1"/>
    <col min="4" max="4" width="14.85546875" style="423" customWidth="1"/>
    <col min="5" max="5" width="15.42578125" style="423" customWidth="1"/>
    <col min="6" max="6" width="14.42578125" style="423" customWidth="1"/>
    <col min="7" max="7" width="11.42578125" style="423" customWidth="1"/>
    <col min="8" max="16384" width="9" style="423"/>
  </cols>
  <sheetData>
    <row r="1" spans="1:9">
      <c r="A1" s="850" t="s">
        <v>594</v>
      </c>
      <c r="B1" s="850"/>
      <c r="C1" s="850"/>
      <c r="D1" s="850"/>
      <c r="E1" s="850"/>
      <c r="F1" s="850"/>
      <c r="G1" s="850"/>
    </row>
    <row r="2" spans="1:9">
      <c r="A2" s="850" t="s">
        <v>227</v>
      </c>
      <c r="B2" s="850" t="s">
        <v>4</v>
      </c>
      <c r="C2" s="870" t="s">
        <v>228</v>
      </c>
      <c r="D2" s="666" t="s">
        <v>285</v>
      </c>
      <c r="E2" s="666" t="s">
        <v>230</v>
      </c>
      <c r="F2" s="666" t="s">
        <v>230</v>
      </c>
      <c r="G2" s="870" t="s">
        <v>261</v>
      </c>
      <c r="I2" s="422" t="s">
        <v>318</v>
      </c>
    </row>
    <row r="3" spans="1:9">
      <c r="A3" s="850"/>
      <c r="B3" s="850"/>
      <c r="C3" s="870"/>
      <c r="D3" s="666" t="s">
        <v>286</v>
      </c>
      <c r="E3" s="666" t="s">
        <v>236</v>
      </c>
      <c r="F3" s="666" t="s">
        <v>235</v>
      </c>
      <c r="G3" s="870"/>
    </row>
    <row r="4" spans="1:9">
      <c r="A4" s="850" t="s">
        <v>284</v>
      </c>
      <c r="B4" s="850"/>
      <c r="C4" s="667">
        <f>SUM(C5:C81)</f>
        <v>1261967.5800000003</v>
      </c>
      <c r="D4" s="667">
        <f>SUM(D5:D81)</f>
        <v>241</v>
      </c>
      <c r="E4" s="667">
        <f t="shared" ref="E4" si="0">SUM(E5:E81)</f>
        <v>245</v>
      </c>
      <c r="F4" s="667">
        <f>SUM(F5:F81)</f>
        <v>241</v>
      </c>
      <c r="G4" s="667">
        <f>SUM(G5:G81)</f>
        <v>-4</v>
      </c>
      <c r="I4" s="424">
        <f>SUM(I5:I81)</f>
        <v>8</v>
      </c>
    </row>
    <row r="5" spans="1:9">
      <c r="A5" s="391">
        <v>1</v>
      </c>
      <c r="B5" s="705" t="s">
        <v>164</v>
      </c>
      <c r="C5" s="686">
        <v>301654.73</v>
      </c>
      <c r="D5" s="685">
        <v>62</v>
      </c>
      <c r="E5" s="761">
        <v>62</v>
      </c>
      <c r="F5" s="761">
        <v>62</v>
      </c>
      <c r="G5" s="476">
        <f>+F5-E5</f>
        <v>0</v>
      </c>
      <c r="I5" s="423">
        <f>IF(F5&gt;0,1,0)</f>
        <v>1</v>
      </c>
    </row>
    <row r="6" spans="1:9">
      <c r="A6" s="391">
        <v>2</v>
      </c>
      <c r="B6" s="705" t="s">
        <v>167</v>
      </c>
      <c r="C6" s="686">
        <v>73576</v>
      </c>
      <c r="D6" s="685">
        <v>57.5</v>
      </c>
      <c r="E6" s="761">
        <v>57.5</v>
      </c>
      <c r="F6" s="761">
        <v>57.5</v>
      </c>
      <c r="G6" s="476">
        <f t="shared" ref="G6:G69" si="1">+F6-E6</f>
        <v>0</v>
      </c>
      <c r="I6" s="423">
        <f t="shared" ref="I6:I69" si="2">IF(F6&gt;0,1,0)</f>
        <v>1</v>
      </c>
    </row>
    <row r="7" spans="1:9">
      <c r="A7" s="391">
        <v>3</v>
      </c>
      <c r="B7" s="705" t="s">
        <v>196</v>
      </c>
      <c r="C7" s="686">
        <v>120539</v>
      </c>
      <c r="D7" s="685">
        <v>50</v>
      </c>
      <c r="E7" s="761">
        <v>58</v>
      </c>
      <c r="F7" s="761">
        <v>50</v>
      </c>
      <c r="G7" s="476">
        <f t="shared" si="1"/>
        <v>-8</v>
      </c>
      <c r="I7" s="423">
        <f t="shared" si="2"/>
        <v>1</v>
      </c>
    </row>
    <row r="8" spans="1:9">
      <c r="A8" s="391">
        <v>4</v>
      </c>
      <c r="B8" s="705" t="s">
        <v>184</v>
      </c>
      <c r="C8" s="686">
        <v>248073</v>
      </c>
      <c r="D8" s="685">
        <v>22</v>
      </c>
      <c r="E8" s="761">
        <v>17</v>
      </c>
      <c r="F8" s="761">
        <v>22</v>
      </c>
      <c r="G8" s="476">
        <f t="shared" si="1"/>
        <v>5</v>
      </c>
      <c r="I8" s="423">
        <f t="shared" si="2"/>
        <v>1</v>
      </c>
    </row>
    <row r="9" spans="1:9">
      <c r="A9" s="391">
        <v>5</v>
      </c>
      <c r="B9" s="705" t="s">
        <v>194</v>
      </c>
      <c r="C9" s="686">
        <v>20169.75</v>
      </c>
      <c r="D9" s="685">
        <v>20.5</v>
      </c>
      <c r="E9" s="761">
        <v>21.5</v>
      </c>
      <c r="F9" s="761">
        <v>20.5</v>
      </c>
      <c r="G9" s="476">
        <f t="shared" si="1"/>
        <v>-1</v>
      </c>
      <c r="I9" s="423">
        <f t="shared" si="2"/>
        <v>1</v>
      </c>
    </row>
    <row r="10" spans="1:9">
      <c r="A10" s="391">
        <v>6</v>
      </c>
      <c r="B10" s="705" t="s">
        <v>186</v>
      </c>
      <c r="C10" s="686">
        <v>91094.73</v>
      </c>
      <c r="D10" s="685">
        <v>20</v>
      </c>
      <c r="E10" s="761">
        <v>20</v>
      </c>
      <c r="F10" s="761">
        <v>20</v>
      </c>
      <c r="G10" s="476">
        <f t="shared" si="1"/>
        <v>0</v>
      </c>
      <c r="I10" s="423">
        <f t="shared" si="2"/>
        <v>1</v>
      </c>
    </row>
    <row r="11" spans="1:9">
      <c r="A11" s="391">
        <v>7</v>
      </c>
      <c r="B11" s="705" t="s">
        <v>183</v>
      </c>
      <c r="C11" s="686">
        <v>9199</v>
      </c>
      <c r="D11" s="685">
        <v>7</v>
      </c>
      <c r="E11" s="761">
        <v>7</v>
      </c>
      <c r="F11" s="761">
        <v>7</v>
      </c>
      <c r="G11" s="476">
        <f t="shared" si="1"/>
        <v>0</v>
      </c>
      <c r="I11" s="423">
        <f t="shared" si="2"/>
        <v>1</v>
      </c>
    </row>
    <row r="12" spans="1:9">
      <c r="A12" s="391">
        <v>8</v>
      </c>
      <c r="B12" s="705" t="s">
        <v>192</v>
      </c>
      <c r="C12" s="686">
        <v>75807</v>
      </c>
      <c r="D12" s="685">
        <v>2</v>
      </c>
      <c r="E12" s="761">
        <v>2</v>
      </c>
      <c r="F12" s="761">
        <v>2</v>
      </c>
      <c r="G12" s="476">
        <f t="shared" si="1"/>
        <v>0</v>
      </c>
      <c r="I12" s="423">
        <f t="shared" si="2"/>
        <v>1</v>
      </c>
    </row>
    <row r="13" spans="1:9">
      <c r="A13" s="391">
        <v>9</v>
      </c>
      <c r="B13" s="705" t="s">
        <v>155</v>
      </c>
      <c r="C13" s="686">
        <v>2</v>
      </c>
      <c r="D13" s="685">
        <v>0</v>
      </c>
      <c r="E13" s="761">
        <v>0</v>
      </c>
      <c r="F13" s="761">
        <v>0</v>
      </c>
      <c r="G13" s="476">
        <f t="shared" si="1"/>
        <v>0</v>
      </c>
      <c r="I13" s="423">
        <f t="shared" si="2"/>
        <v>0</v>
      </c>
    </row>
    <row r="14" spans="1:9">
      <c r="A14" s="391">
        <v>10</v>
      </c>
      <c r="B14" s="705" t="s">
        <v>156</v>
      </c>
      <c r="C14" s="686">
        <v>7</v>
      </c>
      <c r="D14" s="685">
        <v>0</v>
      </c>
      <c r="E14" s="761">
        <v>0</v>
      </c>
      <c r="F14" s="761">
        <v>0</v>
      </c>
      <c r="G14" s="476">
        <f t="shared" si="1"/>
        <v>0</v>
      </c>
      <c r="I14" s="423">
        <f t="shared" si="2"/>
        <v>0</v>
      </c>
    </row>
    <row r="15" spans="1:9">
      <c r="A15" s="391">
        <v>11</v>
      </c>
      <c r="B15" s="705" t="s">
        <v>157</v>
      </c>
      <c r="C15" s="686">
        <v>177.2</v>
      </c>
      <c r="D15" s="685">
        <v>0</v>
      </c>
      <c r="E15" s="761">
        <v>0</v>
      </c>
      <c r="F15" s="761">
        <v>0</v>
      </c>
      <c r="G15" s="476">
        <f t="shared" si="1"/>
        <v>0</v>
      </c>
      <c r="I15" s="423">
        <f t="shared" si="2"/>
        <v>0</v>
      </c>
    </row>
    <row r="16" spans="1:9">
      <c r="A16" s="391">
        <v>12</v>
      </c>
      <c r="B16" s="705" t="s">
        <v>217</v>
      </c>
      <c r="C16" s="686">
        <v>79.459999999999994</v>
      </c>
      <c r="D16" s="685">
        <v>0</v>
      </c>
      <c r="E16" s="761">
        <v>0</v>
      </c>
      <c r="F16" s="761">
        <v>0</v>
      </c>
      <c r="G16" s="476">
        <f t="shared" si="1"/>
        <v>0</v>
      </c>
      <c r="I16" s="423">
        <f t="shared" si="2"/>
        <v>0</v>
      </c>
    </row>
    <row r="17" spans="1:9">
      <c r="A17" s="391">
        <v>13</v>
      </c>
      <c r="B17" s="705" t="s">
        <v>158</v>
      </c>
      <c r="C17" s="686">
        <v>2</v>
      </c>
      <c r="D17" s="685">
        <v>0</v>
      </c>
      <c r="E17" s="761">
        <v>0</v>
      </c>
      <c r="F17" s="761">
        <v>0</v>
      </c>
      <c r="G17" s="476">
        <f t="shared" si="1"/>
        <v>0</v>
      </c>
      <c r="I17" s="423">
        <f t="shared" si="2"/>
        <v>0</v>
      </c>
    </row>
    <row r="18" spans="1:9">
      <c r="A18" s="391">
        <v>14</v>
      </c>
      <c r="B18" s="705" t="s">
        <v>159</v>
      </c>
      <c r="C18" s="686">
        <v>54</v>
      </c>
      <c r="D18" s="685">
        <v>0</v>
      </c>
      <c r="E18" s="761">
        <v>0</v>
      </c>
      <c r="F18" s="761">
        <v>0</v>
      </c>
      <c r="G18" s="476">
        <f t="shared" si="1"/>
        <v>0</v>
      </c>
      <c r="I18" s="423">
        <f t="shared" si="2"/>
        <v>0</v>
      </c>
    </row>
    <row r="19" spans="1:9">
      <c r="A19" s="391">
        <v>15</v>
      </c>
      <c r="B19" s="705" t="s">
        <v>160</v>
      </c>
      <c r="C19" s="686">
        <v>2247.75</v>
      </c>
      <c r="D19" s="685">
        <v>0</v>
      </c>
      <c r="E19" s="761">
        <v>0</v>
      </c>
      <c r="F19" s="761">
        <v>0</v>
      </c>
      <c r="G19" s="476">
        <f t="shared" si="1"/>
        <v>0</v>
      </c>
      <c r="I19" s="423">
        <f t="shared" si="2"/>
        <v>0</v>
      </c>
    </row>
    <row r="20" spans="1:9">
      <c r="A20" s="391">
        <v>16</v>
      </c>
      <c r="B20" s="762" t="s">
        <v>161</v>
      </c>
      <c r="C20" s="686">
        <v>25.5</v>
      </c>
      <c r="D20" s="685">
        <v>0</v>
      </c>
      <c r="E20" s="761">
        <v>0</v>
      </c>
      <c r="F20" s="761">
        <v>0</v>
      </c>
      <c r="G20" s="476">
        <f t="shared" si="1"/>
        <v>0</v>
      </c>
      <c r="I20" s="423">
        <f t="shared" si="2"/>
        <v>0</v>
      </c>
    </row>
    <row r="21" spans="1:9">
      <c r="A21" s="391">
        <v>17</v>
      </c>
      <c r="B21" s="705" t="s">
        <v>162</v>
      </c>
      <c r="C21" s="686">
        <v>54.5</v>
      </c>
      <c r="D21" s="685">
        <v>0</v>
      </c>
      <c r="E21" s="761">
        <v>0</v>
      </c>
      <c r="F21" s="761">
        <v>0</v>
      </c>
      <c r="G21" s="476">
        <f t="shared" si="1"/>
        <v>0</v>
      </c>
      <c r="I21" s="423">
        <f t="shared" si="2"/>
        <v>0</v>
      </c>
    </row>
    <row r="22" spans="1:9">
      <c r="A22" s="391">
        <v>18</v>
      </c>
      <c r="B22" s="705" t="s">
        <v>174</v>
      </c>
      <c r="C22" s="686">
        <v>7515</v>
      </c>
      <c r="D22" s="685">
        <v>0</v>
      </c>
      <c r="E22" s="761">
        <v>0</v>
      </c>
      <c r="F22" s="761">
        <v>0</v>
      </c>
      <c r="G22" s="476">
        <f t="shared" si="1"/>
        <v>0</v>
      </c>
      <c r="I22" s="423">
        <f t="shared" si="2"/>
        <v>0</v>
      </c>
    </row>
    <row r="23" spans="1:9">
      <c r="A23" s="391">
        <v>19</v>
      </c>
      <c r="B23" s="705" t="s">
        <v>175</v>
      </c>
      <c r="C23" s="686">
        <v>28.75</v>
      </c>
      <c r="D23" s="685">
        <v>0</v>
      </c>
      <c r="E23" s="761">
        <v>0</v>
      </c>
      <c r="F23" s="761">
        <v>0</v>
      </c>
      <c r="G23" s="476">
        <f t="shared" si="1"/>
        <v>0</v>
      </c>
      <c r="I23" s="423">
        <f t="shared" si="2"/>
        <v>0</v>
      </c>
    </row>
    <row r="24" spans="1:9">
      <c r="A24" s="391">
        <v>20</v>
      </c>
      <c r="B24" s="705" t="s">
        <v>176</v>
      </c>
      <c r="C24" s="686">
        <v>3822</v>
      </c>
      <c r="D24" s="685">
        <v>0</v>
      </c>
      <c r="E24" s="761">
        <v>0</v>
      </c>
      <c r="F24" s="761">
        <v>0</v>
      </c>
      <c r="G24" s="476">
        <f t="shared" si="1"/>
        <v>0</v>
      </c>
      <c r="I24" s="423">
        <f t="shared" si="2"/>
        <v>0</v>
      </c>
    </row>
    <row r="25" spans="1:9">
      <c r="A25" s="391">
        <v>21</v>
      </c>
      <c r="B25" s="705" t="s">
        <v>177</v>
      </c>
      <c r="C25" s="686">
        <v>6787.03</v>
      </c>
      <c r="D25" s="685">
        <v>0</v>
      </c>
      <c r="E25" s="761">
        <v>0</v>
      </c>
      <c r="F25" s="761">
        <v>0</v>
      </c>
      <c r="G25" s="476">
        <f t="shared" si="1"/>
        <v>0</v>
      </c>
      <c r="I25" s="423">
        <f t="shared" si="2"/>
        <v>0</v>
      </c>
    </row>
    <row r="26" spans="1:9">
      <c r="A26" s="391">
        <v>22</v>
      </c>
      <c r="B26" s="705" t="s">
        <v>178</v>
      </c>
      <c r="C26" s="764">
        <v>2706.75</v>
      </c>
      <c r="D26" s="685">
        <v>0</v>
      </c>
      <c r="E26" s="761">
        <v>0</v>
      </c>
      <c r="F26" s="761">
        <v>0</v>
      </c>
      <c r="G26" s="476">
        <f t="shared" si="1"/>
        <v>0</v>
      </c>
      <c r="I26" s="423">
        <f t="shared" si="2"/>
        <v>0</v>
      </c>
    </row>
    <row r="27" spans="1:9">
      <c r="A27" s="391">
        <v>23</v>
      </c>
      <c r="B27" s="705" t="s">
        <v>179</v>
      </c>
      <c r="C27" s="686">
        <v>157</v>
      </c>
      <c r="D27" s="685">
        <v>0</v>
      </c>
      <c r="E27" s="761">
        <v>0</v>
      </c>
      <c r="F27" s="761">
        <v>0</v>
      </c>
      <c r="G27" s="476">
        <f t="shared" si="1"/>
        <v>0</v>
      </c>
      <c r="I27" s="423">
        <f t="shared" si="2"/>
        <v>0</v>
      </c>
    </row>
    <row r="28" spans="1:9">
      <c r="A28" s="391">
        <v>24</v>
      </c>
      <c r="B28" s="705" t="s">
        <v>180</v>
      </c>
      <c r="C28" s="686">
        <v>0.25</v>
      </c>
      <c r="D28" s="685">
        <v>0</v>
      </c>
      <c r="E28" s="761">
        <v>0</v>
      </c>
      <c r="F28" s="761">
        <v>0</v>
      </c>
      <c r="G28" s="476">
        <f t="shared" si="1"/>
        <v>0</v>
      </c>
      <c r="I28" s="423">
        <f t="shared" si="2"/>
        <v>0</v>
      </c>
    </row>
    <row r="29" spans="1:9">
      <c r="A29" s="391">
        <v>25</v>
      </c>
      <c r="B29" s="705" t="s">
        <v>181</v>
      </c>
      <c r="C29" s="686">
        <v>18</v>
      </c>
      <c r="D29" s="685">
        <v>0</v>
      </c>
      <c r="E29" s="761">
        <v>0</v>
      </c>
      <c r="F29" s="761">
        <v>0</v>
      </c>
      <c r="G29" s="476">
        <f t="shared" si="1"/>
        <v>0</v>
      </c>
      <c r="I29" s="423">
        <f t="shared" si="2"/>
        <v>0</v>
      </c>
    </row>
    <row r="30" spans="1:9">
      <c r="A30" s="391">
        <v>26</v>
      </c>
      <c r="B30" s="705" t="s">
        <v>165</v>
      </c>
      <c r="C30" s="686">
        <v>692.75</v>
      </c>
      <c r="D30" s="685">
        <v>0</v>
      </c>
      <c r="E30" s="761">
        <v>0</v>
      </c>
      <c r="F30" s="761">
        <v>0</v>
      </c>
      <c r="G30" s="476">
        <f t="shared" si="1"/>
        <v>0</v>
      </c>
      <c r="I30" s="423">
        <f t="shared" si="2"/>
        <v>0</v>
      </c>
    </row>
    <row r="31" spans="1:9">
      <c r="A31" s="391">
        <v>27</v>
      </c>
      <c r="B31" s="705" t="s">
        <v>166</v>
      </c>
      <c r="C31" s="686">
        <v>329</v>
      </c>
      <c r="D31" s="685">
        <v>0</v>
      </c>
      <c r="E31" s="761">
        <v>0</v>
      </c>
      <c r="F31" s="761">
        <v>0</v>
      </c>
      <c r="G31" s="476">
        <f t="shared" si="1"/>
        <v>0</v>
      </c>
      <c r="I31" s="423">
        <f t="shared" si="2"/>
        <v>0</v>
      </c>
    </row>
    <row r="32" spans="1:9">
      <c r="A32" s="391">
        <v>28</v>
      </c>
      <c r="B32" s="705" t="s">
        <v>168</v>
      </c>
      <c r="C32" s="686">
        <v>1401</v>
      </c>
      <c r="D32" s="685">
        <v>0</v>
      </c>
      <c r="E32" s="761">
        <v>0</v>
      </c>
      <c r="F32" s="761">
        <v>0</v>
      </c>
      <c r="G32" s="476">
        <f t="shared" si="1"/>
        <v>0</v>
      </c>
      <c r="I32" s="423">
        <f t="shared" si="2"/>
        <v>0</v>
      </c>
    </row>
    <row r="33" spans="1:9">
      <c r="A33" s="391">
        <v>29</v>
      </c>
      <c r="B33" s="705" t="s">
        <v>169</v>
      </c>
      <c r="C33" s="686">
        <v>4950.75</v>
      </c>
      <c r="D33" s="685">
        <v>0</v>
      </c>
      <c r="E33" s="761">
        <v>0</v>
      </c>
      <c r="F33" s="761">
        <v>0</v>
      </c>
      <c r="G33" s="476">
        <f t="shared" si="1"/>
        <v>0</v>
      </c>
      <c r="I33" s="423">
        <f t="shared" si="2"/>
        <v>0</v>
      </c>
    </row>
    <row r="34" spans="1:9">
      <c r="A34" s="391">
        <v>30</v>
      </c>
      <c r="B34" s="705" t="s">
        <v>170</v>
      </c>
      <c r="C34" s="686">
        <v>90199</v>
      </c>
      <c r="D34" s="685">
        <v>0</v>
      </c>
      <c r="E34" s="761">
        <v>0</v>
      </c>
      <c r="F34" s="761">
        <v>0</v>
      </c>
      <c r="G34" s="476">
        <f t="shared" si="1"/>
        <v>0</v>
      </c>
      <c r="I34" s="423">
        <f t="shared" si="2"/>
        <v>0</v>
      </c>
    </row>
    <row r="35" spans="1:9">
      <c r="A35" s="391">
        <v>31</v>
      </c>
      <c r="B35" s="705" t="s">
        <v>171</v>
      </c>
      <c r="C35" s="686">
        <v>0.1</v>
      </c>
      <c r="D35" s="685">
        <v>0</v>
      </c>
      <c r="E35" s="761">
        <v>0</v>
      </c>
      <c r="F35" s="761">
        <v>0</v>
      </c>
      <c r="G35" s="476">
        <f t="shared" si="1"/>
        <v>0</v>
      </c>
      <c r="I35" s="423">
        <f t="shared" si="2"/>
        <v>0</v>
      </c>
    </row>
    <row r="36" spans="1:9">
      <c r="A36" s="391">
        <v>32</v>
      </c>
      <c r="B36" s="705" t="s">
        <v>172</v>
      </c>
      <c r="C36" s="686">
        <v>830</v>
      </c>
      <c r="D36" s="685">
        <v>0</v>
      </c>
      <c r="E36" s="761">
        <v>0</v>
      </c>
      <c r="F36" s="761">
        <v>0</v>
      </c>
      <c r="G36" s="476">
        <f t="shared" si="1"/>
        <v>0</v>
      </c>
      <c r="I36" s="423">
        <f t="shared" si="2"/>
        <v>0</v>
      </c>
    </row>
    <row r="37" spans="1:9">
      <c r="A37" s="391">
        <v>33</v>
      </c>
      <c r="B37" s="705" t="s">
        <v>134</v>
      </c>
      <c r="C37" s="686">
        <v>294.75</v>
      </c>
      <c r="D37" s="685">
        <v>0</v>
      </c>
      <c r="E37" s="761">
        <v>0</v>
      </c>
      <c r="F37" s="761">
        <v>0</v>
      </c>
      <c r="G37" s="476">
        <f t="shared" si="1"/>
        <v>0</v>
      </c>
      <c r="I37" s="423">
        <f t="shared" si="2"/>
        <v>0</v>
      </c>
    </row>
    <row r="38" spans="1:9">
      <c r="A38" s="391">
        <v>34</v>
      </c>
      <c r="B38" s="705" t="s">
        <v>135</v>
      </c>
      <c r="C38" s="686">
        <v>34.5</v>
      </c>
      <c r="D38" s="685">
        <v>0</v>
      </c>
      <c r="E38" s="761">
        <v>0</v>
      </c>
      <c r="F38" s="761">
        <v>0</v>
      </c>
      <c r="G38" s="476">
        <f t="shared" si="1"/>
        <v>0</v>
      </c>
      <c r="I38" s="423">
        <f t="shared" si="2"/>
        <v>0</v>
      </c>
    </row>
    <row r="39" spans="1:9">
      <c r="A39" s="391">
        <v>35</v>
      </c>
      <c r="B39" s="705" t="s">
        <v>136</v>
      </c>
      <c r="C39" s="686">
        <v>297.5</v>
      </c>
      <c r="D39" s="685">
        <v>0</v>
      </c>
      <c r="E39" s="761">
        <v>0</v>
      </c>
      <c r="F39" s="761">
        <v>0</v>
      </c>
      <c r="G39" s="476">
        <f t="shared" si="1"/>
        <v>0</v>
      </c>
      <c r="I39" s="423">
        <f t="shared" si="2"/>
        <v>0</v>
      </c>
    </row>
    <row r="40" spans="1:9">
      <c r="A40" s="391">
        <v>36</v>
      </c>
      <c r="B40" s="705" t="s">
        <v>137</v>
      </c>
      <c r="C40" s="686">
        <v>21</v>
      </c>
      <c r="D40" s="685">
        <v>0</v>
      </c>
      <c r="E40" s="761">
        <v>0</v>
      </c>
      <c r="F40" s="761">
        <v>0</v>
      </c>
      <c r="G40" s="476">
        <f t="shared" si="1"/>
        <v>0</v>
      </c>
      <c r="I40" s="423">
        <f t="shared" si="2"/>
        <v>0</v>
      </c>
    </row>
    <row r="41" spans="1:9">
      <c r="A41" s="391">
        <v>37</v>
      </c>
      <c r="B41" s="705" t="s">
        <v>138</v>
      </c>
      <c r="C41" s="686">
        <v>1172</v>
      </c>
      <c r="D41" s="685">
        <v>0</v>
      </c>
      <c r="E41" s="761">
        <v>0</v>
      </c>
      <c r="F41" s="761">
        <v>0</v>
      </c>
      <c r="G41" s="476">
        <f t="shared" si="1"/>
        <v>0</v>
      </c>
      <c r="I41" s="423">
        <f t="shared" si="2"/>
        <v>0</v>
      </c>
    </row>
    <row r="42" spans="1:9">
      <c r="A42" s="391">
        <v>38</v>
      </c>
      <c r="B42" s="705" t="s">
        <v>139</v>
      </c>
      <c r="C42" s="686">
        <v>1718.25</v>
      </c>
      <c r="D42" s="685">
        <v>0</v>
      </c>
      <c r="E42" s="761">
        <v>0</v>
      </c>
      <c r="F42" s="761">
        <v>0</v>
      </c>
      <c r="G42" s="476">
        <f t="shared" si="1"/>
        <v>0</v>
      </c>
      <c r="I42" s="423">
        <f t="shared" si="2"/>
        <v>0</v>
      </c>
    </row>
    <row r="43" spans="1:9">
      <c r="A43" s="391">
        <v>39</v>
      </c>
      <c r="B43" s="705" t="s">
        <v>140</v>
      </c>
      <c r="C43" s="686">
        <v>305.25</v>
      </c>
      <c r="D43" s="685">
        <v>0</v>
      </c>
      <c r="E43" s="761">
        <v>0</v>
      </c>
      <c r="F43" s="761">
        <v>0</v>
      </c>
      <c r="G43" s="476">
        <f t="shared" si="1"/>
        <v>0</v>
      </c>
      <c r="I43" s="423">
        <f t="shared" si="2"/>
        <v>0</v>
      </c>
    </row>
    <row r="44" spans="1:9">
      <c r="A44" s="391">
        <v>40</v>
      </c>
      <c r="B44" s="705" t="s">
        <v>141</v>
      </c>
      <c r="C44" s="686">
        <v>16</v>
      </c>
      <c r="D44" s="685">
        <v>0</v>
      </c>
      <c r="E44" s="761">
        <v>0</v>
      </c>
      <c r="F44" s="761">
        <v>0</v>
      </c>
      <c r="G44" s="476">
        <f t="shared" si="1"/>
        <v>0</v>
      </c>
      <c r="I44" s="423">
        <f t="shared" si="2"/>
        <v>0</v>
      </c>
    </row>
    <row r="45" spans="1:9">
      <c r="A45" s="391">
        <v>41</v>
      </c>
      <c r="B45" s="705" t="s">
        <v>142</v>
      </c>
      <c r="C45" s="686">
        <v>675.25</v>
      </c>
      <c r="D45" s="685">
        <v>0</v>
      </c>
      <c r="E45" s="761">
        <v>0</v>
      </c>
      <c r="F45" s="761">
        <v>0</v>
      </c>
      <c r="G45" s="476">
        <f t="shared" si="1"/>
        <v>0</v>
      </c>
      <c r="I45" s="423">
        <f t="shared" si="2"/>
        <v>0</v>
      </c>
    </row>
    <row r="46" spans="1:9">
      <c r="A46" s="391">
        <v>42</v>
      </c>
      <c r="B46" s="705" t="s">
        <v>143</v>
      </c>
      <c r="C46" s="686">
        <v>80</v>
      </c>
      <c r="D46" s="685">
        <v>0</v>
      </c>
      <c r="E46" s="761">
        <v>0</v>
      </c>
      <c r="F46" s="761">
        <v>0</v>
      </c>
      <c r="G46" s="476">
        <f t="shared" si="1"/>
        <v>0</v>
      </c>
      <c r="I46" s="423">
        <f t="shared" si="2"/>
        <v>0</v>
      </c>
    </row>
    <row r="47" spans="1:9">
      <c r="A47" s="391">
        <v>43</v>
      </c>
      <c r="B47" s="705" t="s">
        <v>144</v>
      </c>
      <c r="C47" s="686">
        <v>69.25</v>
      </c>
      <c r="D47" s="685">
        <v>0</v>
      </c>
      <c r="E47" s="761">
        <v>0</v>
      </c>
      <c r="F47" s="761">
        <v>0</v>
      </c>
      <c r="G47" s="476">
        <f t="shared" si="1"/>
        <v>0</v>
      </c>
      <c r="I47" s="423">
        <f t="shared" si="2"/>
        <v>0</v>
      </c>
    </row>
    <row r="48" spans="1:9">
      <c r="A48" s="391">
        <v>44</v>
      </c>
      <c r="B48" s="705" t="s">
        <v>145</v>
      </c>
      <c r="C48" s="686">
        <v>1713.25</v>
      </c>
      <c r="D48" s="685">
        <v>0</v>
      </c>
      <c r="E48" s="761">
        <v>0</v>
      </c>
      <c r="F48" s="761">
        <v>0</v>
      </c>
      <c r="G48" s="476">
        <f t="shared" si="1"/>
        <v>0</v>
      </c>
      <c r="I48" s="423">
        <f t="shared" si="2"/>
        <v>0</v>
      </c>
    </row>
    <row r="49" spans="1:9">
      <c r="A49" s="391">
        <v>45</v>
      </c>
      <c r="B49" s="705" t="s">
        <v>146</v>
      </c>
      <c r="C49" s="686">
        <v>17083.62</v>
      </c>
      <c r="D49" s="685">
        <v>0</v>
      </c>
      <c r="E49" s="761">
        <v>0</v>
      </c>
      <c r="F49" s="761">
        <v>0</v>
      </c>
      <c r="G49" s="476">
        <f t="shared" si="1"/>
        <v>0</v>
      </c>
      <c r="I49" s="423">
        <f t="shared" si="2"/>
        <v>0</v>
      </c>
    </row>
    <row r="50" spans="1:9">
      <c r="A50" s="391">
        <v>46</v>
      </c>
      <c r="B50" s="762" t="s">
        <v>147</v>
      </c>
      <c r="C50" s="686">
        <v>677.8</v>
      </c>
      <c r="D50" s="685">
        <v>0</v>
      </c>
      <c r="E50" s="761">
        <v>0</v>
      </c>
      <c r="F50" s="761">
        <v>0</v>
      </c>
      <c r="G50" s="476">
        <f t="shared" si="1"/>
        <v>0</v>
      </c>
      <c r="I50" s="423">
        <f t="shared" si="2"/>
        <v>0</v>
      </c>
    </row>
    <row r="51" spans="1:9">
      <c r="A51" s="391">
        <v>47</v>
      </c>
      <c r="B51" s="705" t="s">
        <v>148</v>
      </c>
      <c r="C51" s="686">
        <v>1364.64</v>
      </c>
      <c r="D51" s="685">
        <v>0</v>
      </c>
      <c r="E51" s="761">
        <v>0</v>
      </c>
      <c r="F51" s="761">
        <v>0</v>
      </c>
      <c r="G51" s="476">
        <f t="shared" si="1"/>
        <v>0</v>
      </c>
      <c r="I51" s="423">
        <f t="shared" si="2"/>
        <v>0</v>
      </c>
    </row>
    <row r="52" spans="1:9">
      <c r="A52" s="391">
        <v>48</v>
      </c>
      <c r="B52" s="705" t="s">
        <v>149</v>
      </c>
      <c r="C52" s="686">
        <v>1163.1400000000001</v>
      </c>
      <c r="D52" s="685">
        <v>0</v>
      </c>
      <c r="E52" s="761">
        <v>0</v>
      </c>
      <c r="F52" s="761">
        <v>0</v>
      </c>
      <c r="G52" s="476">
        <f t="shared" si="1"/>
        <v>0</v>
      </c>
      <c r="I52" s="423">
        <f t="shared" si="2"/>
        <v>0</v>
      </c>
    </row>
    <row r="53" spans="1:9">
      <c r="A53" s="391">
        <v>49</v>
      </c>
      <c r="B53" s="705" t="s">
        <v>150</v>
      </c>
      <c r="C53" s="686">
        <v>260.75</v>
      </c>
      <c r="D53" s="685">
        <v>0</v>
      </c>
      <c r="E53" s="761">
        <v>0</v>
      </c>
      <c r="F53" s="761">
        <v>0</v>
      </c>
      <c r="G53" s="476">
        <f t="shared" si="1"/>
        <v>0</v>
      </c>
      <c r="I53" s="423">
        <f t="shared" si="2"/>
        <v>0</v>
      </c>
    </row>
    <row r="54" spans="1:9">
      <c r="A54" s="391">
        <v>50</v>
      </c>
      <c r="B54" s="762" t="s">
        <v>151</v>
      </c>
      <c r="C54" s="686">
        <v>140.5</v>
      </c>
      <c r="D54" s="685">
        <v>0</v>
      </c>
      <c r="E54" s="761">
        <v>0</v>
      </c>
      <c r="F54" s="761">
        <v>0</v>
      </c>
      <c r="G54" s="476">
        <f t="shared" si="1"/>
        <v>0</v>
      </c>
      <c r="I54" s="423">
        <f t="shared" si="2"/>
        <v>0</v>
      </c>
    </row>
    <row r="55" spans="1:9">
      <c r="A55" s="391">
        <v>51</v>
      </c>
      <c r="B55" s="705" t="s">
        <v>152</v>
      </c>
      <c r="C55" s="686">
        <v>305</v>
      </c>
      <c r="D55" s="685">
        <v>0</v>
      </c>
      <c r="E55" s="761">
        <v>0</v>
      </c>
      <c r="F55" s="761">
        <v>0</v>
      </c>
      <c r="G55" s="476">
        <f t="shared" si="1"/>
        <v>0</v>
      </c>
      <c r="I55" s="423">
        <f t="shared" si="2"/>
        <v>0</v>
      </c>
    </row>
    <row r="56" spans="1:9">
      <c r="A56" s="391">
        <v>52</v>
      </c>
      <c r="B56" s="705" t="s">
        <v>153</v>
      </c>
      <c r="C56" s="686">
        <v>182.5</v>
      </c>
      <c r="D56" s="685">
        <v>0</v>
      </c>
      <c r="E56" s="761">
        <v>0</v>
      </c>
      <c r="F56" s="761">
        <v>0</v>
      </c>
      <c r="G56" s="476">
        <f t="shared" si="1"/>
        <v>0</v>
      </c>
      <c r="I56" s="423">
        <f t="shared" si="2"/>
        <v>0</v>
      </c>
    </row>
    <row r="57" spans="1:9">
      <c r="A57" s="391">
        <v>53</v>
      </c>
      <c r="B57" s="705" t="s">
        <v>185</v>
      </c>
      <c r="C57" s="686">
        <v>5635.76</v>
      </c>
      <c r="D57" s="685">
        <v>0</v>
      </c>
      <c r="E57" s="761">
        <v>0</v>
      </c>
      <c r="F57" s="761">
        <v>0</v>
      </c>
      <c r="G57" s="476">
        <f t="shared" si="1"/>
        <v>0</v>
      </c>
      <c r="I57" s="423">
        <f t="shared" si="2"/>
        <v>0</v>
      </c>
    </row>
    <row r="58" spans="1:9">
      <c r="A58" s="391">
        <v>54</v>
      </c>
      <c r="B58" s="705" t="s">
        <v>187</v>
      </c>
      <c r="C58" s="686">
        <v>33153.5</v>
      </c>
      <c r="D58" s="685">
        <v>0</v>
      </c>
      <c r="E58" s="761">
        <v>0</v>
      </c>
      <c r="F58" s="761">
        <v>0</v>
      </c>
      <c r="G58" s="476">
        <f t="shared" si="1"/>
        <v>0</v>
      </c>
      <c r="I58" s="423">
        <f t="shared" si="2"/>
        <v>0</v>
      </c>
    </row>
    <row r="59" spans="1:9">
      <c r="A59" s="391">
        <v>55</v>
      </c>
      <c r="B59" s="705" t="s">
        <v>188</v>
      </c>
      <c r="C59" s="686">
        <v>5374.2</v>
      </c>
      <c r="D59" s="685">
        <v>0</v>
      </c>
      <c r="E59" s="761">
        <v>0</v>
      </c>
      <c r="F59" s="761">
        <v>0</v>
      </c>
      <c r="G59" s="476">
        <f t="shared" si="1"/>
        <v>0</v>
      </c>
      <c r="I59" s="423">
        <f t="shared" si="2"/>
        <v>0</v>
      </c>
    </row>
    <row r="60" spans="1:9">
      <c r="A60" s="391">
        <v>56</v>
      </c>
      <c r="B60" s="762" t="s">
        <v>189</v>
      </c>
      <c r="C60" s="765">
        <v>6546.5</v>
      </c>
      <c r="D60" s="767">
        <v>0</v>
      </c>
      <c r="E60" s="767">
        <v>0</v>
      </c>
      <c r="F60" s="761">
        <v>0</v>
      </c>
      <c r="G60" s="476">
        <f t="shared" si="1"/>
        <v>0</v>
      </c>
      <c r="I60" s="423">
        <f t="shared" si="2"/>
        <v>0</v>
      </c>
    </row>
    <row r="61" spans="1:9">
      <c r="A61" s="391">
        <v>57</v>
      </c>
      <c r="B61" s="705" t="s">
        <v>190</v>
      </c>
      <c r="C61" s="686">
        <v>8300.0499999999993</v>
      </c>
      <c r="D61" s="685">
        <v>0</v>
      </c>
      <c r="E61" s="761">
        <v>0</v>
      </c>
      <c r="F61" s="761">
        <v>0</v>
      </c>
      <c r="G61" s="476">
        <f t="shared" si="1"/>
        <v>0</v>
      </c>
      <c r="I61" s="423">
        <f t="shared" si="2"/>
        <v>0</v>
      </c>
    </row>
    <row r="62" spans="1:9">
      <c r="A62" s="391">
        <v>58</v>
      </c>
      <c r="B62" s="705" t="s">
        <v>191</v>
      </c>
      <c r="C62" s="686">
        <v>2941</v>
      </c>
      <c r="D62" s="685">
        <v>0</v>
      </c>
      <c r="E62" s="761">
        <v>0</v>
      </c>
      <c r="F62" s="761">
        <v>0</v>
      </c>
      <c r="G62" s="476">
        <f t="shared" si="1"/>
        <v>0</v>
      </c>
      <c r="I62" s="423">
        <f t="shared" si="2"/>
        <v>0</v>
      </c>
    </row>
    <row r="63" spans="1:9">
      <c r="A63" s="391">
        <v>59</v>
      </c>
      <c r="B63" s="705" t="s">
        <v>193</v>
      </c>
      <c r="C63" s="686">
        <v>46473.45</v>
      </c>
      <c r="D63" s="685">
        <v>0</v>
      </c>
      <c r="E63" s="761">
        <v>0</v>
      </c>
      <c r="F63" s="761">
        <v>0</v>
      </c>
      <c r="G63" s="476">
        <f t="shared" si="1"/>
        <v>0</v>
      </c>
      <c r="I63" s="423">
        <f t="shared" si="2"/>
        <v>0</v>
      </c>
    </row>
    <row r="64" spans="1:9">
      <c r="A64" s="391">
        <v>60</v>
      </c>
      <c r="B64" s="705" t="s">
        <v>195</v>
      </c>
      <c r="C64" s="686">
        <v>1362</v>
      </c>
      <c r="D64" s="685">
        <v>0</v>
      </c>
      <c r="E64" s="761">
        <v>0</v>
      </c>
      <c r="F64" s="761">
        <v>0</v>
      </c>
      <c r="G64" s="476">
        <f t="shared" si="1"/>
        <v>0</v>
      </c>
      <c r="I64" s="423">
        <f t="shared" si="2"/>
        <v>0</v>
      </c>
    </row>
    <row r="65" spans="1:9">
      <c r="A65" s="391">
        <v>61</v>
      </c>
      <c r="B65" s="705" t="s">
        <v>116</v>
      </c>
      <c r="C65" s="686">
        <v>1176.1600000000001</v>
      </c>
      <c r="D65" s="685">
        <v>0</v>
      </c>
      <c r="E65" s="761">
        <v>0</v>
      </c>
      <c r="F65" s="761">
        <v>0</v>
      </c>
      <c r="G65" s="476">
        <f t="shared" si="1"/>
        <v>0</v>
      </c>
      <c r="I65" s="423">
        <f t="shared" si="2"/>
        <v>0</v>
      </c>
    </row>
    <row r="66" spans="1:9">
      <c r="A66" s="391">
        <v>62</v>
      </c>
      <c r="B66" s="705" t="s">
        <v>118</v>
      </c>
      <c r="C66" s="686">
        <v>1522.25</v>
      </c>
      <c r="D66" s="685">
        <v>0</v>
      </c>
      <c r="E66" s="761">
        <v>0</v>
      </c>
      <c r="F66" s="761">
        <v>0</v>
      </c>
      <c r="G66" s="476">
        <f t="shared" si="1"/>
        <v>0</v>
      </c>
      <c r="I66" s="423">
        <f t="shared" si="2"/>
        <v>0</v>
      </c>
    </row>
    <row r="67" spans="1:9">
      <c r="A67" s="391">
        <v>63</v>
      </c>
      <c r="B67" s="705" t="s">
        <v>117</v>
      </c>
      <c r="C67" s="686">
        <v>1180.0999999999999</v>
      </c>
      <c r="D67" s="685">
        <v>0</v>
      </c>
      <c r="E67" s="761">
        <v>0</v>
      </c>
      <c r="F67" s="761">
        <v>0</v>
      </c>
      <c r="G67" s="476">
        <f t="shared" si="1"/>
        <v>0</v>
      </c>
      <c r="I67" s="423">
        <f t="shared" si="2"/>
        <v>0</v>
      </c>
    </row>
    <row r="68" spans="1:9">
      <c r="A68" s="391">
        <v>64</v>
      </c>
      <c r="B68" s="705" t="s">
        <v>119</v>
      </c>
      <c r="C68" s="686">
        <v>2050.81</v>
      </c>
      <c r="D68" s="685">
        <v>0</v>
      </c>
      <c r="E68" s="761">
        <v>0</v>
      </c>
      <c r="F68" s="761">
        <v>0</v>
      </c>
      <c r="G68" s="476">
        <f t="shared" si="1"/>
        <v>0</v>
      </c>
      <c r="I68" s="423">
        <f t="shared" si="2"/>
        <v>0</v>
      </c>
    </row>
    <row r="69" spans="1:9">
      <c r="A69" s="391">
        <v>65</v>
      </c>
      <c r="B69" s="705" t="s">
        <v>120</v>
      </c>
      <c r="C69" s="686">
        <v>179.55</v>
      </c>
      <c r="D69" s="685">
        <v>0</v>
      </c>
      <c r="E69" s="761">
        <v>0</v>
      </c>
      <c r="F69" s="761">
        <v>0</v>
      </c>
      <c r="G69" s="476">
        <f t="shared" si="1"/>
        <v>0</v>
      </c>
      <c r="I69" s="423">
        <f t="shared" si="2"/>
        <v>0</v>
      </c>
    </row>
    <row r="70" spans="1:9">
      <c r="A70" s="391">
        <v>66</v>
      </c>
      <c r="B70" s="705" t="s">
        <v>121</v>
      </c>
      <c r="C70" s="686">
        <v>60.28</v>
      </c>
      <c r="D70" s="685">
        <v>0</v>
      </c>
      <c r="E70" s="761">
        <v>0</v>
      </c>
      <c r="F70" s="761">
        <v>0</v>
      </c>
      <c r="G70" s="476">
        <f t="shared" ref="G70:G81" si="3">+F70-E70</f>
        <v>0</v>
      </c>
      <c r="I70" s="423">
        <f t="shared" ref="I70:I81" si="4">IF(F70&gt;0,1,0)</f>
        <v>0</v>
      </c>
    </row>
    <row r="71" spans="1:9">
      <c r="A71" s="391">
        <v>67</v>
      </c>
      <c r="B71" s="699" t="s">
        <v>122</v>
      </c>
      <c r="C71" s="686">
        <v>86</v>
      </c>
      <c r="D71" s="685">
        <v>0</v>
      </c>
      <c r="E71" s="761">
        <v>0</v>
      </c>
      <c r="F71" s="761">
        <v>0</v>
      </c>
      <c r="G71" s="476">
        <f t="shared" si="3"/>
        <v>0</v>
      </c>
      <c r="I71" s="423">
        <f t="shared" si="4"/>
        <v>0</v>
      </c>
    </row>
    <row r="72" spans="1:9">
      <c r="A72" s="391">
        <v>68</v>
      </c>
      <c r="B72" s="705" t="s">
        <v>123</v>
      </c>
      <c r="C72" s="686">
        <v>807.11</v>
      </c>
      <c r="D72" s="685">
        <v>0</v>
      </c>
      <c r="E72" s="761">
        <v>0</v>
      </c>
      <c r="F72" s="761">
        <v>0</v>
      </c>
      <c r="G72" s="476">
        <f t="shared" si="3"/>
        <v>0</v>
      </c>
      <c r="I72" s="423">
        <f t="shared" si="4"/>
        <v>0</v>
      </c>
    </row>
    <row r="73" spans="1:9">
      <c r="A73" s="391">
        <v>69</v>
      </c>
      <c r="B73" s="705" t="s">
        <v>124</v>
      </c>
      <c r="C73" s="686">
        <v>2706</v>
      </c>
      <c r="D73" s="685">
        <v>0</v>
      </c>
      <c r="E73" s="761">
        <v>0</v>
      </c>
      <c r="F73" s="761">
        <v>0</v>
      </c>
      <c r="G73" s="476">
        <f t="shared" si="3"/>
        <v>0</v>
      </c>
      <c r="I73" s="423">
        <f t="shared" si="4"/>
        <v>0</v>
      </c>
    </row>
    <row r="74" spans="1:9">
      <c r="A74" s="391">
        <v>70</v>
      </c>
      <c r="B74" s="705" t="s">
        <v>125</v>
      </c>
      <c r="C74" s="686">
        <v>1898.3</v>
      </c>
      <c r="D74" s="685">
        <v>0</v>
      </c>
      <c r="E74" s="761">
        <v>0</v>
      </c>
      <c r="F74" s="761">
        <v>0</v>
      </c>
      <c r="G74" s="476">
        <f t="shared" si="3"/>
        <v>0</v>
      </c>
      <c r="I74" s="423">
        <f t="shared" si="4"/>
        <v>0</v>
      </c>
    </row>
    <row r="75" spans="1:9">
      <c r="A75" s="391">
        <v>71</v>
      </c>
      <c r="B75" s="705" t="s">
        <v>126</v>
      </c>
      <c r="C75" s="686">
        <v>1010.75</v>
      </c>
      <c r="D75" s="685">
        <v>0</v>
      </c>
      <c r="E75" s="761">
        <v>0</v>
      </c>
      <c r="F75" s="761">
        <v>0</v>
      </c>
      <c r="G75" s="476">
        <f t="shared" si="3"/>
        <v>0</v>
      </c>
      <c r="I75" s="423">
        <f t="shared" si="4"/>
        <v>0</v>
      </c>
    </row>
    <row r="76" spans="1:9">
      <c r="A76" s="391">
        <v>72</v>
      </c>
      <c r="B76" s="705" t="s">
        <v>127</v>
      </c>
      <c r="C76" s="686">
        <v>60.25</v>
      </c>
      <c r="D76" s="685">
        <v>0</v>
      </c>
      <c r="E76" s="761">
        <v>0</v>
      </c>
      <c r="F76" s="761">
        <v>0</v>
      </c>
      <c r="G76" s="476">
        <f t="shared" si="3"/>
        <v>0</v>
      </c>
      <c r="I76" s="423">
        <f t="shared" si="4"/>
        <v>0</v>
      </c>
    </row>
    <row r="77" spans="1:9">
      <c r="A77" s="391">
        <v>73</v>
      </c>
      <c r="B77" s="705" t="s">
        <v>128</v>
      </c>
      <c r="C77" s="686">
        <v>25</v>
      </c>
      <c r="D77" s="685">
        <v>0</v>
      </c>
      <c r="E77" s="761">
        <v>0</v>
      </c>
      <c r="F77" s="761">
        <v>0</v>
      </c>
      <c r="G77" s="476">
        <f t="shared" si="3"/>
        <v>0</v>
      </c>
      <c r="I77" s="423">
        <f t="shared" si="4"/>
        <v>0</v>
      </c>
    </row>
    <row r="78" spans="1:9">
      <c r="A78" s="391">
        <v>74</v>
      </c>
      <c r="B78" s="705" t="s">
        <v>129</v>
      </c>
      <c r="C78" s="686">
        <v>126.24</v>
      </c>
      <c r="D78" s="685">
        <v>0</v>
      </c>
      <c r="E78" s="761">
        <v>0</v>
      </c>
      <c r="F78" s="761">
        <v>0</v>
      </c>
      <c r="G78" s="476">
        <f t="shared" si="3"/>
        <v>0</v>
      </c>
      <c r="I78" s="423">
        <f t="shared" si="4"/>
        <v>0</v>
      </c>
    </row>
    <row r="79" spans="1:9">
      <c r="A79" s="391">
        <v>75</v>
      </c>
      <c r="B79" s="705" t="s">
        <v>130</v>
      </c>
      <c r="C79" s="686">
        <v>21882</v>
      </c>
      <c r="D79" s="685">
        <v>0</v>
      </c>
      <c r="E79" s="761">
        <v>0</v>
      </c>
      <c r="F79" s="761">
        <v>0</v>
      </c>
      <c r="G79" s="476">
        <f t="shared" si="3"/>
        <v>0</v>
      </c>
      <c r="I79" s="423">
        <f t="shared" si="4"/>
        <v>0</v>
      </c>
    </row>
    <row r="80" spans="1:9">
      <c r="A80" s="391">
        <v>76</v>
      </c>
      <c r="B80" s="705" t="s">
        <v>132</v>
      </c>
      <c r="C80" s="686">
        <v>26781.119999999999</v>
      </c>
      <c r="D80" s="685">
        <v>0</v>
      </c>
      <c r="E80" s="761">
        <v>0</v>
      </c>
      <c r="F80" s="761">
        <v>0</v>
      </c>
      <c r="G80" s="476">
        <f t="shared" si="3"/>
        <v>0</v>
      </c>
      <c r="I80" s="423">
        <f t="shared" si="4"/>
        <v>0</v>
      </c>
    </row>
    <row r="81" spans="1:9">
      <c r="A81" s="391">
        <v>77</v>
      </c>
      <c r="B81" s="705" t="s">
        <v>131</v>
      </c>
      <c r="C81" s="686">
        <v>854.25</v>
      </c>
      <c r="D81" s="685">
        <v>0</v>
      </c>
      <c r="E81" s="761">
        <v>0</v>
      </c>
      <c r="F81" s="761">
        <v>0</v>
      </c>
      <c r="G81" s="476">
        <f t="shared" si="3"/>
        <v>0</v>
      </c>
      <c r="I81" s="423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168B1-F80E-4988-99F3-38CED3DCB7FB}">
  <sheetPr codeName="Sheet73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J3" sqref="A1:XFD1048576"/>
    </sheetView>
  </sheetViews>
  <sheetFormatPr defaultColWidth="9" defaultRowHeight="18.75"/>
  <cols>
    <col min="1" max="1" width="9" style="423"/>
    <col min="2" max="2" width="14.5703125" style="423" customWidth="1"/>
    <col min="3" max="3" width="13.5703125" style="423" customWidth="1"/>
    <col min="4" max="4" width="13.42578125" style="423" customWidth="1"/>
    <col min="5" max="5" width="13.7109375" style="423" customWidth="1"/>
    <col min="6" max="6" width="14.7109375" style="423" customWidth="1"/>
    <col min="7" max="7" width="9" style="423" customWidth="1"/>
    <col min="8" max="16384" width="9" style="423"/>
  </cols>
  <sheetData>
    <row r="1" spans="1:9">
      <c r="A1" s="850" t="s">
        <v>595</v>
      </c>
      <c r="B1" s="850"/>
      <c r="C1" s="850"/>
      <c r="D1" s="850"/>
      <c r="E1" s="850"/>
      <c r="F1" s="850"/>
      <c r="G1" s="850"/>
    </row>
    <row r="2" spans="1:9">
      <c r="A2" s="850" t="s">
        <v>227</v>
      </c>
      <c r="B2" s="850" t="s">
        <v>4</v>
      </c>
      <c r="C2" s="870" t="s">
        <v>228</v>
      </c>
      <c r="D2" s="666" t="s">
        <v>285</v>
      </c>
      <c r="E2" s="666" t="s">
        <v>230</v>
      </c>
      <c r="F2" s="666" t="s">
        <v>230</v>
      </c>
      <c r="G2" s="870" t="s">
        <v>261</v>
      </c>
      <c r="I2" s="422" t="s">
        <v>318</v>
      </c>
    </row>
    <row r="3" spans="1:9">
      <c r="A3" s="850"/>
      <c r="B3" s="850"/>
      <c r="C3" s="870"/>
      <c r="D3" s="666" t="s">
        <v>286</v>
      </c>
      <c r="E3" s="666" t="s">
        <v>236</v>
      </c>
      <c r="F3" s="666" t="s">
        <v>235</v>
      </c>
      <c r="G3" s="870"/>
    </row>
    <row r="4" spans="1:9">
      <c r="A4" s="850" t="s">
        <v>284</v>
      </c>
      <c r="B4" s="850"/>
      <c r="C4" s="667">
        <f>SUM(C5:C81)</f>
        <v>1261967.58</v>
      </c>
      <c r="D4" s="667">
        <f>SUM(D5:D81)</f>
        <v>750</v>
      </c>
      <c r="E4" s="667">
        <f t="shared" ref="E4:F4" si="0">SUM(E5:E81)</f>
        <v>763</v>
      </c>
      <c r="F4" s="667">
        <f t="shared" si="0"/>
        <v>750</v>
      </c>
      <c r="G4" s="667">
        <f>SUM(G5:G81)</f>
        <v>-13</v>
      </c>
      <c r="I4" s="424">
        <f>SUM(I5:I81)</f>
        <v>9</v>
      </c>
    </row>
    <row r="5" spans="1:9">
      <c r="A5" s="391">
        <v>1</v>
      </c>
      <c r="B5" s="703" t="s">
        <v>164</v>
      </c>
      <c r="C5" s="686">
        <v>301654.73</v>
      </c>
      <c r="D5" s="685">
        <v>227</v>
      </c>
      <c r="E5" s="768">
        <v>227</v>
      </c>
      <c r="F5" s="768">
        <v>227</v>
      </c>
      <c r="G5" s="476">
        <f>+F5-E5</f>
        <v>0</v>
      </c>
      <c r="I5" s="423">
        <f>IF(F5&gt;0,1,0)</f>
        <v>1</v>
      </c>
    </row>
    <row r="6" spans="1:9">
      <c r="A6" s="391">
        <v>2</v>
      </c>
      <c r="B6" s="703" t="s">
        <v>184</v>
      </c>
      <c r="C6" s="686">
        <v>248073</v>
      </c>
      <c r="D6" s="685">
        <v>211</v>
      </c>
      <c r="E6" s="768">
        <v>211</v>
      </c>
      <c r="F6" s="768">
        <v>211</v>
      </c>
      <c r="G6" s="476">
        <f t="shared" ref="G6:G69" si="1">+F6-E6</f>
        <v>0</v>
      </c>
      <c r="I6" s="423">
        <f t="shared" ref="I6:I69" si="2">IF(F6&gt;0,1,0)</f>
        <v>1</v>
      </c>
    </row>
    <row r="7" spans="1:9">
      <c r="A7" s="391">
        <v>3</v>
      </c>
      <c r="B7" s="703" t="s">
        <v>196</v>
      </c>
      <c r="C7" s="686">
        <v>120539</v>
      </c>
      <c r="D7" s="685">
        <v>166</v>
      </c>
      <c r="E7" s="768">
        <v>179</v>
      </c>
      <c r="F7" s="768">
        <v>166</v>
      </c>
      <c r="G7" s="476">
        <f t="shared" si="1"/>
        <v>-13</v>
      </c>
      <c r="I7" s="423">
        <f t="shared" si="2"/>
        <v>1</v>
      </c>
    </row>
    <row r="8" spans="1:9">
      <c r="A8" s="391">
        <v>4</v>
      </c>
      <c r="B8" s="703" t="s">
        <v>167</v>
      </c>
      <c r="C8" s="686">
        <v>73576</v>
      </c>
      <c r="D8" s="685">
        <v>97</v>
      </c>
      <c r="E8" s="768">
        <v>97</v>
      </c>
      <c r="F8" s="768">
        <v>97</v>
      </c>
      <c r="G8" s="476">
        <f t="shared" si="1"/>
        <v>0</v>
      </c>
      <c r="I8" s="423">
        <f t="shared" si="2"/>
        <v>1</v>
      </c>
    </row>
    <row r="9" spans="1:9">
      <c r="A9" s="391">
        <v>5</v>
      </c>
      <c r="B9" s="703" t="s">
        <v>186</v>
      </c>
      <c r="C9" s="686">
        <v>91094.73</v>
      </c>
      <c r="D9" s="685">
        <v>23</v>
      </c>
      <c r="E9" s="768">
        <v>23</v>
      </c>
      <c r="F9" s="768">
        <v>23</v>
      </c>
      <c r="G9" s="476">
        <f t="shared" si="1"/>
        <v>0</v>
      </c>
      <c r="I9" s="423">
        <f t="shared" si="2"/>
        <v>1</v>
      </c>
    </row>
    <row r="10" spans="1:9">
      <c r="A10" s="391">
        <v>6</v>
      </c>
      <c r="B10" s="703" t="s">
        <v>193</v>
      </c>
      <c r="C10" s="686">
        <v>46473.45</v>
      </c>
      <c r="D10" s="685">
        <v>11</v>
      </c>
      <c r="E10" s="768">
        <v>11</v>
      </c>
      <c r="F10" s="768">
        <v>11</v>
      </c>
      <c r="G10" s="476">
        <f t="shared" si="1"/>
        <v>0</v>
      </c>
      <c r="I10" s="423">
        <f t="shared" si="2"/>
        <v>1</v>
      </c>
    </row>
    <row r="11" spans="1:9">
      <c r="A11" s="391">
        <v>7</v>
      </c>
      <c r="B11" s="703" t="s">
        <v>183</v>
      </c>
      <c r="C11" s="686">
        <v>9199</v>
      </c>
      <c r="D11" s="685">
        <v>10</v>
      </c>
      <c r="E11" s="768">
        <v>10</v>
      </c>
      <c r="F11" s="768">
        <v>10</v>
      </c>
      <c r="G11" s="476">
        <f t="shared" si="1"/>
        <v>0</v>
      </c>
      <c r="I11" s="423">
        <f t="shared" si="2"/>
        <v>1</v>
      </c>
    </row>
    <row r="12" spans="1:9">
      <c r="A12" s="391">
        <v>8</v>
      </c>
      <c r="B12" s="703" t="s">
        <v>170</v>
      </c>
      <c r="C12" s="686">
        <v>90199</v>
      </c>
      <c r="D12" s="685">
        <v>4</v>
      </c>
      <c r="E12" s="768">
        <v>4</v>
      </c>
      <c r="F12" s="768">
        <v>4</v>
      </c>
      <c r="G12" s="476">
        <f t="shared" si="1"/>
        <v>0</v>
      </c>
      <c r="I12" s="423">
        <f t="shared" si="2"/>
        <v>1</v>
      </c>
    </row>
    <row r="13" spans="1:9">
      <c r="A13" s="391">
        <v>9</v>
      </c>
      <c r="B13" s="703" t="s">
        <v>194</v>
      </c>
      <c r="C13" s="686">
        <v>20169.75</v>
      </c>
      <c r="D13" s="685">
        <v>1</v>
      </c>
      <c r="E13" s="768">
        <v>1</v>
      </c>
      <c r="F13" s="768">
        <v>1</v>
      </c>
      <c r="G13" s="476">
        <f t="shared" si="1"/>
        <v>0</v>
      </c>
      <c r="I13" s="423">
        <f t="shared" si="2"/>
        <v>1</v>
      </c>
    </row>
    <row r="14" spans="1:9">
      <c r="A14" s="391">
        <v>10</v>
      </c>
      <c r="B14" s="703" t="s">
        <v>155</v>
      </c>
      <c r="C14" s="686">
        <v>2</v>
      </c>
      <c r="D14" s="685">
        <v>0</v>
      </c>
      <c r="E14" s="768">
        <v>0</v>
      </c>
      <c r="F14" s="768">
        <v>0</v>
      </c>
      <c r="G14" s="476">
        <f t="shared" si="1"/>
        <v>0</v>
      </c>
      <c r="I14" s="423">
        <f t="shared" si="2"/>
        <v>0</v>
      </c>
    </row>
    <row r="15" spans="1:9">
      <c r="A15" s="391">
        <v>11</v>
      </c>
      <c r="B15" s="769" t="s">
        <v>156</v>
      </c>
      <c r="C15" s="686">
        <v>7</v>
      </c>
      <c r="D15" s="685">
        <v>0</v>
      </c>
      <c r="E15" s="768">
        <v>0</v>
      </c>
      <c r="F15" s="768">
        <v>0</v>
      </c>
      <c r="G15" s="476">
        <f t="shared" si="1"/>
        <v>0</v>
      </c>
      <c r="I15" s="423">
        <f t="shared" si="2"/>
        <v>0</v>
      </c>
    </row>
    <row r="16" spans="1:9">
      <c r="A16" s="391">
        <v>12</v>
      </c>
      <c r="B16" s="703" t="s">
        <v>157</v>
      </c>
      <c r="C16" s="686">
        <v>177.2</v>
      </c>
      <c r="D16" s="685">
        <v>0</v>
      </c>
      <c r="E16" s="768">
        <v>0</v>
      </c>
      <c r="F16" s="768">
        <v>0</v>
      </c>
      <c r="G16" s="476">
        <f t="shared" si="1"/>
        <v>0</v>
      </c>
      <c r="I16" s="423">
        <f t="shared" si="2"/>
        <v>0</v>
      </c>
    </row>
    <row r="17" spans="1:9">
      <c r="A17" s="391">
        <v>13</v>
      </c>
      <c r="B17" s="703" t="s">
        <v>217</v>
      </c>
      <c r="C17" s="686">
        <v>79.459999999999994</v>
      </c>
      <c r="D17" s="685">
        <v>0</v>
      </c>
      <c r="E17" s="768">
        <v>0</v>
      </c>
      <c r="F17" s="768">
        <v>0</v>
      </c>
      <c r="G17" s="476">
        <f t="shared" si="1"/>
        <v>0</v>
      </c>
      <c r="I17" s="423">
        <f t="shared" si="2"/>
        <v>0</v>
      </c>
    </row>
    <row r="18" spans="1:9">
      <c r="A18" s="391">
        <v>14</v>
      </c>
      <c r="B18" s="703" t="s">
        <v>158</v>
      </c>
      <c r="C18" s="686">
        <v>2</v>
      </c>
      <c r="D18" s="685">
        <v>0</v>
      </c>
      <c r="E18" s="768">
        <v>0</v>
      </c>
      <c r="F18" s="768">
        <v>0</v>
      </c>
      <c r="G18" s="476">
        <f t="shared" si="1"/>
        <v>0</v>
      </c>
      <c r="I18" s="423">
        <f t="shared" si="2"/>
        <v>0</v>
      </c>
    </row>
    <row r="19" spans="1:9">
      <c r="A19" s="391">
        <v>15</v>
      </c>
      <c r="B19" s="703" t="s">
        <v>159</v>
      </c>
      <c r="C19" s="686">
        <v>54</v>
      </c>
      <c r="D19" s="685">
        <v>0</v>
      </c>
      <c r="E19" s="768">
        <v>0</v>
      </c>
      <c r="F19" s="768">
        <v>0</v>
      </c>
      <c r="G19" s="476">
        <f t="shared" si="1"/>
        <v>0</v>
      </c>
      <c r="I19" s="423">
        <f t="shared" si="2"/>
        <v>0</v>
      </c>
    </row>
    <row r="20" spans="1:9">
      <c r="A20" s="391">
        <v>16</v>
      </c>
      <c r="B20" s="703" t="s">
        <v>160</v>
      </c>
      <c r="C20" s="686">
        <v>2247.75</v>
      </c>
      <c r="D20" s="685">
        <v>0</v>
      </c>
      <c r="E20" s="768">
        <v>0</v>
      </c>
      <c r="F20" s="768">
        <v>0</v>
      </c>
      <c r="G20" s="476">
        <f t="shared" si="1"/>
        <v>0</v>
      </c>
      <c r="I20" s="423">
        <f t="shared" si="2"/>
        <v>0</v>
      </c>
    </row>
    <row r="21" spans="1:9">
      <c r="A21" s="391">
        <v>17</v>
      </c>
      <c r="B21" s="703" t="s">
        <v>161</v>
      </c>
      <c r="C21" s="686">
        <v>25.5</v>
      </c>
      <c r="D21" s="685">
        <v>0</v>
      </c>
      <c r="E21" s="768">
        <v>0</v>
      </c>
      <c r="F21" s="768">
        <v>0</v>
      </c>
      <c r="G21" s="476">
        <f t="shared" si="1"/>
        <v>0</v>
      </c>
      <c r="I21" s="423">
        <f t="shared" si="2"/>
        <v>0</v>
      </c>
    </row>
    <row r="22" spans="1:9">
      <c r="A22" s="391">
        <v>18</v>
      </c>
      <c r="B22" s="703" t="s">
        <v>162</v>
      </c>
      <c r="C22" s="686">
        <v>54.5</v>
      </c>
      <c r="D22" s="685">
        <v>0</v>
      </c>
      <c r="E22" s="768">
        <v>0</v>
      </c>
      <c r="F22" s="768">
        <v>0</v>
      </c>
      <c r="G22" s="476">
        <f t="shared" si="1"/>
        <v>0</v>
      </c>
      <c r="I22" s="423">
        <f t="shared" si="2"/>
        <v>0</v>
      </c>
    </row>
    <row r="23" spans="1:9">
      <c r="A23" s="391">
        <v>19</v>
      </c>
      <c r="B23" s="703" t="s">
        <v>174</v>
      </c>
      <c r="C23" s="686">
        <v>7515</v>
      </c>
      <c r="D23" s="685">
        <v>0</v>
      </c>
      <c r="E23" s="768">
        <v>0</v>
      </c>
      <c r="F23" s="768">
        <v>0</v>
      </c>
      <c r="G23" s="476">
        <f t="shared" si="1"/>
        <v>0</v>
      </c>
      <c r="I23" s="423">
        <f t="shared" si="2"/>
        <v>0</v>
      </c>
    </row>
    <row r="24" spans="1:9">
      <c r="A24" s="391">
        <v>20</v>
      </c>
      <c r="B24" s="703" t="s">
        <v>175</v>
      </c>
      <c r="C24" s="686">
        <v>28.75</v>
      </c>
      <c r="D24" s="685">
        <v>0</v>
      </c>
      <c r="E24" s="768">
        <v>0</v>
      </c>
      <c r="F24" s="768">
        <v>0</v>
      </c>
      <c r="G24" s="476">
        <f t="shared" si="1"/>
        <v>0</v>
      </c>
      <c r="I24" s="423">
        <f t="shared" si="2"/>
        <v>0</v>
      </c>
    </row>
    <row r="25" spans="1:9">
      <c r="A25" s="391">
        <v>21</v>
      </c>
      <c r="B25" s="703" t="s">
        <v>176</v>
      </c>
      <c r="C25" s="686">
        <v>3822</v>
      </c>
      <c r="D25" s="685">
        <v>0</v>
      </c>
      <c r="E25" s="768">
        <v>0</v>
      </c>
      <c r="F25" s="768">
        <v>0</v>
      </c>
      <c r="G25" s="476">
        <f t="shared" si="1"/>
        <v>0</v>
      </c>
      <c r="I25" s="423">
        <f t="shared" si="2"/>
        <v>0</v>
      </c>
    </row>
    <row r="26" spans="1:9">
      <c r="A26" s="391">
        <v>22</v>
      </c>
      <c r="B26" s="703" t="s">
        <v>177</v>
      </c>
      <c r="C26" s="686">
        <v>6787.03</v>
      </c>
      <c r="D26" s="685">
        <v>0</v>
      </c>
      <c r="E26" s="768">
        <v>0</v>
      </c>
      <c r="F26" s="768">
        <v>0</v>
      </c>
      <c r="G26" s="476">
        <f t="shared" si="1"/>
        <v>0</v>
      </c>
      <c r="I26" s="423">
        <f t="shared" si="2"/>
        <v>0</v>
      </c>
    </row>
    <row r="27" spans="1:9">
      <c r="A27" s="391">
        <v>23</v>
      </c>
      <c r="B27" s="703" t="s">
        <v>178</v>
      </c>
      <c r="C27" s="686">
        <v>2706.75</v>
      </c>
      <c r="D27" s="685">
        <v>0</v>
      </c>
      <c r="E27" s="768">
        <v>0</v>
      </c>
      <c r="F27" s="768">
        <v>0</v>
      </c>
      <c r="G27" s="476">
        <f t="shared" si="1"/>
        <v>0</v>
      </c>
      <c r="I27" s="423">
        <f t="shared" si="2"/>
        <v>0</v>
      </c>
    </row>
    <row r="28" spans="1:9">
      <c r="A28" s="391">
        <v>24</v>
      </c>
      <c r="B28" s="769" t="s">
        <v>179</v>
      </c>
      <c r="C28" s="686">
        <v>157</v>
      </c>
      <c r="D28" s="685">
        <v>0</v>
      </c>
      <c r="E28" s="768">
        <v>0</v>
      </c>
      <c r="F28" s="768">
        <v>0</v>
      </c>
      <c r="G28" s="476">
        <f t="shared" si="1"/>
        <v>0</v>
      </c>
      <c r="I28" s="423">
        <f t="shared" si="2"/>
        <v>0</v>
      </c>
    </row>
    <row r="29" spans="1:9">
      <c r="A29" s="391">
        <v>25</v>
      </c>
      <c r="B29" s="703" t="s">
        <v>180</v>
      </c>
      <c r="C29" s="686">
        <v>0.25</v>
      </c>
      <c r="D29" s="685">
        <v>0</v>
      </c>
      <c r="E29" s="768">
        <v>0</v>
      </c>
      <c r="F29" s="768">
        <v>0</v>
      </c>
      <c r="G29" s="476">
        <f t="shared" si="1"/>
        <v>0</v>
      </c>
      <c r="I29" s="423">
        <f t="shared" si="2"/>
        <v>0</v>
      </c>
    </row>
    <row r="30" spans="1:9">
      <c r="A30" s="391">
        <v>26</v>
      </c>
      <c r="B30" s="703" t="s">
        <v>181</v>
      </c>
      <c r="C30" s="686">
        <v>18</v>
      </c>
      <c r="D30" s="685">
        <v>0</v>
      </c>
      <c r="E30" s="768">
        <v>0</v>
      </c>
      <c r="F30" s="768">
        <v>0</v>
      </c>
      <c r="G30" s="476">
        <f t="shared" si="1"/>
        <v>0</v>
      </c>
      <c r="I30" s="423">
        <f t="shared" si="2"/>
        <v>0</v>
      </c>
    </row>
    <row r="31" spans="1:9">
      <c r="A31" s="391">
        <v>27</v>
      </c>
      <c r="B31" s="769" t="s">
        <v>165</v>
      </c>
      <c r="C31" s="686">
        <v>692.75</v>
      </c>
      <c r="D31" s="685">
        <v>0</v>
      </c>
      <c r="E31" s="768">
        <v>0</v>
      </c>
      <c r="F31" s="768">
        <v>0</v>
      </c>
      <c r="G31" s="476">
        <f t="shared" si="1"/>
        <v>0</v>
      </c>
      <c r="I31" s="423">
        <f t="shared" si="2"/>
        <v>0</v>
      </c>
    </row>
    <row r="32" spans="1:9">
      <c r="A32" s="391">
        <v>28</v>
      </c>
      <c r="B32" s="703" t="s">
        <v>166</v>
      </c>
      <c r="C32" s="686">
        <v>329</v>
      </c>
      <c r="D32" s="685">
        <v>0</v>
      </c>
      <c r="E32" s="768">
        <v>0</v>
      </c>
      <c r="F32" s="768">
        <v>0</v>
      </c>
      <c r="G32" s="476">
        <f t="shared" si="1"/>
        <v>0</v>
      </c>
      <c r="I32" s="423">
        <f t="shared" si="2"/>
        <v>0</v>
      </c>
    </row>
    <row r="33" spans="1:9">
      <c r="A33" s="391">
        <v>29</v>
      </c>
      <c r="B33" s="703" t="s">
        <v>168</v>
      </c>
      <c r="C33" s="686">
        <v>1401</v>
      </c>
      <c r="D33" s="685">
        <v>0</v>
      </c>
      <c r="E33" s="768">
        <v>0</v>
      </c>
      <c r="F33" s="768">
        <v>0</v>
      </c>
      <c r="G33" s="476">
        <f t="shared" si="1"/>
        <v>0</v>
      </c>
      <c r="I33" s="423">
        <f t="shared" si="2"/>
        <v>0</v>
      </c>
    </row>
    <row r="34" spans="1:9">
      <c r="A34" s="391">
        <v>30</v>
      </c>
      <c r="B34" s="703" t="s">
        <v>169</v>
      </c>
      <c r="C34" s="686">
        <v>4950.75</v>
      </c>
      <c r="D34" s="685">
        <v>0</v>
      </c>
      <c r="E34" s="768">
        <v>0</v>
      </c>
      <c r="F34" s="768">
        <v>0</v>
      </c>
      <c r="G34" s="476">
        <f t="shared" si="1"/>
        <v>0</v>
      </c>
      <c r="I34" s="423">
        <f t="shared" si="2"/>
        <v>0</v>
      </c>
    </row>
    <row r="35" spans="1:9">
      <c r="A35" s="391">
        <v>31</v>
      </c>
      <c r="B35" s="703" t="s">
        <v>171</v>
      </c>
      <c r="C35" s="686">
        <v>0.1</v>
      </c>
      <c r="D35" s="685">
        <v>0</v>
      </c>
      <c r="E35" s="768">
        <v>0</v>
      </c>
      <c r="F35" s="768">
        <v>0</v>
      </c>
      <c r="G35" s="476">
        <f t="shared" si="1"/>
        <v>0</v>
      </c>
      <c r="I35" s="423">
        <f t="shared" si="2"/>
        <v>0</v>
      </c>
    </row>
    <row r="36" spans="1:9">
      <c r="A36" s="391">
        <v>32</v>
      </c>
      <c r="B36" s="703" t="s">
        <v>172</v>
      </c>
      <c r="C36" s="686">
        <v>830</v>
      </c>
      <c r="D36" s="685">
        <v>0</v>
      </c>
      <c r="E36" s="768">
        <v>0</v>
      </c>
      <c r="F36" s="768">
        <v>0</v>
      </c>
      <c r="G36" s="476">
        <f t="shared" si="1"/>
        <v>0</v>
      </c>
      <c r="I36" s="423">
        <f t="shared" si="2"/>
        <v>0</v>
      </c>
    </row>
    <row r="37" spans="1:9">
      <c r="A37" s="391">
        <v>33</v>
      </c>
      <c r="B37" s="703" t="s">
        <v>134</v>
      </c>
      <c r="C37" s="686">
        <v>294.75</v>
      </c>
      <c r="D37" s="685">
        <v>0</v>
      </c>
      <c r="E37" s="768">
        <v>0</v>
      </c>
      <c r="F37" s="768">
        <v>0</v>
      </c>
      <c r="G37" s="476">
        <f t="shared" si="1"/>
        <v>0</v>
      </c>
      <c r="I37" s="423">
        <f t="shared" si="2"/>
        <v>0</v>
      </c>
    </row>
    <row r="38" spans="1:9">
      <c r="A38" s="391">
        <v>34</v>
      </c>
      <c r="B38" s="703" t="s">
        <v>135</v>
      </c>
      <c r="C38" s="686">
        <v>34.5</v>
      </c>
      <c r="D38" s="685">
        <v>0</v>
      </c>
      <c r="E38" s="768">
        <v>0</v>
      </c>
      <c r="F38" s="768">
        <v>0</v>
      </c>
      <c r="G38" s="476">
        <f t="shared" si="1"/>
        <v>0</v>
      </c>
      <c r="I38" s="423">
        <f t="shared" si="2"/>
        <v>0</v>
      </c>
    </row>
    <row r="39" spans="1:9">
      <c r="A39" s="391">
        <v>35</v>
      </c>
      <c r="B39" s="703" t="s">
        <v>136</v>
      </c>
      <c r="C39" s="686">
        <v>297.5</v>
      </c>
      <c r="D39" s="685">
        <v>0</v>
      </c>
      <c r="E39" s="768">
        <v>0</v>
      </c>
      <c r="F39" s="768">
        <v>0</v>
      </c>
      <c r="G39" s="476">
        <f t="shared" si="1"/>
        <v>0</v>
      </c>
      <c r="I39" s="423">
        <f t="shared" si="2"/>
        <v>0</v>
      </c>
    </row>
    <row r="40" spans="1:9">
      <c r="A40" s="391">
        <v>36</v>
      </c>
      <c r="B40" s="703" t="s">
        <v>137</v>
      </c>
      <c r="C40" s="686">
        <v>21</v>
      </c>
      <c r="D40" s="685">
        <v>0</v>
      </c>
      <c r="E40" s="768">
        <v>0</v>
      </c>
      <c r="F40" s="768">
        <v>0</v>
      </c>
      <c r="G40" s="476">
        <f t="shared" si="1"/>
        <v>0</v>
      </c>
      <c r="I40" s="423">
        <f t="shared" si="2"/>
        <v>0</v>
      </c>
    </row>
    <row r="41" spans="1:9">
      <c r="A41" s="391">
        <v>37</v>
      </c>
      <c r="B41" s="703" t="s">
        <v>138</v>
      </c>
      <c r="C41" s="686">
        <v>1172</v>
      </c>
      <c r="D41" s="685">
        <v>0</v>
      </c>
      <c r="E41" s="768">
        <v>0</v>
      </c>
      <c r="F41" s="768">
        <v>0</v>
      </c>
      <c r="G41" s="476">
        <f t="shared" si="1"/>
        <v>0</v>
      </c>
      <c r="I41" s="423">
        <f t="shared" si="2"/>
        <v>0</v>
      </c>
    </row>
    <row r="42" spans="1:9">
      <c r="A42" s="391">
        <v>38</v>
      </c>
      <c r="B42" s="703" t="s">
        <v>139</v>
      </c>
      <c r="C42" s="686">
        <v>1718.25</v>
      </c>
      <c r="D42" s="685">
        <v>0</v>
      </c>
      <c r="E42" s="768">
        <v>0</v>
      </c>
      <c r="F42" s="768">
        <v>0</v>
      </c>
      <c r="G42" s="476">
        <f t="shared" si="1"/>
        <v>0</v>
      </c>
      <c r="I42" s="423">
        <f t="shared" si="2"/>
        <v>0</v>
      </c>
    </row>
    <row r="43" spans="1:9">
      <c r="A43" s="391">
        <v>39</v>
      </c>
      <c r="B43" s="703" t="s">
        <v>140</v>
      </c>
      <c r="C43" s="686">
        <v>305.25</v>
      </c>
      <c r="D43" s="685">
        <v>0</v>
      </c>
      <c r="E43" s="768">
        <v>0</v>
      </c>
      <c r="F43" s="768">
        <v>0</v>
      </c>
      <c r="G43" s="476">
        <f t="shared" si="1"/>
        <v>0</v>
      </c>
      <c r="I43" s="423">
        <f t="shared" si="2"/>
        <v>0</v>
      </c>
    </row>
    <row r="44" spans="1:9">
      <c r="A44" s="391">
        <v>40</v>
      </c>
      <c r="B44" s="703" t="s">
        <v>141</v>
      </c>
      <c r="C44" s="686">
        <v>16</v>
      </c>
      <c r="D44" s="685">
        <v>0</v>
      </c>
      <c r="E44" s="768">
        <v>0</v>
      </c>
      <c r="F44" s="768">
        <v>0</v>
      </c>
      <c r="G44" s="476">
        <f t="shared" si="1"/>
        <v>0</v>
      </c>
      <c r="I44" s="423">
        <f t="shared" si="2"/>
        <v>0</v>
      </c>
    </row>
    <row r="45" spans="1:9">
      <c r="A45" s="391">
        <v>41</v>
      </c>
      <c r="B45" s="703" t="s">
        <v>142</v>
      </c>
      <c r="C45" s="686">
        <v>675.25</v>
      </c>
      <c r="D45" s="685">
        <v>0</v>
      </c>
      <c r="E45" s="768">
        <v>0</v>
      </c>
      <c r="F45" s="768">
        <v>0</v>
      </c>
      <c r="G45" s="476">
        <f t="shared" si="1"/>
        <v>0</v>
      </c>
      <c r="I45" s="423">
        <f t="shared" si="2"/>
        <v>0</v>
      </c>
    </row>
    <row r="46" spans="1:9">
      <c r="A46" s="391">
        <v>42</v>
      </c>
      <c r="B46" s="703" t="s">
        <v>143</v>
      </c>
      <c r="C46" s="686">
        <v>80</v>
      </c>
      <c r="D46" s="685">
        <v>0</v>
      </c>
      <c r="E46" s="768">
        <v>0</v>
      </c>
      <c r="F46" s="768">
        <v>0</v>
      </c>
      <c r="G46" s="476">
        <f t="shared" si="1"/>
        <v>0</v>
      </c>
      <c r="I46" s="423">
        <f t="shared" si="2"/>
        <v>0</v>
      </c>
    </row>
    <row r="47" spans="1:9">
      <c r="A47" s="391">
        <v>43</v>
      </c>
      <c r="B47" s="703" t="s">
        <v>144</v>
      </c>
      <c r="C47" s="686">
        <v>69.25</v>
      </c>
      <c r="D47" s="685">
        <v>0</v>
      </c>
      <c r="E47" s="768">
        <v>0</v>
      </c>
      <c r="F47" s="768">
        <v>0</v>
      </c>
      <c r="G47" s="476">
        <f t="shared" si="1"/>
        <v>0</v>
      </c>
      <c r="I47" s="423">
        <f t="shared" si="2"/>
        <v>0</v>
      </c>
    </row>
    <row r="48" spans="1:9">
      <c r="A48" s="391">
        <v>44</v>
      </c>
      <c r="B48" s="703" t="s">
        <v>145</v>
      </c>
      <c r="C48" s="686">
        <v>1713.25</v>
      </c>
      <c r="D48" s="685">
        <v>0</v>
      </c>
      <c r="E48" s="768">
        <v>0</v>
      </c>
      <c r="F48" s="768">
        <v>0</v>
      </c>
      <c r="G48" s="476">
        <f t="shared" si="1"/>
        <v>0</v>
      </c>
      <c r="I48" s="423">
        <f t="shared" si="2"/>
        <v>0</v>
      </c>
    </row>
    <row r="49" spans="1:9">
      <c r="A49" s="391">
        <v>45</v>
      </c>
      <c r="B49" s="703" t="s">
        <v>146</v>
      </c>
      <c r="C49" s="686">
        <v>17083.62</v>
      </c>
      <c r="D49" s="685">
        <v>0</v>
      </c>
      <c r="E49" s="768">
        <v>0</v>
      </c>
      <c r="F49" s="768">
        <v>0</v>
      </c>
      <c r="G49" s="476">
        <f t="shared" si="1"/>
        <v>0</v>
      </c>
      <c r="I49" s="423">
        <f t="shared" si="2"/>
        <v>0</v>
      </c>
    </row>
    <row r="50" spans="1:9">
      <c r="A50" s="391">
        <v>46</v>
      </c>
      <c r="B50" s="703" t="s">
        <v>147</v>
      </c>
      <c r="C50" s="686">
        <v>677.8</v>
      </c>
      <c r="D50" s="685">
        <v>0</v>
      </c>
      <c r="E50" s="768">
        <v>0</v>
      </c>
      <c r="F50" s="768">
        <v>0</v>
      </c>
      <c r="G50" s="476">
        <f t="shared" si="1"/>
        <v>0</v>
      </c>
      <c r="I50" s="423">
        <f t="shared" si="2"/>
        <v>0</v>
      </c>
    </row>
    <row r="51" spans="1:9">
      <c r="A51" s="391">
        <v>47</v>
      </c>
      <c r="B51" s="703" t="s">
        <v>148</v>
      </c>
      <c r="C51" s="686">
        <v>1364.64</v>
      </c>
      <c r="D51" s="685">
        <v>0</v>
      </c>
      <c r="E51" s="768">
        <v>0</v>
      </c>
      <c r="F51" s="768">
        <v>0</v>
      </c>
      <c r="G51" s="476">
        <f t="shared" si="1"/>
        <v>0</v>
      </c>
      <c r="I51" s="423">
        <f t="shared" si="2"/>
        <v>0</v>
      </c>
    </row>
    <row r="52" spans="1:9">
      <c r="A52" s="391">
        <v>48</v>
      </c>
      <c r="B52" s="703" t="s">
        <v>149</v>
      </c>
      <c r="C52" s="686">
        <v>1163.1400000000001</v>
      </c>
      <c r="D52" s="685">
        <v>0</v>
      </c>
      <c r="E52" s="768">
        <v>0</v>
      </c>
      <c r="F52" s="768">
        <v>0</v>
      </c>
      <c r="G52" s="476">
        <f t="shared" si="1"/>
        <v>0</v>
      </c>
      <c r="I52" s="423">
        <f t="shared" si="2"/>
        <v>0</v>
      </c>
    </row>
    <row r="53" spans="1:9">
      <c r="A53" s="391">
        <v>49</v>
      </c>
      <c r="B53" s="703" t="s">
        <v>150</v>
      </c>
      <c r="C53" s="686">
        <v>260.75</v>
      </c>
      <c r="D53" s="685">
        <v>0</v>
      </c>
      <c r="E53" s="768">
        <v>0</v>
      </c>
      <c r="F53" s="768">
        <v>0</v>
      </c>
      <c r="G53" s="476">
        <f t="shared" si="1"/>
        <v>0</v>
      </c>
      <c r="I53" s="423">
        <f t="shared" si="2"/>
        <v>0</v>
      </c>
    </row>
    <row r="54" spans="1:9">
      <c r="A54" s="391">
        <v>50</v>
      </c>
      <c r="B54" s="703" t="s">
        <v>151</v>
      </c>
      <c r="C54" s="686">
        <v>140.5</v>
      </c>
      <c r="D54" s="685">
        <v>0</v>
      </c>
      <c r="E54" s="768">
        <v>0</v>
      </c>
      <c r="F54" s="768">
        <v>0</v>
      </c>
      <c r="G54" s="476">
        <f t="shared" si="1"/>
        <v>0</v>
      </c>
      <c r="I54" s="423">
        <f t="shared" si="2"/>
        <v>0</v>
      </c>
    </row>
    <row r="55" spans="1:9">
      <c r="A55" s="391">
        <v>51</v>
      </c>
      <c r="B55" s="703" t="s">
        <v>152</v>
      </c>
      <c r="C55" s="686">
        <v>305</v>
      </c>
      <c r="D55" s="685">
        <v>0</v>
      </c>
      <c r="E55" s="768">
        <v>0</v>
      </c>
      <c r="F55" s="768">
        <v>0</v>
      </c>
      <c r="G55" s="476">
        <f t="shared" si="1"/>
        <v>0</v>
      </c>
      <c r="I55" s="423">
        <f t="shared" si="2"/>
        <v>0</v>
      </c>
    </row>
    <row r="56" spans="1:9">
      <c r="A56" s="391">
        <v>52</v>
      </c>
      <c r="B56" s="703" t="s">
        <v>153</v>
      </c>
      <c r="C56" s="686">
        <v>182.5</v>
      </c>
      <c r="D56" s="685">
        <v>0</v>
      </c>
      <c r="E56" s="768">
        <v>0</v>
      </c>
      <c r="F56" s="768">
        <v>0</v>
      </c>
      <c r="G56" s="476">
        <f t="shared" si="1"/>
        <v>0</v>
      </c>
      <c r="I56" s="423">
        <f t="shared" si="2"/>
        <v>0</v>
      </c>
    </row>
    <row r="57" spans="1:9">
      <c r="A57" s="391">
        <v>53</v>
      </c>
      <c r="B57" s="703" t="s">
        <v>185</v>
      </c>
      <c r="C57" s="764">
        <v>5635.76</v>
      </c>
      <c r="D57" s="685">
        <v>0</v>
      </c>
      <c r="E57" s="768">
        <v>0</v>
      </c>
      <c r="F57" s="768">
        <v>0</v>
      </c>
      <c r="G57" s="476">
        <f t="shared" si="1"/>
        <v>0</v>
      </c>
      <c r="I57" s="423">
        <f t="shared" si="2"/>
        <v>0</v>
      </c>
    </row>
    <row r="58" spans="1:9">
      <c r="A58" s="391">
        <v>54</v>
      </c>
      <c r="B58" s="703" t="s">
        <v>187</v>
      </c>
      <c r="C58" s="686">
        <v>33153.5</v>
      </c>
      <c r="D58" s="685">
        <v>0</v>
      </c>
      <c r="E58" s="768">
        <v>0</v>
      </c>
      <c r="F58" s="768">
        <v>0</v>
      </c>
      <c r="G58" s="476">
        <f t="shared" si="1"/>
        <v>0</v>
      </c>
      <c r="I58" s="423">
        <f t="shared" si="2"/>
        <v>0</v>
      </c>
    </row>
    <row r="59" spans="1:9">
      <c r="A59" s="391">
        <v>55</v>
      </c>
      <c r="B59" s="703" t="s">
        <v>188</v>
      </c>
      <c r="C59" s="686">
        <v>5374.2</v>
      </c>
      <c r="D59" s="685">
        <v>0</v>
      </c>
      <c r="E59" s="768">
        <v>0</v>
      </c>
      <c r="F59" s="768">
        <v>0</v>
      </c>
      <c r="G59" s="476">
        <f t="shared" si="1"/>
        <v>0</v>
      </c>
      <c r="I59" s="423">
        <f t="shared" si="2"/>
        <v>0</v>
      </c>
    </row>
    <row r="60" spans="1:9">
      <c r="A60" s="391">
        <v>56</v>
      </c>
      <c r="B60" s="703" t="s">
        <v>189</v>
      </c>
      <c r="C60" s="686">
        <v>6546.5</v>
      </c>
      <c r="D60" s="685">
        <v>0</v>
      </c>
      <c r="E60" s="768">
        <v>0</v>
      </c>
      <c r="F60" s="768">
        <v>0</v>
      </c>
      <c r="G60" s="476">
        <f t="shared" si="1"/>
        <v>0</v>
      </c>
      <c r="I60" s="423">
        <f t="shared" si="2"/>
        <v>0</v>
      </c>
    </row>
    <row r="61" spans="1:9">
      <c r="A61" s="391">
        <v>57</v>
      </c>
      <c r="B61" s="703" t="s">
        <v>190</v>
      </c>
      <c r="C61" s="686">
        <v>8300.0499999999993</v>
      </c>
      <c r="D61" s="685">
        <v>0</v>
      </c>
      <c r="E61" s="768">
        <v>0</v>
      </c>
      <c r="F61" s="768">
        <v>0</v>
      </c>
      <c r="G61" s="476">
        <f t="shared" si="1"/>
        <v>0</v>
      </c>
      <c r="I61" s="423">
        <f t="shared" si="2"/>
        <v>0</v>
      </c>
    </row>
    <row r="62" spans="1:9">
      <c r="A62" s="391">
        <v>58</v>
      </c>
      <c r="B62" s="703" t="s">
        <v>191</v>
      </c>
      <c r="C62" s="686">
        <v>2941</v>
      </c>
      <c r="D62" s="685">
        <v>0</v>
      </c>
      <c r="E62" s="768">
        <v>0</v>
      </c>
      <c r="F62" s="768">
        <v>0</v>
      </c>
      <c r="G62" s="476">
        <f t="shared" si="1"/>
        <v>0</v>
      </c>
      <c r="I62" s="423">
        <f t="shared" si="2"/>
        <v>0</v>
      </c>
    </row>
    <row r="63" spans="1:9">
      <c r="A63" s="391">
        <v>59</v>
      </c>
      <c r="B63" s="703" t="s">
        <v>192</v>
      </c>
      <c r="C63" s="686">
        <v>75807</v>
      </c>
      <c r="D63" s="685">
        <v>0</v>
      </c>
      <c r="E63" s="768">
        <v>0</v>
      </c>
      <c r="F63" s="768">
        <v>0</v>
      </c>
      <c r="G63" s="476">
        <f t="shared" si="1"/>
        <v>0</v>
      </c>
      <c r="I63" s="423">
        <f t="shared" si="2"/>
        <v>0</v>
      </c>
    </row>
    <row r="64" spans="1:9">
      <c r="A64" s="391">
        <v>60</v>
      </c>
      <c r="B64" s="703" t="s">
        <v>195</v>
      </c>
      <c r="C64" s="686">
        <v>1362</v>
      </c>
      <c r="D64" s="685">
        <v>0</v>
      </c>
      <c r="E64" s="768">
        <v>0</v>
      </c>
      <c r="F64" s="768">
        <v>0</v>
      </c>
      <c r="G64" s="476">
        <f t="shared" si="1"/>
        <v>0</v>
      </c>
      <c r="I64" s="423">
        <f t="shared" si="2"/>
        <v>0</v>
      </c>
    </row>
    <row r="65" spans="1:9">
      <c r="A65" s="391">
        <v>61</v>
      </c>
      <c r="B65" s="703" t="s">
        <v>116</v>
      </c>
      <c r="C65" s="686">
        <v>1176.1600000000001</v>
      </c>
      <c r="D65" s="685">
        <v>0</v>
      </c>
      <c r="E65" s="768">
        <v>0</v>
      </c>
      <c r="F65" s="768">
        <v>0</v>
      </c>
      <c r="G65" s="476">
        <f t="shared" si="1"/>
        <v>0</v>
      </c>
      <c r="I65" s="423">
        <f t="shared" si="2"/>
        <v>0</v>
      </c>
    </row>
    <row r="66" spans="1:9">
      <c r="A66" s="391">
        <v>62</v>
      </c>
      <c r="B66" s="769" t="s">
        <v>118</v>
      </c>
      <c r="C66" s="765">
        <v>1522.25</v>
      </c>
      <c r="D66" s="765">
        <v>0</v>
      </c>
      <c r="E66" s="765">
        <v>0</v>
      </c>
      <c r="F66" s="765">
        <v>0</v>
      </c>
      <c r="G66" s="476">
        <f t="shared" si="1"/>
        <v>0</v>
      </c>
      <c r="I66" s="423">
        <f t="shared" si="2"/>
        <v>0</v>
      </c>
    </row>
    <row r="67" spans="1:9">
      <c r="A67" s="391">
        <v>63</v>
      </c>
      <c r="B67" s="703" t="s">
        <v>117</v>
      </c>
      <c r="C67" s="686">
        <v>1180.0999999999999</v>
      </c>
      <c r="D67" s="685">
        <v>0</v>
      </c>
      <c r="E67" s="768">
        <v>0</v>
      </c>
      <c r="F67" s="768">
        <v>0</v>
      </c>
      <c r="G67" s="476">
        <f t="shared" si="1"/>
        <v>0</v>
      </c>
      <c r="I67" s="423">
        <f t="shared" si="2"/>
        <v>0</v>
      </c>
    </row>
    <row r="68" spans="1:9">
      <c r="A68" s="391">
        <v>64</v>
      </c>
      <c r="B68" s="703" t="s">
        <v>119</v>
      </c>
      <c r="C68" s="686">
        <v>2050.81</v>
      </c>
      <c r="D68" s="685">
        <v>0</v>
      </c>
      <c r="E68" s="768">
        <v>0</v>
      </c>
      <c r="F68" s="768">
        <v>0</v>
      </c>
      <c r="G68" s="476">
        <f t="shared" si="1"/>
        <v>0</v>
      </c>
      <c r="I68" s="423">
        <f t="shared" si="2"/>
        <v>0</v>
      </c>
    </row>
    <row r="69" spans="1:9">
      <c r="A69" s="391">
        <v>65</v>
      </c>
      <c r="B69" s="703" t="s">
        <v>120</v>
      </c>
      <c r="C69" s="686">
        <v>179.55</v>
      </c>
      <c r="D69" s="685">
        <v>0</v>
      </c>
      <c r="E69" s="768">
        <v>0</v>
      </c>
      <c r="F69" s="768">
        <v>0</v>
      </c>
      <c r="G69" s="476">
        <f t="shared" si="1"/>
        <v>0</v>
      </c>
      <c r="I69" s="423">
        <f t="shared" si="2"/>
        <v>0</v>
      </c>
    </row>
    <row r="70" spans="1:9">
      <c r="A70" s="391">
        <v>66</v>
      </c>
      <c r="B70" s="703" t="s">
        <v>121</v>
      </c>
      <c r="C70" s="686">
        <v>60.28</v>
      </c>
      <c r="D70" s="685">
        <v>0</v>
      </c>
      <c r="E70" s="768">
        <v>0</v>
      </c>
      <c r="F70" s="768">
        <v>0</v>
      </c>
      <c r="G70" s="476">
        <f t="shared" ref="G70:G81" si="3">+F70-E70</f>
        <v>0</v>
      </c>
      <c r="I70" s="423">
        <f t="shared" ref="I70:I81" si="4">IF(F70&gt;0,1,0)</f>
        <v>0</v>
      </c>
    </row>
    <row r="71" spans="1:9">
      <c r="A71" s="391">
        <v>67</v>
      </c>
      <c r="B71" s="703" t="s">
        <v>122</v>
      </c>
      <c r="C71" s="686">
        <v>86</v>
      </c>
      <c r="D71" s="685">
        <v>0</v>
      </c>
      <c r="E71" s="768">
        <v>0</v>
      </c>
      <c r="F71" s="768">
        <v>0</v>
      </c>
      <c r="G71" s="476">
        <f t="shared" si="3"/>
        <v>0</v>
      </c>
      <c r="I71" s="423">
        <f t="shared" si="4"/>
        <v>0</v>
      </c>
    </row>
    <row r="72" spans="1:9">
      <c r="A72" s="391">
        <v>68</v>
      </c>
      <c r="B72" s="703" t="s">
        <v>123</v>
      </c>
      <c r="C72" s="686">
        <v>807.11</v>
      </c>
      <c r="D72" s="685">
        <v>0</v>
      </c>
      <c r="E72" s="768">
        <v>0</v>
      </c>
      <c r="F72" s="768">
        <v>0</v>
      </c>
      <c r="G72" s="476">
        <f t="shared" si="3"/>
        <v>0</v>
      </c>
      <c r="I72" s="423">
        <f t="shared" si="4"/>
        <v>0</v>
      </c>
    </row>
    <row r="73" spans="1:9">
      <c r="A73" s="391">
        <v>69</v>
      </c>
      <c r="B73" s="703" t="s">
        <v>124</v>
      </c>
      <c r="C73" s="686">
        <v>2706</v>
      </c>
      <c r="D73" s="685">
        <v>0</v>
      </c>
      <c r="E73" s="768">
        <v>0</v>
      </c>
      <c r="F73" s="768">
        <v>0</v>
      </c>
      <c r="G73" s="476">
        <f t="shared" si="3"/>
        <v>0</v>
      </c>
      <c r="I73" s="423">
        <f t="shared" si="4"/>
        <v>0</v>
      </c>
    </row>
    <row r="74" spans="1:9">
      <c r="A74" s="391">
        <v>70</v>
      </c>
      <c r="B74" s="703" t="s">
        <v>125</v>
      </c>
      <c r="C74" s="686">
        <v>1898.3</v>
      </c>
      <c r="D74" s="685">
        <v>0</v>
      </c>
      <c r="E74" s="768">
        <v>0</v>
      </c>
      <c r="F74" s="768">
        <v>0</v>
      </c>
      <c r="G74" s="476">
        <f t="shared" si="3"/>
        <v>0</v>
      </c>
      <c r="I74" s="423">
        <f t="shared" si="4"/>
        <v>0</v>
      </c>
    </row>
    <row r="75" spans="1:9">
      <c r="A75" s="391">
        <v>71</v>
      </c>
      <c r="B75" s="770" t="s">
        <v>126</v>
      </c>
      <c r="C75" s="686">
        <v>1010.75</v>
      </c>
      <c r="D75" s="685">
        <v>0</v>
      </c>
      <c r="E75" s="768">
        <v>0</v>
      </c>
      <c r="F75" s="768">
        <v>0</v>
      </c>
      <c r="G75" s="476">
        <f t="shared" si="3"/>
        <v>0</v>
      </c>
      <c r="I75" s="423">
        <f t="shared" si="4"/>
        <v>0</v>
      </c>
    </row>
    <row r="76" spans="1:9">
      <c r="A76" s="391">
        <v>72</v>
      </c>
      <c r="B76" s="703" t="s">
        <v>127</v>
      </c>
      <c r="C76" s="686">
        <v>60.25</v>
      </c>
      <c r="D76" s="685">
        <v>0</v>
      </c>
      <c r="E76" s="768">
        <v>0</v>
      </c>
      <c r="F76" s="768">
        <v>0</v>
      </c>
      <c r="G76" s="476">
        <f t="shared" si="3"/>
        <v>0</v>
      </c>
      <c r="I76" s="423">
        <f t="shared" si="4"/>
        <v>0</v>
      </c>
    </row>
    <row r="77" spans="1:9">
      <c r="A77" s="391">
        <v>73</v>
      </c>
      <c r="B77" s="703" t="s">
        <v>128</v>
      </c>
      <c r="C77" s="686">
        <v>25</v>
      </c>
      <c r="D77" s="685">
        <v>0</v>
      </c>
      <c r="E77" s="768">
        <v>0</v>
      </c>
      <c r="F77" s="768">
        <v>0</v>
      </c>
      <c r="G77" s="476">
        <f t="shared" si="3"/>
        <v>0</v>
      </c>
      <c r="I77" s="423">
        <f t="shared" si="4"/>
        <v>0</v>
      </c>
    </row>
    <row r="78" spans="1:9">
      <c r="A78" s="391">
        <v>74</v>
      </c>
      <c r="B78" s="703" t="s">
        <v>129</v>
      </c>
      <c r="C78" s="686">
        <v>126.24</v>
      </c>
      <c r="D78" s="685">
        <v>0</v>
      </c>
      <c r="E78" s="768">
        <v>0</v>
      </c>
      <c r="F78" s="768">
        <v>0</v>
      </c>
      <c r="G78" s="476">
        <f t="shared" si="3"/>
        <v>0</v>
      </c>
      <c r="I78" s="423">
        <f t="shared" si="4"/>
        <v>0</v>
      </c>
    </row>
    <row r="79" spans="1:9">
      <c r="A79" s="391">
        <v>75</v>
      </c>
      <c r="B79" s="703" t="s">
        <v>130</v>
      </c>
      <c r="C79" s="686">
        <v>21882</v>
      </c>
      <c r="D79" s="685">
        <v>0</v>
      </c>
      <c r="E79" s="768">
        <v>0</v>
      </c>
      <c r="F79" s="768">
        <v>0</v>
      </c>
      <c r="G79" s="476">
        <f t="shared" si="3"/>
        <v>0</v>
      </c>
      <c r="I79" s="423">
        <f t="shared" si="4"/>
        <v>0</v>
      </c>
    </row>
    <row r="80" spans="1:9">
      <c r="A80" s="391">
        <v>76</v>
      </c>
      <c r="B80" s="703" t="s">
        <v>132</v>
      </c>
      <c r="C80" s="686">
        <v>26781.119999999999</v>
      </c>
      <c r="D80" s="685">
        <v>0</v>
      </c>
      <c r="E80" s="768">
        <v>0</v>
      </c>
      <c r="F80" s="768">
        <v>0</v>
      </c>
      <c r="G80" s="476">
        <f t="shared" si="3"/>
        <v>0</v>
      </c>
      <c r="I80" s="423">
        <f t="shared" si="4"/>
        <v>0</v>
      </c>
    </row>
    <row r="81" spans="1:9">
      <c r="A81" s="391">
        <v>77</v>
      </c>
      <c r="B81" s="703" t="s">
        <v>131</v>
      </c>
      <c r="C81" s="686">
        <v>854.25</v>
      </c>
      <c r="D81" s="685">
        <v>0</v>
      </c>
      <c r="E81" s="768">
        <v>0</v>
      </c>
      <c r="F81" s="768">
        <v>0</v>
      </c>
      <c r="G81" s="476">
        <f t="shared" si="3"/>
        <v>0</v>
      </c>
      <c r="I81" s="423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7DDDF-0A07-4B37-A50B-208C1C7F69D7}">
  <sheetPr codeName="Sheet107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L9" sqref="L9"/>
    </sheetView>
  </sheetViews>
  <sheetFormatPr defaultColWidth="9" defaultRowHeight="18.75"/>
  <cols>
    <col min="1" max="1" width="9" style="423"/>
    <col min="2" max="2" width="13" style="423" customWidth="1"/>
    <col min="3" max="3" width="12.85546875" style="423" customWidth="1"/>
    <col min="4" max="4" width="14" style="423" customWidth="1"/>
    <col min="5" max="5" width="13.28515625" style="423" customWidth="1"/>
    <col min="6" max="6" width="14.42578125" style="423" customWidth="1"/>
    <col min="7" max="7" width="13" style="423" customWidth="1"/>
    <col min="8" max="16384" width="9" style="423"/>
  </cols>
  <sheetData>
    <row r="1" spans="1:9">
      <c r="A1" s="850" t="s">
        <v>596</v>
      </c>
      <c r="B1" s="850"/>
      <c r="C1" s="850"/>
      <c r="D1" s="850"/>
      <c r="E1" s="850"/>
      <c r="F1" s="850"/>
      <c r="G1" s="850"/>
    </row>
    <row r="2" spans="1:9">
      <c r="A2" s="850" t="s">
        <v>227</v>
      </c>
      <c r="B2" s="850" t="s">
        <v>4</v>
      </c>
      <c r="C2" s="870" t="s">
        <v>228</v>
      </c>
      <c r="D2" s="138" t="s">
        <v>285</v>
      </c>
      <c r="E2" s="138" t="s">
        <v>230</v>
      </c>
      <c r="F2" s="138" t="s">
        <v>230</v>
      </c>
      <c r="G2" s="870" t="s">
        <v>261</v>
      </c>
      <c r="I2" s="422" t="s">
        <v>318</v>
      </c>
    </row>
    <row r="3" spans="1:9">
      <c r="A3" s="850"/>
      <c r="B3" s="850"/>
      <c r="C3" s="870"/>
      <c r="D3" s="138" t="s">
        <v>286</v>
      </c>
      <c r="E3" s="138" t="s">
        <v>236</v>
      </c>
      <c r="F3" s="138" t="s">
        <v>235</v>
      </c>
      <c r="G3" s="870"/>
      <c r="I3" s="424"/>
    </row>
    <row r="4" spans="1:9">
      <c r="A4" s="850" t="s">
        <v>284</v>
      </c>
      <c r="B4" s="850"/>
      <c r="C4" s="443">
        <f>SUM(C5:C81)</f>
        <v>1261967.5800000005</v>
      </c>
      <c r="D4" s="443">
        <f>SUM(D5:D81)</f>
        <v>20</v>
      </c>
      <c r="E4" s="443">
        <f>SUM(E5:E81)</f>
        <v>20</v>
      </c>
      <c r="F4" s="443">
        <f>SUM(F5:F81)</f>
        <v>20</v>
      </c>
      <c r="G4" s="443">
        <f>SUM(G5:G81)</f>
        <v>0</v>
      </c>
      <c r="I4" s="424">
        <f>SUM(I5:I81)</f>
        <v>2</v>
      </c>
    </row>
    <row r="5" spans="1:9">
      <c r="A5" s="391">
        <v>1</v>
      </c>
      <c r="B5" s="762" t="s">
        <v>184</v>
      </c>
      <c r="C5" s="686">
        <v>248073</v>
      </c>
      <c r="D5" s="685">
        <v>15</v>
      </c>
      <c r="E5" s="761">
        <v>15</v>
      </c>
      <c r="F5" s="761">
        <v>15</v>
      </c>
      <c r="G5" s="476">
        <f>+F5-E5</f>
        <v>0</v>
      </c>
      <c r="I5" s="423">
        <f>IF(F5&gt;0,1,0)</f>
        <v>1</v>
      </c>
    </row>
    <row r="6" spans="1:9">
      <c r="A6" s="391">
        <v>2</v>
      </c>
      <c r="B6" s="705" t="s">
        <v>186</v>
      </c>
      <c r="C6" s="686">
        <v>91094.73</v>
      </c>
      <c r="D6" s="685">
        <v>5</v>
      </c>
      <c r="E6" s="761">
        <v>5</v>
      </c>
      <c r="F6" s="761">
        <v>5</v>
      </c>
      <c r="G6" s="476">
        <f t="shared" ref="G6:G69" si="0">+F6-E6</f>
        <v>0</v>
      </c>
      <c r="I6" s="423">
        <f t="shared" ref="I6:I69" si="1">IF(F6&gt;0,1,0)</f>
        <v>1</v>
      </c>
    </row>
    <row r="7" spans="1:9">
      <c r="A7" s="391">
        <v>3</v>
      </c>
      <c r="B7" s="705" t="s">
        <v>155</v>
      </c>
      <c r="C7" s="686">
        <v>2</v>
      </c>
      <c r="D7" s="685">
        <v>0</v>
      </c>
      <c r="E7" s="761">
        <v>0</v>
      </c>
      <c r="F7" s="761">
        <v>0</v>
      </c>
      <c r="G7" s="476">
        <f t="shared" si="0"/>
        <v>0</v>
      </c>
      <c r="I7" s="423">
        <f t="shared" si="1"/>
        <v>0</v>
      </c>
    </row>
    <row r="8" spans="1:9">
      <c r="A8" s="391">
        <v>4</v>
      </c>
      <c r="B8" s="705" t="s">
        <v>156</v>
      </c>
      <c r="C8" s="686">
        <v>7</v>
      </c>
      <c r="D8" s="685">
        <v>0</v>
      </c>
      <c r="E8" s="761">
        <v>0</v>
      </c>
      <c r="F8" s="761">
        <v>0</v>
      </c>
      <c r="G8" s="476">
        <f t="shared" si="0"/>
        <v>0</v>
      </c>
      <c r="I8" s="423">
        <f t="shared" si="1"/>
        <v>0</v>
      </c>
    </row>
    <row r="9" spans="1:9">
      <c r="A9" s="391">
        <v>5</v>
      </c>
      <c r="B9" s="705" t="s">
        <v>157</v>
      </c>
      <c r="C9" s="686">
        <v>177.2</v>
      </c>
      <c r="D9" s="685">
        <v>0</v>
      </c>
      <c r="E9" s="761">
        <v>0</v>
      </c>
      <c r="F9" s="761">
        <v>0</v>
      </c>
      <c r="G9" s="476">
        <f t="shared" si="0"/>
        <v>0</v>
      </c>
      <c r="I9" s="423">
        <f t="shared" si="1"/>
        <v>0</v>
      </c>
    </row>
    <row r="10" spans="1:9">
      <c r="A10" s="391">
        <v>6</v>
      </c>
      <c r="B10" s="705" t="s">
        <v>217</v>
      </c>
      <c r="C10" s="686">
        <v>79.459999999999994</v>
      </c>
      <c r="D10" s="685">
        <v>0</v>
      </c>
      <c r="E10" s="761">
        <v>0</v>
      </c>
      <c r="F10" s="761">
        <v>0</v>
      </c>
      <c r="G10" s="476">
        <f t="shared" si="0"/>
        <v>0</v>
      </c>
      <c r="I10" s="423">
        <f t="shared" si="1"/>
        <v>0</v>
      </c>
    </row>
    <row r="11" spans="1:9">
      <c r="A11" s="391">
        <v>7</v>
      </c>
      <c r="B11" s="705" t="s">
        <v>158</v>
      </c>
      <c r="C11" s="686">
        <v>2</v>
      </c>
      <c r="D11" s="685">
        <v>0</v>
      </c>
      <c r="E11" s="761">
        <v>0</v>
      </c>
      <c r="F11" s="761">
        <v>0</v>
      </c>
      <c r="G11" s="476">
        <f t="shared" si="0"/>
        <v>0</v>
      </c>
      <c r="I11" s="423">
        <f t="shared" si="1"/>
        <v>0</v>
      </c>
    </row>
    <row r="12" spans="1:9">
      <c r="A12" s="391">
        <v>8</v>
      </c>
      <c r="B12" s="705" t="s">
        <v>159</v>
      </c>
      <c r="C12" s="686">
        <v>54</v>
      </c>
      <c r="D12" s="685">
        <v>0</v>
      </c>
      <c r="E12" s="761">
        <v>0</v>
      </c>
      <c r="F12" s="761">
        <v>0</v>
      </c>
      <c r="G12" s="476">
        <f t="shared" si="0"/>
        <v>0</v>
      </c>
      <c r="I12" s="423">
        <f t="shared" si="1"/>
        <v>0</v>
      </c>
    </row>
    <row r="13" spans="1:9">
      <c r="A13" s="391">
        <v>9</v>
      </c>
      <c r="B13" s="705" t="s">
        <v>160</v>
      </c>
      <c r="C13" s="686">
        <v>2247.75</v>
      </c>
      <c r="D13" s="685">
        <v>0</v>
      </c>
      <c r="E13" s="761">
        <v>0</v>
      </c>
      <c r="F13" s="761">
        <v>0</v>
      </c>
      <c r="G13" s="476">
        <f t="shared" si="0"/>
        <v>0</v>
      </c>
      <c r="I13" s="423">
        <f t="shared" si="1"/>
        <v>0</v>
      </c>
    </row>
    <row r="14" spans="1:9">
      <c r="A14" s="391">
        <v>10</v>
      </c>
      <c r="B14" s="705" t="s">
        <v>161</v>
      </c>
      <c r="C14" s="686">
        <v>25.5</v>
      </c>
      <c r="D14" s="685">
        <v>0</v>
      </c>
      <c r="E14" s="761">
        <v>0</v>
      </c>
      <c r="F14" s="761">
        <v>0</v>
      </c>
      <c r="G14" s="476">
        <f t="shared" si="0"/>
        <v>0</v>
      </c>
      <c r="I14" s="423">
        <f t="shared" si="1"/>
        <v>0</v>
      </c>
    </row>
    <row r="15" spans="1:9">
      <c r="A15" s="391">
        <v>11</v>
      </c>
      <c r="B15" s="705" t="s">
        <v>162</v>
      </c>
      <c r="C15" s="686">
        <v>54.5</v>
      </c>
      <c r="D15" s="685">
        <v>0</v>
      </c>
      <c r="E15" s="761">
        <v>0</v>
      </c>
      <c r="F15" s="761">
        <v>0</v>
      </c>
      <c r="G15" s="476">
        <f t="shared" si="0"/>
        <v>0</v>
      </c>
      <c r="I15" s="423">
        <f t="shared" si="1"/>
        <v>0</v>
      </c>
    </row>
    <row r="16" spans="1:9">
      <c r="A16" s="391">
        <v>12</v>
      </c>
      <c r="B16" s="705" t="s">
        <v>174</v>
      </c>
      <c r="C16" s="686">
        <v>7515</v>
      </c>
      <c r="D16" s="685">
        <v>0</v>
      </c>
      <c r="E16" s="761">
        <v>0</v>
      </c>
      <c r="F16" s="761">
        <v>0</v>
      </c>
      <c r="G16" s="476">
        <f t="shared" si="0"/>
        <v>0</v>
      </c>
      <c r="I16" s="423">
        <f t="shared" si="1"/>
        <v>0</v>
      </c>
    </row>
    <row r="17" spans="1:9">
      <c r="A17" s="391">
        <v>13</v>
      </c>
      <c r="B17" s="705" t="s">
        <v>175</v>
      </c>
      <c r="C17" s="686">
        <v>28.75</v>
      </c>
      <c r="D17" s="685">
        <v>0</v>
      </c>
      <c r="E17" s="761">
        <v>0</v>
      </c>
      <c r="F17" s="761">
        <v>0</v>
      </c>
      <c r="G17" s="476">
        <f t="shared" si="0"/>
        <v>0</v>
      </c>
      <c r="I17" s="423">
        <f t="shared" si="1"/>
        <v>0</v>
      </c>
    </row>
    <row r="18" spans="1:9">
      <c r="A18" s="391">
        <v>14</v>
      </c>
      <c r="B18" s="705" t="s">
        <v>176</v>
      </c>
      <c r="C18" s="686">
        <v>3822</v>
      </c>
      <c r="D18" s="685">
        <v>0</v>
      </c>
      <c r="E18" s="761">
        <v>0</v>
      </c>
      <c r="F18" s="761">
        <v>0</v>
      </c>
      <c r="G18" s="476">
        <f t="shared" si="0"/>
        <v>0</v>
      </c>
      <c r="I18" s="423">
        <f t="shared" si="1"/>
        <v>0</v>
      </c>
    </row>
    <row r="19" spans="1:9">
      <c r="A19" s="391">
        <v>15</v>
      </c>
      <c r="B19" s="705" t="s">
        <v>177</v>
      </c>
      <c r="C19" s="686">
        <v>6787.03</v>
      </c>
      <c r="D19" s="685">
        <v>0</v>
      </c>
      <c r="E19" s="761">
        <v>0</v>
      </c>
      <c r="F19" s="761">
        <v>0</v>
      </c>
      <c r="G19" s="476">
        <f t="shared" si="0"/>
        <v>0</v>
      </c>
      <c r="I19" s="423">
        <f t="shared" si="1"/>
        <v>0</v>
      </c>
    </row>
    <row r="20" spans="1:9">
      <c r="A20" s="391">
        <v>16</v>
      </c>
      <c r="B20" s="705" t="s">
        <v>178</v>
      </c>
      <c r="C20" s="686">
        <v>2706.75</v>
      </c>
      <c r="D20" s="685">
        <v>0</v>
      </c>
      <c r="E20" s="761">
        <v>0</v>
      </c>
      <c r="F20" s="761">
        <v>0</v>
      </c>
      <c r="G20" s="476">
        <f t="shared" si="0"/>
        <v>0</v>
      </c>
      <c r="I20" s="423">
        <f t="shared" si="1"/>
        <v>0</v>
      </c>
    </row>
    <row r="21" spans="1:9">
      <c r="A21" s="391">
        <v>17</v>
      </c>
      <c r="B21" s="705" t="s">
        <v>179</v>
      </c>
      <c r="C21" s="686">
        <v>157</v>
      </c>
      <c r="D21" s="685">
        <v>0</v>
      </c>
      <c r="E21" s="761">
        <v>0</v>
      </c>
      <c r="F21" s="761">
        <v>0</v>
      </c>
      <c r="G21" s="476">
        <f t="shared" si="0"/>
        <v>0</v>
      </c>
      <c r="I21" s="423">
        <f t="shared" si="1"/>
        <v>0</v>
      </c>
    </row>
    <row r="22" spans="1:9">
      <c r="A22" s="391">
        <v>18</v>
      </c>
      <c r="B22" s="705" t="s">
        <v>180</v>
      </c>
      <c r="C22" s="686">
        <v>0.25</v>
      </c>
      <c r="D22" s="685">
        <v>0</v>
      </c>
      <c r="E22" s="761">
        <v>0</v>
      </c>
      <c r="F22" s="761">
        <v>0</v>
      </c>
      <c r="G22" s="476">
        <f t="shared" si="0"/>
        <v>0</v>
      </c>
      <c r="I22" s="423">
        <f t="shared" si="1"/>
        <v>0</v>
      </c>
    </row>
    <row r="23" spans="1:9">
      <c r="A23" s="391">
        <v>19</v>
      </c>
      <c r="B23" s="705" t="s">
        <v>181</v>
      </c>
      <c r="C23" s="686">
        <v>18</v>
      </c>
      <c r="D23" s="685">
        <v>0</v>
      </c>
      <c r="E23" s="761">
        <v>0</v>
      </c>
      <c r="F23" s="761">
        <v>0</v>
      </c>
      <c r="G23" s="476">
        <f t="shared" si="0"/>
        <v>0</v>
      </c>
      <c r="I23" s="423">
        <f t="shared" si="1"/>
        <v>0</v>
      </c>
    </row>
    <row r="24" spans="1:9">
      <c r="A24" s="391">
        <v>20</v>
      </c>
      <c r="B24" s="705" t="s">
        <v>164</v>
      </c>
      <c r="C24" s="686">
        <v>301654.73</v>
      </c>
      <c r="D24" s="685">
        <v>0</v>
      </c>
      <c r="E24" s="761">
        <v>0</v>
      </c>
      <c r="F24" s="761">
        <v>0</v>
      </c>
      <c r="G24" s="476">
        <f t="shared" si="0"/>
        <v>0</v>
      </c>
      <c r="I24" s="423">
        <f t="shared" si="1"/>
        <v>0</v>
      </c>
    </row>
    <row r="25" spans="1:9">
      <c r="A25" s="391">
        <v>21</v>
      </c>
      <c r="B25" s="705" t="s">
        <v>165</v>
      </c>
      <c r="C25" s="686">
        <v>692.75</v>
      </c>
      <c r="D25" s="685">
        <v>0</v>
      </c>
      <c r="E25" s="761">
        <v>0</v>
      </c>
      <c r="F25" s="761">
        <v>0</v>
      </c>
      <c r="G25" s="476">
        <f t="shared" si="0"/>
        <v>0</v>
      </c>
      <c r="I25" s="423">
        <f t="shared" si="1"/>
        <v>0</v>
      </c>
    </row>
    <row r="26" spans="1:9">
      <c r="A26" s="391">
        <v>22</v>
      </c>
      <c r="B26" s="705" t="s">
        <v>166</v>
      </c>
      <c r="C26" s="686">
        <v>329</v>
      </c>
      <c r="D26" s="685">
        <v>0</v>
      </c>
      <c r="E26" s="761">
        <v>0</v>
      </c>
      <c r="F26" s="761">
        <v>0</v>
      </c>
      <c r="G26" s="476">
        <f t="shared" si="0"/>
        <v>0</v>
      </c>
      <c r="I26" s="423">
        <f t="shared" si="1"/>
        <v>0</v>
      </c>
    </row>
    <row r="27" spans="1:9">
      <c r="A27" s="391">
        <v>23</v>
      </c>
      <c r="B27" s="705" t="s">
        <v>167</v>
      </c>
      <c r="C27" s="686">
        <v>73576</v>
      </c>
      <c r="D27" s="685">
        <v>0</v>
      </c>
      <c r="E27" s="761">
        <v>0</v>
      </c>
      <c r="F27" s="761">
        <v>0</v>
      </c>
      <c r="G27" s="476">
        <f t="shared" si="0"/>
        <v>0</v>
      </c>
      <c r="I27" s="423">
        <f t="shared" si="1"/>
        <v>0</v>
      </c>
    </row>
    <row r="28" spans="1:9">
      <c r="A28" s="391">
        <v>24</v>
      </c>
      <c r="B28" s="762" t="s">
        <v>168</v>
      </c>
      <c r="C28" s="686">
        <v>1401</v>
      </c>
      <c r="D28" s="685">
        <v>0</v>
      </c>
      <c r="E28" s="761">
        <v>0</v>
      </c>
      <c r="F28" s="761">
        <v>0</v>
      </c>
      <c r="G28" s="476">
        <f t="shared" si="0"/>
        <v>0</v>
      </c>
      <c r="I28" s="423">
        <f t="shared" si="1"/>
        <v>0</v>
      </c>
    </row>
    <row r="29" spans="1:9">
      <c r="A29" s="391">
        <v>25</v>
      </c>
      <c r="B29" s="705" t="s">
        <v>169</v>
      </c>
      <c r="C29" s="686">
        <v>4950.75</v>
      </c>
      <c r="D29" s="685">
        <v>0</v>
      </c>
      <c r="E29" s="761">
        <v>0</v>
      </c>
      <c r="F29" s="761">
        <v>0</v>
      </c>
      <c r="G29" s="476">
        <f t="shared" si="0"/>
        <v>0</v>
      </c>
      <c r="I29" s="423">
        <f t="shared" si="1"/>
        <v>0</v>
      </c>
    </row>
    <row r="30" spans="1:9">
      <c r="A30" s="391">
        <v>26</v>
      </c>
      <c r="B30" s="705" t="s">
        <v>170</v>
      </c>
      <c r="C30" s="686">
        <v>90199</v>
      </c>
      <c r="D30" s="685">
        <v>0</v>
      </c>
      <c r="E30" s="761">
        <v>0</v>
      </c>
      <c r="F30" s="761">
        <v>0</v>
      </c>
      <c r="G30" s="476">
        <f t="shared" si="0"/>
        <v>0</v>
      </c>
      <c r="I30" s="423">
        <f t="shared" si="1"/>
        <v>0</v>
      </c>
    </row>
    <row r="31" spans="1:9">
      <c r="A31" s="391">
        <v>27</v>
      </c>
      <c r="B31" s="705" t="s">
        <v>171</v>
      </c>
      <c r="C31" s="686">
        <v>0.1</v>
      </c>
      <c r="D31" s="685">
        <v>0</v>
      </c>
      <c r="E31" s="761">
        <v>0</v>
      </c>
      <c r="F31" s="761">
        <v>0</v>
      </c>
      <c r="G31" s="476">
        <f t="shared" si="0"/>
        <v>0</v>
      </c>
      <c r="I31" s="423">
        <f t="shared" si="1"/>
        <v>0</v>
      </c>
    </row>
    <row r="32" spans="1:9">
      <c r="A32" s="391">
        <v>28</v>
      </c>
      <c r="B32" s="705" t="s">
        <v>172</v>
      </c>
      <c r="C32" s="686">
        <v>830</v>
      </c>
      <c r="D32" s="685">
        <v>0</v>
      </c>
      <c r="E32" s="761">
        <v>0</v>
      </c>
      <c r="F32" s="761">
        <v>0</v>
      </c>
      <c r="G32" s="476">
        <f t="shared" si="0"/>
        <v>0</v>
      </c>
      <c r="I32" s="423">
        <f t="shared" si="1"/>
        <v>0</v>
      </c>
    </row>
    <row r="33" spans="1:9">
      <c r="A33" s="391">
        <v>29</v>
      </c>
      <c r="B33" s="705" t="s">
        <v>134</v>
      </c>
      <c r="C33" s="686">
        <v>294.75</v>
      </c>
      <c r="D33" s="685">
        <v>0</v>
      </c>
      <c r="E33" s="761">
        <v>0</v>
      </c>
      <c r="F33" s="761">
        <v>0</v>
      </c>
      <c r="G33" s="476">
        <f t="shared" si="0"/>
        <v>0</v>
      </c>
      <c r="I33" s="423">
        <f t="shared" si="1"/>
        <v>0</v>
      </c>
    </row>
    <row r="34" spans="1:9">
      <c r="A34" s="391">
        <v>30</v>
      </c>
      <c r="B34" s="705" t="s">
        <v>135</v>
      </c>
      <c r="C34" s="686">
        <v>34.5</v>
      </c>
      <c r="D34" s="685">
        <v>0</v>
      </c>
      <c r="E34" s="761">
        <v>0</v>
      </c>
      <c r="F34" s="761">
        <v>0</v>
      </c>
      <c r="G34" s="476">
        <f t="shared" si="0"/>
        <v>0</v>
      </c>
      <c r="I34" s="423">
        <f t="shared" si="1"/>
        <v>0</v>
      </c>
    </row>
    <row r="35" spans="1:9">
      <c r="A35" s="391">
        <v>31</v>
      </c>
      <c r="B35" s="705" t="s">
        <v>136</v>
      </c>
      <c r="C35" s="686">
        <v>297.5</v>
      </c>
      <c r="D35" s="685">
        <v>0</v>
      </c>
      <c r="E35" s="761">
        <v>0</v>
      </c>
      <c r="F35" s="761">
        <v>0</v>
      </c>
      <c r="G35" s="476">
        <f t="shared" si="0"/>
        <v>0</v>
      </c>
      <c r="I35" s="423">
        <f t="shared" si="1"/>
        <v>0</v>
      </c>
    </row>
    <row r="36" spans="1:9">
      <c r="A36" s="391">
        <v>32</v>
      </c>
      <c r="B36" s="762" t="s">
        <v>137</v>
      </c>
      <c r="C36" s="686">
        <v>21</v>
      </c>
      <c r="D36" s="685">
        <v>0</v>
      </c>
      <c r="E36" s="761">
        <v>0</v>
      </c>
      <c r="F36" s="761">
        <v>0</v>
      </c>
      <c r="G36" s="476">
        <f t="shared" si="0"/>
        <v>0</v>
      </c>
      <c r="I36" s="423">
        <f t="shared" si="1"/>
        <v>0</v>
      </c>
    </row>
    <row r="37" spans="1:9">
      <c r="A37" s="391">
        <v>33</v>
      </c>
      <c r="B37" s="705" t="s">
        <v>138</v>
      </c>
      <c r="C37" s="686">
        <v>1172</v>
      </c>
      <c r="D37" s="685">
        <v>0</v>
      </c>
      <c r="E37" s="761">
        <v>0</v>
      </c>
      <c r="F37" s="761">
        <v>0</v>
      </c>
      <c r="G37" s="476">
        <f t="shared" si="0"/>
        <v>0</v>
      </c>
      <c r="I37" s="423">
        <f t="shared" si="1"/>
        <v>0</v>
      </c>
    </row>
    <row r="38" spans="1:9">
      <c r="A38" s="391">
        <v>34</v>
      </c>
      <c r="B38" s="705" t="s">
        <v>139</v>
      </c>
      <c r="C38" s="686">
        <v>1718.25</v>
      </c>
      <c r="D38" s="685">
        <v>0</v>
      </c>
      <c r="E38" s="761">
        <v>0</v>
      </c>
      <c r="F38" s="761">
        <v>0</v>
      </c>
      <c r="G38" s="476">
        <f t="shared" si="0"/>
        <v>0</v>
      </c>
      <c r="I38" s="423">
        <f t="shared" si="1"/>
        <v>0</v>
      </c>
    </row>
    <row r="39" spans="1:9">
      <c r="A39" s="391">
        <v>35</v>
      </c>
      <c r="B39" s="705" t="s">
        <v>140</v>
      </c>
      <c r="C39" s="686">
        <v>305.25</v>
      </c>
      <c r="D39" s="685">
        <v>0</v>
      </c>
      <c r="E39" s="761">
        <v>0</v>
      </c>
      <c r="F39" s="761">
        <v>0</v>
      </c>
      <c r="G39" s="476">
        <f t="shared" si="0"/>
        <v>0</v>
      </c>
      <c r="I39" s="423">
        <f t="shared" si="1"/>
        <v>0</v>
      </c>
    </row>
    <row r="40" spans="1:9">
      <c r="A40" s="391">
        <v>36</v>
      </c>
      <c r="B40" s="705" t="s">
        <v>141</v>
      </c>
      <c r="C40" s="686">
        <v>16</v>
      </c>
      <c r="D40" s="685">
        <v>0</v>
      </c>
      <c r="E40" s="761">
        <v>0</v>
      </c>
      <c r="F40" s="761">
        <v>0</v>
      </c>
      <c r="G40" s="476">
        <f t="shared" si="0"/>
        <v>0</v>
      </c>
      <c r="I40" s="423">
        <f t="shared" si="1"/>
        <v>0</v>
      </c>
    </row>
    <row r="41" spans="1:9">
      <c r="A41" s="391">
        <v>37</v>
      </c>
      <c r="B41" s="705" t="s">
        <v>142</v>
      </c>
      <c r="C41" s="686">
        <v>675.25</v>
      </c>
      <c r="D41" s="685">
        <v>0</v>
      </c>
      <c r="E41" s="761">
        <v>0</v>
      </c>
      <c r="F41" s="761">
        <v>0</v>
      </c>
      <c r="G41" s="476">
        <f t="shared" si="0"/>
        <v>0</v>
      </c>
      <c r="I41" s="423">
        <f t="shared" si="1"/>
        <v>0</v>
      </c>
    </row>
    <row r="42" spans="1:9">
      <c r="A42" s="391">
        <v>38</v>
      </c>
      <c r="B42" s="705" t="s">
        <v>143</v>
      </c>
      <c r="C42" s="686">
        <v>80</v>
      </c>
      <c r="D42" s="685">
        <v>0</v>
      </c>
      <c r="E42" s="761">
        <v>0</v>
      </c>
      <c r="F42" s="761">
        <v>0</v>
      </c>
      <c r="G42" s="476">
        <f t="shared" si="0"/>
        <v>0</v>
      </c>
      <c r="I42" s="423">
        <f t="shared" si="1"/>
        <v>0</v>
      </c>
    </row>
    <row r="43" spans="1:9">
      <c r="A43" s="391">
        <v>39</v>
      </c>
      <c r="B43" s="705" t="s">
        <v>144</v>
      </c>
      <c r="C43" s="686">
        <v>69.25</v>
      </c>
      <c r="D43" s="685">
        <v>0</v>
      </c>
      <c r="E43" s="761">
        <v>0</v>
      </c>
      <c r="F43" s="761">
        <v>0</v>
      </c>
      <c r="G43" s="476">
        <f t="shared" si="0"/>
        <v>0</v>
      </c>
      <c r="I43" s="423">
        <f t="shared" si="1"/>
        <v>0</v>
      </c>
    </row>
    <row r="44" spans="1:9">
      <c r="A44" s="391">
        <v>40</v>
      </c>
      <c r="B44" s="705" t="s">
        <v>145</v>
      </c>
      <c r="C44" s="686">
        <v>1713.25</v>
      </c>
      <c r="D44" s="685">
        <v>0</v>
      </c>
      <c r="E44" s="761">
        <v>0</v>
      </c>
      <c r="F44" s="761">
        <v>0</v>
      </c>
      <c r="G44" s="476">
        <f t="shared" si="0"/>
        <v>0</v>
      </c>
      <c r="I44" s="423">
        <f t="shared" si="1"/>
        <v>0</v>
      </c>
    </row>
    <row r="45" spans="1:9">
      <c r="A45" s="391">
        <v>41</v>
      </c>
      <c r="B45" s="705" t="s">
        <v>146</v>
      </c>
      <c r="C45" s="686">
        <v>17083.62</v>
      </c>
      <c r="D45" s="685">
        <v>0</v>
      </c>
      <c r="E45" s="761">
        <v>0</v>
      </c>
      <c r="F45" s="761">
        <v>0</v>
      </c>
      <c r="G45" s="476">
        <f t="shared" si="0"/>
        <v>0</v>
      </c>
      <c r="I45" s="423">
        <f t="shared" si="1"/>
        <v>0</v>
      </c>
    </row>
    <row r="46" spans="1:9">
      <c r="A46" s="391">
        <v>42</v>
      </c>
      <c r="B46" s="705" t="s">
        <v>147</v>
      </c>
      <c r="C46" s="686">
        <v>677.8</v>
      </c>
      <c r="D46" s="685">
        <v>0</v>
      </c>
      <c r="E46" s="761">
        <v>0</v>
      </c>
      <c r="F46" s="761">
        <v>0</v>
      </c>
      <c r="G46" s="476">
        <f t="shared" si="0"/>
        <v>0</v>
      </c>
      <c r="I46" s="423">
        <f t="shared" si="1"/>
        <v>0</v>
      </c>
    </row>
    <row r="47" spans="1:9">
      <c r="A47" s="391">
        <v>43</v>
      </c>
      <c r="B47" s="705" t="s">
        <v>148</v>
      </c>
      <c r="C47" s="686">
        <v>1364.64</v>
      </c>
      <c r="D47" s="685">
        <v>0</v>
      </c>
      <c r="E47" s="761">
        <v>0</v>
      </c>
      <c r="F47" s="761">
        <v>0</v>
      </c>
      <c r="G47" s="476">
        <f t="shared" si="0"/>
        <v>0</v>
      </c>
      <c r="I47" s="423">
        <f t="shared" si="1"/>
        <v>0</v>
      </c>
    </row>
    <row r="48" spans="1:9">
      <c r="A48" s="391">
        <v>44</v>
      </c>
      <c r="B48" s="705" t="s">
        <v>149</v>
      </c>
      <c r="C48" s="686">
        <v>1163.1400000000001</v>
      </c>
      <c r="D48" s="685">
        <v>0</v>
      </c>
      <c r="E48" s="761">
        <v>0</v>
      </c>
      <c r="F48" s="761">
        <v>0</v>
      </c>
      <c r="G48" s="476">
        <f t="shared" si="0"/>
        <v>0</v>
      </c>
      <c r="I48" s="423">
        <f t="shared" si="1"/>
        <v>0</v>
      </c>
    </row>
    <row r="49" spans="1:9">
      <c r="A49" s="391">
        <v>45</v>
      </c>
      <c r="B49" s="705" t="s">
        <v>150</v>
      </c>
      <c r="C49" s="686">
        <v>260.75</v>
      </c>
      <c r="D49" s="685">
        <v>0</v>
      </c>
      <c r="E49" s="761">
        <v>0</v>
      </c>
      <c r="F49" s="761">
        <v>0</v>
      </c>
      <c r="G49" s="476">
        <f t="shared" si="0"/>
        <v>0</v>
      </c>
      <c r="I49" s="423">
        <f t="shared" si="1"/>
        <v>0</v>
      </c>
    </row>
    <row r="50" spans="1:9">
      <c r="A50" s="391">
        <v>46</v>
      </c>
      <c r="B50" s="705" t="s">
        <v>151</v>
      </c>
      <c r="C50" s="686">
        <v>140.5</v>
      </c>
      <c r="D50" s="685">
        <v>0</v>
      </c>
      <c r="E50" s="761">
        <v>0</v>
      </c>
      <c r="F50" s="761">
        <v>0</v>
      </c>
      <c r="G50" s="476">
        <f t="shared" si="0"/>
        <v>0</v>
      </c>
      <c r="I50" s="423">
        <f t="shared" si="1"/>
        <v>0</v>
      </c>
    </row>
    <row r="51" spans="1:9">
      <c r="A51" s="391">
        <v>47</v>
      </c>
      <c r="B51" s="705" t="s">
        <v>152</v>
      </c>
      <c r="C51" s="686">
        <v>305</v>
      </c>
      <c r="D51" s="685">
        <v>0</v>
      </c>
      <c r="E51" s="761">
        <v>0</v>
      </c>
      <c r="F51" s="761">
        <v>0</v>
      </c>
      <c r="G51" s="476">
        <f t="shared" si="0"/>
        <v>0</v>
      </c>
      <c r="I51" s="423">
        <f t="shared" si="1"/>
        <v>0</v>
      </c>
    </row>
    <row r="52" spans="1:9">
      <c r="A52" s="391">
        <v>48</v>
      </c>
      <c r="B52" s="705" t="s">
        <v>153</v>
      </c>
      <c r="C52" s="686">
        <v>182.5</v>
      </c>
      <c r="D52" s="685">
        <v>0</v>
      </c>
      <c r="E52" s="761">
        <v>0</v>
      </c>
      <c r="F52" s="761">
        <v>0</v>
      </c>
      <c r="G52" s="476">
        <f t="shared" si="0"/>
        <v>0</v>
      </c>
      <c r="I52" s="423">
        <f t="shared" si="1"/>
        <v>0</v>
      </c>
    </row>
    <row r="53" spans="1:9">
      <c r="A53" s="391">
        <v>49</v>
      </c>
      <c r="B53" s="705" t="s">
        <v>183</v>
      </c>
      <c r="C53" s="686">
        <v>9199</v>
      </c>
      <c r="D53" s="685">
        <v>0</v>
      </c>
      <c r="E53" s="761">
        <v>0</v>
      </c>
      <c r="F53" s="761">
        <v>0</v>
      </c>
      <c r="G53" s="476">
        <f t="shared" si="0"/>
        <v>0</v>
      </c>
      <c r="I53" s="423">
        <f t="shared" si="1"/>
        <v>0</v>
      </c>
    </row>
    <row r="54" spans="1:9">
      <c r="A54" s="391">
        <v>50</v>
      </c>
      <c r="B54" s="705" t="s">
        <v>185</v>
      </c>
      <c r="C54" s="686">
        <v>5635.76</v>
      </c>
      <c r="D54" s="685">
        <v>0</v>
      </c>
      <c r="E54" s="761">
        <v>0</v>
      </c>
      <c r="F54" s="761">
        <v>0</v>
      </c>
      <c r="G54" s="476">
        <f t="shared" si="0"/>
        <v>0</v>
      </c>
      <c r="I54" s="423">
        <f t="shared" si="1"/>
        <v>0</v>
      </c>
    </row>
    <row r="55" spans="1:9">
      <c r="A55" s="391">
        <v>51</v>
      </c>
      <c r="B55" s="705" t="s">
        <v>187</v>
      </c>
      <c r="C55" s="686">
        <v>33153.5</v>
      </c>
      <c r="D55" s="685">
        <v>0</v>
      </c>
      <c r="E55" s="761">
        <v>0</v>
      </c>
      <c r="F55" s="761">
        <v>0</v>
      </c>
      <c r="G55" s="476">
        <f t="shared" si="0"/>
        <v>0</v>
      </c>
      <c r="I55" s="423">
        <f t="shared" si="1"/>
        <v>0</v>
      </c>
    </row>
    <row r="56" spans="1:9">
      <c r="A56" s="391">
        <v>52</v>
      </c>
      <c r="B56" s="705" t="s">
        <v>188</v>
      </c>
      <c r="C56" s="686">
        <v>5374.2</v>
      </c>
      <c r="D56" s="685">
        <v>0</v>
      </c>
      <c r="E56" s="761">
        <v>0</v>
      </c>
      <c r="F56" s="761">
        <v>0</v>
      </c>
      <c r="G56" s="476">
        <f t="shared" si="0"/>
        <v>0</v>
      </c>
      <c r="I56" s="423">
        <f t="shared" si="1"/>
        <v>0</v>
      </c>
    </row>
    <row r="57" spans="1:9">
      <c r="A57" s="391">
        <v>53</v>
      </c>
      <c r="B57" s="705" t="s">
        <v>189</v>
      </c>
      <c r="C57" s="686">
        <v>6546.5</v>
      </c>
      <c r="D57" s="685">
        <v>0</v>
      </c>
      <c r="E57" s="761">
        <v>0</v>
      </c>
      <c r="F57" s="761">
        <v>0</v>
      </c>
      <c r="G57" s="476">
        <f t="shared" si="0"/>
        <v>0</v>
      </c>
      <c r="I57" s="423">
        <f t="shared" si="1"/>
        <v>0</v>
      </c>
    </row>
    <row r="58" spans="1:9">
      <c r="A58" s="391">
        <v>54</v>
      </c>
      <c r="B58" s="705" t="s">
        <v>190</v>
      </c>
      <c r="C58" s="686">
        <v>8300.0499999999993</v>
      </c>
      <c r="D58" s="685">
        <v>0</v>
      </c>
      <c r="E58" s="761">
        <v>0</v>
      </c>
      <c r="F58" s="761">
        <v>0</v>
      </c>
      <c r="G58" s="476">
        <f t="shared" si="0"/>
        <v>0</v>
      </c>
      <c r="I58" s="423">
        <f t="shared" si="1"/>
        <v>0</v>
      </c>
    </row>
    <row r="59" spans="1:9">
      <c r="A59" s="391">
        <v>55</v>
      </c>
      <c r="B59" s="705" t="s">
        <v>191</v>
      </c>
      <c r="C59" s="686">
        <v>2941</v>
      </c>
      <c r="D59" s="685">
        <v>0</v>
      </c>
      <c r="E59" s="761">
        <v>0</v>
      </c>
      <c r="F59" s="761">
        <v>0</v>
      </c>
      <c r="G59" s="476">
        <f t="shared" si="0"/>
        <v>0</v>
      </c>
      <c r="I59" s="423">
        <f t="shared" si="1"/>
        <v>0</v>
      </c>
    </row>
    <row r="60" spans="1:9">
      <c r="A60" s="391">
        <v>56</v>
      </c>
      <c r="B60" s="705" t="s">
        <v>192</v>
      </c>
      <c r="C60" s="686">
        <v>75807</v>
      </c>
      <c r="D60" s="685">
        <v>0</v>
      </c>
      <c r="E60" s="761">
        <v>0</v>
      </c>
      <c r="F60" s="761">
        <v>0</v>
      </c>
      <c r="G60" s="476">
        <f t="shared" si="0"/>
        <v>0</v>
      </c>
      <c r="I60" s="423">
        <f t="shared" si="1"/>
        <v>0</v>
      </c>
    </row>
    <row r="61" spans="1:9">
      <c r="A61" s="391">
        <v>57</v>
      </c>
      <c r="B61" s="705" t="s">
        <v>193</v>
      </c>
      <c r="C61" s="764">
        <v>46473.45</v>
      </c>
      <c r="D61" s="685">
        <v>0</v>
      </c>
      <c r="E61" s="761">
        <v>0</v>
      </c>
      <c r="F61" s="761">
        <v>0</v>
      </c>
      <c r="G61" s="476">
        <f t="shared" si="0"/>
        <v>0</v>
      </c>
      <c r="I61" s="423">
        <f t="shared" si="1"/>
        <v>0</v>
      </c>
    </row>
    <row r="62" spans="1:9">
      <c r="A62" s="391">
        <v>58</v>
      </c>
      <c r="B62" s="705" t="s">
        <v>194</v>
      </c>
      <c r="C62" s="686">
        <v>20169.75</v>
      </c>
      <c r="D62" s="685">
        <v>0</v>
      </c>
      <c r="E62" s="761">
        <v>0</v>
      </c>
      <c r="F62" s="761">
        <v>0</v>
      </c>
      <c r="G62" s="476">
        <f t="shared" si="0"/>
        <v>0</v>
      </c>
      <c r="I62" s="423">
        <f t="shared" si="1"/>
        <v>0</v>
      </c>
    </row>
    <row r="63" spans="1:9">
      <c r="A63" s="391">
        <v>59</v>
      </c>
      <c r="B63" s="705" t="s">
        <v>195</v>
      </c>
      <c r="C63" s="686">
        <v>1362</v>
      </c>
      <c r="D63" s="685">
        <v>0</v>
      </c>
      <c r="E63" s="761">
        <v>0</v>
      </c>
      <c r="F63" s="761">
        <v>0</v>
      </c>
      <c r="G63" s="476">
        <f t="shared" si="0"/>
        <v>0</v>
      </c>
      <c r="I63" s="423">
        <f t="shared" si="1"/>
        <v>0</v>
      </c>
    </row>
    <row r="64" spans="1:9">
      <c r="A64" s="391">
        <v>60</v>
      </c>
      <c r="B64" s="762" t="s">
        <v>196</v>
      </c>
      <c r="C64" s="765">
        <v>120539</v>
      </c>
      <c r="D64" s="767">
        <v>0</v>
      </c>
      <c r="E64" s="767">
        <v>0</v>
      </c>
      <c r="F64" s="767">
        <v>0</v>
      </c>
      <c r="G64" s="476">
        <f t="shared" si="0"/>
        <v>0</v>
      </c>
      <c r="I64" s="423">
        <f t="shared" si="1"/>
        <v>0</v>
      </c>
    </row>
    <row r="65" spans="1:9">
      <c r="A65" s="391">
        <v>61</v>
      </c>
      <c r="B65" s="705" t="s">
        <v>116</v>
      </c>
      <c r="C65" s="686">
        <v>1176.1600000000001</v>
      </c>
      <c r="D65" s="685">
        <v>0</v>
      </c>
      <c r="E65" s="761">
        <v>0</v>
      </c>
      <c r="F65" s="761">
        <v>0</v>
      </c>
      <c r="G65" s="476">
        <f t="shared" si="0"/>
        <v>0</v>
      </c>
      <c r="I65" s="423">
        <f t="shared" si="1"/>
        <v>0</v>
      </c>
    </row>
    <row r="66" spans="1:9">
      <c r="A66" s="391">
        <v>62</v>
      </c>
      <c r="B66" s="705" t="s">
        <v>118</v>
      </c>
      <c r="C66" s="686">
        <v>1522.25</v>
      </c>
      <c r="D66" s="685">
        <v>0</v>
      </c>
      <c r="E66" s="761">
        <v>0</v>
      </c>
      <c r="F66" s="761">
        <v>0</v>
      </c>
      <c r="G66" s="476">
        <f t="shared" si="0"/>
        <v>0</v>
      </c>
      <c r="I66" s="423">
        <f t="shared" si="1"/>
        <v>0</v>
      </c>
    </row>
    <row r="67" spans="1:9">
      <c r="A67" s="391">
        <v>63</v>
      </c>
      <c r="B67" s="705" t="s">
        <v>117</v>
      </c>
      <c r="C67" s="686">
        <v>1180.0999999999999</v>
      </c>
      <c r="D67" s="685">
        <v>0</v>
      </c>
      <c r="E67" s="761">
        <v>0</v>
      </c>
      <c r="F67" s="761">
        <v>0</v>
      </c>
      <c r="G67" s="476">
        <f t="shared" si="0"/>
        <v>0</v>
      </c>
      <c r="I67" s="423">
        <f t="shared" si="1"/>
        <v>0</v>
      </c>
    </row>
    <row r="68" spans="1:9">
      <c r="A68" s="391">
        <v>64</v>
      </c>
      <c r="B68" s="705" t="s">
        <v>119</v>
      </c>
      <c r="C68" s="686">
        <v>2050.81</v>
      </c>
      <c r="D68" s="685">
        <v>0</v>
      </c>
      <c r="E68" s="761">
        <v>0</v>
      </c>
      <c r="F68" s="761">
        <v>0</v>
      </c>
      <c r="G68" s="476">
        <f t="shared" si="0"/>
        <v>0</v>
      </c>
      <c r="I68" s="423">
        <f t="shared" si="1"/>
        <v>0</v>
      </c>
    </row>
    <row r="69" spans="1:9">
      <c r="A69" s="391">
        <v>65</v>
      </c>
      <c r="B69" s="705" t="s">
        <v>120</v>
      </c>
      <c r="C69" s="686">
        <v>179.55</v>
      </c>
      <c r="D69" s="685">
        <v>0</v>
      </c>
      <c r="E69" s="761">
        <v>0</v>
      </c>
      <c r="F69" s="761">
        <v>0</v>
      </c>
      <c r="G69" s="476">
        <f t="shared" si="0"/>
        <v>0</v>
      </c>
      <c r="I69" s="423">
        <f t="shared" si="1"/>
        <v>0</v>
      </c>
    </row>
    <row r="70" spans="1:9">
      <c r="A70" s="391">
        <v>66</v>
      </c>
      <c r="B70" s="705" t="s">
        <v>121</v>
      </c>
      <c r="C70" s="686">
        <v>60.28</v>
      </c>
      <c r="D70" s="685">
        <v>0</v>
      </c>
      <c r="E70" s="761">
        <v>0</v>
      </c>
      <c r="F70" s="761">
        <v>0</v>
      </c>
      <c r="G70" s="476">
        <f t="shared" ref="G70:G81" si="2">+F70-E70</f>
        <v>0</v>
      </c>
      <c r="I70" s="423">
        <f t="shared" ref="I70:I81" si="3">IF(F70&gt;0,1,0)</f>
        <v>0</v>
      </c>
    </row>
    <row r="71" spans="1:9">
      <c r="A71" s="391">
        <v>67</v>
      </c>
      <c r="B71" s="705" t="s">
        <v>122</v>
      </c>
      <c r="C71" s="686">
        <v>86</v>
      </c>
      <c r="D71" s="685">
        <v>0</v>
      </c>
      <c r="E71" s="761">
        <v>0</v>
      </c>
      <c r="F71" s="761">
        <v>0</v>
      </c>
      <c r="G71" s="476">
        <f t="shared" si="2"/>
        <v>0</v>
      </c>
      <c r="I71" s="423">
        <f t="shared" si="3"/>
        <v>0</v>
      </c>
    </row>
    <row r="72" spans="1:9">
      <c r="A72" s="391">
        <v>68</v>
      </c>
      <c r="B72" s="705" t="s">
        <v>123</v>
      </c>
      <c r="C72" s="686">
        <v>807.11</v>
      </c>
      <c r="D72" s="685">
        <v>0</v>
      </c>
      <c r="E72" s="761">
        <v>0</v>
      </c>
      <c r="F72" s="761">
        <v>0</v>
      </c>
      <c r="G72" s="476">
        <f t="shared" si="2"/>
        <v>0</v>
      </c>
      <c r="I72" s="423">
        <f t="shared" si="3"/>
        <v>0</v>
      </c>
    </row>
    <row r="73" spans="1:9">
      <c r="A73" s="391">
        <v>69</v>
      </c>
      <c r="B73" s="699" t="s">
        <v>124</v>
      </c>
      <c r="C73" s="686">
        <v>2706</v>
      </c>
      <c r="D73" s="685">
        <v>0</v>
      </c>
      <c r="E73" s="761">
        <v>0</v>
      </c>
      <c r="F73" s="761">
        <v>0</v>
      </c>
      <c r="G73" s="476">
        <f t="shared" si="2"/>
        <v>0</v>
      </c>
      <c r="I73" s="423">
        <f t="shared" si="3"/>
        <v>0</v>
      </c>
    </row>
    <row r="74" spans="1:9">
      <c r="A74" s="391">
        <v>70</v>
      </c>
      <c r="B74" s="705" t="s">
        <v>125</v>
      </c>
      <c r="C74" s="686">
        <v>1898.3</v>
      </c>
      <c r="D74" s="685">
        <v>0</v>
      </c>
      <c r="E74" s="761">
        <v>0</v>
      </c>
      <c r="F74" s="761">
        <v>0</v>
      </c>
      <c r="G74" s="476">
        <f t="shared" si="2"/>
        <v>0</v>
      </c>
      <c r="I74" s="423">
        <f t="shared" si="3"/>
        <v>0</v>
      </c>
    </row>
    <row r="75" spans="1:9">
      <c r="A75" s="391">
        <v>71</v>
      </c>
      <c r="B75" s="705" t="s">
        <v>126</v>
      </c>
      <c r="C75" s="686">
        <v>1010.75</v>
      </c>
      <c r="D75" s="685">
        <v>0</v>
      </c>
      <c r="E75" s="761">
        <v>0</v>
      </c>
      <c r="F75" s="761">
        <v>0</v>
      </c>
      <c r="G75" s="476">
        <f t="shared" si="2"/>
        <v>0</v>
      </c>
      <c r="I75" s="423">
        <f t="shared" si="3"/>
        <v>0</v>
      </c>
    </row>
    <row r="76" spans="1:9">
      <c r="A76" s="391">
        <v>72</v>
      </c>
      <c r="B76" s="705" t="s">
        <v>127</v>
      </c>
      <c r="C76" s="686">
        <v>60.25</v>
      </c>
      <c r="D76" s="685">
        <v>0</v>
      </c>
      <c r="E76" s="761">
        <v>0</v>
      </c>
      <c r="F76" s="761">
        <v>0</v>
      </c>
      <c r="G76" s="476">
        <f t="shared" si="2"/>
        <v>0</v>
      </c>
      <c r="I76" s="423">
        <f t="shared" si="3"/>
        <v>0</v>
      </c>
    </row>
    <row r="77" spans="1:9">
      <c r="A77" s="391">
        <v>73</v>
      </c>
      <c r="B77" s="705" t="s">
        <v>128</v>
      </c>
      <c r="C77" s="686">
        <v>25</v>
      </c>
      <c r="D77" s="685">
        <v>0</v>
      </c>
      <c r="E77" s="761">
        <v>0</v>
      </c>
      <c r="F77" s="761">
        <v>0</v>
      </c>
      <c r="G77" s="476">
        <f t="shared" si="2"/>
        <v>0</v>
      </c>
      <c r="I77" s="423">
        <f t="shared" si="3"/>
        <v>0</v>
      </c>
    </row>
    <row r="78" spans="1:9">
      <c r="A78" s="391">
        <v>74</v>
      </c>
      <c r="B78" s="705" t="s">
        <v>129</v>
      </c>
      <c r="C78" s="686">
        <v>126.24</v>
      </c>
      <c r="D78" s="685">
        <v>0</v>
      </c>
      <c r="E78" s="761">
        <v>0</v>
      </c>
      <c r="F78" s="761">
        <v>0</v>
      </c>
      <c r="G78" s="476">
        <f t="shared" si="2"/>
        <v>0</v>
      </c>
      <c r="I78" s="423">
        <f t="shared" si="3"/>
        <v>0</v>
      </c>
    </row>
    <row r="79" spans="1:9">
      <c r="A79" s="391">
        <v>75</v>
      </c>
      <c r="B79" s="705" t="s">
        <v>130</v>
      </c>
      <c r="C79" s="686">
        <v>21882</v>
      </c>
      <c r="D79" s="685">
        <v>0</v>
      </c>
      <c r="E79" s="761">
        <v>0</v>
      </c>
      <c r="F79" s="761">
        <v>0</v>
      </c>
      <c r="G79" s="476">
        <f t="shared" si="2"/>
        <v>0</v>
      </c>
      <c r="I79" s="423">
        <f t="shared" si="3"/>
        <v>0</v>
      </c>
    </row>
    <row r="80" spans="1:9">
      <c r="A80" s="391">
        <v>76</v>
      </c>
      <c r="B80" s="705" t="s">
        <v>132</v>
      </c>
      <c r="C80" s="686">
        <v>26781.119999999999</v>
      </c>
      <c r="D80" s="685">
        <v>0</v>
      </c>
      <c r="E80" s="761">
        <v>0</v>
      </c>
      <c r="F80" s="761">
        <v>0</v>
      </c>
      <c r="G80" s="476">
        <f t="shared" si="2"/>
        <v>0</v>
      </c>
      <c r="I80" s="423">
        <f t="shared" si="3"/>
        <v>0</v>
      </c>
    </row>
    <row r="81" spans="1:9">
      <c r="A81" s="391">
        <v>77</v>
      </c>
      <c r="B81" s="705" t="s">
        <v>131</v>
      </c>
      <c r="C81" s="686">
        <v>854.25</v>
      </c>
      <c r="D81" s="685">
        <v>0</v>
      </c>
      <c r="E81" s="761">
        <v>0</v>
      </c>
      <c r="F81" s="761">
        <v>0</v>
      </c>
      <c r="G81" s="476">
        <f t="shared" si="2"/>
        <v>0</v>
      </c>
      <c r="I81" s="423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3BFE4-AACF-4E2A-B1CC-4A4BD5EA0F08}">
  <sheetPr codeName="Sheet74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N43" sqref="N43"/>
    </sheetView>
  </sheetViews>
  <sheetFormatPr defaultRowHeight="18.75"/>
  <cols>
    <col min="1" max="1" width="9.140625" style="423"/>
    <col min="2" max="2" width="16.85546875" style="423" customWidth="1"/>
    <col min="3" max="3" width="13.5703125" style="423" customWidth="1"/>
    <col min="4" max="4" width="13.42578125" style="423" customWidth="1"/>
    <col min="5" max="5" width="13.5703125" style="423" customWidth="1"/>
    <col min="6" max="6" width="13.42578125" style="423" customWidth="1"/>
    <col min="7" max="16384" width="9.140625" style="423"/>
  </cols>
  <sheetData>
    <row r="1" spans="1:9" ht="14.25" customHeight="1">
      <c r="A1" s="850" t="s">
        <v>597</v>
      </c>
      <c r="B1" s="850"/>
      <c r="C1" s="850"/>
      <c r="D1" s="850"/>
      <c r="E1" s="850"/>
      <c r="F1" s="850"/>
      <c r="G1" s="850"/>
    </row>
    <row r="2" spans="1:9">
      <c r="A2" s="850" t="s">
        <v>227</v>
      </c>
      <c r="B2" s="850" t="s">
        <v>4</v>
      </c>
      <c r="C2" s="870" t="s">
        <v>228</v>
      </c>
      <c r="D2" s="666" t="s">
        <v>285</v>
      </c>
      <c r="E2" s="666" t="s">
        <v>230</v>
      </c>
      <c r="F2" s="666" t="s">
        <v>230</v>
      </c>
      <c r="G2" s="870" t="s">
        <v>261</v>
      </c>
      <c r="I2" s="425" t="s">
        <v>318</v>
      </c>
    </row>
    <row r="3" spans="1:9">
      <c r="A3" s="850"/>
      <c r="B3" s="850"/>
      <c r="C3" s="870"/>
      <c r="D3" s="666" t="s">
        <v>286</v>
      </c>
      <c r="E3" s="666" t="s">
        <v>236</v>
      </c>
      <c r="F3" s="666" t="s">
        <v>235</v>
      </c>
      <c r="G3" s="870"/>
    </row>
    <row r="4" spans="1:9">
      <c r="A4" s="850" t="s">
        <v>284</v>
      </c>
      <c r="B4" s="850"/>
      <c r="C4" s="667">
        <f>SUM(C5:C81)</f>
        <v>1261967.5800000003</v>
      </c>
      <c r="D4" s="667">
        <f>SUM(D5:D81)</f>
        <v>0.15</v>
      </c>
      <c r="E4" s="667">
        <f>SUM(E5:E81)</f>
        <v>0.15</v>
      </c>
      <c r="F4" s="667">
        <f>SUM(F5:F81)</f>
        <v>0.15</v>
      </c>
      <c r="G4" s="667">
        <f>SUM(G5:G81)</f>
        <v>0</v>
      </c>
      <c r="I4" s="424">
        <f>SUM(I5:I81)</f>
        <v>1</v>
      </c>
    </row>
    <row r="5" spans="1:9">
      <c r="A5" s="391">
        <v>1</v>
      </c>
      <c r="B5" s="705" t="s">
        <v>195</v>
      </c>
      <c r="C5" s="686">
        <v>1362</v>
      </c>
      <c r="D5" s="685">
        <v>0.15</v>
      </c>
      <c r="E5" s="761">
        <v>0.15</v>
      </c>
      <c r="F5" s="761">
        <v>0.15</v>
      </c>
      <c r="G5" s="476">
        <f>+F5-E5</f>
        <v>0</v>
      </c>
      <c r="I5" s="423">
        <f>IF(F5&gt;0,1,0)</f>
        <v>1</v>
      </c>
    </row>
    <row r="6" spans="1:9">
      <c r="A6" s="391">
        <v>2</v>
      </c>
      <c r="B6" s="705" t="s">
        <v>155</v>
      </c>
      <c r="C6" s="686">
        <v>2</v>
      </c>
      <c r="D6" s="685">
        <v>0</v>
      </c>
      <c r="E6" s="761">
        <v>0</v>
      </c>
      <c r="F6" s="761">
        <v>0</v>
      </c>
      <c r="G6" s="476">
        <f t="shared" ref="G6:G69" si="0">+F6-E6</f>
        <v>0</v>
      </c>
      <c r="I6" s="423">
        <f t="shared" ref="I6:I69" si="1">IF(F6&gt;0,1,0)</f>
        <v>0</v>
      </c>
    </row>
    <row r="7" spans="1:9">
      <c r="A7" s="391">
        <v>3</v>
      </c>
      <c r="B7" s="705" t="s">
        <v>156</v>
      </c>
      <c r="C7" s="686">
        <v>7</v>
      </c>
      <c r="D7" s="685">
        <v>0</v>
      </c>
      <c r="E7" s="761">
        <v>0</v>
      </c>
      <c r="F7" s="761">
        <v>0</v>
      </c>
      <c r="G7" s="476">
        <f t="shared" si="0"/>
        <v>0</v>
      </c>
      <c r="I7" s="423">
        <f t="shared" si="1"/>
        <v>0</v>
      </c>
    </row>
    <row r="8" spans="1:9">
      <c r="A8" s="391">
        <v>4</v>
      </c>
      <c r="B8" s="705" t="s">
        <v>157</v>
      </c>
      <c r="C8" s="686">
        <v>177.2</v>
      </c>
      <c r="D8" s="685">
        <v>0</v>
      </c>
      <c r="E8" s="761">
        <v>0</v>
      </c>
      <c r="F8" s="761">
        <v>0</v>
      </c>
      <c r="G8" s="476">
        <f t="shared" si="0"/>
        <v>0</v>
      </c>
      <c r="I8" s="423">
        <f t="shared" si="1"/>
        <v>0</v>
      </c>
    </row>
    <row r="9" spans="1:9">
      <c r="A9" s="391">
        <v>5</v>
      </c>
      <c r="B9" s="705" t="s">
        <v>217</v>
      </c>
      <c r="C9" s="686">
        <v>79.459999999999994</v>
      </c>
      <c r="D9" s="685">
        <v>0</v>
      </c>
      <c r="E9" s="761">
        <v>0</v>
      </c>
      <c r="F9" s="761">
        <v>0</v>
      </c>
      <c r="G9" s="476">
        <f t="shared" si="0"/>
        <v>0</v>
      </c>
      <c r="I9" s="423">
        <f t="shared" si="1"/>
        <v>0</v>
      </c>
    </row>
    <row r="10" spans="1:9">
      <c r="A10" s="391">
        <v>6</v>
      </c>
      <c r="B10" s="705" t="s">
        <v>158</v>
      </c>
      <c r="C10" s="686">
        <v>2</v>
      </c>
      <c r="D10" s="685">
        <v>0</v>
      </c>
      <c r="E10" s="761">
        <v>0</v>
      </c>
      <c r="F10" s="761">
        <v>0</v>
      </c>
      <c r="G10" s="476">
        <f t="shared" si="0"/>
        <v>0</v>
      </c>
      <c r="I10" s="423">
        <f t="shared" si="1"/>
        <v>0</v>
      </c>
    </row>
    <row r="11" spans="1:9">
      <c r="A11" s="391">
        <v>7</v>
      </c>
      <c r="B11" s="705" t="s">
        <v>159</v>
      </c>
      <c r="C11" s="686">
        <v>54</v>
      </c>
      <c r="D11" s="685">
        <v>0</v>
      </c>
      <c r="E11" s="761">
        <v>0</v>
      </c>
      <c r="F11" s="761">
        <v>0</v>
      </c>
      <c r="G11" s="476">
        <f t="shared" si="0"/>
        <v>0</v>
      </c>
      <c r="I11" s="423">
        <f t="shared" si="1"/>
        <v>0</v>
      </c>
    </row>
    <row r="12" spans="1:9">
      <c r="A12" s="391">
        <v>8</v>
      </c>
      <c r="B12" s="705" t="s">
        <v>160</v>
      </c>
      <c r="C12" s="686">
        <v>2247.75</v>
      </c>
      <c r="D12" s="685">
        <v>0</v>
      </c>
      <c r="E12" s="761">
        <v>0</v>
      </c>
      <c r="F12" s="761">
        <v>0</v>
      </c>
      <c r="G12" s="476">
        <f t="shared" si="0"/>
        <v>0</v>
      </c>
      <c r="I12" s="423">
        <f t="shared" si="1"/>
        <v>0</v>
      </c>
    </row>
    <row r="13" spans="1:9">
      <c r="A13" s="391">
        <v>9</v>
      </c>
      <c r="B13" s="705" t="s">
        <v>161</v>
      </c>
      <c r="C13" s="686">
        <v>25.5</v>
      </c>
      <c r="D13" s="685">
        <v>0</v>
      </c>
      <c r="E13" s="761">
        <v>0</v>
      </c>
      <c r="F13" s="761">
        <v>0</v>
      </c>
      <c r="G13" s="476">
        <f t="shared" si="0"/>
        <v>0</v>
      </c>
      <c r="I13" s="423">
        <f t="shared" si="1"/>
        <v>0</v>
      </c>
    </row>
    <row r="14" spans="1:9">
      <c r="A14" s="391">
        <v>10</v>
      </c>
      <c r="B14" s="762" t="s">
        <v>162</v>
      </c>
      <c r="C14" s="765">
        <v>54.5</v>
      </c>
      <c r="D14" s="767">
        <v>0</v>
      </c>
      <c r="E14" s="767">
        <v>0</v>
      </c>
      <c r="F14" s="767">
        <v>0</v>
      </c>
      <c r="G14" s="476">
        <f t="shared" si="0"/>
        <v>0</v>
      </c>
      <c r="I14" s="423">
        <f t="shared" si="1"/>
        <v>0</v>
      </c>
    </row>
    <row r="15" spans="1:9">
      <c r="A15" s="391">
        <v>11</v>
      </c>
      <c r="B15" s="705" t="s">
        <v>174</v>
      </c>
      <c r="C15" s="686">
        <v>7515</v>
      </c>
      <c r="D15" s="685">
        <v>0</v>
      </c>
      <c r="E15" s="761">
        <v>0</v>
      </c>
      <c r="F15" s="761">
        <v>0</v>
      </c>
      <c r="G15" s="476">
        <f t="shared" si="0"/>
        <v>0</v>
      </c>
      <c r="I15" s="423">
        <f t="shared" si="1"/>
        <v>0</v>
      </c>
    </row>
    <row r="16" spans="1:9">
      <c r="A16" s="391">
        <v>12</v>
      </c>
      <c r="B16" s="705" t="s">
        <v>175</v>
      </c>
      <c r="C16" s="686">
        <v>28.75</v>
      </c>
      <c r="D16" s="685">
        <v>0</v>
      </c>
      <c r="E16" s="761">
        <v>0</v>
      </c>
      <c r="F16" s="761">
        <v>0</v>
      </c>
      <c r="G16" s="476">
        <f t="shared" si="0"/>
        <v>0</v>
      </c>
      <c r="I16" s="423">
        <f t="shared" si="1"/>
        <v>0</v>
      </c>
    </row>
    <row r="17" spans="1:9">
      <c r="A17" s="391">
        <v>13</v>
      </c>
      <c r="B17" s="705" t="s">
        <v>176</v>
      </c>
      <c r="C17" s="686">
        <v>3822</v>
      </c>
      <c r="D17" s="685">
        <v>0</v>
      </c>
      <c r="E17" s="761">
        <v>0</v>
      </c>
      <c r="F17" s="761">
        <v>0</v>
      </c>
      <c r="G17" s="476">
        <f t="shared" si="0"/>
        <v>0</v>
      </c>
      <c r="I17" s="423">
        <f t="shared" si="1"/>
        <v>0</v>
      </c>
    </row>
    <row r="18" spans="1:9">
      <c r="A18" s="391">
        <v>14</v>
      </c>
      <c r="B18" s="705" t="s">
        <v>177</v>
      </c>
      <c r="C18" s="686">
        <v>6787.03</v>
      </c>
      <c r="D18" s="685">
        <v>0</v>
      </c>
      <c r="E18" s="761">
        <v>0</v>
      </c>
      <c r="F18" s="761">
        <v>0</v>
      </c>
      <c r="G18" s="476">
        <f t="shared" si="0"/>
        <v>0</v>
      </c>
      <c r="I18" s="423">
        <f t="shared" si="1"/>
        <v>0</v>
      </c>
    </row>
    <row r="19" spans="1:9">
      <c r="A19" s="391">
        <v>15</v>
      </c>
      <c r="B19" s="705" t="s">
        <v>178</v>
      </c>
      <c r="C19" s="686">
        <v>2706.75</v>
      </c>
      <c r="D19" s="685">
        <v>0</v>
      </c>
      <c r="E19" s="761">
        <v>0</v>
      </c>
      <c r="F19" s="761">
        <v>0</v>
      </c>
      <c r="G19" s="476">
        <f t="shared" si="0"/>
        <v>0</v>
      </c>
      <c r="I19" s="423">
        <f t="shared" si="1"/>
        <v>0</v>
      </c>
    </row>
    <row r="20" spans="1:9">
      <c r="A20" s="391">
        <v>16</v>
      </c>
      <c r="B20" s="705" t="s">
        <v>179</v>
      </c>
      <c r="C20" s="686">
        <v>157</v>
      </c>
      <c r="D20" s="685">
        <v>0</v>
      </c>
      <c r="E20" s="761">
        <v>0</v>
      </c>
      <c r="F20" s="761">
        <v>0</v>
      </c>
      <c r="G20" s="476">
        <f t="shared" si="0"/>
        <v>0</v>
      </c>
      <c r="I20" s="423">
        <f t="shared" si="1"/>
        <v>0</v>
      </c>
    </row>
    <row r="21" spans="1:9">
      <c r="A21" s="391">
        <v>17</v>
      </c>
      <c r="B21" s="705" t="s">
        <v>180</v>
      </c>
      <c r="C21" s="686">
        <v>0.25</v>
      </c>
      <c r="D21" s="685">
        <v>0</v>
      </c>
      <c r="E21" s="761">
        <v>0</v>
      </c>
      <c r="F21" s="761">
        <v>0</v>
      </c>
      <c r="G21" s="476">
        <f t="shared" si="0"/>
        <v>0</v>
      </c>
      <c r="I21" s="423">
        <f t="shared" si="1"/>
        <v>0</v>
      </c>
    </row>
    <row r="22" spans="1:9">
      <c r="A22" s="391">
        <v>18</v>
      </c>
      <c r="B22" s="705" t="s">
        <v>181</v>
      </c>
      <c r="C22" s="686">
        <v>18</v>
      </c>
      <c r="D22" s="685">
        <v>0</v>
      </c>
      <c r="E22" s="761">
        <v>0</v>
      </c>
      <c r="F22" s="761">
        <v>0</v>
      </c>
      <c r="G22" s="476">
        <f t="shared" si="0"/>
        <v>0</v>
      </c>
      <c r="I22" s="423">
        <f t="shared" si="1"/>
        <v>0</v>
      </c>
    </row>
    <row r="23" spans="1:9">
      <c r="A23" s="391">
        <v>19</v>
      </c>
      <c r="B23" s="705" t="s">
        <v>164</v>
      </c>
      <c r="C23" s="686">
        <v>301654.73</v>
      </c>
      <c r="D23" s="685">
        <v>0</v>
      </c>
      <c r="E23" s="761">
        <v>0</v>
      </c>
      <c r="F23" s="761">
        <v>0</v>
      </c>
      <c r="G23" s="476">
        <f t="shared" si="0"/>
        <v>0</v>
      </c>
      <c r="I23" s="423">
        <f t="shared" si="1"/>
        <v>0</v>
      </c>
    </row>
    <row r="24" spans="1:9">
      <c r="A24" s="391">
        <v>20</v>
      </c>
      <c r="B24" s="705" t="s">
        <v>165</v>
      </c>
      <c r="C24" s="686">
        <v>692.75</v>
      </c>
      <c r="D24" s="685">
        <v>0</v>
      </c>
      <c r="E24" s="761">
        <v>0</v>
      </c>
      <c r="F24" s="761">
        <v>0</v>
      </c>
      <c r="G24" s="476">
        <f t="shared" si="0"/>
        <v>0</v>
      </c>
      <c r="I24" s="423">
        <f t="shared" si="1"/>
        <v>0</v>
      </c>
    </row>
    <row r="25" spans="1:9">
      <c r="A25" s="391">
        <v>21</v>
      </c>
      <c r="B25" s="762" t="s">
        <v>166</v>
      </c>
      <c r="C25" s="686">
        <v>329</v>
      </c>
      <c r="D25" s="685">
        <v>0</v>
      </c>
      <c r="E25" s="761">
        <v>0</v>
      </c>
      <c r="F25" s="761">
        <v>0</v>
      </c>
      <c r="G25" s="476">
        <f t="shared" si="0"/>
        <v>0</v>
      </c>
      <c r="I25" s="423">
        <f t="shared" si="1"/>
        <v>0</v>
      </c>
    </row>
    <row r="26" spans="1:9">
      <c r="A26" s="391">
        <v>22</v>
      </c>
      <c r="B26" s="705" t="s">
        <v>167</v>
      </c>
      <c r="C26" s="686">
        <v>73576</v>
      </c>
      <c r="D26" s="685">
        <v>0</v>
      </c>
      <c r="E26" s="761">
        <v>0</v>
      </c>
      <c r="F26" s="761">
        <v>0</v>
      </c>
      <c r="G26" s="476">
        <f t="shared" si="0"/>
        <v>0</v>
      </c>
      <c r="I26" s="423">
        <f t="shared" si="1"/>
        <v>0</v>
      </c>
    </row>
    <row r="27" spans="1:9">
      <c r="A27" s="391">
        <v>23</v>
      </c>
      <c r="B27" s="705" t="s">
        <v>168</v>
      </c>
      <c r="C27" s="686">
        <v>1401</v>
      </c>
      <c r="D27" s="685">
        <v>0</v>
      </c>
      <c r="E27" s="761">
        <v>0</v>
      </c>
      <c r="F27" s="761">
        <v>0</v>
      </c>
      <c r="G27" s="476">
        <f t="shared" si="0"/>
        <v>0</v>
      </c>
      <c r="I27" s="423">
        <f t="shared" si="1"/>
        <v>0</v>
      </c>
    </row>
    <row r="28" spans="1:9">
      <c r="A28" s="391">
        <v>24</v>
      </c>
      <c r="B28" s="705" t="s">
        <v>169</v>
      </c>
      <c r="C28" s="686">
        <v>4950.75</v>
      </c>
      <c r="D28" s="685">
        <v>0</v>
      </c>
      <c r="E28" s="761">
        <v>0</v>
      </c>
      <c r="F28" s="761">
        <v>0</v>
      </c>
      <c r="G28" s="476">
        <f t="shared" si="0"/>
        <v>0</v>
      </c>
      <c r="I28" s="423">
        <f t="shared" si="1"/>
        <v>0</v>
      </c>
    </row>
    <row r="29" spans="1:9">
      <c r="A29" s="391">
        <v>25</v>
      </c>
      <c r="B29" s="705" t="s">
        <v>170</v>
      </c>
      <c r="C29" s="686">
        <v>90199</v>
      </c>
      <c r="D29" s="685">
        <v>0</v>
      </c>
      <c r="E29" s="761">
        <v>0</v>
      </c>
      <c r="F29" s="761">
        <v>0</v>
      </c>
      <c r="G29" s="476">
        <f t="shared" si="0"/>
        <v>0</v>
      </c>
      <c r="I29" s="423">
        <f t="shared" si="1"/>
        <v>0</v>
      </c>
    </row>
    <row r="30" spans="1:9">
      <c r="A30" s="391">
        <v>26</v>
      </c>
      <c r="B30" s="705" t="s">
        <v>171</v>
      </c>
      <c r="C30" s="686">
        <v>0.1</v>
      </c>
      <c r="D30" s="685">
        <v>0</v>
      </c>
      <c r="E30" s="761">
        <v>0</v>
      </c>
      <c r="F30" s="761">
        <v>0</v>
      </c>
      <c r="G30" s="476">
        <f t="shared" si="0"/>
        <v>0</v>
      </c>
      <c r="I30" s="423">
        <f t="shared" si="1"/>
        <v>0</v>
      </c>
    </row>
    <row r="31" spans="1:9">
      <c r="A31" s="391">
        <v>27</v>
      </c>
      <c r="B31" s="705" t="s">
        <v>172</v>
      </c>
      <c r="C31" s="686">
        <v>830</v>
      </c>
      <c r="D31" s="685">
        <v>0</v>
      </c>
      <c r="E31" s="761">
        <v>0</v>
      </c>
      <c r="F31" s="761">
        <v>0</v>
      </c>
      <c r="G31" s="476">
        <f t="shared" si="0"/>
        <v>0</v>
      </c>
      <c r="I31" s="423">
        <f t="shared" si="1"/>
        <v>0</v>
      </c>
    </row>
    <row r="32" spans="1:9">
      <c r="A32" s="391">
        <v>28</v>
      </c>
      <c r="B32" s="705" t="s">
        <v>134</v>
      </c>
      <c r="C32" s="686">
        <v>294.75</v>
      </c>
      <c r="D32" s="685">
        <v>0</v>
      </c>
      <c r="E32" s="761">
        <v>0</v>
      </c>
      <c r="F32" s="761">
        <v>0</v>
      </c>
      <c r="G32" s="476">
        <f t="shared" si="0"/>
        <v>0</v>
      </c>
      <c r="I32" s="423">
        <f t="shared" si="1"/>
        <v>0</v>
      </c>
    </row>
    <row r="33" spans="1:9">
      <c r="A33" s="391">
        <v>29</v>
      </c>
      <c r="B33" s="705" t="s">
        <v>135</v>
      </c>
      <c r="C33" s="686">
        <v>34.5</v>
      </c>
      <c r="D33" s="685">
        <v>0</v>
      </c>
      <c r="E33" s="761">
        <v>0</v>
      </c>
      <c r="F33" s="761">
        <v>0</v>
      </c>
      <c r="G33" s="476">
        <f t="shared" si="0"/>
        <v>0</v>
      </c>
      <c r="I33" s="423">
        <f t="shared" si="1"/>
        <v>0</v>
      </c>
    </row>
    <row r="34" spans="1:9">
      <c r="A34" s="391">
        <v>30</v>
      </c>
      <c r="B34" s="705" t="s">
        <v>136</v>
      </c>
      <c r="C34" s="686">
        <v>297.5</v>
      </c>
      <c r="D34" s="685">
        <v>0</v>
      </c>
      <c r="E34" s="761">
        <v>0</v>
      </c>
      <c r="F34" s="761">
        <v>0</v>
      </c>
      <c r="G34" s="476">
        <f t="shared" si="0"/>
        <v>0</v>
      </c>
      <c r="I34" s="423">
        <f t="shared" si="1"/>
        <v>0</v>
      </c>
    </row>
    <row r="35" spans="1:9">
      <c r="A35" s="391">
        <v>31</v>
      </c>
      <c r="B35" s="705" t="s">
        <v>137</v>
      </c>
      <c r="C35" s="686">
        <v>21</v>
      </c>
      <c r="D35" s="685">
        <v>0</v>
      </c>
      <c r="E35" s="761">
        <v>0</v>
      </c>
      <c r="F35" s="761">
        <v>0</v>
      </c>
      <c r="G35" s="476">
        <f t="shared" si="0"/>
        <v>0</v>
      </c>
      <c r="I35" s="423">
        <f t="shared" si="1"/>
        <v>0</v>
      </c>
    </row>
    <row r="36" spans="1:9">
      <c r="A36" s="391">
        <v>32</v>
      </c>
      <c r="B36" s="705" t="s">
        <v>138</v>
      </c>
      <c r="C36" s="686">
        <v>1172</v>
      </c>
      <c r="D36" s="685">
        <v>0</v>
      </c>
      <c r="E36" s="761">
        <v>0</v>
      </c>
      <c r="F36" s="761">
        <v>0</v>
      </c>
      <c r="G36" s="476">
        <f t="shared" si="0"/>
        <v>0</v>
      </c>
      <c r="I36" s="423">
        <f t="shared" si="1"/>
        <v>0</v>
      </c>
    </row>
    <row r="37" spans="1:9">
      <c r="A37" s="391">
        <v>33</v>
      </c>
      <c r="B37" s="705" t="s">
        <v>139</v>
      </c>
      <c r="C37" s="686">
        <v>1718.25</v>
      </c>
      <c r="D37" s="685">
        <v>0</v>
      </c>
      <c r="E37" s="761">
        <v>0</v>
      </c>
      <c r="F37" s="761">
        <v>0</v>
      </c>
      <c r="G37" s="476">
        <f t="shared" si="0"/>
        <v>0</v>
      </c>
      <c r="I37" s="423">
        <f t="shared" si="1"/>
        <v>0</v>
      </c>
    </row>
    <row r="38" spans="1:9">
      <c r="A38" s="391">
        <v>34</v>
      </c>
      <c r="B38" s="705" t="s">
        <v>140</v>
      </c>
      <c r="C38" s="686">
        <v>305.25</v>
      </c>
      <c r="D38" s="685">
        <v>0</v>
      </c>
      <c r="E38" s="761">
        <v>0</v>
      </c>
      <c r="F38" s="761">
        <v>0</v>
      </c>
      <c r="G38" s="476">
        <f t="shared" si="0"/>
        <v>0</v>
      </c>
      <c r="I38" s="423">
        <f t="shared" si="1"/>
        <v>0</v>
      </c>
    </row>
    <row r="39" spans="1:9">
      <c r="A39" s="391">
        <v>35</v>
      </c>
      <c r="B39" s="762" t="s">
        <v>141</v>
      </c>
      <c r="C39" s="686">
        <v>16</v>
      </c>
      <c r="D39" s="685">
        <v>0</v>
      </c>
      <c r="E39" s="761">
        <v>0</v>
      </c>
      <c r="F39" s="761">
        <v>0</v>
      </c>
      <c r="G39" s="476">
        <f t="shared" si="0"/>
        <v>0</v>
      </c>
      <c r="I39" s="423">
        <f t="shared" si="1"/>
        <v>0</v>
      </c>
    </row>
    <row r="40" spans="1:9">
      <c r="A40" s="391">
        <v>36</v>
      </c>
      <c r="B40" s="705" t="s">
        <v>142</v>
      </c>
      <c r="C40" s="686">
        <v>675.25</v>
      </c>
      <c r="D40" s="685">
        <v>0</v>
      </c>
      <c r="E40" s="761">
        <v>0</v>
      </c>
      <c r="F40" s="761">
        <v>0</v>
      </c>
      <c r="G40" s="476">
        <f t="shared" si="0"/>
        <v>0</v>
      </c>
      <c r="I40" s="423">
        <f t="shared" si="1"/>
        <v>0</v>
      </c>
    </row>
    <row r="41" spans="1:9">
      <c r="A41" s="391">
        <v>37</v>
      </c>
      <c r="B41" s="705" t="s">
        <v>143</v>
      </c>
      <c r="C41" s="686">
        <v>80</v>
      </c>
      <c r="D41" s="685">
        <v>0</v>
      </c>
      <c r="E41" s="761">
        <v>0</v>
      </c>
      <c r="F41" s="761">
        <v>0</v>
      </c>
      <c r="G41" s="476">
        <f t="shared" si="0"/>
        <v>0</v>
      </c>
      <c r="I41" s="423">
        <f t="shared" si="1"/>
        <v>0</v>
      </c>
    </row>
    <row r="42" spans="1:9">
      <c r="A42" s="391">
        <v>38</v>
      </c>
      <c r="B42" s="705" t="s">
        <v>144</v>
      </c>
      <c r="C42" s="686">
        <v>69.25</v>
      </c>
      <c r="D42" s="685">
        <v>0</v>
      </c>
      <c r="E42" s="761">
        <v>0</v>
      </c>
      <c r="F42" s="761">
        <v>0</v>
      </c>
      <c r="G42" s="476">
        <f t="shared" si="0"/>
        <v>0</v>
      </c>
      <c r="I42" s="423">
        <f t="shared" si="1"/>
        <v>0</v>
      </c>
    </row>
    <row r="43" spans="1:9">
      <c r="A43" s="391">
        <v>39</v>
      </c>
      <c r="B43" s="705" t="s">
        <v>145</v>
      </c>
      <c r="C43" s="686">
        <v>1713.25</v>
      </c>
      <c r="D43" s="685">
        <v>0</v>
      </c>
      <c r="E43" s="761">
        <v>0</v>
      </c>
      <c r="F43" s="761">
        <v>0</v>
      </c>
      <c r="G43" s="476">
        <f t="shared" si="0"/>
        <v>0</v>
      </c>
      <c r="I43" s="423">
        <f t="shared" si="1"/>
        <v>0</v>
      </c>
    </row>
    <row r="44" spans="1:9">
      <c r="A44" s="391">
        <v>40</v>
      </c>
      <c r="B44" s="705" t="s">
        <v>146</v>
      </c>
      <c r="C44" s="686">
        <v>17083.62</v>
      </c>
      <c r="D44" s="685">
        <v>0</v>
      </c>
      <c r="E44" s="761">
        <v>0</v>
      </c>
      <c r="F44" s="761">
        <v>0</v>
      </c>
      <c r="G44" s="476">
        <f t="shared" si="0"/>
        <v>0</v>
      </c>
      <c r="I44" s="423">
        <f t="shared" si="1"/>
        <v>0</v>
      </c>
    </row>
    <row r="45" spans="1:9">
      <c r="A45" s="391">
        <v>41</v>
      </c>
      <c r="B45" s="705" t="s">
        <v>147</v>
      </c>
      <c r="C45" s="686">
        <v>677.8</v>
      </c>
      <c r="D45" s="685">
        <v>0</v>
      </c>
      <c r="E45" s="761">
        <v>0</v>
      </c>
      <c r="F45" s="761">
        <v>0</v>
      </c>
      <c r="G45" s="476">
        <f t="shared" si="0"/>
        <v>0</v>
      </c>
      <c r="I45" s="423">
        <f t="shared" si="1"/>
        <v>0</v>
      </c>
    </row>
    <row r="46" spans="1:9">
      <c r="A46" s="391">
        <v>42</v>
      </c>
      <c r="B46" s="705" t="s">
        <v>148</v>
      </c>
      <c r="C46" s="686">
        <v>1364.64</v>
      </c>
      <c r="D46" s="685">
        <v>0</v>
      </c>
      <c r="E46" s="761">
        <v>0</v>
      </c>
      <c r="F46" s="761">
        <v>0</v>
      </c>
      <c r="G46" s="476">
        <f t="shared" si="0"/>
        <v>0</v>
      </c>
      <c r="I46" s="423">
        <f t="shared" si="1"/>
        <v>0</v>
      </c>
    </row>
    <row r="47" spans="1:9">
      <c r="A47" s="391">
        <v>43</v>
      </c>
      <c r="B47" s="705" t="s">
        <v>149</v>
      </c>
      <c r="C47" s="686">
        <v>1163.1400000000001</v>
      </c>
      <c r="D47" s="685">
        <v>0</v>
      </c>
      <c r="E47" s="761">
        <v>0</v>
      </c>
      <c r="F47" s="761">
        <v>0</v>
      </c>
      <c r="G47" s="476">
        <f t="shared" si="0"/>
        <v>0</v>
      </c>
      <c r="I47" s="423">
        <f t="shared" si="1"/>
        <v>0</v>
      </c>
    </row>
    <row r="48" spans="1:9">
      <c r="A48" s="391">
        <v>44</v>
      </c>
      <c r="B48" s="705" t="s">
        <v>150</v>
      </c>
      <c r="C48" s="686">
        <v>260.75</v>
      </c>
      <c r="D48" s="685">
        <v>0</v>
      </c>
      <c r="E48" s="761">
        <v>0</v>
      </c>
      <c r="F48" s="761">
        <v>0</v>
      </c>
      <c r="G48" s="476">
        <f t="shared" si="0"/>
        <v>0</v>
      </c>
      <c r="I48" s="423">
        <f t="shared" si="1"/>
        <v>0</v>
      </c>
    </row>
    <row r="49" spans="1:9">
      <c r="A49" s="391">
        <v>45</v>
      </c>
      <c r="B49" s="705" t="s">
        <v>151</v>
      </c>
      <c r="C49" s="686">
        <v>140.5</v>
      </c>
      <c r="D49" s="685">
        <v>0</v>
      </c>
      <c r="E49" s="761">
        <v>0</v>
      </c>
      <c r="F49" s="761">
        <v>0</v>
      </c>
      <c r="G49" s="476">
        <f t="shared" si="0"/>
        <v>0</v>
      </c>
      <c r="I49" s="423">
        <f t="shared" si="1"/>
        <v>0</v>
      </c>
    </row>
    <row r="50" spans="1:9">
      <c r="A50" s="391">
        <v>46</v>
      </c>
      <c r="B50" s="705" t="s">
        <v>152</v>
      </c>
      <c r="C50" s="686">
        <v>305</v>
      </c>
      <c r="D50" s="685">
        <v>0</v>
      </c>
      <c r="E50" s="761">
        <v>0</v>
      </c>
      <c r="F50" s="761">
        <v>0</v>
      </c>
      <c r="G50" s="476">
        <f t="shared" si="0"/>
        <v>0</v>
      </c>
      <c r="I50" s="423">
        <f t="shared" si="1"/>
        <v>0</v>
      </c>
    </row>
    <row r="51" spans="1:9">
      <c r="A51" s="391">
        <v>47</v>
      </c>
      <c r="B51" s="705" t="s">
        <v>153</v>
      </c>
      <c r="C51" s="686">
        <v>182.5</v>
      </c>
      <c r="D51" s="685">
        <v>0</v>
      </c>
      <c r="E51" s="761">
        <v>0</v>
      </c>
      <c r="F51" s="761">
        <v>0</v>
      </c>
      <c r="G51" s="476">
        <f t="shared" si="0"/>
        <v>0</v>
      </c>
      <c r="I51" s="423">
        <f t="shared" si="1"/>
        <v>0</v>
      </c>
    </row>
    <row r="52" spans="1:9">
      <c r="A52" s="391">
        <v>48</v>
      </c>
      <c r="B52" s="705" t="s">
        <v>183</v>
      </c>
      <c r="C52" s="686">
        <v>9199</v>
      </c>
      <c r="D52" s="685">
        <v>0</v>
      </c>
      <c r="E52" s="761">
        <v>0</v>
      </c>
      <c r="F52" s="761">
        <v>0</v>
      </c>
      <c r="G52" s="476">
        <f t="shared" si="0"/>
        <v>0</v>
      </c>
      <c r="I52" s="423">
        <f t="shared" si="1"/>
        <v>0</v>
      </c>
    </row>
    <row r="53" spans="1:9">
      <c r="A53" s="391">
        <v>49</v>
      </c>
      <c r="B53" s="705" t="s">
        <v>184</v>
      </c>
      <c r="C53" s="686">
        <v>248073</v>
      </c>
      <c r="D53" s="685">
        <v>0</v>
      </c>
      <c r="E53" s="761">
        <v>0</v>
      </c>
      <c r="F53" s="761">
        <v>0</v>
      </c>
      <c r="G53" s="476">
        <f t="shared" si="0"/>
        <v>0</v>
      </c>
      <c r="I53" s="423">
        <f t="shared" si="1"/>
        <v>0</v>
      </c>
    </row>
    <row r="54" spans="1:9">
      <c r="A54" s="391">
        <v>50</v>
      </c>
      <c r="B54" s="705" t="s">
        <v>185</v>
      </c>
      <c r="C54" s="686">
        <v>5635.76</v>
      </c>
      <c r="D54" s="685">
        <v>0</v>
      </c>
      <c r="E54" s="761">
        <v>0</v>
      </c>
      <c r="F54" s="761">
        <v>0</v>
      </c>
      <c r="G54" s="476">
        <f t="shared" si="0"/>
        <v>0</v>
      </c>
      <c r="I54" s="423">
        <f t="shared" si="1"/>
        <v>0</v>
      </c>
    </row>
    <row r="55" spans="1:9">
      <c r="A55" s="391">
        <v>51</v>
      </c>
      <c r="B55" s="705" t="s">
        <v>186</v>
      </c>
      <c r="C55" s="686">
        <v>91094.73</v>
      </c>
      <c r="D55" s="685">
        <v>0</v>
      </c>
      <c r="E55" s="761">
        <v>0</v>
      </c>
      <c r="F55" s="761">
        <v>0</v>
      </c>
      <c r="G55" s="476">
        <f t="shared" si="0"/>
        <v>0</v>
      </c>
      <c r="I55" s="423">
        <f t="shared" si="1"/>
        <v>0</v>
      </c>
    </row>
    <row r="56" spans="1:9">
      <c r="A56" s="391">
        <v>52</v>
      </c>
      <c r="B56" s="705" t="s">
        <v>187</v>
      </c>
      <c r="C56" s="686">
        <v>33153.5</v>
      </c>
      <c r="D56" s="685">
        <v>0</v>
      </c>
      <c r="E56" s="761">
        <v>0</v>
      </c>
      <c r="F56" s="761">
        <v>0</v>
      </c>
      <c r="G56" s="476">
        <f t="shared" si="0"/>
        <v>0</v>
      </c>
      <c r="I56" s="423">
        <f t="shared" si="1"/>
        <v>0</v>
      </c>
    </row>
    <row r="57" spans="1:9">
      <c r="A57" s="391">
        <v>53</v>
      </c>
      <c r="B57" s="705" t="s">
        <v>188</v>
      </c>
      <c r="C57" s="686">
        <v>5374.2</v>
      </c>
      <c r="D57" s="685">
        <v>0</v>
      </c>
      <c r="E57" s="761">
        <v>0</v>
      </c>
      <c r="F57" s="761">
        <v>0</v>
      </c>
      <c r="G57" s="476">
        <f t="shared" si="0"/>
        <v>0</v>
      </c>
      <c r="I57" s="423">
        <f t="shared" si="1"/>
        <v>0</v>
      </c>
    </row>
    <row r="58" spans="1:9">
      <c r="A58" s="391">
        <v>54</v>
      </c>
      <c r="B58" s="705" t="s">
        <v>189</v>
      </c>
      <c r="C58" s="686">
        <v>6546.5</v>
      </c>
      <c r="D58" s="685">
        <v>0</v>
      </c>
      <c r="E58" s="761">
        <v>0</v>
      </c>
      <c r="F58" s="761">
        <v>0</v>
      </c>
      <c r="G58" s="476">
        <f t="shared" si="0"/>
        <v>0</v>
      </c>
      <c r="I58" s="423">
        <f t="shared" si="1"/>
        <v>0</v>
      </c>
    </row>
    <row r="59" spans="1:9">
      <c r="A59" s="391">
        <v>55</v>
      </c>
      <c r="B59" s="705" t="s">
        <v>190</v>
      </c>
      <c r="C59" s="764">
        <v>8300.0499999999993</v>
      </c>
      <c r="D59" s="685">
        <v>0</v>
      </c>
      <c r="E59" s="761">
        <v>0</v>
      </c>
      <c r="F59" s="761">
        <v>0</v>
      </c>
      <c r="G59" s="476">
        <f t="shared" si="0"/>
        <v>0</v>
      </c>
      <c r="I59" s="423">
        <f t="shared" si="1"/>
        <v>0</v>
      </c>
    </row>
    <row r="60" spans="1:9">
      <c r="A60" s="391">
        <v>56</v>
      </c>
      <c r="B60" s="705" t="s">
        <v>191</v>
      </c>
      <c r="C60" s="686">
        <v>2941</v>
      </c>
      <c r="D60" s="685">
        <v>0</v>
      </c>
      <c r="E60" s="761">
        <v>0</v>
      </c>
      <c r="F60" s="761">
        <v>0</v>
      </c>
      <c r="G60" s="476">
        <f t="shared" si="0"/>
        <v>0</v>
      </c>
      <c r="I60" s="423">
        <f t="shared" si="1"/>
        <v>0</v>
      </c>
    </row>
    <row r="61" spans="1:9">
      <c r="A61" s="391">
        <v>57</v>
      </c>
      <c r="B61" s="705" t="s">
        <v>192</v>
      </c>
      <c r="C61" s="686">
        <v>75807</v>
      </c>
      <c r="D61" s="685">
        <v>0</v>
      </c>
      <c r="E61" s="761">
        <v>0</v>
      </c>
      <c r="F61" s="761">
        <v>0</v>
      </c>
      <c r="G61" s="476">
        <f t="shared" si="0"/>
        <v>0</v>
      </c>
      <c r="I61" s="423">
        <f t="shared" si="1"/>
        <v>0</v>
      </c>
    </row>
    <row r="62" spans="1:9">
      <c r="A62" s="391">
        <v>58</v>
      </c>
      <c r="B62" s="705" t="s">
        <v>193</v>
      </c>
      <c r="C62" s="686">
        <v>46473.45</v>
      </c>
      <c r="D62" s="685">
        <v>0</v>
      </c>
      <c r="E62" s="761">
        <v>0</v>
      </c>
      <c r="F62" s="761">
        <v>0</v>
      </c>
      <c r="G62" s="476">
        <f t="shared" si="0"/>
        <v>0</v>
      </c>
      <c r="I62" s="423">
        <f t="shared" si="1"/>
        <v>0</v>
      </c>
    </row>
    <row r="63" spans="1:9">
      <c r="A63" s="391">
        <v>59</v>
      </c>
      <c r="B63" s="705" t="s">
        <v>194</v>
      </c>
      <c r="C63" s="686">
        <v>20169.75</v>
      </c>
      <c r="D63" s="685">
        <v>0</v>
      </c>
      <c r="E63" s="761">
        <v>0</v>
      </c>
      <c r="F63" s="761">
        <v>0</v>
      </c>
      <c r="G63" s="476">
        <f t="shared" si="0"/>
        <v>0</v>
      </c>
      <c r="I63" s="423">
        <f t="shared" si="1"/>
        <v>0</v>
      </c>
    </row>
    <row r="64" spans="1:9">
      <c r="A64" s="391">
        <v>60</v>
      </c>
      <c r="B64" s="705" t="s">
        <v>196</v>
      </c>
      <c r="C64" s="686">
        <v>120539</v>
      </c>
      <c r="D64" s="685">
        <v>0</v>
      </c>
      <c r="E64" s="761">
        <v>0</v>
      </c>
      <c r="F64" s="761">
        <v>0</v>
      </c>
      <c r="G64" s="476">
        <f t="shared" si="0"/>
        <v>0</v>
      </c>
      <c r="I64" s="423">
        <f t="shared" si="1"/>
        <v>0</v>
      </c>
    </row>
    <row r="65" spans="1:9">
      <c r="A65" s="391">
        <v>61</v>
      </c>
      <c r="B65" s="762" t="s">
        <v>116</v>
      </c>
      <c r="C65" s="686">
        <v>1176.1600000000001</v>
      </c>
      <c r="D65" s="685">
        <v>0</v>
      </c>
      <c r="E65" s="761">
        <v>0</v>
      </c>
      <c r="F65" s="761">
        <v>0</v>
      </c>
      <c r="G65" s="476">
        <f t="shared" si="0"/>
        <v>0</v>
      </c>
      <c r="I65" s="423">
        <f t="shared" si="1"/>
        <v>0</v>
      </c>
    </row>
    <row r="66" spans="1:9">
      <c r="A66" s="391">
        <v>62</v>
      </c>
      <c r="B66" s="705" t="s">
        <v>118</v>
      </c>
      <c r="C66" s="686">
        <v>1522.25</v>
      </c>
      <c r="D66" s="685">
        <v>0</v>
      </c>
      <c r="E66" s="761">
        <v>0</v>
      </c>
      <c r="F66" s="761">
        <v>0</v>
      </c>
      <c r="G66" s="476">
        <f t="shared" si="0"/>
        <v>0</v>
      </c>
      <c r="I66" s="423">
        <f t="shared" si="1"/>
        <v>0</v>
      </c>
    </row>
    <row r="67" spans="1:9">
      <c r="A67" s="391">
        <v>63</v>
      </c>
      <c r="B67" s="705" t="s">
        <v>117</v>
      </c>
      <c r="C67" s="686">
        <v>1180.0999999999999</v>
      </c>
      <c r="D67" s="685">
        <v>0</v>
      </c>
      <c r="E67" s="761">
        <v>0</v>
      </c>
      <c r="F67" s="761">
        <v>0</v>
      </c>
      <c r="G67" s="476">
        <f t="shared" si="0"/>
        <v>0</v>
      </c>
      <c r="I67" s="423">
        <f t="shared" si="1"/>
        <v>0</v>
      </c>
    </row>
    <row r="68" spans="1:9">
      <c r="A68" s="391">
        <v>64</v>
      </c>
      <c r="B68" s="705" t="s">
        <v>119</v>
      </c>
      <c r="C68" s="686">
        <v>2050.81</v>
      </c>
      <c r="D68" s="685">
        <v>0</v>
      </c>
      <c r="E68" s="761">
        <v>0</v>
      </c>
      <c r="F68" s="761">
        <v>0</v>
      </c>
      <c r="G68" s="476">
        <f t="shared" si="0"/>
        <v>0</v>
      </c>
      <c r="I68" s="423">
        <f t="shared" si="1"/>
        <v>0</v>
      </c>
    </row>
    <row r="69" spans="1:9">
      <c r="A69" s="391">
        <v>65</v>
      </c>
      <c r="B69" s="705" t="s">
        <v>120</v>
      </c>
      <c r="C69" s="686">
        <v>179.55</v>
      </c>
      <c r="D69" s="685">
        <v>0</v>
      </c>
      <c r="E69" s="761">
        <v>0</v>
      </c>
      <c r="F69" s="761">
        <v>0</v>
      </c>
      <c r="G69" s="476">
        <f t="shared" si="0"/>
        <v>0</v>
      </c>
      <c r="I69" s="423">
        <f t="shared" si="1"/>
        <v>0</v>
      </c>
    </row>
    <row r="70" spans="1:9">
      <c r="A70" s="391">
        <v>66</v>
      </c>
      <c r="B70" s="705" t="s">
        <v>121</v>
      </c>
      <c r="C70" s="686">
        <v>60.28</v>
      </c>
      <c r="D70" s="685">
        <v>0</v>
      </c>
      <c r="E70" s="761">
        <v>0</v>
      </c>
      <c r="F70" s="761">
        <v>0</v>
      </c>
      <c r="G70" s="476">
        <f t="shared" ref="G70:G81" si="2">+F70-E70</f>
        <v>0</v>
      </c>
      <c r="I70" s="423">
        <f t="shared" ref="I70:I81" si="3">IF(F70&gt;0,1,0)</f>
        <v>0</v>
      </c>
    </row>
    <row r="71" spans="1:9">
      <c r="A71" s="391">
        <v>67</v>
      </c>
      <c r="B71" s="705" t="s">
        <v>122</v>
      </c>
      <c r="C71" s="686">
        <v>86</v>
      </c>
      <c r="D71" s="685">
        <v>0</v>
      </c>
      <c r="E71" s="761">
        <v>0</v>
      </c>
      <c r="F71" s="761">
        <v>0</v>
      </c>
      <c r="G71" s="476">
        <f t="shared" si="2"/>
        <v>0</v>
      </c>
      <c r="I71" s="423">
        <f t="shared" si="3"/>
        <v>0</v>
      </c>
    </row>
    <row r="72" spans="1:9">
      <c r="A72" s="391">
        <v>68</v>
      </c>
      <c r="B72" s="705" t="s">
        <v>123</v>
      </c>
      <c r="C72" s="686">
        <v>807.11</v>
      </c>
      <c r="D72" s="685">
        <v>0</v>
      </c>
      <c r="E72" s="761">
        <v>0</v>
      </c>
      <c r="F72" s="761">
        <v>0</v>
      </c>
      <c r="G72" s="476">
        <f t="shared" si="2"/>
        <v>0</v>
      </c>
      <c r="I72" s="423">
        <f t="shared" si="3"/>
        <v>0</v>
      </c>
    </row>
    <row r="73" spans="1:9">
      <c r="A73" s="391">
        <v>69</v>
      </c>
      <c r="B73" s="705" t="s">
        <v>124</v>
      </c>
      <c r="C73" s="686">
        <v>2706</v>
      </c>
      <c r="D73" s="685">
        <v>0</v>
      </c>
      <c r="E73" s="761">
        <v>0</v>
      </c>
      <c r="F73" s="761">
        <v>0</v>
      </c>
      <c r="G73" s="476">
        <f t="shared" si="2"/>
        <v>0</v>
      </c>
      <c r="I73" s="423">
        <f t="shared" si="3"/>
        <v>0</v>
      </c>
    </row>
    <row r="74" spans="1:9">
      <c r="A74" s="391">
        <v>70</v>
      </c>
      <c r="B74" s="699" t="s">
        <v>125</v>
      </c>
      <c r="C74" s="686">
        <v>1898.3</v>
      </c>
      <c r="D74" s="685">
        <v>0</v>
      </c>
      <c r="E74" s="761">
        <v>0</v>
      </c>
      <c r="F74" s="761">
        <v>0</v>
      </c>
      <c r="G74" s="476">
        <f t="shared" si="2"/>
        <v>0</v>
      </c>
      <c r="I74" s="423">
        <f t="shared" si="3"/>
        <v>0</v>
      </c>
    </row>
    <row r="75" spans="1:9">
      <c r="A75" s="391">
        <v>71</v>
      </c>
      <c r="B75" s="705" t="s">
        <v>126</v>
      </c>
      <c r="C75" s="686">
        <v>1010.75</v>
      </c>
      <c r="D75" s="685">
        <v>0</v>
      </c>
      <c r="E75" s="761">
        <v>0</v>
      </c>
      <c r="F75" s="761">
        <v>0</v>
      </c>
      <c r="G75" s="476">
        <f t="shared" si="2"/>
        <v>0</v>
      </c>
      <c r="I75" s="423">
        <f t="shared" si="3"/>
        <v>0</v>
      </c>
    </row>
    <row r="76" spans="1:9">
      <c r="A76" s="391">
        <v>72</v>
      </c>
      <c r="B76" s="705" t="s">
        <v>127</v>
      </c>
      <c r="C76" s="686">
        <v>60.25</v>
      </c>
      <c r="D76" s="685">
        <v>0</v>
      </c>
      <c r="E76" s="761">
        <v>0</v>
      </c>
      <c r="F76" s="761">
        <v>0</v>
      </c>
      <c r="G76" s="476">
        <f t="shared" si="2"/>
        <v>0</v>
      </c>
      <c r="I76" s="423">
        <f t="shared" si="3"/>
        <v>0</v>
      </c>
    </row>
    <row r="77" spans="1:9">
      <c r="A77" s="391">
        <v>73</v>
      </c>
      <c r="B77" s="705" t="s">
        <v>128</v>
      </c>
      <c r="C77" s="686">
        <v>25</v>
      </c>
      <c r="D77" s="685">
        <v>0</v>
      </c>
      <c r="E77" s="761">
        <v>0</v>
      </c>
      <c r="F77" s="761">
        <v>0</v>
      </c>
      <c r="G77" s="476">
        <f t="shared" si="2"/>
        <v>0</v>
      </c>
      <c r="I77" s="423">
        <f t="shared" si="3"/>
        <v>0</v>
      </c>
    </row>
    <row r="78" spans="1:9">
      <c r="A78" s="391">
        <v>74</v>
      </c>
      <c r="B78" s="705" t="s">
        <v>129</v>
      </c>
      <c r="C78" s="686">
        <v>126.24</v>
      </c>
      <c r="D78" s="685">
        <v>0</v>
      </c>
      <c r="E78" s="761">
        <v>0</v>
      </c>
      <c r="F78" s="761">
        <v>0</v>
      </c>
      <c r="G78" s="476">
        <f t="shared" si="2"/>
        <v>0</v>
      </c>
      <c r="I78" s="423">
        <f t="shared" si="3"/>
        <v>0</v>
      </c>
    </row>
    <row r="79" spans="1:9">
      <c r="A79" s="391">
        <v>75</v>
      </c>
      <c r="B79" s="705" t="s">
        <v>130</v>
      </c>
      <c r="C79" s="686">
        <v>21882</v>
      </c>
      <c r="D79" s="685">
        <v>0</v>
      </c>
      <c r="E79" s="761">
        <v>0</v>
      </c>
      <c r="F79" s="761">
        <v>0</v>
      </c>
      <c r="G79" s="476">
        <f t="shared" si="2"/>
        <v>0</v>
      </c>
      <c r="I79" s="423">
        <f t="shared" si="3"/>
        <v>0</v>
      </c>
    </row>
    <row r="80" spans="1:9">
      <c r="A80" s="391">
        <v>76</v>
      </c>
      <c r="B80" s="705" t="s">
        <v>132</v>
      </c>
      <c r="C80" s="686">
        <v>26781.119999999999</v>
      </c>
      <c r="D80" s="685">
        <v>0</v>
      </c>
      <c r="E80" s="761">
        <v>0</v>
      </c>
      <c r="F80" s="761">
        <v>0</v>
      </c>
      <c r="G80" s="476">
        <f t="shared" si="2"/>
        <v>0</v>
      </c>
      <c r="I80" s="423">
        <f t="shared" si="3"/>
        <v>0</v>
      </c>
    </row>
    <row r="81" spans="1:9">
      <c r="A81" s="391">
        <v>77</v>
      </c>
      <c r="B81" s="705" t="s">
        <v>131</v>
      </c>
      <c r="C81" s="686">
        <v>854.25</v>
      </c>
      <c r="D81" s="685">
        <v>0</v>
      </c>
      <c r="E81" s="761">
        <v>0</v>
      </c>
      <c r="F81" s="761">
        <v>0</v>
      </c>
      <c r="G81" s="476">
        <f t="shared" si="2"/>
        <v>0</v>
      </c>
      <c r="I81" s="423">
        <f t="shared" si="3"/>
        <v>0</v>
      </c>
    </row>
  </sheetData>
  <mergeCells count="6">
    <mergeCell ref="A1:G1"/>
    <mergeCell ref="A4:B4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E84CC-FE8D-4CAB-A70A-92DD1DE867C9}">
  <sheetPr codeName="Sheet75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6" sqref="A6"/>
      <selection pane="bottomRight" activeCell="N11" sqref="N11"/>
    </sheetView>
  </sheetViews>
  <sheetFormatPr defaultColWidth="9" defaultRowHeight="18.75"/>
  <cols>
    <col min="1" max="1" width="7.140625" style="423" customWidth="1"/>
    <col min="2" max="2" width="12.28515625" style="423" customWidth="1"/>
    <col min="3" max="3" width="13.28515625" style="423" customWidth="1"/>
    <col min="4" max="4" width="13.140625" style="423" customWidth="1"/>
    <col min="5" max="5" width="13.42578125" style="423" customWidth="1"/>
    <col min="6" max="6" width="13.5703125" style="423" customWidth="1"/>
    <col min="7" max="16384" width="9" style="423"/>
  </cols>
  <sheetData>
    <row r="1" spans="1:9">
      <c r="A1" s="850" t="s">
        <v>598</v>
      </c>
      <c r="B1" s="850"/>
      <c r="C1" s="850"/>
      <c r="D1" s="850"/>
      <c r="E1" s="850"/>
      <c r="F1" s="850"/>
      <c r="G1" s="850"/>
    </row>
    <row r="2" spans="1:9">
      <c r="A2" s="850" t="s">
        <v>227</v>
      </c>
      <c r="B2" s="850" t="s">
        <v>4</v>
      </c>
      <c r="C2" s="870" t="s">
        <v>228</v>
      </c>
      <c r="D2" s="666" t="s">
        <v>285</v>
      </c>
      <c r="E2" s="666" t="s">
        <v>230</v>
      </c>
      <c r="F2" s="666" t="s">
        <v>230</v>
      </c>
      <c r="G2" s="870" t="s">
        <v>261</v>
      </c>
      <c r="I2" s="422" t="s">
        <v>318</v>
      </c>
    </row>
    <row r="3" spans="1:9">
      <c r="A3" s="850"/>
      <c r="B3" s="850"/>
      <c r="C3" s="870"/>
      <c r="D3" s="666" t="s">
        <v>286</v>
      </c>
      <c r="E3" s="666" t="s">
        <v>236</v>
      </c>
      <c r="F3" s="666" t="s">
        <v>235</v>
      </c>
      <c r="G3" s="870"/>
    </row>
    <row r="4" spans="1:9">
      <c r="A4" s="850" t="s">
        <v>284</v>
      </c>
      <c r="B4" s="850"/>
      <c r="C4" s="667">
        <f>SUM(C5:C81)</f>
        <v>1261967.5800000003</v>
      </c>
      <c r="D4" s="667">
        <f t="shared" ref="D4:G4" si="0">SUM(D5:D81)</f>
        <v>1429</v>
      </c>
      <c r="E4" s="667">
        <f>SUM(E5:E81)</f>
        <v>1342</v>
      </c>
      <c r="F4" s="667">
        <f t="shared" si="0"/>
        <v>1429</v>
      </c>
      <c r="G4" s="667">
        <f t="shared" si="0"/>
        <v>87</v>
      </c>
      <c r="I4" s="424">
        <f>SUM(I5:I81)</f>
        <v>10</v>
      </c>
    </row>
    <row r="5" spans="1:9">
      <c r="A5" s="391">
        <v>1</v>
      </c>
      <c r="B5" s="705" t="s">
        <v>196</v>
      </c>
      <c r="C5" s="686">
        <v>120539</v>
      </c>
      <c r="D5" s="685">
        <v>440</v>
      </c>
      <c r="E5" s="761">
        <v>377</v>
      </c>
      <c r="F5" s="761">
        <v>440</v>
      </c>
      <c r="G5" s="476">
        <f>+F5-E5</f>
        <v>63</v>
      </c>
      <c r="I5" s="423">
        <f>IF(F5&gt;0,1,0)</f>
        <v>1</v>
      </c>
    </row>
    <row r="6" spans="1:9">
      <c r="A6" s="391">
        <v>2</v>
      </c>
      <c r="B6" s="705" t="s">
        <v>170</v>
      </c>
      <c r="C6" s="686">
        <v>90199</v>
      </c>
      <c r="D6" s="685">
        <v>253</v>
      </c>
      <c r="E6" s="761">
        <v>253</v>
      </c>
      <c r="F6" s="761">
        <v>253</v>
      </c>
      <c r="G6" s="476">
        <f t="shared" ref="G6:G69" si="1">+F6-E6</f>
        <v>0</v>
      </c>
      <c r="I6" s="423">
        <f t="shared" ref="I6:I69" si="2">IF(F6&gt;0,1,0)</f>
        <v>1</v>
      </c>
    </row>
    <row r="7" spans="1:9">
      <c r="A7" s="391">
        <v>3</v>
      </c>
      <c r="B7" s="705" t="s">
        <v>164</v>
      </c>
      <c r="C7" s="686">
        <v>301654.73</v>
      </c>
      <c r="D7" s="685">
        <v>248.5</v>
      </c>
      <c r="E7" s="761">
        <v>238.5</v>
      </c>
      <c r="F7" s="761">
        <v>248.5</v>
      </c>
      <c r="G7" s="476">
        <f t="shared" si="1"/>
        <v>10</v>
      </c>
      <c r="I7" s="423">
        <f t="shared" si="2"/>
        <v>1</v>
      </c>
    </row>
    <row r="8" spans="1:9">
      <c r="A8" s="391">
        <v>4</v>
      </c>
      <c r="B8" s="705" t="s">
        <v>186</v>
      </c>
      <c r="C8" s="686">
        <v>91094.73</v>
      </c>
      <c r="D8" s="685">
        <v>176</v>
      </c>
      <c r="E8" s="761">
        <v>176</v>
      </c>
      <c r="F8" s="761">
        <v>176</v>
      </c>
      <c r="G8" s="476">
        <f t="shared" si="1"/>
        <v>0</v>
      </c>
      <c r="I8" s="423">
        <f t="shared" si="2"/>
        <v>1</v>
      </c>
    </row>
    <row r="9" spans="1:9">
      <c r="A9" s="391">
        <v>5</v>
      </c>
      <c r="B9" s="705" t="s">
        <v>184</v>
      </c>
      <c r="C9" s="686">
        <v>248073</v>
      </c>
      <c r="D9" s="685">
        <v>135.5</v>
      </c>
      <c r="E9" s="761">
        <v>130.5</v>
      </c>
      <c r="F9" s="761">
        <v>135.5</v>
      </c>
      <c r="G9" s="476">
        <f t="shared" si="1"/>
        <v>5</v>
      </c>
      <c r="I9" s="423">
        <f t="shared" si="2"/>
        <v>1</v>
      </c>
    </row>
    <row r="10" spans="1:9">
      <c r="A10" s="391">
        <v>6</v>
      </c>
      <c r="B10" s="705" t="s">
        <v>167</v>
      </c>
      <c r="C10" s="686">
        <v>73576</v>
      </c>
      <c r="D10" s="685">
        <v>101</v>
      </c>
      <c r="E10" s="761">
        <v>101</v>
      </c>
      <c r="F10" s="761">
        <v>101</v>
      </c>
      <c r="G10" s="476">
        <f t="shared" si="1"/>
        <v>0</v>
      </c>
      <c r="I10" s="423">
        <f t="shared" si="2"/>
        <v>1</v>
      </c>
    </row>
    <row r="11" spans="1:9">
      <c r="A11" s="391">
        <v>7</v>
      </c>
      <c r="B11" s="705" t="s">
        <v>192</v>
      </c>
      <c r="C11" s="686">
        <v>75807</v>
      </c>
      <c r="D11" s="685">
        <v>60</v>
      </c>
      <c r="E11" s="761">
        <v>55</v>
      </c>
      <c r="F11" s="761">
        <v>60</v>
      </c>
      <c r="G11" s="476">
        <f t="shared" si="1"/>
        <v>5</v>
      </c>
      <c r="I11" s="423">
        <f t="shared" si="2"/>
        <v>1</v>
      </c>
    </row>
    <row r="12" spans="1:9">
      <c r="A12" s="391">
        <v>8</v>
      </c>
      <c r="B12" s="705" t="s">
        <v>183</v>
      </c>
      <c r="C12" s="686">
        <v>9199</v>
      </c>
      <c r="D12" s="685">
        <v>10</v>
      </c>
      <c r="E12" s="761">
        <v>0</v>
      </c>
      <c r="F12" s="761">
        <v>10</v>
      </c>
      <c r="G12" s="476">
        <f t="shared" si="1"/>
        <v>10</v>
      </c>
      <c r="I12" s="423">
        <f t="shared" si="2"/>
        <v>1</v>
      </c>
    </row>
    <row r="13" spans="1:9">
      <c r="A13" s="391">
        <v>9</v>
      </c>
      <c r="B13" s="705" t="s">
        <v>193</v>
      </c>
      <c r="C13" s="686">
        <v>46473.45</v>
      </c>
      <c r="D13" s="685">
        <v>4</v>
      </c>
      <c r="E13" s="761">
        <v>11</v>
      </c>
      <c r="F13" s="761">
        <v>4</v>
      </c>
      <c r="G13" s="476">
        <f t="shared" si="1"/>
        <v>-7</v>
      </c>
      <c r="I13" s="423">
        <f t="shared" si="2"/>
        <v>1</v>
      </c>
    </row>
    <row r="14" spans="1:9">
      <c r="A14" s="391">
        <v>10</v>
      </c>
      <c r="B14" s="705" t="s">
        <v>169</v>
      </c>
      <c r="C14" s="686">
        <v>4950.75</v>
      </c>
      <c r="D14" s="685">
        <v>1</v>
      </c>
      <c r="E14" s="761">
        <v>0</v>
      </c>
      <c r="F14" s="761">
        <v>1</v>
      </c>
      <c r="G14" s="476">
        <f t="shared" si="1"/>
        <v>1</v>
      </c>
      <c r="I14" s="423">
        <f t="shared" si="2"/>
        <v>1</v>
      </c>
    </row>
    <row r="15" spans="1:9">
      <c r="A15" s="391">
        <v>11</v>
      </c>
      <c r="B15" s="705" t="s">
        <v>155</v>
      </c>
      <c r="C15" s="686">
        <v>2</v>
      </c>
      <c r="D15" s="685">
        <v>0</v>
      </c>
      <c r="E15" s="761">
        <v>0</v>
      </c>
      <c r="F15" s="761">
        <v>0</v>
      </c>
      <c r="G15" s="476">
        <f t="shared" si="1"/>
        <v>0</v>
      </c>
      <c r="I15" s="423">
        <f t="shared" si="2"/>
        <v>0</v>
      </c>
    </row>
    <row r="16" spans="1:9">
      <c r="A16" s="391">
        <v>12</v>
      </c>
      <c r="B16" s="705" t="s">
        <v>156</v>
      </c>
      <c r="C16" s="686">
        <v>7</v>
      </c>
      <c r="D16" s="685">
        <v>0</v>
      </c>
      <c r="E16" s="761">
        <v>0</v>
      </c>
      <c r="F16" s="761">
        <v>0</v>
      </c>
      <c r="G16" s="476">
        <f t="shared" si="1"/>
        <v>0</v>
      </c>
      <c r="I16" s="423">
        <f t="shared" si="2"/>
        <v>0</v>
      </c>
    </row>
    <row r="17" spans="1:9">
      <c r="A17" s="391">
        <v>13</v>
      </c>
      <c r="B17" s="705" t="s">
        <v>157</v>
      </c>
      <c r="C17" s="686">
        <v>177.2</v>
      </c>
      <c r="D17" s="685">
        <v>0</v>
      </c>
      <c r="E17" s="761">
        <v>0</v>
      </c>
      <c r="F17" s="761">
        <v>0</v>
      </c>
      <c r="G17" s="476">
        <f t="shared" si="1"/>
        <v>0</v>
      </c>
      <c r="I17" s="423">
        <f t="shared" si="2"/>
        <v>0</v>
      </c>
    </row>
    <row r="18" spans="1:9">
      <c r="A18" s="391">
        <v>14</v>
      </c>
      <c r="B18" s="705" t="s">
        <v>217</v>
      </c>
      <c r="C18" s="686">
        <v>79.459999999999994</v>
      </c>
      <c r="D18" s="685">
        <v>0</v>
      </c>
      <c r="E18" s="761">
        <v>0</v>
      </c>
      <c r="F18" s="761">
        <v>0</v>
      </c>
      <c r="G18" s="476">
        <f t="shared" si="1"/>
        <v>0</v>
      </c>
      <c r="I18" s="423">
        <f t="shared" si="2"/>
        <v>0</v>
      </c>
    </row>
    <row r="19" spans="1:9">
      <c r="A19" s="391">
        <v>15</v>
      </c>
      <c r="B19" s="705" t="s">
        <v>158</v>
      </c>
      <c r="C19" s="764">
        <v>2</v>
      </c>
      <c r="D19" s="685">
        <v>0</v>
      </c>
      <c r="E19" s="761">
        <v>0</v>
      </c>
      <c r="F19" s="761">
        <v>0</v>
      </c>
      <c r="G19" s="476">
        <f t="shared" si="1"/>
        <v>0</v>
      </c>
      <c r="I19" s="423">
        <f t="shared" si="2"/>
        <v>0</v>
      </c>
    </row>
    <row r="20" spans="1:9">
      <c r="A20" s="391">
        <v>16</v>
      </c>
      <c r="B20" s="705" t="s">
        <v>159</v>
      </c>
      <c r="C20" s="686">
        <v>54</v>
      </c>
      <c r="D20" s="685">
        <v>0</v>
      </c>
      <c r="E20" s="761">
        <v>0</v>
      </c>
      <c r="F20" s="761">
        <v>0</v>
      </c>
      <c r="G20" s="476">
        <f t="shared" si="1"/>
        <v>0</v>
      </c>
      <c r="I20" s="423">
        <f t="shared" si="2"/>
        <v>0</v>
      </c>
    </row>
    <row r="21" spans="1:9">
      <c r="A21" s="391">
        <v>17</v>
      </c>
      <c r="B21" s="705" t="s">
        <v>160</v>
      </c>
      <c r="C21" s="686">
        <v>2247.75</v>
      </c>
      <c r="D21" s="685">
        <v>0</v>
      </c>
      <c r="E21" s="761">
        <v>0</v>
      </c>
      <c r="F21" s="761">
        <v>0</v>
      </c>
      <c r="G21" s="476">
        <f t="shared" si="1"/>
        <v>0</v>
      </c>
      <c r="I21" s="423">
        <f t="shared" si="2"/>
        <v>0</v>
      </c>
    </row>
    <row r="22" spans="1:9">
      <c r="A22" s="391">
        <v>18</v>
      </c>
      <c r="B22" s="705" t="s">
        <v>161</v>
      </c>
      <c r="C22" s="686">
        <v>25.5</v>
      </c>
      <c r="D22" s="685">
        <v>0</v>
      </c>
      <c r="E22" s="761">
        <v>0</v>
      </c>
      <c r="F22" s="761">
        <v>0</v>
      </c>
      <c r="G22" s="476">
        <f t="shared" si="1"/>
        <v>0</v>
      </c>
      <c r="I22" s="423">
        <f t="shared" si="2"/>
        <v>0</v>
      </c>
    </row>
    <row r="23" spans="1:9">
      <c r="A23" s="391">
        <v>19</v>
      </c>
      <c r="B23" s="705" t="s">
        <v>162</v>
      </c>
      <c r="C23" s="686">
        <v>54.5</v>
      </c>
      <c r="D23" s="685">
        <v>0</v>
      </c>
      <c r="E23" s="761">
        <v>0</v>
      </c>
      <c r="F23" s="761">
        <v>0</v>
      </c>
      <c r="G23" s="476">
        <f t="shared" si="1"/>
        <v>0</v>
      </c>
      <c r="I23" s="423">
        <f t="shared" si="2"/>
        <v>0</v>
      </c>
    </row>
    <row r="24" spans="1:9">
      <c r="A24" s="391">
        <v>20</v>
      </c>
      <c r="B24" s="705" t="s">
        <v>174</v>
      </c>
      <c r="C24" s="686">
        <v>7515</v>
      </c>
      <c r="D24" s="685">
        <v>0</v>
      </c>
      <c r="E24" s="761">
        <v>0</v>
      </c>
      <c r="F24" s="761">
        <v>0</v>
      </c>
      <c r="G24" s="476">
        <f t="shared" si="1"/>
        <v>0</v>
      </c>
      <c r="I24" s="423">
        <f t="shared" si="2"/>
        <v>0</v>
      </c>
    </row>
    <row r="25" spans="1:9">
      <c r="A25" s="391">
        <v>21</v>
      </c>
      <c r="B25" s="705" t="s">
        <v>175</v>
      </c>
      <c r="C25" s="686">
        <v>28.75</v>
      </c>
      <c r="D25" s="685">
        <v>0</v>
      </c>
      <c r="E25" s="761">
        <v>0</v>
      </c>
      <c r="F25" s="761">
        <v>0</v>
      </c>
      <c r="G25" s="476">
        <f t="shared" si="1"/>
        <v>0</v>
      </c>
      <c r="I25" s="423">
        <f t="shared" si="2"/>
        <v>0</v>
      </c>
    </row>
    <row r="26" spans="1:9">
      <c r="A26" s="391">
        <v>22</v>
      </c>
      <c r="B26" s="705" t="s">
        <v>176</v>
      </c>
      <c r="C26" s="686">
        <v>3822</v>
      </c>
      <c r="D26" s="685">
        <v>0</v>
      </c>
      <c r="E26" s="761">
        <v>0</v>
      </c>
      <c r="F26" s="761">
        <v>0</v>
      </c>
      <c r="G26" s="476">
        <f t="shared" si="1"/>
        <v>0</v>
      </c>
      <c r="I26" s="423">
        <f t="shared" si="2"/>
        <v>0</v>
      </c>
    </row>
    <row r="27" spans="1:9">
      <c r="A27" s="391">
        <v>23</v>
      </c>
      <c r="B27" s="705" t="s">
        <v>177</v>
      </c>
      <c r="C27" s="686">
        <v>6787.03</v>
      </c>
      <c r="D27" s="685">
        <v>0</v>
      </c>
      <c r="E27" s="761">
        <v>0</v>
      </c>
      <c r="F27" s="761">
        <v>0</v>
      </c>
      <c r="G27" s="476">
        <f t="shared" si="1"/>
        <v>0</v>
      </c>
      <c r="I27" s="423">
        <f t="shared" si="2"/>
        <v>0</v>
      </c>
    </row>
    <row r="28" spans="1:9">
      <c r="A28" s="391">
        <v>24</v>
      </c>
      <c r="B28" s="705" t="s">
        <v>178</v>
      </c>
      <c r="C28" s="686">
        <v>2706.75</v>
      </c>
      <c r="D28" s="685">
        <v>0</v>
      </c>
      <c r="E28" s="761">
        <v>0</v>
      </c>
      <c r="F28" s="761">
        <v>0</v>
      </c>
      <c r="G28" s="476">
        <f t="shared" si="1"/>
        <v>0</v>
      </c>
      <c r="I28" s="423">
        <f t="shared" si="2"/>
        <v>0</v>
      </c>
    </row>
    <row r="29" spans="1:9">
      <c r="A29" s="391">
        <v>25</v>
      </c>
      <c r="B29" s="705" t="s">
        <v>179</v>
      </c>
      <c r="C29" s="686">
        <v>157</v>
      </c>
      <c r="D29" s="685">
        <v>0</v>
      </c>
      <c r="E29" s="761">
        <v>0</v>
      </c>
      <c r="F29" s="761">
        <v>0</v>
      </c>
      <c r="G29" s="476">
        <f t="shared" si="1"/>
        <v>0</v>
      </c>
      <c r="I29" s="423">
        <f t="shared" si="2"/>
        <v>0</v>
      </c>
    </row>
    <row r="30" spans="1:9">
      <c r="A30" s="391">
        <v>26</v>
      </c>
      <c r="B30" s="705" t="s">
        <v>180</v>
      </c>
      <c r="C30" s="686">
        <v>0.25</v>
      </c>
      <c r="D30" s="685">
        <v>0</v>
      </c>
      <c r="E30" s="761">
        <v>0</v>
      </c>
      <c r="F30" s="761">
        <v>0</v>
      </c>
      <c r="G30" s="476">
        <f t="shared" si="1"/>
        <v>0</v>
      </c>
      <c r="I30" s="423">
        <f t="shared" si="2"/>
        <v>0</v>
      </c>
    </row>
    <row r="31" spans="1:9">
      <c r="A31" s="391">
        <v>27</v>
      </c>
      <c r="B31" s="705" t="s">
        <v>181</v>
      </c>
      <c r="C31" s="686">
        <v>18</v>
      </c>
      <c r="D31" s="685">
        <v>0</v>
      </c>
      <c r="E31" s="761">
        <v>0</v>
      </c>
      <c r="F31" s="761">
        <v>0</v>
      </c>
      <c r="G31" s="476">
        <f t="shared" si="1"/>
        <v>0</v>
      </c>
      <c r="I31" s="423">
        <f t="shared" si="2"/>
        <v>0</v>
      </c>
    </row>
    <row r="32" spans="1:9">
      <c r="A32" s="391">
        <v>28</v>
      </c>
      <c r="B32" s="705" t="s">
        <v>165</v>
      </c>
      <c r="C32" s="686">
        <v>692.75</v>
      </c>
      <c r="D32" s="685">
        <v>0</v>
      </c>
      <c r="E32" s="761">
        <v>0</v>
      </c>
      <c r="F32" s="761">
        <v>0</v>
      </c>
      <c r="G32" s="476">
        <f t="shared" si="1"/>
        <v>0</v>
      </c>
      <c r="I32" s="423">
        <f t="shared" si="2"/>
        <v>0</v>
      </c>
    </row>
    <row r="33" spans="1:9">
      <c r="A33" s="391">
        <v>29</v>
      </c>
      <c r="B33" s="762" t="s">
        <v>166</v>
      </c>
      <c r="C33" s="686">
        <v>329</v>
      </c>
      <c r="D33" s="685">
        <v>0</v>
      </c>
      <c r="E33" s="761">
        <v>0</v>
      </c>
      <c r="F33" s="761">
        <v>0</v>
      </c>
      <c r="G33" s="476">
        <f t="shared" si="1"/>
        <v>0</v>
      </c>
      <c r="I33" s="423">
        <f t="shared" si="2"/>
        <v>0</v>
      </c>
    </row>
    <row r="34" spans="1:9">
      <c r="A34" s="391">
        <v>30</v>
      </c>
      <c r="B34" s="705" t="s">
        <v>168</v>
      </c>
      <c r="C34" s="686">
        <v>1401</v>
      </c>
      <c r="D34" s="685">
        <v>0</v>
      </c>
      <c r="E34" s="761">
        <v>0</v>
      </c>
      <c r="F34" s="761">
        <v>0</v>
      </c>
      <c r="G34" s="476">
        <f t="shared" si="1"/>
        <v>0</v>
      </c>
      <c r="I34" s="423">
        <f t="shared" si="2"/>
        <v>0</v>
      </c>
    </row>
    <row r="35" spans="1:9">
      <c r="A35" s="391">
        <v>31</v>
      </c>
      <c r="B35" s="705" t="s">
        <v>171</v>
      </c>
      <c r="C35" s="686">
        <v>0.1</v>
      </c>
      <c r="D35" s="685">
        <v>0</v>
      </c>
      <c r="E35" s="761">
        <v>0</v>
      </c>
      <c r="F35" s="761">
        <v>0</v>
      </c>
      <c r="G35" s="476">
        <f t="shared" si="1"/>
        <v>0</v>
      </c>
      <c r="I35" s="423">
        <f t="shared" si="2"/>
        <v>0</v>
      </c>
    </row>
    <row r="36" spans="1:9">
      <c r="A36" s="391">
        <v>32</v>
      </c>
      <c r="B36" s="705" t="s">
        <v>172</v>
      </c>
      <c r="C36" s="686">
        <v>830</v>
      </c>
      <c r="D36" s="685">
        <v>0</v>
      </c>
      <c r="E36" s="761">
        <v>0</v>
      </c>
      <c r="F36" s="761">
        <v>0</v>
      </c>
      <c r="G36" s="476">
        <f t="shared" si="1"/>
        <v>0</v>
      </c>
      <c r="I36" s="423">
        <f t="shared" si="2"/>
        <v>0</v>
      </c>
    </row>
    <row r="37" spans="1:9">
      <c r="A37" s="391">
        <v>33</v>
      </c>
      <c r="B37" s="762" t="s">
        <v>134</v>
      </c>
      <c r="C37" s="686">
        <v>294.75</v>
      </c>
      <c r="D37" s="685">
        <v>0</v>
      </c>
      <c r="E37" s="761">
        <v>0</v>
      </c>
      <c r="F37" s="761">
        <v>0</v>
      </c>
      <c r="G37" s="476">
        <f t="shared" si="1"/>
        <v>0</v>
      </c>
      <c r="I37" s="423">
        <f t="shared" si="2"/>
        <v>0</v>
      </c>
    </row>
    <row r="38" spans="1:9">
      <c r="A38" s="391">
        <v>34</v>
      </c>
      <c r="B38" s="705" t="s">
        <v>135</v>
      </c>
      <c r="C38" s="686">
        <v>34.5</v>
      </c>
      <c r="D38" s="685">
        <v>0</v>
      </c>
      <c r="E38" s="761">
        <v>0</v>
      </c>
      <c r="F38" s="761">
        <v>0</v>
      </c>
      <c r="G38" s="476">
        <f t="shared" si="1"/>
        <v>0</v>
      </c>
      <c r="I38" s="423">
        <f t="shared" si="2"/>
        <v>0</v>
      </c>
    </row>
    <row r="39" spans="1:9">
      <c r="A39" s="391">
        <v>35</v>
      </c>
      <c r="B39" s="762" t="s">
        <v>136</v>
      </c>
      <c r="C39" s="686">
        <v>297.5</v>
      </c>
      <c r="D39" s="685">
        <v>0</v>
      </c>
      <c r="E39" s="761">
        <v>0</v>
      </c>
      <c r="F39" s="761">
        <v>0</v>
      </c>
      <c r="G39" s="476">
        <f t="shared" si="1"/>
        <v>0</v>
      </c>
      <c r="I39" s="423">
        <f t="shared" si="2"/>
        <v>0</v>
      </c>
    </row>
    <row r="40" spans="1:9">
      <c r="A40" s="391">
        <v>36</v>
      </c>
      <c r="B40" s="705" t="s">
        <v>137</v>
      </c>
      <c r="C40" s="686">
        <v>21</v>
      </c>
      <c r="D40" s="685">
        <v>0</v>
      </c>
      <c r="E40" s="761">
        <v>0</v>
      </c>
      <c r="F40" s="761">
        <v>0</v>
      </c>
      <c r="G40" s="476">
        <f t="shared" si="1"/>
        <v>0</v>
      </c>
      <c r="I40" s="423">
        <f t="shared" si="2"/>
        <v>0</v>
      </c>
    </row>
    <row r="41" spans="1:9">
      <c r="A41" s="391">
        <v>37</v>
      </c>
      <c r="B41" s="705" t="s">
        <v>138</v>
      </c>
      <c r="C41" s="686">
        <v>1172</v>
      </c>
      <c r="D41" s="685">
        <v>0</v>
      </c>
      <c r="E41" s="761">
        <v>0</v>
      </c>
      <c r="F41" s="761">
        <v>0</v>
      </c>
      <c r="G41" s="476">
        <f t="shared" si="1"/>
        <v>0</v>
      </c>
      <c r="I41" s="423">
        <f t="shared" si="2"/>
        <v>0</v>
      </c>
    </row>
    <row r="42" spans="1:9">
      <c r="A42" s="391">
        <v>38</v>
      </c>
      <c r="B42" s="705" t="s">
        <v>139</v>
      </c>
      <c r="C42" s="686">
        <v>1718.25</v>
      </c>
      <c r="D42" s="685">
        <v>0</v>
      </c>
      <c r="E42" s="761">
        <v>0</v>
      </c>
      <c r="F42" s="761">
        <v>0</v>
      </c>
      <c r="G42" s="476">
        <f t="shared" si="1"/>
        <v>0</v>
      </c>
      <c r="I42" s="423">
        <f t="shared" si="2"/>
        <v>0</v>
      </c>
    </row>
    <row r="43" spans="1:9">
      <c r="A43" s="391">
        <v>39</v>
      </c>
      <c r="B43" s="705" t="s">
        <v>140</v>
      </c>
      <c r="C43" s="686">
        <v>305.25</v>
      </c>
      <c r="D43" s="685">
        <v>0</v>
      </c>
      <c r="E43" s="761">
        <v>0</v>
      </c>
      <c r="F43" s="761">
        <v>0</v>
      </c>
      <c r="G43" s="476">
        <f t="shared" si="1"/>
        <v>0</v>
      </c>
      <c r="I43" s="423">
        <f t="shared" si="2"/>
        <v>0</v>
      </c>
    </row>
    <row r="44" spans="1:9">
      <c r="A44" s="391">
        <v>40</v>
      </c>
      <c r="B44" s="705" t="s">
        <v>141</v>
      </c>
      <c r="C44" s="686">
        <v>16</v>
      </c>
      <c r="D44" s="685">
        <v>0</v>
      </c>
      <c r="E44" s="761">
        <v>0</v>
      </c>
      <c r="F44" s="761">
        <v>0</v>
      </c>
      <c r="G44" s="476">
        <f t="shared" si="1"/>
        <v>0</v>
      </c>
      <c r="I44" s="423">
        <f t="shared" si="2"/>
        <v>0</v>
      </c>
    </row>
    <row r="45" spans="1:9">
      <c r="A45" s="391">
        <v>41</v>
      </c>
      <c r="B45" s="705" t="s">
        <v>142</v>
      </c>
      <c r="C45" s="686">
        <v>675.25</v>
      </c>
      <c r="D45" s="685">
        <v>0</v>
      </c>
      <c r="E45" s="761">
        <v>0</v>
      </c>
      <c r="F45" s="761">
        <v>0</v>
      </c>
      <c r="G45" s="476">
        <f t="shared" si="1"/>
        <v>0</v>
      </c>
      <c r="I45" s="423">
        <f t="shared" si="2"/>
        <v>0</v>
      </c>
    </row>
    <row r="46" spans="1:9">
      <c r="A46" s="391">
        <v>42</v>
      </c>
      <c r="B46" s="705" t="s">
        <v>143</v>
      </c>
      <c r="C46" s="686">
        <v>80</v>
      </c>
      <c r="D46" s="685">
        <v>0</v>
      </c>
      <c r="E46" s="761">
        <v>0</v>
      </c>
      <c r="F46" s="761">
        <v>0</v>
      </c>
      <c r="G46" s="476">
        <f t="shared" si="1"/>
        <v>0</v>
      </c>
      <c r="I46" s="423">
        <f t="shared" si="2"/>
        <v>0</v>
      </c>
    </row>
    <row r="47" spans="1:9">
      <c r="A47" s="391">
        <v>43</v>
      </c>
      <c r="B47" s="705" t="s">
        <v>144</v>
      </c>
      <c r="C47" s="686">
        <v>69.25</v>
      </c>
      <c r="D47" s="685">
        <v>0</v>
      </c>
      <c r="E47" s="761">
        <v>0</v>
      </c>
      <c r="F47" s="761">
        <v>0</v>
      </c>
      <c r="G47" s="476">
        <f t="shared" si="1"/>
        <v>0</v>
      </c>
      <c r="I47" s="423">
        <f t="shared" si="2"/>
        <v>0</v>
      </c>
    </row>
    <row r="48" spans="1:9">
      <c r="A48" s="391">
        <v>44</v>
      </c>
      <c r="B48" s="705" t="s">
        <v>145</v>
      </c>
      <c r="C48" s="686">
        <v>1713.25</v>
      </c>
      <c r="D48" s="685">
        <v>0</v>
      </c>
      <c r="E48" s="761">
        <v>0</v>
      </c>
      <c r="F48" s="761">
        <v>0</v>
      </c>
      <c r="G48" s="476">
        <f t="shared" si="1"/>
        <v>0</v>
      </c>
      <c r="I48" s="423">
        <f t="shared" si="2"/>
        <v>0</v>
      </c>
    </row>
    <row r="49" spans="1:9">
      <c r="A49" s="391">
        <v>45</v>
      </c>
      <c r="B49" s="705" t="s">
        <v>146</v>
      </c>
      <c r="C49" s="686">
        <v>17083.62</v>
      </c>
      <c r="D49" s="685">
        <v>0</v>
      </c>
      <c r="E49" s="761">
        <v>0</v>
      </c>
      <c r="F49" s="761">
        <v>0</v>
      </c>
      <c r="G49" s="476">
        <f t="shared" si="1"/>
        <v>0</v>
      </c>
      <c r="I49" s="423">
        <f t="shared" si="2"/>
        <v>0</v>
      </c>
    </row>
    <row r="50" spans="1:9">
      <c r="A50" s="391">
        <v>46</v>
      </c>
      <c r="B50" s="705" t="s">
        <v>147</v>
      </c>
      <c r="C50" s="686">
        <v>677.8</v>
      </c>
      <c r="D50" s="685">
        <v>0</v>
      </c>
      <c r="E50" s="761">
        <v>0</v>
      </c>
      <c r="F50" s="761">
        <v>0</v>
      </c>
      <c r="G50" s="476">
        <f t="shared" si="1"/>
        <v>0</v>
      </c>
      <c r="I50" s="423">
        <f t="shared" si="2"/>
        <v>0</v>
      </c>
    </row>
    <row r="51" spans="1:9">
      <c r="A51" s="391">
        <v>47</v>
      </c>
      <c r="B51" s="705" t="s">
        <v>148</v>
      </c>
      <c r="C51" s="686">
        <v>1364.64</v>
      </c>
      <c r="D51" s="685">
        <v>0</v>
      </c>
      <c r="E51" s="761">
        <v>0</v>
      </c>
      <c r="F51" s="761">
        <v>0</v>
      </c>
      <c r="G51" s="476">
        <f t="shared" si="1"/>
        <v>0</v>
      </c>
      <c r="I51" s="423">
        <f t="shared" si="2"/>
        <v>0</v>
      </c>
    </row>
    <row r="52" spans="1:9">
      <c r="A52" s="391">
        <v>48</v>
      </c>
      <c r="B52" s="705" t="s">
        <v>149</v>
      </c>
      <c r="C52" s="686">
        <v>1163.1400000000001</v>
      </c>
      <c r="D52" s="685">
        <v>0</v>
      </c>
      <c r="E52" s="761">
        <v>0</v>
      </c>
      <c r="F52" s="761">
        <v>0</v>
      </c>
      <c r="G52" s="476">
        <f t="shared" si="1"/>
        <v>0</v>
      </c>
      <c r="I52" s="423">
        <f t="shared" si="2"/>
        <v>0</v>
      </c>
    </row>
    <row r="53" spans="1:9">
      <c r="A53" s="391">
        <v>49</v>
      </c>
      <c r="B53" s="705" t="s">
        <v>150</v>
      </c>
      <c r="C53" s="686">
        <v>260.75</v>
      </c>
      <c r="D53" s="685">
        <v>0</v>
      </c>
      <c r="E53" s="761">
        <v>0</v>
      </c>
      <c r="F53" s="761">
        <v>0</v>
      </c>
      <c r="G53" s="476">
        <f t="shared" si="1"/>
        <v>0</v>
      </c>
      <c r="I53" s="423">
        <f t="shared" si="2"/>
        <v>0</v>
      </c>
    </row>
    <row r="54" spans="1:9">
      <c r="A54" s="391">
        <v>50</v>
      </c>
      <c r="B54" s="705" t="s">
        <v>151</v>
      </c>
      <c r="C54" s="686">
        <v>140.5</v>
      </c>
      <c r="D54" s="685">
        <v>0</v>
      </c>
      <c r="E54" s="761">
        <v>0</v>
      </c>
      <c r="F54" s="761">
        <v>0</v>
      </c>
      <c r="G54" s="476">
        <f t="shared" si="1"/>
        <v>0</v>
      </c>
      <c r="I54" s="423">
        <f t="shared" si="2"/>
        <v>0</v>
      </c>
    </row>
    <row r="55" spans="1:9">
      <c r="A55" s="391">
        <v>51</v>
      </c>
      <c r="B55" s="705" t="s">
        <v>152</v>
      </c>
      <c r="C55" s="686">
        <v>305</v>
      </c>
      <c r="D55" s="685">
        <v>0</v>
      </c>
      <c r="E55" s="761">
        <v>0</v>
      </c>
      <c r="F55" s="761">
        <v>0</v>
      </c>
      <c r="G55" s="476">
        <f t="shared" si="1"/>
        <v>0</v>
      </c>
      <c r="I55" s="423">
        <f t="shared" si="2"/>
        <v>0</v>
      </c>
    </row>
    <row r="56" spans="1:9">
      <c r="A56" s="391">
        <v>52</v>
      </c>
      <c r="B56" s="705" t="s">
        <v>153</v>
      </c>
      <c r="C56" s="686">
        <v>182.5</v>
      </c>
      <c r="D56" s="685">
        <v>0</v>
      </c>
      <c r="E56" s="761">
        <v>0</v>
      </c>
      <c r="F56" s="761">
        <v>0</v>
      </c>
      <c r="G56" s="476">
        <f t="shared" si="1"/>
        <v>0</v>
      </c>
      <c r="I56" s="423">
        <f t="shared" si="2"/>
        <v>0</v>
      </c>
    </row>
    <row r="57" spans="1:9">
      <c r="A57" s="391">
        <v>53</v>
      </c>
      <c r="B57" s="705" t="s">
        <v>185</v>
      </c>
      <c r="C57" s="686">
        <v>5635.76</v>
      </c>
      <c r="D57" s="685">
        <v>0</v>
      </c>
      <c r="E57" s="761">
        <v>0</v>
      </c>
      <c r="F57" s="761">
        <v>0</v>
      </c>
      <c r="G57" s="476">
        <f t="shared" si="1"/>
        <v>0</v>
      </c>
      <c r="I57" s="423">
        <f t="shared" si="2"/>
        <v>0</v>
      </c>
    </row>
    <row r="58" spans="1:9">
      <c r="A58" s="391">
        <v>54</v>
      </c>
      <c r="B58" s="762" t="s">
        <v>187</v>
      </c>
      <c r="C58" s="765">
        <v>33153.5</v>
      </c>
      <c r="D58" s="767">
        <v>0</v>
      </c>
      <c r="E58" s="767">
        <v>0</v>
      </c>
      <c r="F58" s="767">
        <v>0</v>
      </c>
      <c r="G58" s="476">
        <f t="shared" si="1"/>
        <v>0</v>
      </c>
      <c r="I58" s="423">
        <f t="shared" si="2"/>
        <v>0</v>
      </c>
    </row>
    <row r="59" spans="1:9">
      <c r="A59" s="391">
        <v>55</v>
      </c>
      <c r="B59" s="705" t="s">
        <v>188</v>
      </c>
      <c r="C59" s="686">
        <v>5374.2</v>
      </c>
      <c r="D59" s="685">
        <v>0</v>
      </c>
      <c r="E59" s="761">
        <v>0</v>
      </c>
      <c r="F59" s="761">
        <v>0</v>
      </c>
      <c r="G59" s="476">
        <f t="shared" si="1"/>
        <v>0</v>
      </c>
      <c r="I59" s="423">
        <f t="shared" si="2"/>
        <v>0</v>
      </c>
    </row>
    <row r="60" spans="1:9">
      <c r="A60" s="391">
        <v>56</v>
      </c>
      <c r="B60" s="705" t="s">
        <v>189</v>
      </c>
      <c r="C60" s="686">
        <v>6546.5</v>
      </c>
      <c r="D60" s="685">
        <v>0</v>
      </c>
      <c r="E60" s="761">
        <v>0</v>
      </c>
      <c r="F60" s="761">
        <v>0</v>
      </c>
      <c r="G60" s="476">
        <f t="shared" si="1"/>
        <v>0</v>
      </c>
      <c r="I60" s="423">
        <f t="shared" si="2"/>
        <v>0</v>
      </c>
    </row>
    <row r="61" spans="1:9">
      <c r="A61" s="391">
        <v>57</v>
      </c>
      <c r="B61" s="705" t="s">
        <v>190</v>
      </c>
      <c r="C61" s="686">
        <v>8300.0499999999993</v>
      </c>
      <c r="D61" s="685">
        <v>0</v>
      </c>
      <c r="E61" s="761">
        <v>0</v>
      </c>
      <c r="F61" s="761">
        <v>0</v>
      </c>
      <c r="G61" s="476">
        <f t="shared" si="1"/>
        <v>0</v>
      </c>
      <c r="I61" s="423">
        <f t="shared" si="2"/>
        <v>0</v>
      </c>
    </row>
    <row r="62" spans="1:9">
      <c r="A62" s="391">
        <v>58</v>
      </c>
      <c r="B62" s="705" t="s">
        <v>191</v>
      </c>
      <c r="C62" s="686">
        <v>2941</v>
      </c>
      <c r="D62" s="685">
        <v>0</v>
      </c>
      <c r="E62" s="761">
        <v>0</v>
      </c>
      <c r="F62" s="761">
        <v>0</v>
      </c>
      <c r="G62" s="476">
        <f t="shared" si="1"/>
        <v>0</v>
      </c>
      <c r="I62" s="423">
        <f t="shared" si="2"/>
        <v>0</v>
      </c>
    </row>
    <row r="63" spans="1:9">
      <c r="A63" s="391">
        <v>59</v>
      </c>
      <c r="B63" s="705" t="s">
        <v>194</v>
      </c>
      <c r="C63" s="686">
        <v>20169.75</v>
      </c>
      <c r="D63" s="685">
        <v>0</v>
      </c>
      <c r="E63" s="761">
        <v>0</v>
      </c>
      <c r="F63" s="761">
        <v>0</v>
      </c>
      <c r="G63" s="476">
        <f t="shared" si="1"/>
        <v>0</v>
      </c>
      <c r="I63" s="423">
        <f t="shared" si="2"/>
        <v>0</v>
      </c>
    </row>
    <row r="64" spans="1:9">
      <c r="A64" s="391">
        <v>60</v>
      </c>
      <c r="B64" s="705" t="s">
        <v>195</v>
      </c>
      <c r="C64" s="686">
        <v>1362</v>
      </c>
      <c r="D64" s="685">
        <v>0</v>
      </c>
      <c r="E64" s="761">
        <v>0</v>
      </c>
      <c r="F64" s="761">
        <v>0</v>
      </c>
      <c r="G64" s="476">
        <f t="shared" si="1"/>
        <v>0</v>
      </c>
      <c r="I64" s="423">
        <f t="shared" si="2"/>
        <v>0</v>
      </c>
    </row>
    <row r="65" spans="1:9">
      <c r="A65" s="391">
        <v>61</v>
      </c>
      <c r="B65" s="705" t="s">
        <v>116</v>
      </c>
      <c r="C65" s="686">
        <v>1176.1600000000001</v>
      </c>
      <c r="D65" s="685">
        <v>0</v>
      </c>
      <c r="E65" s="761">
        <v>0</v>
      </c>
      <c r="F65" s="761">
        <v>0</v>
      </c>
      <c r="G65" s="476">
        <f t="shared" si="1"/>
        <v>0</v>
      </c>
      <c r="I65" s="423">
        <f t="shared" si="2"/>
        <v>0</v>
      </c>
    </row>
    <row r="66" spans="1:9">
      <c r="A66" s="391">
        <v>62</v>
      </c>
      <c r="B66" s="705" t="s">
        <v>118</v>
      </c>
      <c r="C66" s="686">
        <v>1522.25</v>
      </c>
      <c r="D66" s="685">
        <v>0</v>
      </c>
      <c r="E66" s="761">
        <v>0</v>
      </c>
      <c r="F66" s="761">
        <v>0</v>
      </c>
      <c r="G66" s="476">
        <f t="shared" si="1"/>
        <v>0</v>
      </c>
      <c r="I66" s="423">
        <f t="shared" si="2"/>
        <v>0</v>
      </c>
    </row>
    <row r="67" spans="1:9">
      <c r="A67" s="391">
        <v>63</v>
      </c>
      <c r="B67" s="705" t="s">
        <v>117</v>
      </c>
      <c r="C67" s="686">
        <v>1180.0999999999999</v>
      </c>
      <c r="D67" s="685">
        <v>0</v>
      </c>
      <c r="E67" s="761">
        <v>0</v>
      </c>
      <c r="F67" s="761">
        <v>0</v>
      </c>
      <c r="G67" s="476">
        <f t="shared" si="1"/>
        <v>0</v>
      </c>
      <c r="I67" s="423">
        <f t="shared" si="2"/>
        <v>0</v>
      </c>
    </row>
    <row r="68" spans="1:9">
      <c r="A68" s="391">
        <v>64</v>
      </c>
      <c r="B68" s="705" t="s">
        <v>119</v>
      </c>
      <c r="C68" s="686">
        <v>2050.81</v>
      </c>
      <c r="D68" s="685">
        <v>0</v>
      </c>
      <c r="E68" s="761">
        <v>0</v>
      </c>
      <c r="F68" s="761">
        <v>0</v>
      </c>
      <c r="G68" s="476">
        <f t="shared" si="1"/>
        <v>0</v>
      </c>
      <c r="I68" s="423">
        <f t="shared" si="2"/>
        <v>0</v>
      </c>
    </row>
    <row r="69" spans="1:9">
      <c r="A69" s="391">
        <v>65</v>
      </c>
      <c r="B69" s="705" t="s">
        <v>120</v>
      </c>
      <c r="C69" s="686">
        <v>179.55</v>
      </c>
      <c r="D69" s="685">
        <v>0</v>
      </c>
      <c r="E69" s="761">
        <v>0</v>
      </c>
      <c r="F69" s="761">
        <v>0</v>
      </c>
      <c r="G69" s="476">
        <f t="shared" si="1"/>
        <v>0</v>
      </c>
      <c r="I69" s="423">
        <f t="shared" si="2"/>
        <v>0</v>
      </c>
    </row>
    <row r="70" spans="1:9">
      <c r="A70" s="391">
        <v>66</v>
      </c>
      <c r="B70" s="705" t="s">
        <v>121</v>
      </c>
      <c r="C70" s="686">
        <v>60.28</v>
      </c>
      <c r="D70" s="685">
        <v>0</v>
      </c>
      <c r="E70" s="761">
        <v>0</v>
      </c>
      <c r="F70" s="761">
        <v>0</v>
      </c>
      <c r="G70" s="476">
        <f t="shared" ref="G70:G81" si="3">+F70-E70</f>
        <v>0</v>
      </c>
      <c r="I70" s="423">
        <f t="shared" ref="I70:I80" si="4">IF(F70&gt;0,1,0)</f>
        <v>0</v>
      </c>
    </row>
    <row r="71" spans="1:9">
      <c r="A71" s="391">
        <v>67</v>
      </c>
      <c r="B71" s="699" t="s">
        <v>122</v>
      </c>
      <c r="C71" s="686">
        <v>86</v>
      </c>
      <c r="D71" s="685">
        <v>0</v>
      </c>
      <c r="E71" s="761">
        <v>0</v>
      </c>
      <c r="F71" s="761">
        <v>0</v>
      </c>
      <c r="G71" s="476">
        <f t="shared" si="3"/>
        <v>0</v>
      </c>
      <c r="I71" s="423">
        <f t="shared" si="4"/>
        <v>0</v>
      </c>
    </row>
    <row r="72" spans="1:9">
      <c r="A72" s="391">
        <v>68</v>
      </c>
      <c r="B72" s="705" t="s">
        <v>123</v>
      </c>
      <c r="C72" s="686">
        <v>807.11</v>
      </c>
      <c r="D72" s="685">
        <v>0</v>
      </c>
      <c r="E72" s="761">
        <v>0</v>
      </c>
      <c r="F72" s="761">
        <v>0</v>
      </c>
      <c r="G72" s="476">
        <f t="shared" si="3"/>
        <v>0</v>
      </c>
      <c r="I72" s="423">
        <f t="shared" si="4"/>
        <v>0</v>
      </c>
    </row>
    <row r="73" spans="1:9">
      <c r="A73" s="391">
        <v>69</v>
      </c>
      <c r="B73" s="705" t="s">
        <v>124</v>
      </c>
      <c r="C73" s="686">
        <v>2706</v>
      </c>
      <c r="D73" s="685">
        <v>0</v>
      </c>
      <c r="E73" s="761">
        <v>0</v>
      </c>
      <c r="F73" s="761">
        <v>0</v>
      </c>
      <c r="G73" s="476">
        <f t="shared" si="3"/>
        <v>0</v>
      </c>
      <c r="I73" s="423">
        <f t="shared" si="4"/>
        <v>0</v>
      </c>
    </row>
    <row r="74" spans="1:9">
      <c r="A74" s="391">
        <v>70</v>
      </c>
      <c r="B74" s="705" t="s">
        <v>125</v>
      </c>
      <c r="C74" s="686">
        <v>1898.3</v>
      </c>
      <c r="D74" s="685">
        <v>0</v>
      </c>
      <c r="E74" s="761">
        <v>0</v>
      </c>
      <c r="F74" s="761">
        <v>0</v>
      </c>
      <c r="G74" s="476">
        <f t="shared" si="3"/>
        <v>0</v>
      </c>
      <c r="I74" s="423">
        <f t="shared" si="4"/>
        <v>0</v>
      </c>
    </row>
    <row r="75" spans="1:9">
      <c r="A75" s="391">
        <v>71</v>
      </c>
      <c r="B75" s="705" t="s">
        <v>126</v>
      </c>
      <c r="C75" s="686">
        <v>1010.75</v>
      </c>
      <c r="D75" s="685">
        <v>0</v>
      </c>
      <c r="E75" s="761">
        <v>0</v>
      </c>
      <c r="F75" s="761">
        <v>0</v>
      </c>
      <c r="G75" s="476">
        <f t="shared" si="3"/>
        <v>0</v>
      </c>
      <c r="I75" s="423">
        <f t="shared" si="4"/>
        <v>0</v>
      </c>
    </row>
    <row r="76" spans="1:9">
      <c r="A76" s="391">
        <v>72</v>
      </c>
      <c r="B76" s="705" t="s">
        <v>127</v>
      </c>
      <c r="C76" s="686">
        <v>60.25</v>
      </c>
      <c r="D76" s="685">
        <v>0</v>
      </c>
      <c r="E76" s="761">
        <v>0</v>
      </c>
      <c r="F76" s="761">
        <v>0</v>
      </c>
      <c r="G76" s="476">
        <f t="shared" si="3"/>
        <v>0</v>
      </c>
      <c r="I76" s="423">
        <f t="shared" si="4"/>
        <v>0</v>
      </c>
    </row>
    <row r="77" spans="1:9">
      <c r="A77" s="391">
        <v>73</v>
      </c>
      <c r="B77" s="705" t="s">
        <v>128</v>
      </c>
      <c r="C77" s="686">
        <v>25</v>
      </c>
      <c r="D77" s="685">
        <v>0</v>
      </c>
      <c r="E77" s="761">
        <v>0</v>
      </c>
      <c r="F77" s="761">
        <v>0</v>
      </c>
      <c r="G77" s="476">
        <f t="shared" si="3"/>
        <v>0</v>
      </c>
      <c r="I77" s="423">
        <f t="shared" si="4"/>
        <v>0</v>
      </c>
    </row>
    <row r="78" spans="1:9">
      <c r="A78" s="391">
        <v>74</v>
      </c>
      <c r="B78" s="705" t="s">
        <v>129</v>
      </c>
      <c r="C78" s="686">
        <v>126.24</v>
      </c>
      <c r="D78" s="685">
        <v>0</v>
      </c>
      <c r="E78" s="761">
        <v>0</v>
      </c>
      <c r="F78" s="761">
        <v>0</v>
      </c>
      <c r="G78" s="476">
        <f t="shared" si="3"/>
        <v>0</v>
      </c>
      <c r="I78" s="423">
        <f t="shared" si="4"/>
        <v>0</v>
      </c>
    </row>
    <row r="79" spans="1:9">
      <c r="A79" s="391">
        <v>75</v>
      </c>
      <c r="B79" s="705" t="s">
        <v>130</v>
      </c>
      <c r="C79" s="686">
        <v>21882</v>
      </c>
      <c r="D79" s="685">
        <v>0</v>
      </c>
      <c r="E79" s="761">
        <v>0</v>
      </c>
      <c r="F79" s="761">
        <v>0</v>
      </c>
      <c r="G79" s="476">
        <f t="shared" si="3"/>
        <v>0</v>
      </c>
      <c r="I79" s="423">
        <f t="shared" si="4"/>
        <v>0</v>
      </c>
    </row>
    <row r="80" spans="1:9">
      <c r="A80" s="391">
        <v>76</v>
      </c>
      <c r="B80" s="705" t="s">
        <v>132</v>
      </c>
      <c r="C80" s="686">
        <v>26781.119999999999</v>
      </c>
      <c r="D80" s="685">
        <v>0</v>
      </c>
      <c r="E80" s="761">
        <v>0</v>
      </c>
      <c r="F80" s="761">
        <v>0</v>
      </c>
      <c r="G80" s="476">
        <f t="shared" si="3"/>
        <v>0</v>
      </c>
      <c r="I80" s="423">
        <f t="shared" si="4"/>
        <v>0</v>
      </c>
    </row>
    <row r="81" spans="1:9">
      <c r="A81" s="391">
        <v>77</v>
      </c>
      <c r="B81" s="705" t="s">
        <v>131</v>
      </c>
      <c r="C81" s="686">
        <v>854.25</v>
      </c>
      <c r="D81" s="685">
        <v>0</v>
      </c>
      <c r="E81" s="761">
        <v>0</v>
      </c>
      <c r="F81" s="761">
        <v>0</v>
      </c>
      <c r="G81" s="476">
        <f t="shared" si="3"/>
        <v>0</v>
      </c>
      <c r="I81" s="423">
        <f>IF(F81&gt;0,1,0)</f>
        <v>0</v>
      </c>
    </row>
  </sheetData>
  <mergeCells count="6">
    <mergeCell ref="A1:G1"/>
    <mergeCell ref="A4:B4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0F645-C888-41ED-B941-DC50CB16E9A9}">
  <sheetPr codeName="Sheet76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M13" sqref="M13"/>
    </sheetView>
  </sheetViews>
  <sheetFormatPr defaultColWidth="9" defaultRowHeight="18.75"/>
  <cols>
    <col min="1" max="1" width="9" style="423"/>
    <col min="2" max="2" width="15.42578125" style="423" customWidth="1"/>
    <col min="3" max="3" width="14" style="423" customWidth="1"/>
    <col min="4" max="4" width="14.140625" style="423" customWidth="1"/>
    <col min="5" max="5" width="13.42578125" style="423" customWidth="1"/>
    <col min="6" max="6" width="13.7109375" style="423" customWidth="1"/>
    <col min="7" max="16384" width="9" style="423"/>
  </cols>
  <sheetData>
    <row r="1" spans="1:9">
      <c r="A1" s="850" t="s">
        <v>599</v>
      </c>
      <c r="B1" s="850"/>
      <c r="C1" s="850"/>
      <c r="D1" s="850"/>
      <c r="E1" s="850"/>
      <c r="F1" s="850"/>
      <c r="G1" s="850"/>
    </row>
    <row r="2" spans="1:9">
      <c r="A2" s="850" t="s">
        <v>227</v>
      </c>
      <c r="B2" s="850" t="s">
        <v>4</v>
      </c>
      <c r="C2" s="870" t="s">
        <v>228</v>
      </c>
      <c r="D2" s="666" t="s">
        <v>285</v>
      </c>
      <c r="E2" s="666" t="s">
        <v>230</v>
      </c>
      <c r="F2" s="666" t="s">
        <v>230</v>
      </c>
      <c r="G2" s="870" t="s">
        <v>261</v>
      </c>
      <c r="I2" s="422" t="s">
        <v>318</v>
      </c>
    </row>
    <row r="3" spans="1:9">
      <c r="A3" s="850"/>
      <c r="B3" s="850"/>
      <c r="C3" s="870"/>
      <c r="D3" s="666" t="s">
        <v>286</v>
      </c>
      <c r="E3" s="666" t="s">
        <v>236</v>
      </c>
      <c r="F3" s="666" t="s">
        <v>235</v>
      </c>
      <c r="G3" s="870"/>
    </row>
    <row r="4" spans="1:9">
      <c r="A4" s="850" t="s">
        <v>284</v>
      </c>
      <c r="B4" s="850"/>
      <c r="C4" s="667">
        <f>SUM(C5:C81)</f>
        <v>1261967.5800000003</v>
      </c>
      <c r="D4" s="667">
        <f>SUM(D5:D81)</f>
        <v>4187.1000000000004</v>
      </c>
      <c r="E4" s="667">
        <f t="shared" ref="E4:F4" si="0">SUM(E5:E81)</f>
        <v>4144.3500000000004</v>
      </c>
      <c r="F4" s="667">
        <f t="shared" si="0"/>
        <v>4187.1000000000004</v>
      </c>
      <c r="G4" s="667">
        <f>SUM(G5:G81)</f>
        <v>42.75</v>
      </c>
      <c r="I4" s="424">
        <f>SUM(I5:I81)</f>
        <v>18</v>
      </c>
    </row>
    <row r="5" spans="1:9">
      <c r="A5" s="391">
        <v>1</v>
      </c>
      <c r="B5" s="705" t="s">
        <v>164</v>
      </c>
      <c r="C5" s="686">
        <v>301654.73</v>
      </c>
      <c r="D5" s="686">
        <v>1188.25</v>
      </c>
      <c r="E5" s="761">
        <v>1197</v>
      </c>
      <c r="F5" s="761">
        <v>1188.25</v>
      </c>
      <c r="G5" s="476">
        <f>+F5-E5</f>
        <v>-8.75</v>
      </c>
      <c r="I5" s="423">
        <f>IF(F5&gt;0,1,0)</f>
        <v>1</v>
      </c>
    </row>
    <row r="6" spans="1:9">
      <c r="A6" s="391">
        <v>2</v>
      </c>
      <c r="B6" s="705" t="s">
        <v>184</v>
      </c>
      <c r="C6" s="686">
        <v>248073</v>
      </c>
      <c r="D6" s="685">
        <v>1009</v>
      </c>
      <c r="E6" s="761">
        <v>1004</v>
      </c>
      <c r="F6" s="761">
        <v>1009</v>
      </c>
      <c r="G6" s="476">
        <f t="shared" ref="G6:G69" si="1">+F6-E6</f>
        <v>5</v>
      </c>
      <c r="I6" s="423">
        <f t="shared" ref="I6:I69" si="2">IF(F6&gt;0,1,0)</f>
        <v>1</v>
      </c>
    </row>
    <row r="7" spans="1:9">
      <c r="A7" s="391">
        <v>3</v>
      </c>
      <c r="B7" s="705" t="s">
        <v>167</v>
      </c>
      <c r="C7" s="686">
        <v>73576</v>
      </c>
      <c r="D7" s="685">
        <v>874.5</v>
      </c>
      <c r="E7" s="761">
        <v>848.5</v>
      </c>
      <c r="F7" s="761">
        <v>874.5</v>
      </c>
      <c r="G7" s="476">
        <f t="shared" si="1"/>
        <v>26</v>
      </c>
      <c r="I7" s="423">
        <f t="shared" si="2"/>
        <v>1</v>
      </c>
    </row>
    <row r="8" spans="1:9">
      <c r="A8" s="391">
        <v>4</v>
      </c>
      <c r="B8" s="705" t="s">
        <v>196</v>
      </c>
      <c r="C8" s="686">
        <v>120539</v>
      </c>
      <c r="D8" s="685">
        <v>568</v>
      </c>
      <c r="E8" s="761">
        <v>581</v>
      </c>
      <c r="F8" s="761">
        <v>568</v>
      </c>
      <c r="G8" s="476">
        <f t="shared" si="1"/>
        <v>-13</v>
      </c>
      <c r="I8" s="423">
        <f t="shared" si="2"/>
        <v>1</v>
      </c>
    </row>
    <row r="9" spans="1:9">
      <c r="A9" s="391">
        <v>5</v>
      </c>
      <c r="B9" s="705" t="s">
        <v>192</v>
      </c>
      <c r="C9" s="686">
        <v>75807</v>
      </c>
      <c r="D9" s="685">
        <v>269</v>
      </c>
      <c r="E9" s="761">
        <v>246</v>
      </c>
      <c r="F9" s="761">
        <v>269</v>
      </c>
      <c r="G9" s="476">
        <f t="shared" si="1"/>
        <v>23</v>
      </c>
      <c r="I9" s="423">
        <f t="shared" si="2"/>
        <v>1</v>
      </c>
    </row>
    <row r="10" spans="1:9">
      <c r="A10" s="391">
        <v>6</v>
      </c>
      <c r="B10" s="705" t="s">
        <v>170</v>
      </c>
      <c r="C10" s="686">
        <v>90199</v>
      </c>
      <c r="D10" s="685">
        <v>77</v>
      </c>
      <c r="E10" s="761">
        <v>77</v>
      </c>
      <c r="F10" s="761">
        <v>77</v>
      </c>
      <c r="G10" s="476">
        <f t="shared" si="1"/>
        <v>0</v>
      </c>
      <c r="I10" s="423">
        <f t="shared" si="2"/>
        <v>1</v>
      </c>
    </row>
    <row r="11" spans="1:9">
      <c r="A11" s="391">
        <v>7</v>
      </c>
      <c r="B11" s="705" t="s">
        <v>194</v>
      </c>
      <c r="C11" s="686">
        <v>20169.75</v>
      </c>
      <c r="D11" s="685">
        <v>61</v>
      </c>
      <c r="E11" s="761">
        <v>61</v>
      </c>
      <c r="F11" s="761">
        <v>61</v>
      </c>
      <c r="G11" s="476">
        <f t="shared" si="1"/>
        <v>0</v>
      </c>
      <c r="I11" s="423">
        <f t="shared" si="2"/>
        <v>1</v>
      </c>
    </row>
    <row r="12" spans="1:9">
      <c r="A12" s="391">
        <v>8</v>
      </c>
      <c r="B12" s="705" t="s">
        <v>188</v>
      </c>
      <c r="C12" s="686">
        <v>5374.2</v>
      </c>
      <c r="D12" s="685">
        <v>34.549999999999997</v>
      </c>
      <c r="E12" s="761">
        <v>34.549999999999997</v>
      </c>
      <c r="F12" s="761">
        <v>34.549999999999997</v>
      </c>
      <c r="G12" s="476">
        <f t="shared" si="1"/>
        <v>0</v>
      </c>
      <c r="I12" s="423">
        <f t="shared" si="2"/>
        <v>1</v>
      </c>
    </row>
    <row r="13" spans="1:9">
      <c r="A13" s="391">
        <v>9</v>
      </c>
      <c r="B13" s="705" t="s">
        <v>186</v>
      </c>
      <c r="C13" s="686">
        <v>91094.73</v>
      </c>
      <c r="D13" s="685">
        <v>26.5</v>
      </c>
      <c r="E13" s="761">
        <v>24</v>
      </c>
      <c r="F13" s="761">
        <v>26.5</v>
      </c>
      <c r="G13" s="476">
        <f t="shared" si="1"/>
        <v>2.5</v>
      </c>
      <c r="I13" s="423">
        <f t="shared" si="2"/>
        <v>1</v>
      </c>
    </row>
    <row r="14" spans="1:9">
      <c r="A14" s="391">
        <v>10</v>
      </c>
      <c r="B14" s="705" t="s">
        <v>187</v>
      </c>
      <c r="C14" s="686">
        <v>33153.5</v>
      </c>
      <c r="D14" s="685">
        <v>23</v>
      </c>
      <c r="E14" s="761">
        <v>23</v>
      </c>
      <c r="F14" s="761">
        <v>23</v>
      </c>
      <c r="G14" s="476">
        <f t="shared" si="1"/>
        <v>0</v>
      </c>
      <c r="I14" s="423">
        <f t="shared" si="2"/>
        <v>1</v>
      </c>
    </row>
    <row r="15" spans="1:9">
      <c r="A15" s="391">
        <v>11</v>
      </c>
      <c r="B15" s="705" t="s">
        <v>185</v>
      </c>
      <c r="C15" s="686">
        <v>5635.76</v>
      </c>
      <c r="D15" s="685">
        <v>22.5</v>
      </c>
      <c r="E15" s="761">
        <v>21.5</v>
      </c>
      <c r="F15" s="761">
        <v>22.5</v>
      </c>
      <c r="G15" s="476">
        <f t="shared" si="1"/>
        <v>1</v>
      </c>
      <c r="I15" s="423">
        <f t="shared" si="2"/>
        <v>1</v>
      </c>
    </row>
    <row r="16" spans="1:9">
      <c r="A16" s="391">
        <v>12</v>
      </c>
      <c r="B16" s="705" t="s">
        <v>176</v>
      </c>
      <c r="C16" s="686">
        <v>3822</v>
      </c>
      <c r="D16" s="685">
        <v>9</v>
      </c>
      <c r="E16" s="761">
        <v>9</v>
      </c>
      <c r="F16" s="761">
        <v>9</v>
      </c>
      <c r="G16" s="476">
        <f t="shared" si="1"/>
        <v>0</v>
      </c>
      <c r="I16" s="423">
        <f t="shared" si="2"/>
        <v>1</v>
      </c>
    </row>
    <row r="17" spans="1:9">
      <c r="A17" s="391">
        <v>13</v>
      </c>
      <c r="B17" s="705" t="s">
        <v>183</v>
      </c>
      <c r="C17" s="686">
        <v>9199</v>
      </c>
      <c r="D17" s="685">
        <v>8.25</v>
      </c>
      <c r="E17" s="761">
        <v>8.25</v>
      </c>
      <c r="F17" s="761">
        <v>8.25</v>
      </c>
      <c r="G17" s="476">
        <f t="shared" si="1"/>
        <v>0</v>
      </c>
      <c r="I17" s="423">
        <f t="shared" si="2"/>
        <v>1</v>
      </c>
    </row>
    <row r="18" spans="1:9">
      <c r="A18" s="391">
        <v>14</v>
      </c>
      <c r="B18" s="705" t="s">
        <v>189</v>
      </c>
      <c r="C18" s="686">
        <v>6546.5</v>
      </c>
      <c r="D18" s="685">
        <v>6.5</v>
      </c>
      <c r="E18" s="761">
        <v>0.5</v>
      </c>
      <c r="F18" s="761">
        <v>6.5</v>
      </c>
      <c r="G18" s="476">
        <f t="shared" si="1"/>
        <v>6</v>
      </c>
      <c r="I18" s="423">
        <f t="shared" si="2"/>
        <v>1</v>
      </c>
    </row>
    <row r="19" spans="1:9">
      <c r="A19" s="391">
        <v>15</v>
      </c>
      <c r="B19" s="705" t="s">
        <v>190</v>
      </c>
      <c r="C19" s="686">
        <v>8300.0499999999993</v>
      </c>
      <c r="D19" s="685">
        <v>5</v>
      </c>
      <c r="E19" s="761">
        <v>5</v>
      </c>
      <c r="F19" s="761">
        <v>5</v>
      </c>
      <c r="G19" s="476">
        <f t="shared" si="1"/>
        <v>0</v>
      </c>
      <c r="I19" s="423">
        <f t="shared" si="2"/>
        <v>1</v>
      </c>
    </row>
    <row r="20" spans="1:9">
      <c r="A20" s="391">
        <v>16</v>
      </c>
      <c r="B20" s="705" t="s">
        <v>191</v>
      </c>
      <c r="C20" s="686">
        <v>2941</v>
      </c>
      <c r="D20" s="685">
        <v>3.05</v>
      </c>
      <c r="E20" s="761">
        <v>3.05</v>
      </c>
      <c r="F20" s="761">
        <v>3.05</v>
      </c>
      <c r="G20" s="476">
        <f t="shared" si="1"/>
        <v>0</v>
      </c>
      <c r="I20" s="423">
        <f t="shared" si="2"/>
        <v>1</v>
      </c>
    </row>
    <row r="21" spans="1:9">
      <c r="A21" s="391">
        <v>17</v>
      </c>
      <c r="B21" s="762" t="s">
        <v>169</v>
      </c>
      <c r="C21" s="686">
        <v>4950.75</v>
      </c>
      <c r="D21" s="685">
        <v>1</v>
      </c>
      <c r="E21" s="761">
        <v>0</v>
      </c>
      <c r="F21" s="761">
        <v>1</v>
      </c>
      <c r="G21" s="476">
        <f t="shared" si="1"/>
        <v>1</v>
      </c>
      <c r="I21" s="423">
        <f t="shared" si="2"/>
        <v>1</v>
      </c>
    </row>
    <row r="22" spans="1:9">
      <c r="A22" s="391">
        <v>18</v>
      </c>
      <c r="B22" s="705" t="s">
        <v>193</v>
      </c>
      <c r="C22" s="686">
        <v>46473.45</v>
      </c>
      <c r="D22" s="685">
        <v>1</v>
      </c>
      <c r="E22" s="761">
        <v>1</v>
      </c>
      <c r="F22" s="761">
        <v>1</v>
      </c>
      <c r="G22" s="476">
        <f t="shared" si="1"/>
        <v>0</v>
      </c>
      <c r="I22" s="423">
        <f t="shared" si="2"/>
        <v>1</v>
      </c>
    </row>
    <row r="23" spans="1:9">
      <c r="A23" s="391">
        <v>19</v>
      </c>
      <c r="B23" s="705" t="s">
        <v>155</v>
      </c>
      <c r="C23" s="686">
        <v>2</v>
      </c>
      <c r="D23" s="685">
        <v>0</v>
      </c>
      <c r="E23" s="761">
        <v>0</v>
      </c>
      <c r="F23" s="761">
        <v>0</v>
      </c>
      <c r="G23" s="476">
        <f t="shared" si="1"/>
        <v>0</v>
      </c>
      <c r="I23" s="423">
        <f t="shared" si="2"/>
        <v>0</v>
      </c>
    </row>
    <row r="24" spans="1:9">
      <c r="A24" s="391">
        <v>20</v>
      </c>
      <c r="B24" s="705" t="s">
        <v>156</v>
      </c>
      <c r="C24" s="686">
        <v>7</v>
      </c>
      <c r="D24" s="685">
        <v>0</v>
      </c>
      <c r="E24" s="761">
        <v>0</v>
      </c>
      <c r="F24" s="761">
        <v>0</v>
      </c>
      <c r="G24" s="476">
        <f t="shared" si="1"/>
        <v>0</v>
      </c>
      <c r="I24" s="423">
        <f t="shared" si="2"/>
        <v>0</v>
      </c>
    </row>
    <row r="25" spans="1:9">
      <c r="A25" s="391">
        <v>21</v>
      </c>
      <c r="B25" s="762" t="s">
        <v>157</v>
      </c>
      <c r="C25" s="686">
        <v>177.2</v>
      </c>
      <c r="D25" s="685">
        <v>0</v>
      </c>
      <c r="E25" s="761">
        <v>0</v>
      </c>
      <c r="F25" s="761">
        <v>0</v>
      </c>
      <c r="G25" s="476">
        <f t="shared" si="1"/>
        <v>0</v>
      </c>
      <c r="I25" s="423">
        <f t="shared" si="2"/>
        <v>0</v>
      </c>
    </row>
    <row r="26" spans="1:9">
      <c r="A26" s="391">
        <v>22</v>
      </c>
      <c r="B26" s="705" t="s">
        <v>217</v>
      </c>
      <c r="C26" s="686">
        <v>79.459999999999994</v>
      </c>
      <c r="D26" s="685">
        <v>0</v>
      </c>
      <c r="E26" s="761">
        <v>0</v>
      </c>
      <c r="F26" s="761">
        <v>0</v>
      </c>
      <c r="G26" s="476">
        <f t="shared" si="1"/>
        <v>0</v>
      </c>
      <c r="I26" s="423">
        <f t="shared" si="2"/>
        <v>0</v>
      </c>
    </row>
    <row r="27" spans="1:9">
      <c r="A27" s="391">
        <v>23</v>
      </c>
      <c r="B27" s="705" t="s">
        <v>158</v>
      </c>
      <c r="C27" s="686">
        <v>2</v>
      </c>
      <c r="D27" s="685">
        <v>0</v>
      </c>
      <c r="E27" s="761">
        <v>0</v>
      </c>
      <c r="F27" s="761">
        <v>0</v>
      </c>
      <c r="G27" s="476">
        <f t="shared" si="1"/>
        <v>0</v>
      </c>
      <c r="I27" s="423">
        <f t="shared" si="2"/>
        <v>0</v>
      </c>
    </row>
    <row r="28" spans="1:9">
      <c r="A28" s="391">
        <v>24</v>
      </c>
      <c r="B28" s="705" t="s">
        <v>159</v>
      </c>
      <c r="C28" s="686">
        <v>54</v>
      </c>
      <c r="D28" s="685">
        <v>0</v>
      </c>
      <c r="E28" s="761">
        <v>0</v>
      </c>
      <c r="F28" s="761">
        <v>0</v>
      </c>
      <c r="G28" s="476">
        <f t="shared" si="1"/>
        <v>0</v>
      </c>
      <c r="I28" s="423">
        <f t="shared" si="2"/>
        <v>0</v>
      </c>
    </row>
    <row r="29" spans="1:9">
      <c r="A29" s="391">
        <v>25</v>
      </c>
      <c r="B29" s="705" t="s">
        <v>160</v>
      </c>
      <c r="C29" s="686">
        <v>2247.75</v>
      </c>
      <c r="D29" s="685">
        <v>0</v>
      </c>
      <c r="E29" s="761">
        <v>0</v>
      </c>
      <c r="F29" s="761">
        <v>0</v>
      </c>
      <c r="G29" s="476">
        <f t="shared" si="1"/>
        <v>0</v>
      </c>
      <c r="I29" s="423">
        <f t="shared" si="2"/>
        <v>0</v>
      </c>
    </row>
    <row r="30" spans="1:9">
      <c r="A30" s="391">
        <v>26</v>
      </c>
      <c r="B30" s="705" t="s">
        <v>161</v>
      </c>
      <c r="C30" s="686">
        <v>25.5</v>
      </c>
      <c r="D30" s="685">
        <v>0</v>
      </c>
      <c r="E30" s="761">
        <v>0</v>
      </c>
      <c r="F30" s="761">
        <v>0</v>
      </c>
      <c r="G30" s="476">
        <f t="shared" si="1"/>
        <v>0</v>
      </c>
      <c r="I30" s="423">
        <f t="shared" si="2"/>
        <v>0</v>
      </c>
    </row>
    <row r="31" spans="1:9">
      <c r="A31" s="391">
        <v>27</v>
      </c>
      <c r="B31" s="705" t="s">
        <v>162</v>
      </c>
      <c r="C31" s="686">
        <v>54.5</v>
      </c>
      <c r="D31" s="685">
        <v>0</v>
      </c>
      <c r="E31" s="761">
        <v>0</v>
      </c>
      <c r="F31" s="761">
        <v>0</v>
      </c>
      <c r="G31" s="476">
        <f t="shared" si="1"/>
        <v>0</v>
      </c>
      <c r="I31" s="423">
        <f t="shared" si="2"/>
        <v>0</v>
      </c>
    </row>
    <row r="32" spans="1:9">
      <c r="A32" s="391">
        <v>28</v>
      </c>
      <c r="B32" s="705" t="s">
        <v>174</v>
      </c>
      <c r="C32" s="686">
        <v>7515</v>
      </c>
      <c r="D32" s="685">
        <v>0</v>
      </c>
      <c r="E32" s="761">
        <v>0</v>
      </c>
      <c r="F32" s="761">
        <v>0</v>
      </c>
      <c r="G32" s="476">
        <f t="shared" si="1"/>
        <v>0</v>
      </c>
      <c r="I32" s="423">
        <f t="shared" si="2"/>
        <v>0</v>
      </c>
    </row>
    <row r="33" spans="1:9">
      <c r="A33" s="391">
        <v>29</v>
      </c>
      <c r="B33" s="705" t="s">
        <v>175</v>
      </c>
      <c r="C33" s="686">
        <v>28.75</v>
      </c>
      <c r="D33" s="685">
        <v>0</v>
      </c>
      <c r="E33" s="761">
        <v>0</v>
      </c>
      <c r="F33" s="761">
        <v>0</v>
      </c>
      <c r="G33" s="476">
        <f t="shared" si="1"/>
        <v>0</v>
      </c>
      <c r="I33" s="423">
        <f t="shared" si="2"/>
        <v>0</v>
      </c>
    </row>
    <row r="34" spans="1:9">
      <c r="A34" s="391">
        <v>30</v>
      </c>
      <c r="B34" s="705" t="s">
        <v>177</v>
      </c>
      <c r="C34" s="686">
        <v>6787.03</v>
      </c>
      <c r="D34" s="685">
        <v>0</v>
      </c>
      <c r="E34" s="761">
        <v>0</v>
      </c>
      <c r="F34" s="761">
        <v>0</v>
      </c>
      <c r="G34" s="476">
        <f t="shared" si="1"/>
        <v>0</v>
      </c>
      <c r="I34" s="423">
        <f t="shared" si="2"/>
        <v>0</v>
      </c>
    </row>
    <row r="35" spans="1:9">
      <c r="A35" s="391">
        <v>31</v>
      </c>
      <c r="B35" s="705" t="s">
        <v>178</v>
      </c>
      <c r="C35" s="686">
        <v>2706.75</v>
      </c>
      <c r="D35" s="685">
        <v>0</v>
      </c>
      <c r="E35" s="761">
        <v>0</v>
      </c>
      <c r="F35" s="761">
        <v>0</v>
      </c>
      <c r="G35" s="476">
        <f t="shared" si="1"/>
        <v>0</v>
      </c>
      <c r="I35" s="423">
        <f t="shared" si="2"/>
        <v>0</v>
      </c>
    </row>
    <row r="36" spans="1:9">
      <c r="A36" s="391">
        <v>32</v>
      </c>
      <c r="B36" s="705" t="s">
        <v>179</v>
      </c>
      <c r="C36" s="686">
        <v>157</v>
      </c>
      <c r="D36" s="685">
        <v>0</v>
      </c>
      <c r="E36" s="761">
        <v>0</v>
      </c>
      <c r="F36" s="761">
        <v>0</v>
      </c>
      <c r="G36" s="476">
        <f t="shared" si="1"/>
        <v>0</v>
      </c>
      <c r="I36" s="423">
        <f t="shared" si="2"/>
        <v>0</v>
      </c>
    </row>
    <row r="37" spans="1:9">
      <c r="A37" s="391">
        <v>33</v>
      </c>
      <c r="B37" s="705" t="s">
        <v>180</v>
      </c>
      <c r="C37" s="686">
        <v>0.25</v>
      </c>
      <c r="D37" s="685">
        <v>0</v>
      </c>
      <c r="E37" s="761">
        <v>0</v>
      </c>
      <c r="F37" s="761">
        <v>0</v>
      </c>
      <c r="G37" s="476">
        <f t="shared" si="1"/>
        <v>0</v>
      </c>
      <c r="I37" s="423">
        <f t="shared" si="2"/>
        <v>0</v>
      </c>
    </row>
    <row r="38" spans="1:9">
      <c r="A38" s="391">
        <v>34</v>
      </c>
      <c r="B38" s="705" t="s">
        <v>181</v>
      </c>
      <c r="C38" s="686">
        <v>18</v>
      </c>
      <c r="D38" s="685">
        <v>0</v>
      </c>
      <c r="E38" s="761">
        <v>0</v>
      </c>
      <c r="F38" s="761">
        <v>0</v>
      </c>
      <c r="G38" s="476">
        <f t="shared" si="1"/>
        <v>0</v>
      </c>
      <c r="I38" s="423">
        <f t="shared" si="2"/>
        <v>0</v>
      </c>
    </row>
    <row r="39" spans="1:9">
      <c r="A39" s="391">
        <v>35</v>
      </c>
      <c r="B39" s="705" t="s">
        <v>165</v>
      </c>
      <c r="C39" s="686">
        <v>692.75</v>
      </c>
      <c r="D39" s="685">
        <v>0</v>
      </c>
      <c r="E39" s="761">
        <v>0</v>
      </c>
      <c r="F39" s="761">
        <v>0</v>
      </c>
      <c r="G39" s="476">
        <f t="shared" si="1"/>
        <v>0</v>
      </c>
      <c r="I39" s="423">
        <f t="shared" si="2"/>
        <v>0</v>
      </c>
    </row>
    <row r="40" spans="1:9">
      <c r="A40" s="391">
        <v>36</v>
      </c>
      <c r="B40" s="762" t="s">
        <v>166</v>
      </c>
      <c r="C40" s="686">
        <v>329</v>
      </c>
      <c r="D40" s="685">
        <v>0</v>
      </c>
      <c r="E40" s="761">
        <v>0</v>
      </c>
      <c r="F40" s="761">
        <v>0</v>
      </c>
      <c r="G40" s="476">
        <f t="shared" si="1"/>
        <v>0</v>
      </c>
      <c r="I40" s="423">
        <f t="shared" si="2"/>
        <v>0</v>
      </c>
    </row>
    <row r="41" spans="1:9">
      <c r="A41" s="391">
        <v>37</v>
      </c>
      <c r="B41" s="705" t="s">
        <v>168</v>
      </c>
      <c r="C41" s="686">
        <v>1401</v>
      </c>
      <c r="D41" s="685">
        <v>0</v>
      </c>
      <c r="E41" s="761">
        <v>0</v>
      </c>
      <c r="F41" s="761">
        <v>0</v>
      </c>
      <c r="G41" s="476">
        <f t="shared" si="1"/>
        <v>0</v>
      </c>
      <c r="I41" s="423">
        <f t="shared" si="2"/>
        <v>0</v>
      </c>
    </row>
    <row r="42" spans="1:9">
      <c r="A42" s="391">
        <v>38</v>
      </c>
      <c r="B42" s="705" t="s">
        <v>171</v>
      </c>
      <c r="C42" s="686">
        <v>0.1</v>
      </c>
      <c r="D42" s="685">
        <v>0</v>
      </c>
      <c r="E42" s="761">
        <v>0</v>
      </c>
      <c r="F42" s="761">
        <v>0</v>
      </c>
      <c r="G42" s="476">
        <f t="shared" si="1"/>
        <v>0</v>
      </c>
      <c r="I42" s="423">
        <f t="shared" si="2"/>
        <v>0</v>
      </c>
    </row>
    <row r="43" spans="1:9">
      <c r="A43" s="391">
        <v>39</v>
      </c>
      <c r="B43" s="705" t="s">
        <v>172</v>
      </c>
      <c r="C43" s="686">
        <v>830</v>
      </c>
      <c r="D43" s="685">
        <v>0</v>
      </c>
      <c r="E43" s="761">
        <v>0</v>
      </c>
      <c r="F43" s="761">
        <v>0</v>
      </c>
      <c r="G43" s="476">
        <f t="shared" si="1"/>
        <v>0</v>
      </c>
      <c r="I43" s="423">
        <f t="shared" si="2"/>
        <v>0</v>
      </c>
    </row>
    <row r="44" spans="1:9">
      <c r="A44" s="391">
        <v>40</v>
      </c>
      <c r="B44" s="705" t="s">
        <v>134</v>
      </c>
      <c r="C44" s="686">
        <v>294.75</v>
      </c>
      <c r="D44" s="685">
        <v>0</v>
      </c>
      <c r="E44" s="761">
        <v>0</v>
      </c>
      <c r="F44" s="761">
        <v>0</v>
      </c>
      <c r="G44" s="476">
        <f t="shared" si="1"/>
        <v>0</v>
      </c>
      <c r="I44" s="423">
        <f t="shared" si="2"/>
        <v>0</v>
      </c>
    </row>
    <row r="45" spans="1:9">
      <c r="A45" s="391">
        <v>41</v>
      </c>
      <c r="B45" s="705" t="s">
        <v>135</v>
      </c>
      <c r="C45" s="686">
        <v>34.5</v>
      </c>
      <c r="D45" s="685">
        <v>0</v>
      </c>
      <c r="E45" s="761">
        <v>0</v>
      </c>
      <c r="F45" s="761">
        <v>0</v>
      </c>
      <c r="G45" s="476">
        <f t="shared" si="1"/>
        <v>0</v>
      </c>
      <c r="I45" s="423">
        <f t="shared" si="2"/>
        <v>0</v>
      </c>
    </row>
    <row r="46" spans="1:9">
      <c r="A46" s="391">
        <v>42</v>
      </c>
      <c r="B46" s="705" t="s">
        <v>136</v>
      </c>
      <c r="C46" s="686">
        <v>297.5</v>
      </c>
      <c r="D46" s="685">
        <v>0</v>
      </c>
      <c r="E46" s="761">
        <v>0</v>
      </c>
      <c r="F46" s="761">
        <v>0</v>
      </c>
      <c r="G46" s="476">
        <f t="shared" si="1"/>
        <v>0</v>
      </c>
      <c r="I46" s="423">
        <f t="shared" si="2"/>
        <v>0</v>
      </c>
    </row>
    <row r="47" spans="1:9">
      <c r="A47" s="391">
        <v>43</v>
      </c>
      <c r="B47" s="705" t="s">
        <v>137</v>
      </c>
      <c r="C47" s="686">
        <v>21</v>
      </c>
      <c r="D47" s="685">
        <v>0</v>
      </c>
      <c r="E47" s="761">
        <v>0</v>
      </c>
      <c r="F47" s="761">
        <v>0</v>
      </c>
      <c r="G47" s="476">
        <f t="shared" si="1"/>
        <v>0</v>
      </c>
      <c r="I47" s="423">
        <f t="shared" si="2"/>
        <v>0</v>
      </c>
    </row>
    <row r="48" spans="1:9">
      <c r="A48" s="391">
        <v>44</v>
      </c>
      <c r="B48" s="705" t="s">
        <v>138</v>
      </c>
      <c r="C48" s="686">
        <v>1172</v>
      </c>
      <c r="D48" s="685">
        <v>0</v>
      </c>
      <c r="E48" s="761">
        <v>0</v>
      </c>
      <c r="F48" s="761">
        <v>0</v>
      </c>
      <c r="G48" s="476">
        <f t="shared" si="1"/>
        <v>0</v>
      </c>
      <c r="I48" s="423">
        <f t="shared" si="2"/>
        <v>0</v>
      </c>
    </row>
    <row r="49" spans="1:9">
      <c r="A49" s="391">
        <v>45</v>
      </c>
      <c r="B49" s="705" t="s">
        <v>139</v>
      </c>
      <c r="C49" s="686">
        <v>1718.25</v>
      </c>
      <c r="D49" s="685">
        <v>0</v>
      </c>
      <c r="E49" s="761">
        <v>0</v>
      </c>
      <c r="F49" s="761">
        <v>0</v>
      </c>
      <c r="G49" s="476">
        <f t="shared" si="1"/>
        <v>0</v>
      </c>
      <c r="I49" s="423">
        <f t="shared" si="2"/>
        <v>0</v>
      </c>
    </row>
    <row r="50" spans="1:9">
      <c r="A50" s="391">
        <v>46</v>
      </c>
      <c r="B50" s="705" t="s">
        <v>140</v>
      </c>
      <c r="C50" s="686">
        <v>305.25</v>
      </c>
      <c r="D50" s="685">
        <v>0</v>
      </c>
      <c r="E50" s="761">
        <v>0</v>
      </c>
      <c r="F50" s="761">
        <v>0</v>
      </c>
      <c r="G50" s="476">
        <f t="shared" si="1"/>
        <v>0</v>
      </c>
      <c r="I50" s="423">
        <f t="shared" si="2"/>
        <v>0</v>
      </c>
    </row>
    <row r="51" spans="1:9">
      <c r="A51" s="391">
        <v>47</v>
      </c>
      <c r="B51" s="705" t="s">
        <v>141</v>
      </c>
      <c r="C51" s="686">
        <v>16</v>
      </c>
      <c r="D51" s="685">
        <v>0</v>
      </c>
      <c r="E51" s="761">
        <v>0</v>
      </c>
      <c r="F51" s="761">
        <v>0</v>
      </c>
      <c r="G51" s="476">
        <f t="shared" si="1"/>
        <v>0</v>
      </c>
      <c r="I51" s="423">
        <f t="shared" si="2"/>
        <v>0</v>
      </c>
    </row>
    <row r="52" spans="1:9">
      <c r="A52" s="391">
        <v>48</v>
      </c>
      <c r="B52" s="705" t="s">
        <v>142</v>
      </c>
      <c r="C52" s="686">
        <v>675.25</v>
      </c>
      <c r="D52" s="685">
        <v>0</v>
      </c>
      <c r="E52" s="761">
        <v>0</v>
      </c>
      <c r="F52" s="761">
        <v>0</v>
      </c>
      <c r="G52" s="476">
        <f t="shared" si="1"/>
        <v>0</v>
      </c>
      <c r="I52" s="423">
        <f t="shared" si="2"/>
        <v>0</v>
      </c>
    </row>
    <row r="53" spans="1:9">
      <c r="A53" s="391">
        <v>49</v>
      </c>
      <c r="B53" s="699" t="s">
        <v>143</v>
      </c>
      <c r="C53" s="686">
        <v>80</v>
      </c>
      <c r="D53" s="685">
        <v>0</v>
      </c>
      <c r="E53" s="761">
        <v>0</v>
      </c>
      <c r="F53" s="761">
        <v>0</v>
      </c>
      <c r="G53" s="476">
        <f t="shared" si="1"/>
        <v>0</v>
      </c>
      <c r="I53" s="423">
        <f t="shared" si="2"/>
        <v>0</v>
      </c>
    </row>
    <row r="54" spans="1:9">
      <c r="A54" s="391">
        <v>50</v>
      </c>
      <c r="B54" s="705" t="s">
        <v>144</v>
      </c>
      <c r="C54" s="686">
        <v>69.25</v>
      </c>
      <c r="D54" s="685">
        <v>0</v>
      </c>
      <c r="E54" s="761">
        <v>0</v>
      </c>
      <c r="F54" s="761">
        <v>0</v>
      </c>
      <c r="G54" s="476">
        <f t="shared" si="1"/>
        <v>0</v>
      </c>
      <c r="I54" s="423">
        <f t="shared" si="2"/>
        <v>0</v>
      </c>
    </row>
    <row r="55" spans="1:9">
      <c r="A55" s="391">
        <v>51</v>
      </c>
      <c r="B55" s="705" t="s">
        <v>145</v>
      </c>
      <c r="C55" s="764">
        <v>1713.25</v>
      </c>
      <c r="D55" s="685">
        <v>0</v>
      </c>
      <c r="E55" s="761">
        <v>0</v>
      </c>
      <c r="F55" s="761">
        <v>0</v>
      </c>
      <c r="G55" s="476">
        <f t="shared" si="1"/>
        <v>0</v>
      </c>
      <c r="I55" s="423">
        <f t="shared" si="2"/>
        <v>0</v>
      </c>
    </row>
    <row r="56" spans="1:9">
      <c r="A56" s="391">
        <v>52</v>
      </c>
      <c r="B56" s="705" t="s">
        <v>146</v>
      </c>
      <c r="C56" s="686">
        <v>17083.62</v>
      </c>
      <c r="D56" s="685">
        <v>0</v>
      </c>
      <c r="E56" s="761">
        <v>0</v>
      </c>
      <c r="F56" s="761">
        <v>0</v>
      </c>
      <c r="G56" s="476">
        <f t="shared" si="1"/>
        <v>0</v>
      </c>
      <c r="I56" s="423">
        <f t="shared" si="2"/>
        <v>0</v>
      </c>
    </row>
    <row r="57" spans="1:9">
      <c r="A57" s="391">
        <v>53</v>
      </c>
      <c r="B57" s="705" t="s">
        <v>147</v>
      </c>
      <c r="C57" s="686">
        <v>677.8</v>
      </c>
      <c r="D57" s="685">
        <v>0</v>
      </c>
      <c r="E57" s="761">
        <v>0</v>
      </c>
      <c r="F57" s="761">
        <v>0</v>
      </c>
      <c r="G57" s="476">
        <f t="shared" si="1"/>
        <v>0</v>
      </c>
      <c r="I57" s="423">
        <f t="shared" si="2"/>
        <v>0</v>
      </c>
    </row>
    <row r="58" spans="1:9">
      <c r="A58" s="391">
        <v>54</v>
      </c>
      <c r="B58" s="705" t="s">
        <v>148</v>
      </c>
      <c r="C58" s="686">
        <v>1364.64</v>
      </c>
      <c r="D58" s="685">
        <v>0</v>
      </c>
      <c r="E58" s="761">
        <v>0</v>
      </c>
      <c r="F58" s="761">
        <v>0</v>
      </c>
      <c r="G58" s="476">
        <f t="shared" si="1"/>
        <v>0</v>
      </c>
      <c r="I58" s="423">
        <f t="shared" si="2"/>
        <v>0</v>
      </c>
    </row>
    <row r="59" spans="1:9">
      <c r="A59" s="391">
        <v>55</v>
      </c>
      <c r="B59" s="705" t="s">
        <v>149</v>
      </c>
      <c r="C59" s="686">
        <v>1163.1400000000001</v>
      </c>
      <c r="D59" s="685">
        <v>0</v>
      </c>
      <c r="E59" s="761">
        <v>0</v>
      </c>
      <c r="F59" s="761">
        <v>0</v>
      </c>
      <c r="G59" s="476">
        <f t="shared" si="1"/>
        <v>0</v>
      </c>
      <c r="I59" s="423">
        <f t="shared" si="2"/>
        <v>0</v>
      </c>
    </row>
    <row r="60" spans="1:9">
      <c r="A60" s="391">
        <v>56</v>
      </c>
      <c r="B60" s="705" t="s">
        <v>150</v>
      </c>
      <c r="C60" s="686">
        <v>260.75</v>
      </c>
      <c r="D60" s="685">
        <v>0</v>
      </c>
      <c r="E60" s="761">
        <v>0</v>
      </c>
      <c r="F60" s="761">
        <v>0</v>
      </c>
      <c r="G60" s="476">
        <f t="shared" si="1"/>
        <v>0</v>
      </c>
      <c r="I60" s="423">
        <f t="shared" si="2"/>
        <v>0</v>
      </c>
    </row>
    <row r="61" spans="1:9">
      <c r="A61" s="391">
        <v>57</v>
      </c>
      <c r="B61" s="705" t="s">
        <v>151</v>
      </c>
      <c r="C61" s="686">
        <v>140.5</v>
      </c>
      <c r="D61" s="685">
        <v>0</v>
      </c>
      <c r="E61" s="761">
        <v>0</v>
      </c>
      <c r="F61" s="761">
        <v>0</v>
      </c>
      <c r="G61" s="476">
        <f t="shared" si="1"/>
        <v>0</v>
      </c>
      <c r="I61" s="423">
        <f t="shared" si="2"/>
        <v>0</v>
      </c>
    </row>
    <row r="62" spans="1:9">
      <c r="A62" s="391">
        <v>58</v>
      </c>
      <c r="B62" s="705" t="s">
        <v>152</v>
      </c>
      <c r="C62" s="686">
        <v>305</v>
      </c>
      <c r="D62" s="685">
        <v>0</v>
      </c>
      <c r="E62" s="761">
        <v>0</v>
      </c>
      <c r="F62" s="761">
        <v>0</v>
      </c>
      <c r="G62" s="476">
        <f t="shared" si="1"/>
        <v>0</v>
      </c>
      <c r="I62" s="423">
        <f t="shared" si="2"/>
        <v>0</v>
      </c>
    </row>
    <row r="63" spans="1:9">
      <c r="A63" s="391">
        <v>59</v>
      </c>
      <c r="B63" s="705" t="s">
        <v>153</v>
      </c>
      <c r="C63" s="686">
        <v>182.5</v>
      </c>
      <c r="D63" s="685">
        <v>0</v>
      </c>
      <c r="E63" s="761">
        <v>0</v>
      </c>
      <c r="F63" s="761">
        <v>0</v>
      </c>
      <c r="G63" s="476">
        <f t="shared" si="1"/>
        <v>0</v>
      </c>
      <c r="I63" s="423">
        <f t="shared" si="2"/>
        <v>0</v>
      </c>
    </row>
    <row r="64" spans="1:9">
      <c r="A64" s="391">
        <v>60</v>
      </c>
      <c r="B64" s="705" t="s">
        <v>195</v>
      </c>
      <c r="C64" s="686">
        <v>1362</v>
      </c>
      <c r="D64" s="685">
        <v>0</v>
      </c>
      <c r="E64" s="761">
        <v>0</v>
      </c>
      <c r="F64" s="761">
        <v>0</v>
      </c>
      <c r="G64" s="476">
        <f t="shared" si="1"/>
        <v>0</v>
      </c>
      <c r="I64" s="423">
        <f t="shared" si="2"/>
        <v>0</v>
      </c>
    </row>
    <row r="65" spans="1:9">
      <c r="A65" s="391">
        <v>61</v>
      </c>
      <c r="B65" s="705" t="s">
        <v>116</v>
      </c>
      <c r="C65" s="686">
        <v>1176.1600000000001</v>
      </c>
      <c r="D65" s="685">
        <v>0</v>
      </c>
      <c r="E65" s="761">
        <v>0</v>
      </c>
      <c r="F65" s="761">
        <v>0</v>
      </c>
      <c r="G65" s="476">
        <f t="shared" si="1"/>
        <v>0</v>
      </c>
      <c r="I65" s="423">
        <f t="shared" si="2"/>
        <v>0</v>
      </c>
    </row>
    <row r="66" spans="1:9">
      <c r="A66" s="391">
        <v>62</v>
      </c>
      <c r="B66" s="705" t="s">
        <v>118</v>
      </c>
      <c r="C66" s="686">
        <v>1522.25</v>
      </c>
      <c r="D66" s="685">
        <v>0</v>
      </c>
      <c r="E66" s="761">
        <v>0</v>
      </c>
      <c r="F66" s="761">
        <v>0</v>
      </c>
      <c r="G66" s="476">
        <f t="shared" si="1"/>
        <v>0</v>
      </c>
      <c r="I66" s="423">
        <f t="shared" si="2"/>
        <v>0</v>
      </c>
    </row>
    <row r="67" spans="1:9">
      <c r="A67" s="391">
        <v>63</v>
      </c>
      <c r="B67" s="705" t="s">
        <v>117</v>
      </c>
      <c r="C67" s="686">
        <v>1180.0999999999999</v>
      </c>
      <c r="D67" s="685">
        <v>0</v>
      </c>
      <c r="E67" s="761">
        <v>0</v>
      </c>
      <c r="F67" s="761">
        <v>0</v>
      </c>
      <c r="G67" s="476">
        <f t="shared" si="1"/>
        <v>0</v>
      </c>
      <c r="I67" s="423">
        <f t="shared" si="2"/>
        <v>0</v>
      </c>
    </row>
    <row r="68" spans="1:9">
      <c r="A68" s="391">
        <v>64</v>
      </c>
      <c r="B68" s="705" t="s">
        <v>119</v>
      </c>
      <c r="C68" s="686">
        <v>2050.81</v>
      </c>
      <c r="D68" s="685">
        <v>0</v>
      </c>
      <c r="E68" s="761">
        <v>0</v>
      </c>
      <c r="F68" s="761">
        <v>0</v>
      </c>
      <c r="G68" s="476">
        <f t="shared" si="1"/>
        <v>0</v>
      </c>
      <c r="I68" s="423">
        <f t="shared" si="2"/>
        <v>0</v>
      </c>
    </row>
    <row r="69" spans="1:9">
      <c r="A69" s="391">
        <v>65</v>
      </c>
      <c r="B69" s="705" t="s">
        <v>120</v>
      </c>
      <c r="C69" s="686">
        <v>179.55</v>
      </c>
      <c r="D69" s="685">
        <v>0</v>
      </c>
      <c r="E69" s="761">
        <v>0</v>
      </c>
      <c r="F69" s="761">
        <v>0</v>
      </c>
      <c r="G69" s="476">
        <f t="shared" si="1"/>
        <v>0</v>
      </c>
      <c r="I69" s="423">
        <f t="shared" si="2"/>
        <v>0</v>
      </c>
    </row>
    <row r="70" spans="1:9">
      <c r="A70" s="391">
        <v>66</v>
      </c>
      <c r="B70" s="705" t="s">
        <v>121</v>
      </c>
      <c r="C70" s="686">
        <v>60.28</v>
      </c>
      <c r="D70" s="685">
        <v>0</v>
      </c>
      <c r="E70" s="761">
        <v>0</v>
      </c>
      <c r="F70" s="761">
        <v>0</v>
      </c>
      <c r="G70" s="476">
        <f t="shared" ref="G70:G81" si="3">+F70-E70</f>
        <v>0</v>
      </c>
      <c r="I70" s="423">
        <f t="shared" ref="I70:I81" si="4">IF(F70&gt;0,1,0)</f>
        <v>0</v>
      </c>
    </row>
    <row r="71" spans="1:9">
      <c r="A71" s="391">
        <v>67</v>
      </c>
      <c r="B71" s="705" t="s">
        <v>122</v>
      </c>
      <c r="C71" s="686">
        <v>86</v>
      </c>
      <c r="D71" s="685">
        <v>0</v>
      </c>
      <c r="E71" s="761">
        <v>0</v>
      </c>
      <c r="F71" s="761">
        <v>0</v>
      </c>
      <c r="G71" s="476">
        <f t="shared" si="3"/>
        <v>0</v>
      </c>
      <c r="I71" s="423">
        <f t="shared" si="4"/>
        <v>0</v>
      </c>
    </row>
    <row r="72" spans="1:9">
      <c r="A72" s="391">
        <v>68</v>
      </c>
      <c r="B72" s="705" t="s">
        <v>123</v>
      </c>
      <c r="C72" s="686">
        <v>807.11</v>
      </c>
      <c r="D72" s="685">
        <v>0</v>
      </c>
      <c r="E72" s="761">
        <v>0</v>
      </c>
      <c r="F72" s="761">
        <v>0</v>
      </c>
      <c r="G72" s="476">
        <f t="shared" si="3"/>
        <v>0</v>
      </c>
      <c r="I72" s="423">
        <f t="shared" si="4"/>
        <v>0</v>
      </c>
    </row>
    <row r="73" spans="1:9">
      <c r="A73" s="391">
        <v>69</v>
      </c>
      <c r="B73" s="705" t="s">
        <v>124</v>
      </c>
      <c r="C73" s="686">
        <v>2706</v>
      </c>
      <c r="D73" s="685">
        <v>0</v>
      </c>
      <c r="E73" s="761">
        <v>0</v>
      </c>
      <c r="F73" s="761">
        <v>0</v>
      </c>
      <c r="G73" s="476">
        <f t="shared" si="3"/>
        <v>0</v>
      </c>
      <c r="I73" s="423">
        <f t="shared" si="4"/>
        <v>0</v>
      </c>
    </row>
    <row r="74" spans="1:9">
      <c r="A74" s="391">
        <v>70</v>
      </c>
      <c r="B74" s="762" t="s">
        <v>125</v>
      </c>
      <c r="C74" s="765">
        <v>1898.3</v>
      </c>
      <c r="D74" s="767">
        <v>0</v>
      </c>
      <c r="E74" s="767">
        <v>0</v>
      </c>
      <c r="F74" s="767">
        <v>0</v>
      </c>
      <c r="G74" s="476">
        <f t="shared" si="3"/>
        <v>0</v>
      </c>
      <c r="I74" s="423">
        <f t="shared" si="4"/>
        <v>0</v>
      </c>
    </row>
    <row r="75" spans="1:9">
      <c r="A75" s="391">
        <v>71</v>
      </c>
      <c r="B75" s="705" t="s">
        <v>126</v>
      </c>
      <c r="C75" s="686">
        <v>1010.75</v>
      </c>
      <c r="D75" s="685">
        <v>0</v>
      </c>
      <c r="E75" s="761">
        <v>0</v>
      </c>
      <c r="F75" s="761">
        <v>0</v>
      </c>
      <c r="G75" s="476">
        <f t="shared" si="3"/>
        <v>0</v>
      </c>
      <c r="I75" s="423">
        <f t="shared" si="4"/>
        <v>0</v>
      </c>
    </row>
    <row r="76" spans="1:9">
      <c r="A76" s="391">
        <v>72</v>
      </c>
      <c r="B76" s="705" t="s">
        <v>127</v>
      </c>
      <c r="C76" s="686">
        <v>60.25</v>
      </c>
      <c r="D76" s="685">
        <v>0</v>
      </c>
      <c r="E76" s="761">
        <v>0</v>
      </c>
      <c r="F76" s="761">
        <v>0</v>
      </c>
      <c r="G76" s="476">
        <f t="shared" si="3"/>
        <v>0</v>
      </c>
      <c r="I76" s="423">
        <f t="shared" si="4"/>
        <v>0</v>
      </c>
    </row>
    <row r="77" spans="1:9">
      <c r="A77" s="391">
        <v>73</v>
      </c>
      <c r="B77" s="705" t="s">
        <v>128</v>
      </c>
      <c r="C77" s="686">
        <v>25</v>
      </c>
      <c r="D77" s="685">
        <v>0</v>
      </c>
      <c r="E77" s="761">
        <v>0</v>
      </c>
      <c r="F77" s="761">
        <v>0</v>
      </c>
      <c r="G77" s="476">
        <f t="shared" si="3"/>
        <v>0</v>
      </c>
      <c r="I77" s="423">
        <f t="shared" si="4"/>
        <v>0</v>
      </c>
    </row>
    <row r="78" spans="1:9">
      <c r="A78" s="391">
        <v>74</v>
      </c>
      <c r="B78" s="705" t="s">
        <v>129</v>
      </c>
      <c r="C78" s="686">
        <v>126.24</v>
      </c>
      <c r="D78" s="685">
        <v>0</v>
      </c>
      <c r="E78" s="761">
        <v>0</v>
      </c>
      <c r="F78" s="761">
        <v>0</v>
      </c>
      <c r="G78" s="476">
        <f t="shared" si="3"/>
        <v>0</v>
      </c>
      <c r="I78" s="423">
        <f t="shared" si="4"/>
        <v>0</v>
      </c>
    </row>
    <row r="79" spans="1:9">
      <c r="A79" s="391">
        <v>75</v>
      </c>
      <c r="B79" s="705" t="s">
        <v>130</v>
      </c>
      <c r="C79" s="686">
        <v>21882</v>
      </c>
      <c r="D79" s="685">
        <v>0</v>
      </c>
      <c r="E79" s="761">
        <v>0</v>
      </c>
      <c r="F79" s="761">
        <v>0</v>
      </c>
      <c r="G79" s="476">
        <f t="shared" si="3"/>
        <v>0</v>
      </c>
      <c r="I79" s="423">
        <f t="shared" si="4"/>
        <v>0</v>
      </c>
    </row>
    <row r="80" spans="1:9">
      <c r="A80" s="391">
        <v>76</v>
      </c>
      <c r="B80" s="705" t="s">
        <v>132</v>
      </c>
      <c r="C80" s="686">
        <v>26781.119999999999</v>
      </c>
      <c r="D80" s="685">
        <v>0</v>
      </c>
      <c r="E80" s="761">
        <v>0</v>
      </c>
      <c r="F80" s="761">
        <v>0</v>
      </c>
      <c r="G80" s="476">
        <f t="shared" si="3"/>
        <v>0</v>
      </c>
      <c r="I80" s="423">
        <f t="shared" si="4"/>
        <v>0</v>
      </c>
    </row>
    <row r="81" spans="1:9">
      <c r="A81" s="391">
        <v>77</v>
      </c>
      <c r="B81" s="705" t="s">
        <v>131</v>
      </c>
      <c r="C81" s="686">
        <v>854.25</v>
      </c>
      <c r="D81" s="685">
        <v>0</v>
      </c>
      <c r="E81" s="761">
        <v>0</v>
      </c>
      <c r="F81" s="761">
        <v>0</v>
      </c>
      <c r="G81" s="476">
        <f t="shared" si="3"/>
        <v>0</v>
      </c>
      <c r="I81" s="423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6FB1F-6B2E-4369-BA4E-E756808CD990}">
  <sheetPr codeName="Sheet77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O10" sqref="O10"/>
    </sheetView>
  </sheetViews>
  <sheetFormatPr defaultColWidth="9" defaultRowHeight="18.75"/>
  <cols>
    <col min="1" max="1" width="9" style="423"/>
    <col min="2" max="2" width="14.7109375" style="423" customWidth="1"/>
    <col min="3" max="3" width="12.7109375" style="423" customWidth="1"/>
    <col min="4" max="5" width="13.42578125" style="423" customWidth="1"/>
    <col min="6" max="6" width="13" style="423" customWidth="1"/>
    <col min="7" max="16384" width="9" style="423"/>
  </cols>
  <sheetData>
    <row r="1" spans="1:9">
      <c r="A1" s="850" t="s">
        <v>600</v>
      </c>
      <c r="B1" s="850"/>
      <c r="C1" s="850"/>
      <c r="D1" s="850"/>
      <c r="E1" s="850"/>
      <c r="F1" s="850"/>
      <c r="G1" s="850"/>
      <c r="H1" s="287"/>
    </row>
    <row r="2" spans="1:9">
      <c r="A2" s="850" t="s">
        <v>227</v>
      </c>
      <c r="B2" s="850" t="s">
        <v>4</v>
      </c>
      <c r="C2" s="870" t="s">
        <v>228</v>
      </c>
      <c r="D2" s="666" t="s">
        <v>285</v>
      </c>
      <c r="E2" s="666" t="s">
        <v>230</v>
      </c>
      <c r="F2" s="666" t="s">
        <v>230</v>
      </c>
      <c r="G2" s="870" t="s">
        <v>261</v>
      </c>
      <c r="H2" s="136"/>
      <c r="I2" s="422" t="s">
        <v>318</v>
      </c>
    </row>
    <row r="3" spans="1:9">
      <c r="A3" s="850"/>
      <c r="B3" s="850"/>
      <c r="C3" s="870"/>
      <c r="D3" s="666" t="s">
        <v>286</v>
      </c>
      <c r="E3" s="666" t="s">
        <v>236</v>
      </c>
      <c r="F3" s="666" t="s">
        <v>235</v>
      </c>
      <c r="G3" s="870"/>
      <c r="H3" s="136"/>
    </row>
    <row r="4" spans="1:9">
      <c r="A4" s="850" t="s">
        <v>284</v>
      </c>
      <c r="B4" s="850"/>
      <c r="C4" s="667">
        <f>SUM(C5:C81)</f>
        <v>1261967.5800000003</v>
      </c>
      <c r="D4" s="667">
        <f>SUM(D5:D81)</f>
        <v>82</v>
      </c>
      <c r="E4" s="667">
        <f t="shared" ref="E4" si="0">SUM(E5:E81)</f>
        <v>82</v>
      </c>
      <c r="F4" s="667">
        <f>SUM(F5:F81)</f>
        <v>82</v>
      </c>
      <c r="G4" s="667">
        <f>SUM(G5:G81)</f>
        <v>0</v>
      </c>
      <c r="H4" s="136"/>
      <c r="I4" s="424">
        <f>SUM(I5:I81)</f>
        <v>5</v>
      </c>
    </row>
    <row r="5" spans="1:9">
      <c r="A5" s="391">
        <v>1</v>
      </c>
      <c r="B5" s="705" t="s">
        <v>164</v>
      </c>
      <c r="C5" s="686">
        <v>301654.73</v>
      </c>
      <c r="D5" s="685">
        <v>41</v>
      </c>
      <c r="E5" s="761">
        <v>41</v>
      </c>
      <c r="F5" s="761">
        <v>41</v>
      </c>
      <c r="G5" s="476">
        <f>+F5-E5</f>
        <v>0</v>
      </c>
      <c r="H5" s="136"/>
      <c r="I5" s="423">
        <f>IF(F5&gt;0,1,0)</f>
        <v>1</v>
      </c>
    </row>
    <row r="6" spans="1:9">
      <c r="A6" s="391">
        <v>2</v>
      </c>
      <c r="B6" s="705" t="s">
        <v>193</v>
      </c>
      <c r="C6" s="686">
        <v>46473.45</v>
      </c>
      <c r="D6" s="685">
        <v>16</v>
      </c>
      <c r="E6" s="761">
        <v>16</v>
      </c>
      <c r="F6" s="761">
        <v>16</v>
      </c>
      <c r="G6" s="476">
        <f t="shared" ref="G6:G69" si="1">+F6-E6</f>
        <v>0</v>
      </c>
      <c r="H6" s="136"/>
      <c r="I6" s="423">
        <f t="shared" ref="I6:I69" si="2">IF(F6&gt;0,1,0)</f>
        <v>1</v>
      </c>
    </row>
    <row r="7" spans="1:9">
      <c r="A7" s="391">
        <v>3</v>
      </c>
      <c r="B7" s="705" t="s">
        <v>186</v>
      </c>
      <c r="C7" s="686">
        <v>91094.73</v>
      </c>
      <c r="D7" s="685">
        <v>10</v>
      </c>
      <c r="E7" s="761">
        <v>10</v>
      </c>
      <c r="F7" s="761">
        <v>10</v>
      </c>
      <c r="G7" s="476">
        <f t="shared" si="1"/>
        <v>0</v>
      </c>
      <c r="H7" s="136"/>
      <c r="I7" s="423">
        <f t="shared" si="2"/>
        <v>1</v>
      </c>
    </row>
    <row r="8" spans="1:9">
      <c r="A8" s="391">
        <v>4</v>
      </c>
      <c r="B8" s="705" t="s">
        <v>196</v>
      </c>
      <c r="C8" s="686">
        <v>120539</v>
      </c>
      <c r="D8" s="685">
        <v>10</v>
      </c>
      <c r="E8" s="761">
        <v>10</v>
      </c>
      <c r="F8" s="761">
        <v>10</v>
      </c>
      <c r="G8" s="476">
        <f t="shared" si="1"/>
        <v>0</v>
      </c>
      <c r="H8" s="136"/>
      <c r="I8" s="423">
        <f t="shared" si="2"/>
        <v>1</v>
      </c>
    </row>
    <row r="9" spans="1:9">
      <c r="A9" s="391">
        <v>5</v>
      </c>
      <c r="B9" s="705" t="s">
        <v>184</v>
      </c>
      <c r="C9" s="686">
        <v>248073</v>
      </c>
      <c r="D9" s="685">
        <v>5</v>
      </c>
      <c r="E9" s="761">
        <v>5</v>
      </c>
      <c r="F9" s="761">
        <v>5</v>
      </c>
      <c r="G9" s="476">
        <f t="shared" si="1"/>
        <v>0</v>
      </c>
      <c r="H9" s="136"/>
      <c r="I9" s="423">
        <f t="shared" si="2"/>
        <v>1</v>
      </c>
    </row>
    <row r="10" spans="1:9">
      <c r="A10" s="391">
        <v>6</v>
      </c>
      <c r="B10" s="705" t="s">
        <v>155</v>
      </c>
      <c r="C10" s="686">
        <v>2</v>
      </c>
      <c r="D10" s="685">
        <v>0</v>
      </c>
      <c r="E10" s="761">
        <v>0</v>
      </c>
      <c r="F10" s="761">
        <v>0</v>
      </c>
      <c r="G10" s="476">
        <f t="shared" si="1"/>
        <v>0</v>
      </c>
      <c r="H10" s="136"/>
      <c r="I10" s="423">
        <f t="shared" si="2"/>
        <v>0</v>
      </c>
    </row>
    <row r="11" spans="1:9">
      <c r="A11" s="391">
        <v>7</v>
      </c>
      <c r="B11" s="705" t="s">
        <v>156</v>
      </c>
      <c r="C11" s="686">
        <v>7</v>
      </c>
      <c r="D11" s="685">
        <v>0</v>
      </c>
      <c r="E11" s="761">
        <v>0</v>
      </c>
      <c r="F11" s="761">
        <v>0</v>
      </c>
      <c r="G11" s="476">
        <f t="shared" si="1"/>
        <v>0</v>
      </c>
      <c r="H11" s="136"/>
      <c r="I11" s="423">
        <f t="shared" si="2"/>
        <v>0</v>
      </c>
    </row>
    <row r="12" spans="1:9">
      <c r="A12" s="391">
        <v>8</v>
      </c>
      <c r="B12" s="705" t="s">
        <v>157</v>
      </c>
      <c r="C12" s="686">
        <v>177.2</v>
      </c>
      <c r="D12" s="685">
        <v>0</v>
      </c>
      <c r="E12" s="761">
        <v>0</v>
      </c>
      <c r="F12" s="761">
        <v>0</v>
      </c>
      <c r="G12" s="476">
        <f t="shared" si="1"/>
        <v>0</v>
      </c>
      <c r="H12" s="136"/>
      <c r="I12" s="423">
        <f t="shared" si="2"/>
        <v>0</v>
      </c>
    </row>
    <row r="13" spans="1:9">
      <c r="A13" s="391">
        <v>9</v>
      </c>
      <c r="B13" s="705" t="s">
        <v>217</v>
      </c>
      <c r="C13" s="686">
        <v>79.459999999999994</v>
      </c>
      <c r="D13" s="685">
        <v>0</v>
      </c>
      <c r="E13" s="761">
        <v>0</v>
      </c>
      <c r="F13" s="761">
        <v>0</v>
      </c>
      <c r="G13" s="476">
        <f t="shared" si="1"/>
        <v>0</v>
      </c>
      <c r="H13" s="136"/>
      <c r="I13" s="423">
        <f t="shared" si="2"/>
        <v>0</v>
      </c>
    </row>
    <row r="14" spans="1:9">
      <c r="A14" s="391">
        <v>10</v>
      </c>
      <c r="B14" s="705" t="s">
        <v>158</v>
      </c>
      <c r="C14" s="686">
        <v>2</v>
      </c>
      <c r="D14" s="685">
        <v>0</v>
      </c>
      <c r="E14" s="761">
        <v>0</v>
      </c>
      <c r="F14" s="761">
        <v>0</v>
      </c>
      <c r="G14" s="476">
        <f t="shared" si="1"/>
        <v>0</v>
      </c>
      <c r="H14" s="136"/>
      <c r="I14" s="423">
        <f t="shared" si="2"/>
        <v>0</v>
      </c>
    </row>
    <row r="15" spans="1:9">
      <c r="A15" s="391">
        <v>11</v>
      </c>
      <c r="B15" s="705" t="s">
        <v>159</v>
      </c>
      <c r="C15" s="686">
        <v>54</v>
      </c>
      <c r="D15" s="685">
        <v>0</v>
      </c>
      <c r="E15" s="761">
        <v>0</v>
      </c>
      <c r="F15" s="761">
        <v>0</v>
      </c>
      <c r="G15" s="476">
        <f t="shared" si="1"/>
        <v>0</v>
      </c>
      <c r="H15" s="136"/>
      <c r="I15" s="423">
        <f t="shared" si="2"/>
        <v>0</v>
      </c>
    </row>
    <row r="16" spans="1:9">
      <c r="A16" s="391">
        <v>12</v>
      </c>
      <c r="B16" s="705" t="s">
        <v>160</v>
      </c>
      <c r="C16" s="686">
        <v>2247.75</v>
      </c>
      <c r="D16" s="685">
        <v>0</v>
      </c>
      <c r="E16" s="761">
        <v>0</v>
      </c>
      <c r="F16" s="761">
        <v>0</v>
      </c>
      <c r="G16" s="476">
        <f t="shared" si="1"/>
        <v>0</v>
      </c>
      <c r="H16" s="136"/>
      <c r="I16" s="423">
        <f t="shared" si="2"/>
        <v>0</v>
      </c>
    </row>
    <row r="17" spans="1:9">
      <c r="A17" s="391">
        <v>13</v>
      </c>
      <c r="B17" s="705" t="s">
        <v>161</v>
      </c>
      <c r="C17" s="686">
        <v>25.5</v>
      </c>
      <c r="D17" s="685">
        <v>0</v>
      </c>
      <c r="E17" s="761">
        <v>0</v>
      </c>
      <c r="F17" s="761">
        <v>0</v>
      </c>
      <c r="G17" s="476">
        <f t="shared" si="1"/>
        <v>0</v>
      </c>
      <c r="H17" s="136"/>
      <c r="I17" s="423">
        <f t="shared" si="2"/>
        <v>0</v>
      </c>
    </row>
    <row r="18" spans="1:9">
      <c r="A18" s="391">
        <v>14</v>
      </c>
      <c r="B18" s="705" t="s">
        <v>162</v>
      </c>
      <c r="C18" s="686">
        <v>54.5</v>
      </c>
      <c r="D18" s="685">
        <v>0</v>
      </c>
      <c r="E18" s="761">
        <v>0</v>
      </c>
      <c r="F18" s="761">
        <v>0</v>
      </c>
      <c r="G18" s="476">
        <f t="shared" si="1"/>
        <v>0</v>
      </c>
      <c r="H18" s="136"/>
      <c r="I18" s="423">
        <f t="shared" si="2"/>
        <v>0</v>
      </c>
    </row>
    <row r="19" spans="1:9">
      <c r="A19" s="391">
        <v>15</v>
      </c>
      <c r="B19" s="705" t="s">
        <v>174</v>
      </c>
      <c r="C19" s="686">
        <v>7515</v>
      </c>
      <c r="D19" s="685">
        <v>0</v>
      </c>
      <c r="E19" s="761">
        <v>0</v>
      </c>
      <c r="F19" s="761">
        <v>0</v>
      </c>
      <c r="G19" s="476">
        <f t="shared" si="1"/>
        <v>0</v>
      </c>
      <c r="H19" s="136"/>
      <c r="I19" s="423">
        <f t="shared" si="2"/>
        <v>0</v>
      </c>
    </row>
    <row r="20" spans="1:9">
      <c r="A20" s="391">
        <v>16</v>
      </c>
      <c r="B20" s="705" t="s">
        <v>175</v>
      </c>
      <c r="C20" s="686">
        <v>28.75</v>
      </c>
      <c r="D20" s="685">
        <v>0</v>
      </c>
      <c r="E20" s="761">
        <v>0</v>
      </c>
      <c r="F20" s="761">
        <v>0</v>
      </c>
      <c r="G20" s="476">
        <f t="shared" si="1"/>
        <v>0</v>
      </c>
      <c r="H20" s="136"/>
      <c r="I20" s="423">
        <f t="shared" si="2"/>
        <v>0</v>
      </c>
    </row>
    <row r="21" spans="1:9">
      <c r="A21" s="391">
        <v>17</v>
      </c>
      <c r="B21" s="705" t="s">
        <v>176</v>
      </c>
      <c r="C21" s="686">
        <v>3822</v>
      </c>
      <c r="D21" s="685">
        <v>0</v>
      </c>
      <c r="E21" s="761">
        <v>0</v>
      </c>
      <c r="F21" s="761">
        <v>0</v>
      </c>
      <c r="G21" s="476">
        <f t="shared" si="1"/>
        <v>0</v>
      </c>
      <c r="H21" s="136"/>
      <c r="I21" s="423">
        <f t="shared" si="2"/>
        <v>0</v>
      </c>
    </row>
    <row r="22" spans="1:9">
      <c r="A22" s="391">
        <v>18</v>
      </c>
      <c r="B22" s="705" t="s">
        <v>177</v>
      </c>
      <c r="C22" s="686">
        <v>6787.03</v>
      </c>
      <c r="D22" s="685">
        <v>0</v>
      </c>
      <c r="E22" s="761">
        <v>0</v>
      </c>
      <c r="F22" s="761">
        <v>0</v>
      </c>
      <c r="G22" s="476">
        <f t="shared" si="1"/>
        <v>0</v>
      </c>
      <c r="H22" s="136"/>
      <c r="I22" s="423">
        <f t="shared" si="2"/>
        <v>0</v>
      </c>
    </row>
    <row r="23" spans="1:9">
      <c r="A23" s="391">
        <v>19</v>
      </c>
      <c r="B23" s="705" t="s">
        <v>178</v>
      </c>
      <c r="C23" s="686">
        <v>2706.75</v>
      </c>
      <c r="D23" s="685">
        <v>0</v>
      </c>
      <c r="E23" s="761">
        <v>0</v>
      </c>
      <c r="F23" s="761">
        <v>0</v>
      </c>
      <c r="G23" s="476">
        <f t="shared" si="1"/>
        <v>0</v>
      </c>
      <c r="H23" s="136"/>
      <c r="I23" s="423">
        <f t="shared" si="2"/>
        <v>0</v>
      </c>
    </row>
    <row r="24" spans="1:9">
      <c r="A24" s="391">
        <v>20</v>
      </c>
      <c r="B24" s="705" t="s">
        <v>179</v>
      </c>
      <c r="C24" s="686">
        <v>157</v>
      </c>
      <c r="D24" s="685">
        <v>0</v>
      </c>
      <c r="E24" s="761">
        <v>0</v>
      </c>
      <c r="F24" s="761">
        <v>0</v>
      </c>
      <c r="G24" s="476">
        <f t="shared" si="1"/>
        <v>0</v>
      </c>
      <c r="H24" s="136"/>
      <c r="I24" s="423">
        <f t="shared" si="2"/>
        <v>0</v>
      </c>
    </row>
    <row r="25" spans="1:9">
      <c r="A25" s="391">
        <v>21</v>
      </c>
      <c r="B25" s="705" t="s">
        <v>180</v>
      </c>
      <c r="C25" s="686">
        <v>0.25</v>
      </c>
      <c r="D25" s="685">
        <v>0</v>
      </c>
      <c r="E25" s="761">
        <v>0</v>
      </c>
      <c r="F25" s="761">
        <v>0</v>
      </c>
      <c r="G25" s="476">
        <f t="shared" si="1"/>
        <v>0</v>
      </c>
      <c r="H25" s="136"/>
      <c r="I25" s="423">
        <f t="shared" si="2"/>
        <v>0</v>
      </c>
    </row>
    <row r="26" spans="1:9">
      <c r="A26" s="391">
        <v>22</v>
      </c>
      <c r="B26" s="705" t="s">
        <v>181</v>
      </c>
      <c r="C26" s="686">
        <v>18</v>
      </c>
      <c r="D26" s="685">
        <v>0</v>
      </c>
      <c r="E26" s="761">
        <v>0</v>
      </c>
      <c r="F26" s="761">
        <v>0</v>
      </c>
      <c r="G26" s="476">
        <f t="shared" si="1"/>
        <v>0</v>
      </c>
      <c r="H26" s="136"/>
      <c r="I26" s="423">
        <f t="shared" si="2"/>
        <v>0</v>
      </c>
    </row>
    <row r="27" spans="1:9">
      <c r="A27" s="391">
        <v>23</v>
      </c>
      <c r="B27" s="705" t="s">
        <v>165</v>
      </c>
      <c r="C27" s="686">
        <v>692.75</v>
      </c>
      <c r="D27" s="685">
        <v>0</v>
      </c>
      <c r="E27" s="761">
        <v>0</v>
      </c>
      <c r="F27" s="761">
        <v>0</v>
      </c>
      <c r="G27" s="476">
        <f t="shared" si="1"/>
        <v>0</v>
      </c>
      <c r="H27" s="136"/>
      <c r="I27" s="423">
        <f t="shared" si="2"/>
        <v>0</v>
      </c>
    </row>
    <row r="28" spans="1:9">
      <c r="A28" s="391">
        <v>24</v>
      </c>
      <c r="B28" s="705" t="s">
        <v>166</v>
      </c>
      <c r="C28" s="686">
        <v>329</v>
      </c>
      <c r="D28" s="685">
        <v>0</v>
      </c>
      <c r="E28" s="761">
        <v>0</v>
      </c>
      <c r="F28" s="761">
        <v>0</v>
      </c>
      <c r="G28" s="476">
        <f t="shared" si="1"/>
        <v>0</v>
      </c>
      <c r="H28" s="136"/>
      <c r="I28" s="423">
        <f t="shared" si="2"/>
        <v>0</v>
      </c>
    </row>
    <row r="29" spans="1:9">
      <c r="A29" s="391">
        <v>25</v>
      </c>
      <c r="B29" s="705" t="s">
        <v>167</v>
      </c>
      <c r="C29" s="686">
        <v>73576</v>
      </c>
      <c r="D29" s="685">
        <v>0</v>
      </c>
      <c r="E29" s="761">
        <v>0</v>
      </c>
      <c r="F29" s="761">
        <v>0</v>
      </c>
      <c r="G29" s="476">
        <f t="shared" si="1"/>
        <v>0</v>
      </c>
      <c r="H29" s="136"/>
      <c r="I29" s="423">
        <f t="shared" si="2"/>
        <v>0</v>
      </c>
    </row>
    <row r="30" spans="1:9">
      <c r="A30" s="391">
        <v>26</v>
      </c>
      <c r="B30" s="705" t="s">
        <v>168</v>
      </c>
      <c r="C30" s="686">
        <v>1401</v>
      </c>
      <c r="D30" s="685">
        <v>0</v>
      </c>
      <c r="E30" s="761">
        <v>0</v>
      </c>
      <c r="F30" s="761">
        <v>0</v>
      </c>
      <c r="G30" s="476">
        <f t="shared" si="1"/>
        <v>0</v>
      </c>
      <c r="H30" s="136"/>
      <c r="I30" s="423">
        <f t="shared" si="2"/>
        <v>0</v>
      </c>
    </row>
    <row r="31" spans="1:9">
      <c r="A31" s="391">
        <v>27</v>
      </c>
      <c r="B31" s="705" t="s">
        <v>169</v>
      </c>
      <c r="C31" s="686">
        <v>4950.75</v>
      </c>
      <c r="D31" s="685">
        <v>0</v>
      </c>
      <c r="E31" s="761">
        <v>0</v>
      </c>
      <c r="F31" s="761">
        <v>0</v>
      </c>
      <c r="G31" s="476">
        <f t="shared" si="1"/>
        <v>0</v>
      </c>
      <c r="H31" s="136"/>
      <c r="I31" s="423">
        <f t="shared" si="2"/>
        <v>0</v>
      </c>
    </row>
    <row r="32" spans="1:9">
      <c r="A32" s="391">
        <v>28</v>
      </c>
      <c r="B32" s="705" t="s">
        <v>170</v>
      </c>
      <c r="C32" s="686">
        <v>90199</v>
      </c>
      <c r="D32" s="685">
        <v>0</v>
      </c>
      <c r="E32" s="761">
        <v>0</v>
      </c>
      <c r="F32" s="761">
        <v>0</v>
      </c>
      <c r="G32" s="476">
        <f t="shared" si="1"/>
        <v>0</v>
      </c>
      <c r="H32" s="136"/>
      <c r="I32" s="423">
        <f t="shared" si="2"/>
        <v>0</v>
      </c>
    </row>
    <row r="33" spans="1:9">
      <c r="A33" s="391">
        <v>29</v>
      </c>
      <c r="B33" s="705" t="s">
        <v>171</v>
      </c>
      <c r="C33" s="686">
        <v>0.1</v>
      </c>
      <c r="D33" s="685">
        <v>0</v>
      </c>
      <c r="E33" s="761">
        <v>0</v>
      </c>
      <c r="F33" s="761">
        <v>0</v>
      </c>
      <c r="G33" s="476">
        <f t="shared" si="1"/>
        <v>0</v>
      </c>
      <c r="H33" s="136"/>
      <c r="I33" s="423">
        <f t="shared" si="2"/>
        <v>0</v>
      </c>
    </row>
    <row r="34" spans="1:9">
      <c r="A34" s="391">
        <v>30</v>
      </c>
      <c r="B34" s="705" t="s">
        <v>172</v>
      </c>
      <c r="C34" s="686">
        <v>830</v>
      </c>
      <c r="D34" s="685">
        <v>0</v>
      </c>
      <c r="E34" s="761">
        <v>0</v>
      </c>
      <c r="F34" s="761">
        <v>0</v>
      </c>
      <c r="G34" s="476">
        <f t="shared" si="1"/>
        <v>0</v>
      </c>
      <c r="H34" s="136"/>
      <c r="I34" s="423">
        <f t="shared" si="2"/>
        <v>0</v>
      </c>
    </row>
    <row r="35" spans="1:9">
      <c r="A35" s="391">
        <v>31</v>
      </c>
      <c r="B35" s="705" t="s">
        <v>134</v>
      </c>
      <c r="C35" s="686">
        <v>294.75</v>
      </c>
      <c r="D35" s="685">
        <v>0</v>
      </c>
      <c r="E35" s="761">
        <v>0</v>
      </c>
      <c r="F35" s="761">
        <v>0</v>
      </c>
      <c r="G35" s="476">
        <f t="shared" si="1"/>
        <v>0</v>
      </c>
      <c r="H35" s="136"/>
      <c r="I35" s="423">
        <f t="shared" si="2"/>
        <v>0</v>
      </c>
    </row>
    <row r="36" spans="1:9">
      <c r="A36" s="391">
        <v>32</v>
      </c>
      <c r="B36" s="705" t="s">
        <v>135</v>
      </c>
      <c r="C36" s="686">
        <v>34.5</v>
      </c>
      <c r="D36" s="685">
        <v>0</v>
      </c>
      <c r="E36" s="761">
        <v>0</v>
      </c>
      <c r="F36" s="761">
        <v>0</v>
      </c>
      <c r="G36" s="476">
        <f t="shared" si="1"/>
        <v>0</v>
      </c>
      <c r="H36" s="136"/>
      <c r="I36" s="423">
        <f t="shared" si="2"/>
        <v>0</v>
      </c>
    </row>
    <row r="37" spans="1:9">
      <c r="A37" s="391">
        <v>33</v>
      </c>
      <c r="B37" s="705" t="s">
        <v>136</v>
      </c>
      <c r="C37" s="686">
        <v>297.5</v>
      </c>
      <c r="D37" s="685">
        <v>0</v>
      </c>
      <c r="E37" s="761">
        <v>0</v>
      </c>
      <c r="F37" s="761">
        <v>0</v>
      </c>
      <c r="G37" s="476">
        <f t="shared" si="1"/>
        <v>0</v>
      </c>
      <c r="H37" s="136"/>
      <c r="I37" s="423">
        <f t="shared" si="2"/>
        <v>0</v>
      </c>
    </row>
    <row r="38" spans="1:9">
      <c r="A38" s="391">
        <v>34</v>
      </c>
      <c r="B38" s="705" t="s">
        <v>137</v>
      </c>
      <c r="C38" s="686">
        <v>21</v>
      </c>
      <c r="D38" s="685">
        <v>0</v>
      </c>
      <c r="E38" s="761">
        <v>0</v>
      </c>
      <c r="F38" s="761">
        <v>0</v>
      </c>
      <c r="G38" s="476">
        <f t="shared" si="1"/>
        <v>0</v>
      </c>
      <c r="H38" s="136"/>
      <c r="I38" s="423">
        <f t="shared" si="2"/>
        <v>0</v>
      </c>
    </row>
    <row r="39" spans="1:9">
      <c r="A39" s="391">
        <v>35</v>
      </c>
      <c r="B39" s="705" t="s">
        <v>138</v>
      </c>
      <c r="C39" s="686">
        <v>1172</v>
      </c>
      <c r="D39" s="685">
        <v>0</v>
      </c>
      <c r="E39" s="761">
        <v>0</v>
      </c>
      <c r="F39" s="761">
        <v>0</v>
      </c>
      <c r="G39" s="476">
        <f t="shared" si="1"/>
        <v>0</v>
      </c>
      <c r="H39" s="136"/>
      <c r="I39" s="423">
        <f t="shared" si="2"/>
        <v>0</v>
      </c>
    </row>
    <row r="40" spans="1:9">
      <c r="A40" s="391">
        <v>36</v>
      </c>
      <c r="B40" s="705" t="s">
        <v>139</v>
      </c>
      <c r="C40" s="686">
        <v>1718.25</v>
      </c>
      <c r="D40" s="685">
        <v>0</v>
      </c>
      <c r="E40" s="761">
        <v>0</v>
      </c>
      <c r="F40" s="761">
        <v>0</v>
      </c>
      <c r="G40" s="476">
        <f t="shared" si="1"/>
        <v>0</v>
      </c>
      <c r="H40" s="136"/>
      <c r="I40" s="423">
        <f t="shared" si="2"/>
        <v>0</v>
      </c>
    </row>
    <row r="41" spans="1:9">
      <c r="A41" s="391">
        <v>37</v>
      </c>
      <c r="B41" s="705" t="s">
        <v>140</v>
      </c>
      <c r="C41" s="686">
        <v>305.25</v>
      </c>
      <c r="D41" s="685">
        <v>0</v>
      </c>
      <c r="E41" s="761">
        <v>0</v>
      </c>
      <c r="F41" s="761">
        <v>0</v>
      </c>
      <c r="G41" s="476">
        <f t="shared" si="1"/>
        <v>0</v>
      </c>
      <c r="H41" s="136"/>
      <c r="I41" s="423">
        <f t="shared" si="2"/>
        <v>0</v>
      </c>
    </row>
    <row r="42" spans="1:9">
      <c r="A42" s="391">
        <v>38</v>
      </c>
      <c r="B42" s="705" t="s">
        <v>141</v>
      </c>
      <c r="C42" s="686">
        <v>16</v>
      </c>
      <c r="D42" s="685">
        <v>0</v>
      </c>
      <c r="E42" s="761">
        <v>0</v>
      </c>
      <c r="F42" s="761">
        <v>0</v>
      </c>
      <c r="G42" s="476">
        <f t="shared" si="1"/>
        <v>0</v>
      </c>
      <c r="H42" s="136"/>
      <c r="I42" s="423">
        <f t="shared" si="2"/>
        <v>0</v>
      </c>
    </row>
    <row r="43" spans="1:9">
      <c r="A43" s="391">
        <v>39</v>
      </c>
      <c r="B43" s="705" t="s">
        <v>142</v>
      </c>
      <c r="C43" s="686">
        <v>675.25</v>
      </c>
      <c r="D43" s="685">
        <v>0</v>
      </c>
      <c r="E43" s="761">
        <v>0</v>
      </c>
      <c r="F43" s="761">
        <v>0</v>
      </c>
      <c r="G43" s="476">
        <f t="shared" si="1"/>
        <v>0</v>
      </c>
      <c r="H43" s="136"/>
      <c r="I43" s="423">
        <f t="shared" si="2"/>
        <v>0</v>
      </c>
    </row>
    <row r="44" spans="1:9">
      <c r="A44" s="391">
        <v>40</v>
      </c>
      <c r="B44" s="762" t="s">
        <v>143</v>
      </c>
      <c r="C44" s="686">
        <v>80</v>
      </c>
      <c r="D44" s="685">
        <v>0</v>
      </c>
      <c r="E44" s="761">
        <v>0</v>
      </c>
      <c r="F44" s="761">
        <v>0</v>
      </c>
      <c r="G44" s="476">
        <f t="shared" si="1"/>
        <v>0</v>
      </c>
      <c r="H44" s="136"/>
      <c r="I44" s="423">
        <f t="shared" si="2"/>
        <v>0</v>
      </c>
    </row>
    <row r="45" spans="1:9">
      <c r="A45" s="391">
        <v>41</v>
      </c>
      <c r="B45" s="705" t="s">
        <v>144</v>
      </c>
      <c r="C45" s="686">
        <v>69.25</v>
      </c>
      <c r="D45" s="685">
        <v>0</v>
      </c>
      <c r="E45" s="761">
        <v>0</v>
      </c>
      <c r="F45" s="761">
        <v>0</v>
      </c>
      <c r="G45" s="476">
        <f t="shared" si="1"/>
        <v>0</v>
      </c>
      <c r="H45" s="136"/>
      <c r="I45" s="423">
        <f t="shared" si="2"/>
        <v>0</v>
      </c>
    </row>
    <row r="46" spans="1:9">
      <c r="A46" s="391">
        <v>42</v>
      </c>
      <c r="B46" s="705" t="s">
        <v>145</v>
      </c>
      <c r="C46" s="686">
        <v>1713.25</v>
      </c>
      <c r="D46" s="685">
        <v>0</v>
      </c>
      <c r="E46" s="761">
        <v>0</v>
      </c>
      <c r="F46" s="761">
        <v>0</v>
      </c>
      <c r="G46" s="476">
        <f t="shared" si="1"/>
        <v>0</v>
      </c>
      <c r="H46" s="136"/>
      <c r="I46" s="423">
        <f t="shared" si="2"/>
        <v>0</v>
      </c>
    </row>
    <row r="47" spans="1:9">
      <c r="A47" s="391">
        <v>43</v>
      </c>
      <c r="B47" s="705" t="s">
        <v>146</v>
      </c>
      <c r="C47" s="686">
        <v>17083.62</v>
      </c>
      <c r="D47" s="685">
        <v>0</v>
      </c>
      <c r="E47" s="761">
        <v>0</v>
      </c>
      <c r="F47" s="761">
        <v>0</v>
      </c>
      <c r="G47" s="476">
        <f t="shared" si="1"/>
        <v>0</v>
      </c>
      <c r="H47" s="136"/>
      <c r="I47" s="423">
        <f t="shared" si="2"/>
        <v>0</v>
      </c>
    </row>
    <row r="48" spans="1:9">
      <c r="A48" s="391">
        <v>44</v>
      </c>
      <c r="B48" s="705" t="s">
        <v>147</v>
      </c>
      <c r="C48" s="686">
        <v>677.8</v>
      </c>
      <c r="D48" s="685">
        <v>0</v>
      </c>
      <c r="E48" s="761">
        <v>0</v>
      </c>
      <c r="F48" s="761">
        <v>0</v>
      </c>
      <c r="G48" s="476">
        <f t="shared" si="1"/>
        <v>0</v>
      </c>
      <c r="H48" s="136"/>
      <c r="I48" s="423">
        <f t="shared" si="2"/>
        <v>0</v>
      </c>
    </row>
    <row r="49" spans="1:9">
      <c r="A49" s="391">
        <v>45</v>
      </c>
      <c r="B49" s="762" t="s">
        <v>148</v>
      </c>
      <c r="C49" s="686">
        <v>1364.64</v>
      </c>
      <c r="D49" s="685">
        <v>0</v>
      </c>
      <c r="E49" s="761">
        <v>0</v>
      </c>
      <c r="F49" s="761">
        <v>0</v>
      </c>
      <c r="G49" s="476">
        <f t="shared" si="1"/>
        <v>0</v>
      </c>
      <c r="H49" s="136"/>
      <c r="I49" s="423">
        <f t="shared" si="2"/>
        <v>0</v>
      </c>
    </row>
    <row r="50" spans="1:9">
      <c r="A50" s="391">
        <v>46</v>
      </c>
      <c r="B50" s="762" t="s">
        <v>149</v>
      </c>
      <c r="C50" s="686">
        <v>1163.1400000000001</v>
      </c>
      <c r="D50" s="685">
        <v>0</v>
      </c>
      <c r="E50" s="761">
        <v>0</v>
      </c>
      <c r="F50" s="761">
        <v>0</v>
      </c>
      <c r="G50" s="476">
        <f t="shared" si="1"/>
        <v>0</v>
      </c>
      <c r="H50" s="136"/>
      <c r="I50" s="423">
        <f t="shared" si="2"/>
        <v>0</v>
      </c>
    </row>
    <row r="51" spans="1:9">
      <c r="A51" s="391">
        <v>47</v>
      </c>
      <c r="B51" s="705" t="s">
        <v>150</v>
      </c>
      <c r="C51" s="686">
        <v>260.75</v>
      </c>
      <c r="D51" s="685">
        <v>0</v>
      </c>
      <c r="E51" s="761">
        <v>0</v>
      </c>
      <c r="F51" s="761">
        <v>0</v>
      </c>
      <c r="G51" s="476">
        <f t="shared" si="1"/>
        <v>0</v>
      </c>
      <c r="H51" s="136"/>
      <c r="I51" s="423">
        <f t="shared" si="2"/>
        <v>0</v>
      </c>
    </row>
    <row r="52" spans="1:9">
      <c r="A52" s="391">
        <v>48</v>
      </c>
      <c r="B52" s="705" t="s">
        <v>151</v>
      </c>
      <c r="C52" s="686">
        <v>140.5</v>
      </c>
      <c r="D52" s="685">
        <v>0</v>
      </c>
      <c r="E52" s="761">
        <v>0</v>
      </c>
      <c r="F52" s="761">
        <v>0</v>
      </c>
      <c r="G52" s="476">
        <f t="shared" si="1"/>
        <v>0</v>
      </c>
      <c r="H52" s="136"/>
      <c r="I52" s="423">
        <f t="shared" si="2"/>
        <v>0</v>
      </c>
    </row>
    <row r="53" spans="1:9">
      <c r="A53" s="391">
        <v>49</v>
      </c>
      <c r="B53" s="762" t="s">
        <v>152</v>
      </c>
      <c r="C53" s="765">
        <v>305</v>
      </c>
      <c r="D53" s="767">
        <v>0</v>
      </c>
      <c r="E53" s="767">
        <v>0</v>
      </c>
      <c r="F53" s="767">
        <v>0</v>
      </c>
      <c r="G53" s="476">
        <f t="shared" si="1"/>
        <v>0</v>
      </c>
      <c r="H53" s="136"/>
      <c r="I53" s="423">
        <f t="shared" si="2"/>
        <v>0</v>
      </c>
    </row>
    <row r="54" spans="1:9">
      <c r="A54" s="391">
        <v>50</v>
      </c>
      <c r="B54" s="705" t="s">
        <v>153</v>
      </c>
      <c r="C54" s="764">
        <v>182.5</v>
      </c>
      <c r="D54" s="685">
        <v>0</v>
      </c>
      <c r="E54" s="761">
        <v>0</v>
      </c>
      <c r="F54" s="761">
        <v>0</v>
      </c>
      <c r="G54" s="476">
        <f t="shared" si="1"/>
        <v>0</v>
      </c>
      <c r="H54" s="136"/>
      <c r="I54" s="423">
        <f t="shared" si="2"/>
        <v>0</v>
      </c>
    </row>
    <row r="55" spans="1:9">
      <c r="A55" s="391">
        <v>51</v>
      </c>
      <c r="B55" s="705" t="s">
        <v>183</v>
      </c>
      <c r="C55" s="686">
        <v>9199</v>
      </c>
      <c r="D55" s="685">
        <v>0</v>
      </c>
      <c r="E55" s="761">
        <v>0</v>
      </c>
      <c r="F55" s="761">
        <v>0</v>
      </c>
      <c r="G55" s="476">
        <f t="shared" si="1"/>
        <v>0</v>
      </c>
      <c r="H55" s="136"/>
      <c r="I55" s="423">
        <f t="shared" si="2"/>
        <v>0</v>
      </c>
    </row>
    <row r="56" spans="1:9">
      <c r="A56" s="391">
        <v>52</v>
      </c>
      <c r="B56" s="705" t="s">
        <v>185</v>
      </c>
      <c r="C56" s="686">
        <v>5635.76</v>
      </c>
      <c r="D56" s="685">
        <v>0</v>
      </c>
      <c r="E56" s="761">
        <v>0</v>
      </c>
      <c r="F56" s="761">
        <v>0</v>
      </c>
      <c r="G56" s="476">
        <f t="shared" si="1"/>
        <v>0</v>
      </c>
      <c r="H56" s="136"/>
      <c r="I56" s="423">
        <f t="shared" si="2"/>
        <v>0</v>
      </c>
    </row>
    <row r="57" spans="1:9">
      <c r="A57" s="391">
        <v>53</v>
      </c>
      <c r="B57" s="705" t="s">
        <v>187</v>
      </c>
      <c r="C57" s="686">
        <v>33153.5</v>
      </c>
      <c r="D57" s="685">
        <v>0</v>
      </c>
      <c r="E57" s="761">
        <v>0</v>
      </c>
      <c r="F57" s="761">
        <v>0</v>
      </c>
      <c r="G57" s="476">
        <f t="shared" si="1"/>
        <v>0</v>
      </c>
      <c r="H57" s="136"/>
      <c r="I57" s="423">
        <f t="shared" si="2"/>
        <v>0</v>
      </c>
    </row>
    <row r="58" spans="1:9">
      <c r="A58" s="391">
        <v>54</v>
      </c>
      <c r="B58" s="705" t="s">
        <v>188</v>
      </c>
      <c r="C58" s="686">
        <v>5374.2</v>
      </c>
      <c r="D58" s="685">
        <v>0</v>
      </c>
      <c r="E58" s="761">
        <v>0</v>
      </c>
      <c r="F58" s="761">
        <v>0</v>
      </c>
      <c r="G58" s="476">
        <f t="shared" si="1"/>
        <v>0</v>
      </c>
      <c r="H58" s="136"/>
      <c r="I58" s="423">
        <f t="shared" si="2"/>
        <v>0</v>
      </c>
    </row>
    <row r="59" spans="1:9">
      <c r="A59" s="391">
        <v>55</v>
      </c>
      <c r="B59" s="705" t="s">
        <v>189</v>
      </c>
      <c r="C59" s="686">
        <v>6546.5</v>
      </c>
      <c r="D59" s="685">
        <v>0</v>
      </c>
      <c r="E59" s="761">
        <v>0</v>
      </c>
      <c r="F59" s="761">
        <v>0</v>
      </c>
      <c r="G59" s="476">
        <f t="shared" si="1"/>
        <v>0</v>
      </c>
      <c r="H59" s="136"/>
      <c r="I59" s="423">
        <f t="shared" si="2"/>
        <v>0</v>
      </c>
    </row>
    <row r="60" spans="1:9">
      <c r="A60" s="391">
        <v>56</v>
      </c>
      <c r="B60" s="705" t="s">
        <v>190</v>
      </c>
      <c r="C60" s="686">
        <v>8300.0499999999993</v>
      </c>
      <c r="D60" s="685">
        <v>0</v>
      </c>
      <c r="E60" s="761">
        <v>0</v>
      </c>
      <c r="F60" s="761">
        <v>0</v>
      </c>
      <c r="G60" s="476">
        <f t="shared" si="1"/>
        <v>0</v>
      </c>
      <c r="H60" s="136"/>
      <c r="I60" s="423">
        <f t="shared" si="2"/>
        <v>0</v>
      </c>
    </row>
    <row r="61" spans="1:9">
      <c r="A61" s="391">
        <v>57</v>
      </c>
      <c r="B61" s="705" t="s">
        <v>191</v>
      </c>
      <c r="C61" s="686">
        <v>2941</v>
      </c>
      <c r="D61" s="685">
        <v>0</v>
      </c>
      <c r="E61" s="761">
        <v>0</v>
      </c>
      <c r="F61" s="761">
        <v>0</v>
      </c>
      <c r="G61" s="476">
        <f t="shared" si="1"/>
        <v>0</v>
      </c>
      <c r="H61" s="136"/>
      <c r="I61" s="423">
        <f t="shared" si="2"/>
        <v>0</v>
      </c>
    </row>
    <row r="62" spans="1:9">
      <c r="A62" s="391">
        <v>58</v>
      </c>
      <c r="B62" s="705" t="s">
        <v>192</v>
      </c>
      <c r="C62" s="686">
        <v>75807</v>
      </c>
      <c r="D62" s="685">
        <v>0</v>
      </c>
      <c r="E62" s="761">
        <v>0</v>
      </c>
      <c r="F62" s="761">
        <v>0</v>
      </c>
      <c r="G62" s="476">
        <f t="shared" si="1"/>
        <v>0</v>
      </c>
      <c r="H62" s="136"/>
      <c r="I62" s="423">
        <f t="shared" si="2"/>
        <v>0</v>
      </c>
    </row>
    <row r="63" spans="1:9">
      <c r="A63" s="391">
        <v>59</v>
      </c>
      <c r="B63" s="705" t="s">
        <v>194</v>
      </c>
      <c r="C63" s="686">
        <v>20169.75</v>
      </c>
      <c r="D63" s="685">
        <v>0</v>
      </c>
      <c r="E63" s="761">
        <v>0</v>
      </c>
      <c r="F63" s="761">
        <v>0</v>
      </c>
      <c r="G63" s="476">
        <f t="shared" si="1"/>
        <v>0</v>
      </c>
      <c r="H63" s="136"/>
      <c r="I63" s="423">
        <f t="shared" si="2"/>
        <v>0</v>
      </c>
    </row>
    <row r="64" spans="1:9">
      <c r="A64" s="391">
        <v>60</v>
      </c>
      <c r="B64" s="705" t="s">
        <v>195</v>
      </c>
      <c r="C64" s="686">
        <v>1362</v>
      </c>
      <c r="D64" s="685">
        <v>0</v>
      </c>
      <c r="E64" s="761">
        <v>0</v>
      </c>
      <c r="F64" s="761">
        <v>0</v>
      </c>
      <c r="G64" s="476">
        <f t="shared" si="1"/>
        <v>0</v>
      </c>
      <c r="H64" s="136"/>
      <c r="I64" s="423">
        <f t="shared" si="2"/>
        <v>0</v>
      </c>
    </row>
    <row r="65" spans="1:9">
      <c r="A65" s="391">
        <v>61</v>
      </c>
      <c r="B65" s="705" t="s">
        <v>116</v>
      </c>
      <c r="C65" s="686">
        <v>1176.1600000000001</v>
      </c>
      <c r="D65" s="685">
        <v>0</v>
      </c>
      <c r="E65" s="761">
        <v>0</v>
      </c>
      <c r="F65" s="761">
        <v>0</v>
      </c>
      <c r="G65" s="476">
        <f t="shared" si="1"/>
        <v>0</v>
      </c>
      <c r="H65" s="136"/>
      <c r="I65" s="423">
        <f t="shared" si="2"/>
        <v>0</v>
      </c>
    </row>
    <row r="66" spans="1:9">
      <c r="A66" s="391">
        <v>62</v>
      </c>
      <c r="B66" s="705" t="s">
        <v>118</v>
      </c>
      <c r="C66" s="686">
        <v>1522.25</v>
      </c>
      <c r="D66" s="685">
        <v>0</v>
      </c>
      <c r="E66" s="761">
        <v>0</v>
      </c>
      <c r="F66" s="761">
        <v>0</v>
      </c>
      <c r="G66" s="476">
        <f t="shared" si="1"/>
        <v>0</v>
      </c>
      <c r="H66" s="136"/>
      <c r="I66" s="423">
        <f t="shared" si="2"/>
        <v>0</v>
      </c>
    </row>
    <row r="67" spans="1:9">
      <c r="A67" s="391">
        <v>63</v>
      </c>
      <c r="B67" s="705" t="s">
        <v>117</v>
      </c>
      <c r="C67" s="686">
        <v>1180.0999999999999</v>
      </c>
      <c r="D67" s="685">
        <v>0</v>
      </c>
      <c r="E67" s="761">
        <v>0</v>
      </c>
      <c r="F67" s="761">
        <v>0</v>
      </c>
      <c r="G67" s="476">
        <f t="shared" si="1"/>
        <v>0</v>
      </c>
      <c r="H67" s="136"/>
      <c r="I67" s="423">
        <f t="shared" si="2"/>
        <v>0</v>
      </c>
    </row>
    <row r="68" spans="1:9">
      <c r="A68" s="391">
        <v>64</v>
      </c>
      <c r="B68" s="705" t="s">
        <v>119</v>
      </c>
      <c r="C68" s="686">
        <v>2050.81</v>
      </c>
      <c r="D68" s="685">
        <v>0</v>
      </c>
      <c r="E68" s="761">
        <v>0</v>
      </c>
      <c r="F68" s="761">
        <v>0</v>
      </c>
      <c r="G68" s="476">
        <f t="shared" si="1"/>
        <v>0</v>
      </c>
      <c r="H68" s="136"/>
      <c r="I68" s="423">
        <f t="shared" si="2"/>
        <v>0</v>
      </c>
    </row>
    <row r="69" spans="1:9">
      <c r="A69" s="391">
        <v>65</v>
      </c>
      <c r="B69" s="705" t="s">
        <v>120</v>
      </c>
      <c r="C69" s="686">
        <v>179.55</v>
      </c>
      <c r="D69" s="685">
        <v>0</v>
      </c>
      <c r="E69" s="761">
        <v>0</v>
      </c>
      <c r="F69" s="761">
        <v>0</v>
      </c>
      <c r="G69" s="476">
        <f t="shared" si="1"/>
        <v>0</v>
      </c>
      <c r="H69" s="136"/>
      <c r="I69" s="423">
        <f t="shared" si="2"/>
        <v>0</v>
      </c>
    </row>
    <row r="70" spans="1:9">
      <c r="A70" s="391">
        <v>66</v>
      </c>
      <c r="B70" s="705" t="s">
        <v>121</v>
      </c>
      <c r="C70" s="686">
        <v>60.28</v>
      </c>
      <c r="D70" s="685">
        <v>0</v>
      </c>
      <c r="E70" s="761">
        <v>0</v>
      </c>
      <c r="F70" s="761">
        <v>0</v>
      </c>
      <c r="G70" s="476">
        <f t="shared" ref="G70:G81" si="3">+F70-E70</f>
        <v>0</v>
      </c>
      <c r="H70" s="136"/>
      <c r="I70" s="423">
        <f t="shared" ref="I70:I81" si="4">IF(F70&gt;0,1,0)</f>
        <v>0</v>
      </c>
    </row>
    <row r="71" spans="1:9">
      <c r="A71" s="391">
        <v>67</v>
      </c>
      <c r="B71" s="699" t="s">
        <v>122</v>
      </c>
      <c r="C71" s="686">
        <v>86</v>
      </c>
      <c r="D71" s="685">
        <v>0</v>
      </c>
      <c r="E71" s="761">
        <v>0</v>
      </c>
      <c r="F71" s="761">
        <v>0</v>
      </c>
      <c r="G71" s="476">
        <f t="shared" si="3"/>
        <v>0</v>
      </c>
      <c r="H71" s="136"/>
      <c r="I71" s="423">
        <f t="shared" si="4"/>
        <v>0</v>
      </c>
    </row>
    <row r="72" spans="1:9">
      <c r="A72" s="391">
        <v>68</v>
      </c>
      <c r="B72" s="705" t="s">
        <v>123</v>
      </c>
      <c r="C72" s="686">
        <v>807.11</v>
      </c>
      <c r="D72" s="685">
        <v>0</v>
      </c>
      <c r="E72" s="761">
        <v>0</v>
      </c>
      <c r="F72" s="761">
        <v>0</v>
      </c>
      <c r="G72" s="476">
        <f t="shared" si="3"/>
        <v>0</v>
      </c>
      <c r="H72" s="136"/>
      <c r="I72" s="423">
        <f t="shared" si="4"/>
        <v>0</v>
      </c>
    </row>
    <row r="73" spans="1:9">
      <c r="A73" s="391">
        <v>69</v>
      </c>
      <c r="B73" s="705" t="s">
        <v>124</v>
      </c>
      <c r="C73" s="686">
        <v>2706</v>
      </c>
      <c r="D73" s="685">
        <v>0</v>
      </c>
      <c r="E73" s="761">
        <v>0</v>
      </c>
      <c r="F73" s="761">
        <v>0</v>
      </c>
      <c r="G73" s="476">
        <f t="shared" si="3"/>
        <v>0</v>
      </c>
      <c r="H73" s="136"/>
      <c r="I73" s="423">
        <f t="shared" si="4"/>
        <v>0</v>
      </c>
    </row>
    <row r="74" spans="1:9">
      <c r="A74" s="391">
        <v>70</v>
      </c>
      <c r="B74" s="705" t="s">
        <v>125</v>
      </c>
      <c r="C74" s="686">
        <v>1898.3</v>
      </c>
      <c r="D74" s="685">
        <v>0</v>
      </c>
      <c r="E74" s="761">
        <v>0</v>
      </c>
      <c r="F74" s="761">
        <v>0</v>
      </c>
      <c r="G74" s="476">
        <f t="shared" si="3"/>
        <v>0</v>
      </c>
      <c r="H74" s="136"/>
      <c r="I74" s="423">
        <f t="shared" si="4"/>
        <v>0</v>
      </c>
    </row>
    <row r="75" spans="1:9">
      <c r="A75" s="391">
        <v>71</v>
      </c>
      <c r="B75" s="705" t="s">
        <v>126</v>
      </c>
      <c r="C75" s="686">
        <v>1010.75</v>
      </c>
      <c r="D75" s="685">
        <v>0</v>
      </c>
      <c r="E75" s="761">
        <v>0</v>
      </c>
      <c r="F75" s="761">
        <v>0</v>
      </c>
      <c r="G75" s="476">
        <f t="shared" si="3"/>
        <v>0</v>
      </c>
      <c r="H75" s="136"/>
      <c r="I75" s="423">
        <f t="shared" si="4"/>
        <v>0</v>
      </c>
    </row>
    <row r="76" spans="1:9">
      <c r="A76" s="391">
        <v>72</v>
      </c>
      <c r="B76" s="705" t="s">
        <v>127</v>
      </c>
      <c r="C76" s="686">
        <v>60.25</v>
      </c>
      <c r="D76" s="685">
        <v>0</v>
      </c>
      <c r="E76" s="761">
        <v>0</v>
      </c>
      <c r="F76" s="761">
        <v>0</v>
      </c>
      <c r="G76" s="476">
        <f t="shared" si="3"/>
        <v>0</v>
      </c>
      <c r="H76" s="136"/>
      <c r="I76" s="423">
        <f t="shared" si="4"/>
        <v>0</v>
      </c>
    </row>
    <row r="77" spans="1:9">
      <c r="A77" s="391">
        <v>73</v>
      </c>
      <c r="B77" s="705" t="s">
        <v>128</v>
      </c>
      <c r="C77" s="686">
        <v>25</v>
      </c>
      <c r="D77" s="685">
        <v>0</v>
      </c>
      <c r="E77" s="761">
        <v>0</v>
      </c>
      <c r="F77" s="761">
        <v>0</v>
      </c>
      <c r="G77" s="476">
        <f t="shared" si="3"/>
        <v>0</v>
      </c>
      <c r="H77" s="136"/>
      <c r="I77" s="423">
        <f t="shared" si="4"/>
        <v>0</v>
      </c>
    </row>
    <row r="78" spans="1:9">
      <c r="A78" s="391">
        <v>74</v>
      </c>
      <c r="B78" s="705" t="s">
        <v>129</v>
      </c>
      <c r="C78" s="686">
        <v>126.24</v>
      </c>
      <c r="D78" s="685">
        <v>0</v>
      </c>
      <c r="E78" s="761">
        <v>0</v>
      </c>
      <c r="F78" s="761">
        <v>0</v>
      </c>
      <c r="G78" s="476">
        <f t="shared" si="3"/>
        <v>0</v>
      </c>
      <c r="H78" s="136"/>
      <c r="I78" s="423">
        <f t="shared" si="4"/>
        <v>0</v>
      </c>
    </row>
    <row r="79" spans="1:9">
      <c r="A79" s="391">
        <v>75</v>
      </c>
      <c r="B79" s="705" t="s">
        <v>130</v>
      </c>
      <c r="C79" s="686">
        <v>21882</v>
      </c>
      <c r="D79" s="685">
        <v>0</v>
      </c>
      <c r="E79" s="761">
        <v>0</v>
      </c>
      <c r="F79" s="761">
        <v>0</v>
      </c>
      <c r="G79" s="476">
        <f t="shared" si="3"/>
        <v>0</v>
      </c>
      <c r="H79" s="136"/>
      <c r="I79" s="423">
        <f t="shared" si="4"/>
        <v>0</v>
      </c>
    </row>
    <row r="80" spans="1:9">
      <c r="A80" s="391">
        <v>76</v>
      </c>
      <c r="B80" s="705" t="s">
        <v>132</v>
      </c>
      <c r="C80" s="686">
        <v>26781.119999999999</v>
      </c>
      <c r="D80" s="685">
        <v>0</v>
      </c>
      <c r="E80" s="761">
        <v>0</v>
      </c>
      <c r="F80" s="761">
        <v>0</v>
      </c>
      <c r="G80" s="476">
        <f t="shared" si="3"/>
        <v>0</v>
      </c>
      <c r="H80" s="136"/>
      <c r="I80" s="423">
        <f t="shared" si="4"/>
        <v>0</v>
      </c>
    </row>
    <row r="81" spans="1:9">
      <c r="A81" s="391">
        <v>77</v>
      </c>
      <c r="B81" s="705" t="s">
        <v>131</v>
      </c>
      <c r="C81" s="686">
        <v>854.25</v>
      </c>
      <c r="D81" s="685">
        <v>0</v>
      </c>
      <c r="E81" s="761">
        <v>0</v>
      </c>
      <c r="F81" s="761">
        <v>0</v>
      </c>
      <c r="G81" s="476">
        <f t="shared" si="3"/>
        <v>0</v>
      </c>
      <c r="H81" s="136"/>
      <c r="I81" s="423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7E1A8-95D7-4F59-8B0C-BCC45FBCC3CA}">
  <sheetPr codeName="Sheet78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J10" sqref="J10"/>
    </sheetView>
  </sheetViews>
  <sheetFormatPr defaultColWidth="9" defaultRowHeight="18.75"/>
  <cols>
    <col min="1" max="1" width="9" style="423"/>
    <col min="2" max="2" width="15.5703125" style="423" customWidth="1"/>
    <col min="3" max="3" width="14" style="423" customWidth="1"/>
    <col min="4" max="4" width="13" style="423" customWidth="1"/>
    <col min="5" max="5" width="13.5703125" style="423" customWidth="1"/>
    <col min="6" max="6" width="14.42578125" style="423" customWidth="1"/>
    <col min="7" max="16384" width="9" style="423"/>
  </cols>
  <sheetData>
    <row r="1" spans="1:9">
      <c r="A1" s="850" t="s">
        <v>601</v>
      </c>
      <c r="B1" s="850"/>
      <c r="C1" s="850"/>
      <c r="D1" s="850"/>
      <c r="E1" s="850"/>
      <c r="F1" s="850"/>
      <c r="G1" s="850"/>
      <c r="H1" s="287"/>
    </row>
    <row r="2" spans="1:9">
      <c r="A2" s="850" t="s">
        <v>227</v>
      </c>
      <c r="B2" s="850" t="s">
        <v>4</v>
      </c>
      <c r="C2" s="870" t="s">
        <v>228</v>
      </c>
      <c r="D2" s="666" t="s">
        <v>285</v>
      </c>
      <c r="E2" s="666" t="s">
        <v>230</v>
      </c>
      <c r="F2" s="666" t="s">
        <v>230</v>
      </c>
      <c r="G2" s="870" t="s">
        <v>261</v>
      </c>
      <c r="H2" s="136"/>
      <c r="I2" s="422" t="s">
        <v>318</v>
      </c>
    </row>
    <row r="3" spans="1:9">
      <c r="A3" s="850"/>
      <c r="B3" s="850"/>
      <c r="C3" s="870"/>
      <c r="D3" s="666" t="s">
        <v>286</v>
      </c>
      <c r="E3" s="666" t="s">
        <v>236</v>
      </c>
      <c r="F3" s="666" t="s">
        <v>235</v>
      </c>
      <c r="G3" s="870"/>
      <c r="H3" s="136"/>
    </row>
    <row r="4" spans="1:9">
      <c r="A4" s="850" t="s">
        <v>284</v>
      </c>
      <c r="B4" s="850"/>
      <c r="C4" s="667">
        <f>SUM(C5:C81)</f>
        <v>1261967.5800000003</v>
      </c>
      <c r="D4" s="667">
        <f>SUM(D5:D81)</f>
        <v>224.27</v>
      </c>
      <c r="E4" s="667">
        <f>SUM(E5:E81)</f>
        <v>224.27</v>
      </c>
      <c r="F4" s="667">
        <f>SUM(F5:F81)</f>
        <v>224.27</v>
      </c>
      <c r="G4" s="667">
        <f>SUM(G5:G81)</f>
        <v>0</v>
      </c>
      <c r="H4" s="136"/>
      <c r="I4" s="424">
        <f>SUM(I5:I81)</f>
        <v>7</v>
      </c>
    </row>
    <row r="5" spans="1:9">
      <c r="A5" s="391">
        <v>1</v>
      </c>
      <c r="B5" s="705" t="s">
        <v>186</v>
      </c>
      <c r="C5" s="686">
        <v>91094.73</v>
      </c>
      <c r="D5" s="685">
        <v>80</v>
      </c>
      <c r="E5" s="761">
        <v>80</v>
      </c>
      <c r="F5" s="761">
        <v>80</v>
      </c>
      <c r="G5" s="476">
        <f>+F5-E5</f>
        <v>0</v>
      </c>
      <c r="H5" s="136"/>
      <c r="I5" s="423">
        <f>IF(F5&gt;0,1,0)</f>
        <v>1</v>
      </c>
    </row>
    <row r="6" spans="1:9">
      <c r="A6" s="391">
        <v>2</v>
      </c>
      <c r="B6" s="705" t="s">
        <v>164</v>
      </c>
      <c r="C6" s="686">
        <v>301654.73</v>
      </c>
      <c r="D6" s="685">
        <v>75</v>
      </c>
      <c r="E6" s="761">
        <v>75</v>
      </c>
      <c r="F6" s="761">
        <v>75</v>
      </c>
      <c r="G6" s="476">
        <f t="shared" ref="G6:G69" si="0">+F6-E6</f>
        <v>0</v>
      </c>
      <c r="H6" s="136"/>
      <c r="I6" s="423">
        <f t="shared" ref="I6:I69" si="1">IF(F6&gt;0,1,0)</f>
        <v>1</v>
      </c>
    </row>
    <row r="7" spans="1:9">
      <c r="A7" s="391">
        <v>3</v>
      </c>
      <c r="B7" s="762" t="s">
        <v>184</v>
      </c>
      <c r="C7" s="765">
        <v>248073</v>
      </c>
      <c r="D7" s="767">
        <v>43</v>
      </c>
      <c r="E7" s="767">
        <v>43</v>
      </c>
      <c r="F7" s="767">
        <v>43</v>
      </c>
      <c r="G7" s="476">
        <f t="shared" si="0"/>
        <v>0</v>
      </c>
      <c r="H7" s="136"/>
      <c r="I7" s="423">
        <f t="shared" si="1"/>
        <v>1</v>
      </c>
    </row>
    <row r="8" spans="1:9">
      <c r="A8" s="391">
        <v>4</v>
      </c>
      <c r="B8" s="705" t="s">
        <v>167</v>
      </c>
      <c r="C8" s="686">
        <v>73576</v>
      </c>
      <c r="D8" s="685">
        <v>24</v>
      </c>
      <c r="E8" s="761">
        <v>24</v>
      </c>
      <c r="F8" s="761">
        <v>24</v>
      </c>
      <c r="G8" s="476">
        <f t="shared" si="0"/>
        <v>0</v>
      </c>
      <c r="H8" s="136"/>
      <c r="I8" s="423">
        <f t="shared" si="1"/>
        <v>1</v>
      </c>
    </row>
    <row r="9" spans="1:9">
      <c r="A9" s="391">
        <v>5</v>
      </c>
      <c r="B9" s="762" t="s">
        <v>196</v>
      </c>
      <c r="C9" s="686">
        <v>120539</v>
      </c>
      <c r="D9" s="685">
        <v>2</v>
      </c>
      <c r="E9" s="761">
        <v>2</v>
      </c>
      <c r="F9" s="761">
        <v>2</v>
      </c>
      <c r="G9" s="476">
        <f t="shared" si="0"/>
        <v>0</v>
      </c>
      <c r="H9" s="136"/>
      <c r="I9" s="423">
        <f t="shared" si="1"/>
        <v>1</v>
      </c>
    </row>
    <row r="10" spans="1:9">
      <c r="A10" s="391">
        <v>6</v>
      </c>
      <c r="B10" s="705" t="s">
        <v>191</v>
      </c>
      <c r="C10" s="686">
        <v>2941</v>
      </c>
      <c r="D10" s="685">
        <v>0.25</v>
      </c>
      <c r="E10" s="761">
        <v>0.25</v>
      </c>
      <c r="F10" s="761">
        <v>0.25</v>
      </c>
      <c r="G10" s="476">
        <f t="shared" si="0"/>
        <v>0</v>
      </c>
      <c r="H10" s="136"/>
      <c r="I10" s="423">
        <f t="shared" si="1"/>
        <v>1</v>
      </c>
    </row>
    <row r="11" spans="1:9">
      <c r="A11" s="391">
        <v>7</v>
      </c>
      <c r="B11" s="705" t="s">
        <v>183</v>
      </c>
      <c r="C11" s="686">
        <v>9199</v>
      </c>
      <c r="D11" s="685">
        <v>0.02</v>
      </c>
      <c r="E11" s="761">
        <v>0.02</v>
      </c>
      <c r="F11" s="761">
        <v>0.02</v>
      </c>
      <c r="G11" s="476">
        <f t="shared" si="0"/>
        <v>0</v>
      </c>
      <c r="H11" s="136"/>
      <c r="I11" s="423">
        <f t="shared" si="1"/>
        <v>1</v>
      </c>
    </row>
    <row r="12" spans="1:9">
      <c r="A12" s="391">
        <v>8</v>
      </c>
      <c r="B12" s="705" t="s">
        <v>155</v>
      </c>
      <c r="C12" s="686">
        <v>2</v>
      </c>
      <c r="D12" s="685">
        <v>0</v>
      </c>
      <c r="E12" s="761">
        <v>0</v>
      </c>
      <c r="F12" s="761">
        <v>0</v>
      </c>
      <c r="G12" s="476">
        <f t="shared" si="0"/>
        <v>0</v>
      </c>
      <c r="H12" s="136"/>
      <c r="I12" s="423">
        <f t="shared" si="1"/>
        <v>0</v>
      </c>
    </row>
    <row r="13" spans="1:9">
      <c r="A13" s="391">
        <v>9</v>
      </c>
      <c r="B13" s="705" t="s">
        <v>156</v>
      </c>
      <c r="C13" s="686">
        <v>7</v>
      </c>
      <c r="D13" s="685">
        <v>0</v>
      </c>
      <c r="E13" s="761">
        <v>0</v>
      </c>
      <c r="F13" s="761">
        <v>0</v>
      </c>
      <c r="G13" s="476">
        <f t="shared" si="0"/>
        <v>0</v>
      </c>
      <c r="H13" s="136"/>
      <c r="I13" s="423">
        <f t="shared" si="1"/>
        <v>0</v>
      </c>
    </row>
    <row r="14" spans="1:9">
      <c r="A14" s="391">
        <v>10</v>
      </c>
      <c r="B14" s="762" t="s">
        <v>157</v>
      </c>
      <c r="C14" s="686">
        <v>177.2</v>
      </c>
      <c r="D14" s="685">
        <v>0</v>
      </c>
      <c r="E14" s="761">
        <v>0</v>
      </c>
      <c r="F14" s="761">
        <v>0</v>
      </c>
      <c r="G14" s="476">
        <f t="shared" si="0"/>
        <v>0</v>
      </c>
      <c r="H14" s="136"/>
      <c r="I14" s="423">
        <f t="shared" si="1"/>
        <v>0</v>
      </c>
    </row>
    <row r="15" spans="1:9">
      <c r="A15" s="391">
        <v>11</v>
      </c>
      <c r="B15" s="705" t="s">
        <v>217</v>
      </c>
      <c r="C15" s="686">
        <v>79.459999999999994</v>
      </c>
      <c r="D15" s="685">
        <v>0</v>
      </c>
      <c r="E15" s="761">
        <v>0</v>
      </c>
      <c r="F15" s="761">
        <v>0</v>
      </c>
      <c r="G15" s="476">
        <f t="shared" si="0"/>
        <v>0</v>
      </c>
      <c r="H15" s="136"/>
      <c r="I15" s="423">
        <f t="shared" si="1"/>
        <v>0</v>
      </c>
    </row>
    <row r="16" spans="1:9">
      <c r="A16" s="391">
        <v>12</v>
      </c>
      <c r="B16" s="705" t="s">
        <v>158</v>
      </c>
      <c r="C16" s="686">
        <v>2</v>
      </c>
      <c r="D16" s="685">
        <v>0</v>
      </c>
      <c r="E16" s="761">
        <v>0</v>
      </c>
      <c r="F16" s="761">
        <v>0</v>
      </c>
      <c r="G16" s="476">
        <f t="shared" si="0"/>
        <v>0</v>
      </c>
      <c r="H16" s="136"/>
      <c r="I16" s="423">
        <f t="shared" si="1"/>
        <v>0</v>
      </c>
    </row>
    <row r="17" spans="1:9">
      <c r="A17" s="391">
        <v>13</v>
      </c>
      <c r="B17" s="705" t="s">
        <v>159</v>
      </c>
      <c r="C17" s="686">
        <v>54</v>
      </c>
      <c r="D17" s="685">
        <v>0</v>
      </c>
      <c r="E17" s="761">
        <v>0</v>
      </c>
      <c r="F17" s="761">
        <v>0</v>
      </c>
      <c r="G17" s="476">
        <f t="shared" si="0"/>
        <v>0</v>
      </c>
      <c r="H17" s="136"/>
      <c r="I17" s="423">
        <f t="shared" si="1"/>
        <v>0</v>
      </c>
    </row>
    <row r="18" spans="1:9">
      <c r="A18" s="391">
        <v>14</v>
      </c>
      <c r="B18" s="705" t="s">
        <v>160</v>
      </c>
      <c r="C18" s="686">
        <v>2247.75</v>
      </c>
      <c r="D18" s="685">
        <v>0</v>
      </c>
      <c r="E18" s="761">
        <v>0</v>
      </c>
      <c r="F18" s="761">
        <v>0</v>
      </c>
      <c r="G18" s="476">
        <f t="shared" si="0"/>
        <v>0</v>
      </c>
      <c r="H18" s="136"/>
      <c r="I18" s="423">
        <f t="shared" si="1"/>
        <v>0</v>
      </c>
    </row>
    <row r="19" spans="1:9">
      <c r="A19" s="391">
        <v>15</v>
      </c>
      <c r="B19" s="705" t="s">
        <v>161</v>
      </c>
      <c r="C19" s="686">
        <v>25.5</v>
      </c>
      <c r="D19" s="685">
        <v>0</v>
      </c>
      <c r="E19" s="761">
        <v>0</v>
      </c>
      <c r="F19" s="761">
        <v>0</v>
      </c>
      <c r="G19" s="476">
        <f t="shared" si="0"/>
        <v>0</v>
      </c>
      <c r="H19" s="136"/>
      <c r="I19" s="423">
        <f t="shared" si="1"/>
        <v>0</v>
      </c>
    </row>
    <row r="20" spans="1:9">
      <c r="A20" s="391">
        <v>16</v>
      </c>
      <c r="B20" s="705" t="s">
        <v>162</v>
      </c>
      <c r="C20" s="686">
        <v>54.5</v>
      </c>
      <c r="D20" s="685">
        <v>0</v>
      </c>
      <c r="E20" s="761">
        <v>0</v>
      </c>
      <c r="F20" s="761">
        <v>0</v>
      </c>
      <c r="G20" s="476">
        <f t="shared" si="0"/>
        <v>0</v>
      </c>
      <c r="H20" s="136"/>
      <c r="I20" s="423">
        <f t="shared" si="1"/>
        <v>0</v>
      </c>
    </row>
    <row r="21" spans="1:9">
      <c r="A21" s="391">
        <v>17</v>
      </c>
      <c r="B21" s="705" t="s">
        <v>174</v>
      </c>
      <c r="C21" s="686">
        <v>7515</v>
      </c>
      <c r="D21" s="685">
        <v>0</v>
      </c>
      <c r="E21" s="761">
        <v>0</v>
      </c>
      <c r="F21" s="761">
        <v>0</v>
      </c>
      <c r="G21" s="476">
        <f t="shared" si="0"/>
        <v>0</v>
      </c>
      <c r="H21" s="136"/>
      <c r="I21" s="423">
        <f t="shared" si="1"/>
        <v>0</v>
      </c>
    </row>
    <row r="22" spans="1:9">
      <c r="A22" s="391">
        <v>18</v>
      </c>
      <c r="B22" s="705" t="s">
        <v>175</v>
      </c>
      <c r="C22" s="686">
        <v>28.75</v>
      </c>
      <c r="D22" s="685">
        <v>0</v>
      </c>
      <c r="E22" s="761">
        <v>0</v>
      </c>
      <c r="F22" s="761">
        <v>0</v>
      </c>
      <c r="G22" s="476">
        <f t="shared" si="0"/>
        <v>0</v>
      </c>
      <c r="H22" s="136"/>
      <c r="I22" s="423">
        <f t="shared" si="1"/>
        <v>0</v>
      </c>
    </row>
    <row r="23" spans="1:9">
      <c r="A23" s="391">
        <v>19</v>
      </c>
      <c r="B23" s="705" t="s">
        <v>176</v>
      </c>
      <c r="C23" s="686">
        <v>3822</v>
      </c>
      <c r="D23" s="685">
        <v>0</v>
      </c>
      <c r="E23" s="761">
        <v>0</v>
      </c>
      <c r="F23" s="761">
        <v>0</v>
      </c>
      <c r="G23" s="476">
        <f t="shared" si="0"/>
        <v>0</v>
      </c>
      <c r="H23" s="136"/>
      <c r="I23" s="423">
        <f t="shared" si="1"/>
        <v>0</v>
      </c>
    </row>
    <row r="24" spans="1:9">
      <c r="A24" s="391">
        <v>20</v>
      </c>
      <c r="B24" s="705" t="s">
        <v>177</v>
      </c>
      <c r="C24" s="686">
        <v>6787.03</v>
      </c>
      <c r="D24" s="685">
        <v>0</v>
      </c>
      <c r="E24" s="761">
        <v>0</v>
      </c>
      <c r="F24" s="761">
        <v>0</v>
      </c>
      <c r="G24" s="476">
        <f t="shared" si="0"/>
        <v>0</v>
      </c>
      <c r="H24" s="136"/>
      <c r="I24" s="423">
        <f t="shared" si="1"/>
        <v>0</v>
      </c>
    </row>
    <row r="25" spans="1:9">
      <c r="A25" s="391">
        <v>21</v>
      </c>
      <c r="B25" s="705" t="s">
        <v>178</v>
      </c>
      <c r="C25" s="686">
        <v>2706.75</v>
      </c>
      <c r="D25" s="685">
        <v>0</v>
      </c>
      <c r="E25" s="761">
        <v>0</v>
      </c>
      <c r="F25" s="761">
        <v>0</v>
      </c>
      <c r="G25" s="476">
        <f t="shared" si="0"/>
        <v>0</v>
      </c>
      <c r="H25" s="136"/>
      <c r="I25" s="423">
        <f t="shared" si="1"/>
        <v>0</v>
      </c>
    </row>
    <row r="26" spans="1:9">
      <c r="A26" s="391">
        <v>22</v>
      </c>
      <c r="B26" s="705" t="s">
        <v>179</v>
      </c>
      <c r="C26" s="764">
        <v>157</v>
      </c>
      <c r="D26" s="685">
        <v>0</v>
      </c>
      <c r="E26" s="761">
        <v>0</v>
      </c>
      <c r="F26" s="761">
        <v>0</v>
      </c>
      <c r="G26" s="476">
        <f t="shared" si="0"/>
        <v>0</v>
      </c>
      <c r="H26" s="136"/>
      <c r="I26" s="423">
        <f t="shared" si="1"/>
        <v>0</v>
      </c>
    </row>
    <row r="27" spans="1:9">
      <c r="A27" s="391">
        <v>23</v>
      </c>
      <c r="B27" s="705" t="s">
        <v>180</v>
      </c>
      <c r="C27" s="686">
        <v>0.25</v>
      </c>
      <c r="D27" s="685">
        <v>0</v>
      </c>
      <c r="E27" s="761">
        <v>0</v>
      </c>
      <c r="F27" s="761">
        <v>0</v>
      </c>
      <c r="G27" s="476">
        <f t="shared" si="0"/>
        <v>0</v>
      </c>
      <c r="H27" s="136"/>
      <c r="I27" s="423">
        <f t="shared" si="1"/>
        <v>0</v>
      </c>
    </row>
    <row r="28" spans="1:9">
      <c r="A28" s="391">
        <v>24</v>
      </c>
      <c r="B28" s="705" t="s">
        <v>181</v>
      </c>
      <c r="C28" s="686">
        <v>18</v>
      </c>
      <c r="D28" s="685">
        <v>0</v>
      </c>
      <c r="E28" s="761">
        <v>0</v>
      </c>
      <c r="F28" s="761">
        <v>0</v>
      </c>
      <c r="G28" s="476">
        <f t="shared" si="0"/>
        <v>0</v>
      </c>
      <c r="H28" s="136"/>
      <c r="I28" s="423">
        <f t="shared" si="1"/>
        <v>0</v>
      </c>
    </row>
    <row r="29" spans="1:9">
      <c r="A29" s="391">
        <v>25</v>
      </c>
      <c r="B29" s="705" t="s">
        <v>165</v>
      </c>
      <c r="C29" s="686">
        <v>692.75</v>
      </c>
      <c r="D29" s="685">
        <v>0</v>
      </c>
      <c r="E29" s="761">
        <v>0</v>
      </c>
      <c r="F29" s="761">
        <v>0</v>
      </c>
      <c r="G29" s="476">
        <f t="shared" si="0"/>
        <v>0</v>
      </c>
      <c r="H29" s="136"/>
      <c r="I29" s="423">
        <f t="shared" si="1"/>
        <v>0</v>
      </c>
    </row>
    <row r="30" spans="1:9">
      <c r="A30" s="391">
        <v>26</v>
      </c>
      <c r="B30" s="705" t="s">
        <v>166</v>
      </c>
      <c r="C30" s="686">
        <v>329</v>
      </c>
      <c r="D30" s="685">
        <v>0</v>
      </c>
      <c r="E30" s="761">
        <v>0</v>
      </c>
      <c r="F30" s="761">
        <v>0</v>
      </c>
      <c r="G30" s="476">
        <f t="shared" si="0"/>
        <v>0</v>
      </c>
      <c r="H30" s="136"/>
      <c r="I30" s="423">
        <f t="shared" si="1"/>
        <v>0</v>
      </c>
    </row>
    <row r="31" spans="1:9">
      <c r="A31" s="391">
        <v>27</v>
      </c>
      <c r="B31" s="705" t="s">
        <v>168</v>
      </c>
      <c r="C31" s="686">
        <v>1401</v>
      </c>
      <c r="D31" s="685">
        <v>0</v>
      </c>
      <c r="E31" s="761">
        <v>0</v>
      </c>
      <c r="F31" s="761">
        <v>0</v>
      </c>
      <c r="G31" s="476">
        <f t="shared" si="0"/>
        <v>0</v>
      </c>
      <c r="H31" s="136"/>
      <c r="I31" s="423">
        <f t="shared" si="1"/>
        <v>0</v>
      </c>
    </row>
    <row r="32" spans="1:9">
      <c r="A32" s="391">
        <v>28</v>
      </c>
      <c r="B32" s="705" t="s">
        <v>169</v>
      </c>
      <c r="C32" s="686">
        <v>4950.75</v>
      </c>
      <c r="D32" s="685">
        <v>0</v>
      </c>
      <c r="E32" s="761">
        <v>0</v>
      </c>
      <c r="F32" s="761">
        <v>0</v>
      </c>
      <c r="G32" s="476">
        <f t="shared" si="0"/>
        <v>0</v>
      </c>
      <c r="H32" s="136"/>
      <c r="I32" s="423">
        <f t="shared" si="1"/>
        <v>0</v>
      </c>
    </row>
    <row r="33" spans="1:9">
      <c r="A33" s="391">
        <v>29</v>
      </c>
      <c r="B33" s="705" t="s">
        <v>170</v>
      </c>
      <c r="C33" s="686">
        <v>90199</v>
      </c>
      <c r="D33" s="685">
        <v>0</v>
      </c>
      <c r="E33" s="761">
        <v>0</v>
      </c>
      <c r="F33" s="761">
        <v>0</v>
      </c>
      <c r="G33" s="476">
        <f t="shared" si="0"/>
        <v>0</v>
      </c>
      <c r="H33" s="136"/>
      <c r="I33" s="423">
        <f t="shared" si="1"/>
        <v>0</v>
      </c>
    </row>
    <row r="34" spans="1:9">
      <c r="A34" s="391">
        <v>30</v>
      </c>
      <c r="B34" s="705" t="s">
        <v>171</v>
      </c>
      <c r="C34" s="686">
        <v>0.1</v>
      </c>
      <c r="D34" s="685">
        <v>0</v>
      </c>
      <c r="E34" s="761">
        <v>0</v>
      </c>
      <c r="F34" s="761">
        <v>0</v>
      </c>
      <c r="G34" s="476">
        <f t="shared" si="0"/>
        <v>0</v>
      </c>
      <c r="H34" s="136"/>
      <c r="I34" s="423">
        <f t="shared" si="1"/>
        <v>0</v>
      </c>
    </row>
    <row r="35" spans="1:9">
      <c r="A35" s="391">
        <v>31</v>
      </c>
      <c r="B35" s="705" t="s">
        <v>172</v>
      </c>
      <c r="C35" s="686">
        <v>830</v>
      </c>
      <c r="D35" s="685">
        <v>0</v>
      </c>
      <c r="E35" s="761">
        <v>0</v>
      </c>
      <c r="F35" s="761">
        <v>0</v>
      </c>
      <c r="G35" s="476">
        <f t="shared" si="0"/>
        <v>0</v>
      </c>
      <c r="H35" s="136"/>
      <c r="I35" s="423">
        <f t="shared" si="1"/>
        <v>0</v>
      </c>
    </row>
    <row r="36" spans="1:9">
      <c r="A36" s="391">
        <v>32</v>
      </c>
      <c r="B36" s="705" t="s">
        <v>134</v>
      </c>
      <c r="C36" s="686">
        <v>294.75</v>
      </c>
      <c r="D36" s="685">
        <v>0</v>
      </c>
      <c r="E36" s="761">
        <v>0</v>
      </c>
      <c r="F36" s="761">
        <v>0</v>
      </c>
      <c r="G36" s="476">
        <f t="shared" si="0"/>
        <v>0</v>
      </c>
      <c r="H36" s="136"/>
      <c r="I36" s="423">
        <f t="shared" si="1"/>
        <v>0</v>
      </c>
    </row>
    <row r="37" spans="1:9">
      <c r="A37" s="391">
        <v>33</v>
      </c>
      <c r="B37" s="705" t="s">
        <v>135</v>
      </c>
      <c r="C37" s="686">
        <v>34.5</v>
      </c>
      <c r="D37" s="685">
        <v>0</v>
      </c>
      <c r="E37" s="761">
        <v>0</v>
      </c>
      <c r="F37" s="761">
        <v>0</v>
      </c>
      <c r="G37" s="476">
        <f t="shared" si="0"/>
        <v>0</v>
      </c>
      <c r="H37" s="136"/>
      <c r="I37" s="423">
        <f t="shared" si="1"/>
        <v>0</v>
      </c>
    </row>
    <row r="38" spans="1:9">
      <c r="A38" s="391">
        <v>34</v>
      </c>
      <c r="B38" s="705" t="s">
        <v>136</v>
      </c>
      <c r="C38" s="686">
        <v>297.5</v>
      </c>
      <c r="D38" s="685">
        <v>0</v>
      </c>
      <c r="E38" s="761">
        <v>0</v>
      </c>
      <c r="F38" s="761">
        <v>0</v>
      </c>
      <c r="G38" s="476">
        <f t="shared" si="0"/>
        <v>0</v>
      </c>
      <c r="H38" s="136"/>
      <c r="I38" s="423">
        <f t="shared" si="1"/>
        <v>0</v>
      </c>
    </row>
    <row r="39" spans="1:9">
      <c r="A39" s="391">
        <v>35</v>
      </c>
      <c r="B39" s="762" t="s">
        <v>137</v>
      </c>
      <c r="C39" s="686">
        <v>21</v>
      </c>
      <c r="D39" s="685">
        <v>0</v>
      </c>
      <c r="E39" s="761">
        <v>0</v>
      </c>
      <c r="F39" s="761">
        <v>0</v>
      </c>
      <c r="G39" s="476">
        <f t="shared" si="0"/>
        <v>0</v>
      </c>
      <c r="H39" s="136"/>
      <c r="I39" s="423">
        <f t="shared" si="1"/>
        <v>0</v>
      </c>
    </row>
    <row r="40" spans="1:9">
      <c r="A40" s="391">
        <v>36</v>
      </c>
      <c r="B40" s="705" t="s">
        <v>138</v>
      </c>
      <c r="C40" s="686">
        <v>1172</v>
      </c>
      <c r="D40" s="685">
        <v>0</v>
      </c>
      <c r="E40" s="761">
        <v>0</v>
      </c>
      <c r="F40" s="761">
        <v>0</v>
      </c>
      <c r="G40" s="476">
        <f t="shared" si="0"/>
        <v>0</v>
      </c>
      <c r="H40" s="136"/>
      <c r="I40" s="423">
        <f t="shared" si="1"/>
        <v>0</v>
      </c>
    </row>
    <row r="41" spans="1:9">
      <c r="A41" s="391">
        <v>37</v>
      </c>
      <c r="B41" s="705" t="s">
        <v>139</v>
      </c>
      <c r="C41" s="686">
        <v>1718.25</v>
      </c>
      <c r="D41" s="685">
        <v>0</v>
      </c>
      <c r="E41" s="761">
        <v>0</v>
      </c>
      <c r="F41" s="761">
        <v>0</v>
      </c>
      <c r="G41" s="476">
        <f t="shared" si="0"/>
        <v>0</v>
      </c>
      <c r="H41" s="136"/>
      <c r="I41" s="423">
        <f t="shared" si="1"/>
        <v>0</v>
      </c>
    </row>
    <row r="42" spans="1:9">
      <c r="A42" s="391">
        <v>38</v>
      </c>
      <c r="B42" s="705" t="s">
        <v>140</v>
      </c>
      <c r="C42" s="686">
        <v>305.25</v>
      </c>
      <c r="D42" s="685">
        <v>0</v>
      </c>
      <c r="E42" s="761">
        <v>0</v>
      </c>
      <c r="F42" s="761">
        <v>0</v>
      </c>
      <c r="G42" s="476">
        <f t="shared" si="0"/>
        <v>0</v>
      </c>
      <c r="H42" s="136"/>
      <c r="I42" s="423">
        <f t="shared" si="1"/>
        <v>0</v>
      </c>
    </row>
    <row r="43" spans="1:9">
      <c r="A43" s="391">
        <v>39</v>
      </c>
      <c r="B43" s="705" t="s">
        <v>141</v>
      </c>
      <c r="C43" s="686">
        <v>16</v>
      </c>
      <c r="D43" s="685">
        <v>0</v>
      </c>
      <c r="E43" s="761">
        <v>0</v>
      </c>
      <c r="F43" s="761">
        <v>0</v>
      </c>
      <c r="G43" s="476">
        <f t="shared" si="0"/>
        <v>0</v>
      </c>
      <c r="H43" s="136"/>
      <c r="I43" s="423">
        <f t="shared" si="1"/>
        <v>0</v>
      </c>
    </row>
    <row r="44" spans="1:9">
      <c r="A44" s="391">
        <v>40</v>
      </c>
      <c r="B44" s="705" t="s">
        <v>142</v>
      </c>
      <c r="C44" s="686">
        <v>675.25</v>
      </c>
      <c r="D44" s="685">
        <v>0</v>
      </c>
      <c r="E44" s="761">
        <v>0</v>
      </c>
      <c r="F44" s="761">
        <v>0</v>
      </c>
      <c r="G44" s="476">
        <f t="shared" si="0"/>
        <v>0</v>
      </c>
      <c r="H44" s="136"/>
      <c r="I44" s="423">
        <f t="shared" si="1"/>
        <v>0</v>
      </c>
    </row>
    <row r="45" spans="1:9">
      <c r="A45" s="391">
        <v>41</v>
      </c>
      <c r="B45" s="705" t="s">
        <v>143</v>
      </c>
      <c r="C45" s="686">
        <v>80</v>
      </c>
      <c r="D45" s="685">
        <v>0</v>
      </c>
      <c r="E45" s="761">
        <v>0</v>
      </c>
      <c r="F45" s="761">
        <v>0</v>
      </c>
      <c r="G45" s="476">
        <f t="shared" si="0"/>
        <v>0</v>
      </c>
      <c r="H45" s="136"/>
      <c r="I45" s="423">
        <f t="shared" si="1"/>
        <v>0</v>
      </c>
    </row>
    <row r="46" spans="1:9">
      <c r="A46" s="391">
        <v>42</v>
      </c>
      <c r="B46" s="705" t="s">
        <v>144</v>
      </c>
      <c r="C46" s="686">
        <v>69.25</v>
      </c>
      <c r="D46" s="685">
        <v>0</v>
      </c>
      <c r="E46" s="761">
        <v>0</v>
      </c>
      <c r="F46" s="761">
        <v>0</v>
      </c>
      <c r="G46" s="476">
        <f t="shared" si="0"/>
        <v>0</v>
      </c>
      <c r="H46" s="136"/>
      <c r="I46" s="423">
        <f t="shared" si="1"/>
        <v>0</v>
      </c>
    </row>
    <row r="47" spans="1:9">
      <c r="A47" s="391">
        <v>43</v>
      </c>
      <c r="B47" s="705" t="s">
        <v>145</v>
      </c>
      <c r="C47" s="686">
        <v>1713.25</v>
      </c>
      <c r="D47" s="685">
        <v>0</v>
      </c>
      <c r="E47" s="761">
        <v>0</v>
      </c>
      <c r="F47" s="761">
        <v>0</v>
      </c>
      <c r="G47" s="476">
        <f t="shared" si="0"/>
        <v>0</v>
      </c>
      <c r="H47" s="136"/>
      <c r="I47" s="423">
        <f t="shared" si="1"/>
        <v>0</v>
      </c>
    </row>
    <row r="48" spans="1:9">
      <c r="A48" s="391">
        <v>44</v>
      </c>
      <c r="B48" s="705" t="s">
        <v>146</v>
      </c>
      <c r="C48" s="686">
        <v>17083.62</v>
      </c>
      <c r="D48" s="685">
        <v>0</v>
      </c>
      <c r="E48" s="761">
        <v>0</v>
      </c>
      <c r="F48" s="761">
        <v>0</v>
      </c>
      <c r="G48" s="476">
        <f t="shared" si="0"/>
        <v>0</v>
      </c>
      <c r="H48" s="136"/>
      <c r="I48" s="423">
        <f t="shared" si="1"/>
        <v>0</v>
      </c>
    </row>
    <row r="49" spans="1:9">
      <c r="A49" s="391">
        <v>45</v>
      </c>
      <c r="B49" s="705" t="s">
        <v>147</v>
      </c>
      <c r="C49" s="686">
        <v>677.8</v>
      </c>
      <c r="D49" s="685">
        <v>0</v>
      </c>
      <c r="E49" s="761">
        <v>0</v>
      </c>
      <c r="F49" s="761">
        <v>0</v>
      </c>
      <c r="G49" s="476">
        <f t="shared" si="0"/>
        <v>0</v>
      </c>
      <c r="H49" s="136"/>
      <c r="I49" s="423">
        <f t="shared" si="1"/>
        <v>0</v>
      </c>
    </row>
    <row r="50" spans="1:9">
      <c r="A50" s="391">
        <v>46</v>
      </c>
      <c r="B50" s="705" t="s">
        <v>148</v>
      </c>
      <c r="C50" s="686">
        <v>1364.64</v>
      </c>
      <c r="D50" s="685">
        <v>0</v>
      </c>
      <c r="E50" s="761">
        <v>0</v>
      </c>
      <c r="F50" s="761">
        <v>0</v>
      </c>
      <c r="G50" s="476">
        <f t="shared" si="0"/>
        <v>0</v>
      </c>
      <c r="H50" s="136"/>
      <c r="I50" s="423">
        <f t="shared" si="1"/>
        <v>0</v>
      </c>
    </row>
    <row r="51" spans="1:9">
      <c r="A51" s="391">
        <v>47</v>
      </c>
      <c r="B51" s="705" t="s">
        <v>149</v>
      </c>
      <c r="C51" s="686">
        <v>1163.1400000000001</v>
      </c>
      <c r="D51" s="685">
        <v>0</v>
      </c>
      <c r="E51" s="761">
        <v>0</v>
      </c>
      <c r="F51" s="761">
        <v>0</v>
      </c>
      <c r="G51" s="476">
        <f t="shared" si="0"/>
        <v>0</v>
      </c>
      <c r="H51" s="136"/>
      <c r="I51" s="423">
        <f t="shared" si="1"/>
        <v>0</v>
      </c>
    </row>
    <row r="52" spans="1:9">
      <c r="A52" s="391">
        <v>48</v>
      </c>
      <c r="B52" s="705" t="s">
        <v>150</v>
      </c>
      <c r="C52" s="686">
        <v>260.75</v>
      </c>
      <c r="D52" s="685">
        <v>0</v>
      </c>
      <c r="E52" s="761">
        <v>0</v>
      </c>
      <c r="F52" s="761">
        <v>0</v>
      </c>
      <c r="G52" s="476">
        <f t="shared" si="0"/>
        <v>0</v>
      </c>
      <c r="H52" s="136"/>
      <c r="I52" s="423">
        <f t="shared" si="1"/>
        <v>0</v>
      </c>
    </row>
    <row r="53" spans="1:9">
      <c r="A53" s="391">
        <v>49</v>
      </c>
      <c r="B53" s="705" t="s">
        <v>151</v>
      </c>
      <c r="C53" s="686">
        <v>140.5</v>
      </c>
      <c r="D53" s="685">
        <v>0</v>
      </c>
      <c r="E53" s="761">
        <v>0</v>
      </c>
      <c r="F53" s="761">
        <v>0</v>
      </c>
      <c r="G53" s="476">
        <f t="shared" si="0"/>
        <v>0</v>
      </c>
      <c r="H53" s="136"/>
      <c r="I53" s="423">
        <f t="shared" si="1"/>
        <v>0</v>
      </c>
    </row>
    <row r="54" spans="1:9">
      <c r="A54" s="391">
        <v>50</v>
      </c>
      <c r="B54" s="705" t="s">
        <v>152</v>
      </c>
      <c r="C54" s="686">
        <v>305</v>
      </c>
      <c r="D54" s="685">
        <v>0</v>
      </c>
      <c r="E54" s="761">
        <v>0</v>
      </c>
      <c r="F54" s="761">
        <v>0</v>
      </c>
      <c r="G54" s="476">
        <f t="shared" si="0"/>
        <v>0</v>
      </c>
      <c r="H54" s="136"/>
      <c r="I54" s="423">
        <f t="shared" si="1"/>
        <v>0</v>
      </c>
    </row>
    <row r="55" spans="1:9">
      <c r="A55" s="391">
        <v>51</v>
      </c>
      <c r="B55" s="705" t="s">
        <v>153</v>
      </c>
      <c r="C55" s="686">
        <v>182.5</v>
      </c>
      <c r="D55" s="685">
        <v>0</v>
      </c>
      <c r="E55" s="761">
        <v>0</v>
      </c>
      <c r="F55" s="761">
        <v>0</v>
      </c>
      <c r="G55" s="476">
        <f t="shared" si="0"/>
        <v>0</v>
      </c>
      <c r="H55" s="136"/>
      <c r="I55" s="423">
        <f t="shared" si="1"/>
        <v>0</v>
      </c>
    </row>
    <row r="56" spans="1:9">
      <c r="A56" s="391">
        <v>52</v>
      </c>
      <c r="B56" s="705" t="s">
        <v>185</v>
      </c>
      <c r="C56" s="686">
        <v>5635.76</v>
      </c>
      <c r="D56" s="685">
        <v>0</v>
      </c>
      <c r="E56" s="761">
        <v>0</v>
      </c>
      <c r="F56" s="761">
        <v>0</v>
      </c>
      <c r="G56" s="476">
        <f t="shared" si="0"/>
        <v>0</v>
      </c>
      <c r="H56" s="136"/>
      <c r="I56" s="423">
        <f t="shared" si="1"/>
        <v>0</v>
      </c>
    </row>
    <row r="57" spans="1:9">
      <c r="A57" s="391">
        <v>53</v>
      </c>
      <c r="B57" s="705" t="s">
        <v>187</v>
      </c>
      <c r="C57" s="686">
        <v>33153.5</v>
      </c>
      <c r="D57" s="685">
        <v>0</v>
      </c>
      <c r="E57" s="761">
        <v>0</v>
      </c>
      <c r="F57" s="761">
        <v>0</v>
      </c>
      <c r="G57" s="476">
        <f t="shared" si="0"/>
        <v>0</v>
      </c>
      <c r="H57" s="136"/>
      <c r="I57" s="423">
        <f t="shared" si="1"/>
        <v>0</v>
      </c>
    </row>
    <row r="58" spans="1:9">
      <c r="A58" s="391">
        <v>54</v>
      </c>
      <c r="B58" s="705" t="s">
        <v>188</v>
      </c>
      <c r="C58" s="686">
        <v>5374.2</v>
      </c>
      <c r="D58" s="685">
        <v>0</v>
      </c>
      <c r="E58" s="761">
        <v>0</v>
      </c>
      <c r="F58" s="761">
        <v>0</v>
      </c>
      <c r="G58" s="476">
        <f t="shared" si="0"/>
        <v>0</v>
      </c>
      <c r="H58" s="136"/>
      <c r="I58" s="423">
        <f t="shared" si="1"/>
        <v>0</v>
      </c>
    </row>
    <row r="59" spans="1:9">
      <c r="A59" s="391">
        <v>55</v>
      </c>
      <c r="B59" s="705" t="s">
        <v>189</v>
      </c>
      <c r="C59" s="686">
        <v>6546.5</v>
      </c>
      <c r="D59" s="685">
        <v>0</v>
      </c>
      <c r="E59" s="761">
        <v>0</v>
      </c>
      <c r="F59" s="761">
        <v>0</v>
      </c>
      <c r="G59" s="476">
        <f t="shared" si="0"/>
        <v>0</v>
      </c>
      <c r="H59" s="136"/>
      <c r="I59" s="423">
        <f t="shared" si="1"/>
        <v>0</v>
      </c>
    </row>
    <row r="60" spans="1:9">
      <c r="A60" s="391">
        <v>56</v>
      </c>
      <c r="B60" s="705" t="s">
        <v>190</v>
      </c>
      <c r="C60" s="686">
        <v>8300.0499999999993</v>
      </c>
      <c r="D60" s="685">
        <v>0</v>
      </c>
      <c r="E60" s="761">
        <v>0</v>
      </c>
      <c r="F60" s="761">
        <v>0</v>
      </c>
      <c r="G60" s="476">
        <f t="shared" si="0"/>
        <v>0</v>
      </c>
      <c r="H60" s="136"/>
      <c r="I60" s="423">
        <f t="shared" si="1"/>
        <v>0</v>
      </c>
    </row>
    <row r="61" spans="1:9">
      <c r="A61" s="391">
        <v>57</v>
      </c>
      <c r="B61" s="705" t="s">
        <v>192</v>
      </c>
      <c r="C61" s="686">
        <v>75807</v>
      </c>
      <c r="D61" s="685">
        <v>0</v>
      </c>
      <c r="E61" s="761">
        <v>0</v>
      </c>
      <c r="F61" s="761">
        <v>0</v>
      </c>
      <c r="G61" s="476">
        <f t="shared" si="0"/>
        <v>0</v>
      </c>
      <c r="H61" s="136"/>
      <c r="I61" s="423">
        <f t="shared" si="1"/>
        <v>0</v>
      </c>
    </row>
    <row r="62" spans="1:9">
      <c r="A62" s="391">
        <v>58</v>
      </c>
      <c r="B62" s="705" t="s">
        <v>193</v>
      </c>
      <c r="C62" s="686">
        <v>46473.45</v>
      </c>
      <c r="D62" s="685">
        <v>0</v>
      </c>
      <c r="E62" s="761">
        <v>0</v>
      </c>
      <c r="F62" s="761">
        <v>0</v>
      </c>
      <c r="G62" s="476">
        <f t="shared" si="0"/>
        <v>0</v>
      </c>
      <c r="H62" s="136"/>
      <c r="I62" s="423">
        <f t="shared" si="1"/>
        <v>0</v>
      </c>
    </row>
    <row r="63" spans="1:9">
      <c r="A63" s="391">
        <v>59</v>
      </c>
      <c r="B63" s="705" t="s">
        <v>194</v>
      </c>
      <c r="C63" s="686">
        <v>20169.75</v>
      </c>
      <c r="D63" s="685">
        <v>0</v>
      </c>
      <c r="E63" s="761">
        <v>0</v>
      </c>
      <c r="F63" s="761">
        <v>0</v>
      </c>
      <c r="G63" s="476">
        <f t="shared" si="0"/>
        <v>0</v>
      </c>
      <c r="H63" s="136"/>
      <c r="I63" s="423">
        <f t="shared" si="1"/>
        <v>0</v>
      </c>
    </row>
    <row r="64" spans="1:9">
      <c r="A64" s="391">
        <v>60</v>
      </c>
      <c r="B64" s="705" t="s">
        <v>195</v>
      </c>
      <c r="C64" s="686">
        <v>1362</v>
      </c>
      <c r="D64" s="685">
        <v>0</v>
      </c>
      <c r="E64" s="761">
        <v>0</v>
      </c>
      <c r="F64" s="761">
        <v>0</v>
      </c>
      <c r="G64" s="476">
        <f t="shared" si="0"/>
        <v>0</v>
      </c>
      <c r="H64" s="136"/>
      <c r="I64" s="423">
        <f t="shared" si="1"/>
        <v>0</v>
      </c>
    </row>
    <row r="65" spans="1:9">
      <c r="A65" s="391">
        <v>61</v>
      </c>
      <c r="B65" s="705" t="s">
        <v>116</v>
      </c>
      <c r="C65" s="686">
        <v>1176.1600000000001</v>
      </c>
      <c r="D65" s="685">
        <v>0</v>
      </c>
      <c r="E65" s="761">
        <v>0</v>
      </c>
      <c r="F65" s="761">
        <v>0</v>
      </c>
      <c r="G65" s="476">
        <f t="shared" si="0"/>
        <v>0</v>
      </c>
      <c r="H65" s="136"/>
      <c r="I65" s="423">
        <f t="shared" si="1"/>
        <v>0</v>
      </c>
    </row>
    <row r="66" spans="1:9">
      <c r="A66" s="391">
        <v>62</v>
      </c>
      <c r="B66" s="705" t="s">
        <v>118</v>
      </c>
      <c r="C66" s="686">
        <v>1522.25</v>
      </c>
      <c r="D66" s="685">
        <v>0</v>
      </c>
      <c r="E66" s="761">
        <v>0</v>
      </c>
      <c r="F66" s="761">
        <v>0</v>
      </c>
      <c r="G66" s="476">
        <f t="shared" si="0"/>
        <v>0</v>
      </c>
      <c r="H66" s="136"/>
      <c r="I66" s="423">
        <f t="shared" si="1"/>
        <v>0</v>
      </c>
    </row>
    <row r="67" spans="1:9">
      <c r="A67" s="391">
        <v>63</v>
      </c>
      <c r="B67" s="705" t="s">
        <v>117</v>
      </c>
      <c r="C67" s="686">
        <v>1180.0999999999999</v>
      </c>
      <c r="D67" s="685">
        <v>0</v>
      </c>
      <c r="E67" s="761">
        <v>0</v>
      </c>
      <c r="F67" s="761">
        <v>0</v>
      </c>
      <c r="G67" s="476">
        <f t="shared" si="0"/>
        <v>0</v>
      </c>
      <c r="H67" s="136"/>
      <c r="I67" s="423">
        <f t="shared" si="1"/>
        <v>0</v>
      </c>
    </row>
    <row r="68" spans="1:9">
      <c r="A68" s="391">
        <v>64</v>
      </c>
      <c r="B68" s="705" t="s">
        <v>119</v>
      </c>
      <c r="C68" s="686">
        <v>2050.81</v>
      </c>
      <c r="D68" s="685">
        <v>0</v>
      </c>
      <c r="E68" s="761">
        <v>0</v>
      </c>
      <c r="F68" s="761">
        <v>0</v>
      </c>
      <c r="G68" s="476">
        <f t="shared" si="0"/>
        <v>0</v>
      </c>
      <c r="H68" s="136"/>
      <c r="I68" s="423">
        <f t="shared" si="1"/>
        <v>0</v>
      </c>
    </row>
    <row r="69" spans="1:9">
      <c r="A69" s="391">
        <v>65</v>
      </c>
      <c r="B69" s="705" t="s">
        <v>120</v>
      </c>
      <c r="C69" s="686">
        <v>179.55</v>
      </c>
      <c r="D69" s="685">
        <v>0</v>
      </c>
      <c r="E69" s="761">
        <v>0</v>
      </c>
      <c r="F69" s="761">
        <v>0</v>
      </c>
      <c r="G69" s="476">
        <f t="shared" si="0"/>
        <v>0</v>
      </c>
      <c r="H69" s="136"/>
      <c r="I69" s="423">
        <f t="shared" si="1"/>
        <v>0</v>
      </c>
    </row>
    <row r="70" spans="1:9">
      <c r="A70" s="391">
        <v>66</v>
      </c>
      <c r="B70" s="705" t="s">
        <v>121</v>
      </c>
      <c r="C70" s="686">
        <v>60.28</v>
      </c>
      <c r="D70" s="685">
        <v>0</v>
      </c>
      <c r="E70" s="761">
        <v>0</v>
      </c>
      <c r="F70" s="761">
        <v>0</v>
      </c>
      <c r="G70" s="476">
        <f t="shared" ref="G70:G81" si="2">+F70-E70</f>
        <v>0</v>
      </c>
      <c r="H70" s="136"/>
      <c r="I70" s="423">
        <f t="shared" ref="I70:I81" si="3">IF(F70&gt;0,1,0)</f>
        <v>0</v>
      </c>
    </row>
    <row r="71" spans="1:9">
      <c r="A71" s="391">
        <v>67</v>
      </c>
      <c r="B71" s="699" t="s">
        <v>122</v>
      </c>
      <c r="C71" s="686">
        <v>86</v>
      </c>
      <c r="D71" s="685">
        <v>0</v>
      </c>
      <c r="E71" s="761">
        <v>0</v>
      </c>
      <c r="F71" s="761">
        <v>0</v>
      </c>
      <c r="G71" s="476">
        <f t="shared" si="2"/>
        <v>0</v>
      </c>
      <c r="H71" s="136"/>
      <c r="I71" s="423">
        <f t="shared" si="3"/>
        <v>0</v>
      </c>
    </row>
    <row r="72" spans="1:9">
      <c r="A72" s="391">
        <v>68</v>
      </c>
      <c r="B72" s="705" t="s">
        <v>123</v>
      </c>
      <c r="C72" s="686">
        <v>807.11</v>
      </c>
      <c r="D72" s="685">
        <v>0</v>
      </c>
      <c r="E72" s="761">
        <v>0</v>
      </c>
      <c r="F72" s="761">
        <v>0</v>
      </c>
      <c r="G72" s="476">
        <f t="shared" si="2"/>
        <v>0</v>
      </c>
      <c r="H72" s="136"/>
      <c r="I72" s="423">
        <f t="shared" si="3"/>
        <v>0</v>
      </c>
    </row>
    <row r="73" spans="1:9">
      <c r="A73" s="391">
        <v>69</v>
      </c>
      <c r="B73" s="705" t="s">
        <v>124</v>
      </c>
      <c r="C73" s="686">
        <v>2706</v>
      </c>
      <c r="D73" s="685">
        <v>0</v>
      </c>
      <c r="E73" s="761">
        <v>0</v>
      </c>
      <c r="F73" s="761">
        <v>0</v>
      </c>
      <c r="G73" s="476">
        <f t="shared" si="2"/>
        <v>0</v>
      </c>
      <c r="H73" s="136"/>
      <c r="I73" s="423">
        <f t="shared" si="3"/>
        <v>0</v>
      </c>
    </row>
    <row r="74" spans="1:9">
      <c r="A74" s="391">
        <v>70</v>
      </c>
      <c r="B74" s="705" t="s">
        <v>125</v>
      </c>
      <c r="C74" s="686">
        <v>1898.3</v>
      </c>
      <c r="D74" s="685">
        <v>0</v>
      </c>
      <c r="E74" s="761">
        <v>0</v>
      </c>
      <c r="F74" s="761">
        <v>0</v>
      </c>
      <c r="G74" s="476">
        <f t="shared" si="2"/>
        <v>0</v>
      </c>
      <c r="H74" s="136"/>
      <c r="I74" s="423">
        <f t="shared" si="3"/>
        <v>0</v>
      </c>
    </row>
    <row r="75" spans="1:9">
      <c r="A75" s="391">
        <v>71</v>
      </c>
      <c r="B75" s="705" t="s">
        <v>126</v>
      </c>
      <c r="C75" s="686">
        <v>1010.75</v>
      </c>
      <c r="D75" s="685">
        <v>0</v>
      </c>
      <c r="E75" s="761">
        <v>0</v>
      </c>
      <c r="F75" s="761">
        <v>0</v>
      </c>
      <c r="G75" s="476">
        <f t="shared" si="2"/>
        <v>0</v>
      </c>
      <c r="H75" s="136"/>
      <c r="I75" s="423">
        <f t="shared" si="3"/>
        <v>0</v>
      </c>
    </row>
    <row r="76" spans="1:9">
      <c r="A76" s="391">
        <v>72</v>
      </c>
      <c r="B76" s="705" t="s">
        <v>127</v>
      </c>
      <c r="C76" s="686">
        <v>60.25</v>
      </c>
      <c r="D76" s="685">
        <v>0</v>
      </c>
      <c r="E76" s="761">
        <v>0</v>
      </c>
      <c r="F76" s="761">
        <v>0</v>
      </c>
      <c r="G76" s="476">
        <f t="shared" si="2"/>
        <v>0</v>
      </c>
      <c r="H76" s="136"/>
      <c r="I76" s="423">
        <f t="shared" si="3"/>
        <v>0</v>
      </c>
    </row>
    <row r="77" spans="1:9">
      <c r="A77" s="391">
        <v>73</v>
      </c>
      <c r="B77" s="705" t="s">
        <v>128</v>
      </c>
      <c r="C77" s="686">
        <v>25</v>
      </c>
      <c r="D77" s="685">
        <v>0</v>
      </c>
      <c r="E77" s="761">
        <v>0</v>
      </c>
      <c r="F77" s="761">
        <v>0</v>
      </c>
      <c r="G77" s="476">
        <f t="shared" si="2"/>
        <v>0</v>
      </c>
      <c r="H77" s="136"/>
      <c r="I77" s="423">
        <f t="shared" si="3"/>
        <v>0</v>
      </c>
    </row>
    <row r="78" spans="1:9">
      <c r="A78" s="391">
        <v>74</v>
      </c>
      <c r="B78" s="705" t="s">
        <v>129</v>
      </c>
      <c r="C78" s="686">
        <v>126.24</v>
      </c>
      <c r="D78" s="685">
        <v>0</v>
      </c>
      <c r="E78" s="761">
        <v>0</v>
      </c>
      <c r="F78" s="761">
        <v>0</v>
      </c>
      <c r="G78" s="476">
        <f t="shared" si="2"/>
        <v>0</v>
      </c>
      <c r="H78" s="136"/>
      <c r="I78" s="423">
        <f t="shared" si="3"/>
        <v>0</v>
      </c>
    </row>
    <row r="79" spans="1:9">
      <c r="A79" s="391">
        <v>75</v>
      </c>
      <c r="B79" s="705" t="s">
        <v>130</v>
      </c>
      <c r="C79" s="686">
        <v>21882</v>
      </c>
      <c r="D79" s="685">
        <v>0</v>
      </c>
      <c r="E79" s="761">
        <v>0</v>
      </c>
      <c r="F79" s="761">
        <v>0</v>
      </c>
      <c r="G79" s="476">
        <f t="shared" si="2"/>
        <v>0</v>
      </c>
      <c r="H79" s="136"/>
      <c r="I79" s="423">
        <f t="shared" si="3"/>
        <v>0</v>
      </c>
    </row>
    <row r="80" spans="1:9">
      <c r="A80" s="391">
        <v>76</v>
      </c>
      <c r="B80" s="705" t="s">
        <v>132</v>
      </c>
      <c r="C80" s="686">
        <v>26781.119999999999</v>
      </c>
      <c r="D80" s="685">
        <v>0</v>
      </c>
      <c r="E80" s="761">
        <v>0</v>
      </c>
      <c r="F80" s="761">
        <v>0</v>
      </c>
      <c r="G80" s="476">
        <f t="shared" si="2"/>
        <v>0</v>
      </c>
      <c r="H80" s="136"/>
      <c r="I80" s="423">
        <f t="shared" si="3"/>
        <v>0</v>
      </c>
    </row>
    <row r="81" spans="1:9">
      <c r="A81" s="391">
        <v>77</v>
      </c>
      <c r="B81" s="705" t="s">
        <v>131</v>
      </c>
      <c r="C81" s="686">
        <v>854.25</v>
      </c>
      <c r="D81" s="685">
        <v>0</v>
      </c>
      <c r="E81" s="761">
        <v>0</v>
      </c>
      <c r="F81" s="761">
        <v>0</v>
      </c>
      <c r="G81" s="476">
        <f t="shared" si="2"/>
        <v>0</v>
      </c>
      <c r="H81" s="136"/>
      <c r="I81" s="423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31090-21C8-4B68-B536-E18523C7D70E}">
  <sheetPr codeName="Sheet79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N15" sqref="N15"/>
    </sheetView>
  </sheetViews>
  <sheetFormatPr defaultColWidth="9" defaultRowHeight="18.75"/>
  <cols>
    <col min="1" max="1" width="7.85546875" style="423" customWidth="1"/>
    <col min="2" max="2" width="13" style="423" customWidth="1"/>
    <col min="3" max="3" width="13.85546875" style="423" customWidth="1"/>
    <col min="4" max="4" width="14" style="423" customWidth="1"/>
    <col min="5" max="5" width="13.28515625" style="423" customWidth="1"/>
    <col min="6" max="6" width="14.42578125" style="423" customWidth="1"/>
    <col min="7" max="7" width="13" style="423" customWidth="1"/>
    <col min="8" max="16384" width="9" style="423"/>
  </cols>
  <sheetData>
    <row r="1" spans="1:9">
      <c r="A1" s="850" t="s">
        <v>602</v>
      </c>
      <c r="B1" s="850"/>
      <c r="C1" s="850"/>
      <c r="D1" s="850"/>
      <c r="E1" s="850"/>
      <c r="F1" s="850"/>
      <c r="G1" s="850"/>
    </row>
    <row r="2" spans="1:9">
      <c r="A2" s="850" t="s">
        <v>227</v>
      </c>
      <c r="B2" s="850" t="s">
        <v>4</v>
      </c>
      <c r="C2" s="870" t="s">
        <v>228</v>
      </c>
      <c r="D2" s="666" t="s">
        <v>285</v>
      </c>
      <c r="E2" s="666" t="s">
        <v>230</v>
      </c>
      <c r="F2" s="666" t="s">
        <v>230</v>
      </c>
      <c r="G2" s="870" t="s">
        <v>261</v>
      </c>
      <c r="I2" s="422" t="s">
        <v>318</v>
      </c>
    </row>
    <row r="3" spans="1:9">
      <c r="A3" s="850"/>
      <c r="B3" s="850"/>
      <c r="C3" s="870"/>
      <c r="D3" s="666" t="s">
        <v>286</v>
      </c>
      <c r="E3" s="666" t="s">
        <v>236</v>
      </c>
      <c r="F3" s="666" t="s">
        <v>235</v>
      </c>
      <c r="G3" s="870"/>
    </row>
    <row r="4" spans="1:9">
      <c r="A4" s="850" t="s">
        <v>284</v>
      </c>
      <c r="B4" s="850"/>
      <c r="C4" s="667">
        <f>SUM(C5:C81)</f>
        <v>1261967.5800000003</v>
      </c>
      <c r="D4" s="667">
        <f>SUM(D5:D81)</f>
        <v>689</v>
      </c>
      <c r="E4" s="667">
        <f t="shared" ref="E4" si="0">SUM(E5:E81)</f>
        <v>812</v>
      </c>
      <c r="F4" s="667">
        <f>SUM(F5:F81)</f>
        <v>689</v>
      </c>
      <c r="G4" s="667">
        <f>SUM(G5:G81)</f>
        <v>-123</v>
      </c>
      <c r="I4" s="424">
        <f>SUM(I5:I81)</f>
        <v>8</v>
      </c>
    </row>
    <row r="5" spans="1:9">
      <c r="A5" s="391">
        <v>1</v>
      </c>
      <c r="B5" s="705" t="s">
        <v>192</v>
      </c>
      <c r="C5" s="686">
        <v>75807</v>
      </c>
      <c r="D5" s="685">
        <v>356</v>
      </c>
      <c r="E5" s="761">
        <v>482</v>
      </c>
      <c r="F5" s="761">
        <v>356</v>
      </c>
      <c r="G5" s="476">
        <f>+F5-E5</f>
        <v>-126</v>
      </c>
      <c r="I5" s="423">
        <f>IF(F5&gt;0,1,0)</f>
        <v>1</v>
      </c>
    </row>
    <row r="6" spans="1:9">
      <c r="A6" s="391">
        <v>2</v>
      </c>
      <c r="B6" s="705" t="s">
        <v>164</v>
      </c>
      <c r="C6" s="686">
        <v>301654.73</v>
      </c>
      <c r="D6" s="685">
        <v>147</v>
      </c>
      <c r="E6" s="761">
        <v>144</v>
      </c>
      <c r="F6" s="761">
        <v>147</v>
      </c>
      <c r="G6" s="476">
        <f t="shared" ref="G6:G69" si="1">+F6-E6</f>
        <v>3</v>
      </c>
      <c r="I6" s="423">
        <f t="shared" ref="I6:I69" si="2">IF(F6&gt;0,1,0)</f>
        <v>1</v>
      </c>
    </row>
    <row r="7" spans="1:9">
      <c r="A7" s="391">
        <v>3</v>
      </c>
      <c r="B7" s="705" t="s">
        <v>167</v>
      </c>
      <c r="C7" s="686">
        <v>73576</v>
      </c>
      <c r="D7" s="685">
        <v>79.5</v>
      </c>
      <c r="E7" s="761">
        <v>79.5</v>
      </c>
      <c r="F7" s="761">
        <v>79.5</v>
      </c>
      <c r="G7" s="476">
        <f t="shared" si="1"/>
        <v>0</v>
      </c>
      <c r="I7" s="423">
        <f t="shared" si="2"/>
        <v>1</v>
      </c>
    </row>
    <row r="8" spans="1:9">
      <c r="A8" s="391">
        <v>4</v>
      </c>
      <c r="B8" s="705" t="s">
        <v>184</v>
      </c>
      <c r="C8" s="686">
        <v>248073</v>
      </c>
      <c r="D8" s="685">
        <v>48</v>
      </c>
      <c r="E8" s="761">
        <v>48</v>
      </c>
      <c r="F8" s="761">
        <v>48</v>
      </c>
      <c r="G8" s="476">
        <f t="shared" si="1"/>
        <v>0</v>
      </c>
      <c r="I8" s="423">
        <f t="shared" si="2"/>
        <v>1</v>
      </c>
    </row>
    <row r="9" spans="1:9">
      <c r="A9" s="391">
        <v>5</v>
      </c>
      <c r="B9" s="705" t="s">
        <v>186</v>
      </c>
      <c r="C9" s="686">
        <v>91094.73</v>
      </c>
      <c r="D9" s="685">
        <v>31</v>
      </c>
      <c r="E9" s="761">
        <v>31</v>
      </c>
      <c r="F9" s="761">
        <v>31</v>
      </c>
      <c r="G9" s="476">
        <f t="shared" si="1"/>
        <v>0</v>
      </c>
      <c r="I9" s="423">
        <f t="shared" si="2"/>
        <v>1</v>
      </c>
    </row>
    <row r="10" spans="1:9">
      <c r="A10" s="391">
        <v>6</v>
      </c>
      <c r="B10" s="705" t="s">
        <v>187</v>
      </c>
      <c r="C10" s="686">
        <v>33153.5</v>
      </c>
      <c r="D10" s="685">
        <v>20</v>
      </c>
      <c r="E10" s="761">
        <v>20</v>
      </c>
      <c r="F10" s="761">
        <v>20</v>
      </c>
      <c r="G10" s="476">
        <f t="shared" si="1"/>
        <v>0</v>
      </c>
      <c r="I10" s="423">
        <f t="shared" si="2"/>
        <v>1</v>
      </c>
    </row>
    <row r="11" spans="1:9">
      <c r="A11" s="391">
        <v>7</v>
      </c>
      <c r="B11" s="705" t="s">
        <v>185</v>
      </c>
      <c r="C11" s="686">
        <v>5635.76</v>
      </c>
      <c r="D11" s="685">
        <v>6</v>
      </c>
      <c r="E11" s="761">
        <v>6</v>
      </c>
      <c r="F11" s="761">
        <v>6</v>
      </c>
      <c r="G11" s="476">
        <f t="shared" si="1"/>
        <v>0</v>
      </c>
      <c r="I11" s="423">
        <f t="shared" si="2"/>
        <v>1</v>
      </c>
    </row>
    <row r="12" spans="1:9">
      <c r="A12" s="391">
        <v>8</v>
      </c>
      <c r="B12" s="705" t="s">
        <v>196</v>
      </c>
      <c r="C12" s="686">
        <v>120539</v>
      </c>
      <c r="D12" s="685">
        <v>1.5</v>
      </c>
      <c r="E12" s="761">
        <v>1.5</v>
      </c>
      <c r="F12" s="761">
        <v>1.5</v>
      </c>
      <c r="G12" s="476">
        <f t="shared" si="1"/>
        <v>0</v>
      </c>
      <c r="I12" s="423">
        <f t="shared" si="2"/>
        <v>1</v>
      </c>
    </row>
    <row r="13" spans="1:9">
      <c r="A13" s="391">
        <v>9</v>
      </c>
      <c r="B13" s="705" t="s">
        <v>155</v>
      </c>
      <c r="C13" s="686">
        <v>2</v>
      </c>
      <c r="D13" s="685">
        <v>0</v>
      </c>
      <c r="E13" s="761">
        <v>0</v>
      </c>
      <c r="F13" s="761">
        <v>0</v>
      </c>
      <c r="G13" s="476">
        <f t="shared" si="1"/>
        <v>0</v>
      </c>
      <c r="I13" s="423">
        <f t="shared" si="2"/>
        <v>0</v>
      </c>
    </row>
    <row r="14" spans="1:9">
      <c r="A14" s="391">
        <v>10</v>
      </c>
      <c r="B14" s="705" t="s">
        <v>156</v>
      </c>
      <c r="C14" s="686">
        <v>7</v>
      </c>
      <c r="D14" s="685">
        <v>0</v>
      </c>
      <c r="E14" s="761">
        <v>0</v>
      </c>
      <c r="F14" s="761">
        <v>0</v>
      </c>
      <c r="G14" s="476">
        <f t="shared" si="1"/>
        <v>0</v>
      </c>
      <c r="I14" s="423">
        <f t="shared" si="2"/>
        <v>0</v>
      </c>
    </row>
    <row r="15" spans="1:9">
      <c r="A15" s="391">
        <v>11</v>
      </c>
      <c r="B15" s="705" t="s">
        <v>157</v>
      </c>
      <c r="C15" s="686">
        <v>177.2</v>
      </c>
      <c r="D15" s="685">
        <v>0</v>
      </c>
      <c r="E15" s="761">
        <v>0</v>
      </c>
      <c r="F15" s="761">
        <v>0</v>
      </c>
      <c r="G15" s="476">
        <f t="shared" si="1"/>
        <v>0</v>
      </c>
      <c r="I15" s="423">
        <f t="shared" si="2"/>
        <v>0</v>
      </c>
    </row>
    <row r="16" spans="1:9">
      <c r="A16" s="391">
        <v>12</v>
      </c>
      <c r="B16" s="705" t="s">
        <v>217</v>
      </c>
      <c r="C16" s="686">
        <v>79.459999999999994</v>
      </c>
      <c r="D16" s="685">
        <v>0</v>
      </c>
      <c r="E16" s="761">
        <v>0</v>
      </c>
      <c r="F16" s="761">
        <v>0</v>
      </c>
      <c r="G16" s="476">
        <f t="shared" si="1"/>
        <v>0</v>
      </c>
      <c r="I16" s="423">
        <f t="shared" si="2"/>
        <v>0</v>
      </c>
    </row>
    <row r="17" spans="1:9">
      <c r="A17" s="391">
        <v>13</v>
      </c>
      <c r="B17" s="705" t="s">
        <v>158</v>
      </c>
      <c r="C17" s="686">
        <v>2</v>
      </c>
      <c r="D17" s="685">
        <v>0</v>
      </c>
      <c r="E17" s="761">
        <v>0</v>
      </c>
      <c r="F17" s="761">
        <v>0</v>
      </c>
      <c r="G17" s="476">
        <f t="shared" si="1"/>
        <v>0</v>
      </c>
      <c r="I17" s="423">
        <f t="shared" si="2"/>
        <v>0</v>
      </c>
    </row>
    <row r="18" spans="1:9">
      <c r="A18" s="391">
        <v>14</v>
      </c>
      <c r="B18" s="705" t="s">
        <v>159</v>
      </c>
      <c r="C18" s="686">
        <v>54</v>
      </c>
      <c r="D18" s="685">
        <v>0</v>
      </c>
      <c r="E18" s="761">
        <v>0</v>
      </c>
      <c r="F18" s="761">
        <v>0</v>
      </c>
      <c r="G18" s="476">
        <f t="shared" si="1"/>
        <v>0</v>
      </c>
      <c r="I18" s="423">
        <f t="shared" si="2"/>
        <v>0</v>
      </c>
    </row>
    <row r="19" spans="1:9">
      <c r="A19" s="391">
        <v>15</v>
      </c>
      <c r="B19" s="705" t="s">
        <v>160</v>
      </c>
      <c r="C19" s="686">
        <v>2247.75</v>
      </c>
      <c r="D19" s="685">
        <v>0</v>
      </c>
      <c r="E19" s="761">
        <v>0</v>
      </c>
      <c r="F19" s="761">
        <v>0</v>
      </c>
      <c r="G19" s="476">
        <f t="shared" si="1"/>
        <v>0</v>
      </c>
      <c r="I19" s="423">
        <f t="shared" si="2"/>
        <v>0</v>
      </c>
    </row>
    <row r="20" spans="1:9">
      <c r="A20" s="391">
        <v>16</v>
      </c>
      <c r="B20" s="705" t="s">
        <v>161</v>
      </c>
      <c r="C20" s="686">
        <v>25.5</v>
      </c>
      <c r="D20" s="685">
        <v>0</v>
      </c>
      <c r="E20" s="761">
        <v>0</v>
      </c>
      <c r="F20" s="761">
        <v>0</v>
      </c>
      <c r="G20" s="476">
        <f t="shared" si="1"/>
        <v>0</v>
      </c>
      <c r="I20" s="423">
        <f t="shared" si="2"/>
        <v>0</v>
      </c>
    </row>
    <row r="21" spans="1:9">
      <c r="A21" s="391">
        <v>17</v>
      </c>
      <c r="B21" s="705" t="s">
        <v>162</v>
      </c>
      <c r="C21" s="686">
        <v>54.5</v>
      </c>
      <c r="D21" s="685">
        <v>0</v>
      </c>
      <c r="E21" s="761">
        <v>0</v>
      </c>
      <c r="F21" s="761">
        <v>0</v>
      </c>
      <c r="G21" s="476">
        <f t="shared" si="1"/>
        <v>0</v>
      </c>
      <c r="I21" s="423">
        <f t="shared" si="2"/>
        <v>0</v>
      </c>
    </row>
    <row r="22" spans="1:9">
      <c r="A22" s="391">
        <v>18</v>
      </c>
      <c r="B22" s="705" t="s">
        <v>174</v>
      </c>
      <c r="C22" s="686">
        <v>7515</v>
      </c>
      <c r="D22" s="685">
        <v>0</v>
      </c>
      <c r="E22" s="761">
        <v>0</v>
      </c>
      <c r="F22" s="761">
        <v>0</v>
      </c>
      <c r="G22" s="476">
        <f t="shared" si="1"/>
        <v>0</v>
      </c>
      <c r="I22" s="423">
        <f t="shared" si="2"/>
        <v>0</v>
      </c>
    </row>
    <row r="23" spans="1:9">
      <c r="A23" s="391">
        <v>19</v>
      </c>
      <c r="B23" s="705" t="s">
        <v>175</v>
      </c>
      <c r="C23" s="686">
        <v>28.75</v>
      </c>
      <c r="D23" s="685">
        <v>0</v>
      </c>
      <c r="E23" s="761">
        <v>0</v>
      </c>
      <c r="F23" s="761">
        <v>0</v>
      </c>
      <c r="G23" s="476">
        <f t="shared" si="1"/>
        <v>0</v>
      </c>
      <c r="I23" s="423">
        <f t="shared" si="2"/>
        <v>0</v>
      </c>
    </row>
    <row r="24" spans="1:9">
      <c r="A24" s="391">
        <v>20</v>
      </c>
      <c r="B24" s="705" t="s">
        <v>176</v>
      </c>
      <c r="C24" s="686">
        <v>3822</v>
      </c>
      <c r="D24" s="685">
        <v>0</v>
      </c>
      <c r="E24" s="761">
        <v>0</v>
      </c>
      <c r="F24" s="761">
        <v>0</v>
      </c>
      <c r="G24" s="476">
        <f t="shared" si="1"/>
        <v>0</v>
      </c>
      <c r="I24" s="423">
        <f t="shared" si="2"/>
        <v>0</v>
      </c>
    </row>
    <row r="25" spans="1:9">
      <c r="A25" s="391">
        <v>21</v>
      </c>
      <c r="B25" s="705" t="s">
        <v>177</v>
      </c>
      <c r="C25" s="686">
        <v>6787.03</v>
      </c>
      <c r="D25" s="685">
        <v>0</v>
      </c>
      <c r="E25" s="761">
        <v>0</v>
      </c>
      <c r="F25" s="761">
        <v>0</v>
      </c>
      <c r="G25" s="476">
        <f t="shared" si="1"/>
        <v>0</v>
      </c>
      <c r="I25" s="423">
        <f t="shared" si="2"/>
        <v>0</v>
      </c>
    </row>
    <row r="26" spans="1:9">
      <c r="A26" s="391">
        <v>22</v>
      </c>
      <c r="B26" s="705" t="s">
        <v>178</v>
      </c>
      <c r="C26" s="686">
        <v>2706.75</v>
      </c>
      <c r="D26" s="685">
        <v>0</v>
      </c>
      <c r="E26" s="761">
        <v>0</v>
      </c>
      <c r="F26" s="761">
        <v>0</v>
      </c>
      <c r="G26" s="476">
        <f t="shared" si="1"/>
        <v>0</v>
      </c>
      <c r="I26" s="423">
        <f t="shared" si="2"/>
        <v>0</v>
      </c>
    </row>
    <row r="27" spans="1:9">
      <c r="A27" s="391">
        <v>23</v>
      </c>
      <c r="B27" s="705" t="s">
        <v>179</v>
      </c>
      <c r="C27" s="686">
        <v>157</v>
      </c>
      <c r="D27" s="685">
        <v>0</v>
      </c>
      <c r="E27" s="761">
        <v>0</v>
      </c>
      <c r="F27" s="761">
        <v>0</v>
      </c>
      <c r="G27" s="476">
        <f t="shared" si="1"/>
        <v>0</v>
      </c>
      <c r="I27" s="423">
        <f t="shared" si="2"/>
        <v>0</v>
      </c>
    </row>
    <row r="28" spans="1:9">
      <c r="A28" s="391">
        <v>24</v>
      </c>
      <c r="B28" s="762" t="s">
        <v>180</v>
      </c>
      <c r="C28" s="765">
        <v>0.25</v>
      </c>
      <c r="D28" s="685">
        <v>0</v>
      </c>
      <c r="E28" s="767">
        <v>0</v>
      </c>
      <c r="F28" s="767">
        <v>0</v>
      </c>
      <c r="G28" s="476">
        <f t="shared" si="1"/>
        <v>0</v>
      </c>
      <c r="I28" s="423">
        <f t="shared" si="2"/>
        <v>0</v>
      </c>
    </row>
    <row r="29" spans="1:9">
      <c r="A29" s="391">
        <v>25</v>
      </c>
      <c r="B29" s="705" t="s">
        <v>181</v>
      </c>
      <c r="C29" s="686">
        <v>18</v>
      </c>
      <c r="D29" s="685">
        <v>0</v>
      </c>
      <c r="E29" s="761">
        <v>0</v>
      </c>
      <c r="F29" s="761">
        <v>0</v>
      </c>
      <c r="G29" s="476">
        <f t="shared" si="1"/>
        <v>0</v>
      </c>
      <c r="I29" s="423">
        <f t="shared" si="2"/>
        <v>0</v>
      </c>
    </row>
    <row r="30" spans="1:9">
      <c r="A30" s="391">
        <v>26</v>
      </c>
      <c r="B30" s="762" t="s">
        <v>165</v>
      </c>
      <c r="C30" s="686">
        <v>692.75</v>
      </c>
      <c r="D30" s="685">
        <v>0</v>
      </c>
      <c r="E30" s="761">
        <v>0</v>
      </c>
      <c r="F30" s="761">
        <v>0</v>
      </c>
      <c r="G30" s="476">
        <f t="shared" si="1"/>
        <v>0</v>
      </c>
      <c r="I30" s="423">
        <f t="shared" si="2"/>
        <v>0</v>
      </c>
    </row>
    <row r="31" spans="1:9">
      <c r="A31" s="391">
        <v>27</v>
      </c>
      <c r="B31" s="705" t="s">
        <v>166</v>
      </c>
      <c r="C31" s="686">
        <v>329</v>
      </c>
      <c r="D31" s="685">
        <v>0</v>
      </c>
      <c r="E31" s="761">
        <v>0</v>
      </c>
      <c r="F31" s="761">
        <v>0</v>
      </c>
      <c r="G31" s="476">
        <f t="shared" si="1"/>
        <v>0</v>
      </c>
      <c r="I31" s="423">
        <f t="shared" si="2"/>
        <v>0</v>
      </c>
    </row>
    <row r="32" spans="1:9">
      <c r="A32" s="391">
        <v>28</v>
      </c>
      <c r="B32" s="705" t="s">
        <v>168</v>
      </c>
      <c r="C32" s="686">
        <v>1401</v>
      </c>
      <c r="D32" s="685">
        <v>0</v>
      </c>
      <c r="E32" s="761">
        <v>0</v>
      </c>
      <c r="F32" s="761">
        <v>0</v>
      </c>
      <c r="G32" s="476">
        <f t="shared" si="1"/>
        <v>0</v>
      </c>
      <c r="I32" s="423">
        <f t="shared" si="2"/>
        <v>0</v>
      </c>
    </row>
    <row r="33" spans="1:9">
      <c r="A33" s="391">
        <v>29</v>
      </c>
      <c r="B33" s="705" t="s">
        <v>169</v>
      </c>
      <c r="C33" s="686">
        <v>4950.75</v>
      </c>
      <c r="D33" s="685">
        <v>0</v>
      </c>
      <c r="E33" s="761">
        <v>0</v>
      </c>
      <c r="F33" s="761">
        <v>0</v>
      </c>
      <c r="G33" s="476">
        <f t="shared" si="1"/>
        <v>0</v>
      </c>
      <c r="I33" s="423">
        <f t="shared" si="2"/>
        <v>0</v>
      </c>
    </row>
    <row r="34" spans="1:9">
      <c r="A34" s="391">
        <v>30</v>
      </c>
      <c r="B34" s="705" t="s">
        <v>170</v>
      </c>
      <c r="C34" s="686">
        <v>90199</v>
      </c>
      <c r="D34" s="685">
        <v>0</v>
      </c>
      <c r="E34" s="761">
        <v>0</v>
      </c>
      <c r="F34" s="761">
        <v>0</v>
      </c>
      <c r="G34" s="476">
        <f t="shared" si="1"/>
        <v>0</v>
      </c>
      <c r="I34" s="423">
        <f t="shared" si="2"/>
        <v>0</v>
      </c>
    </row>
    <row r="35" spans="1:9">
      <c r="A35" s="391">
        <v>31</v>
      </c>
      <c r="B35" s="705" t="s">
        <v>171</v>
      </c>
      <c r="C35" s="686">
        <v>0.1</v>
      </c>
      <c r="D35" s="685">
        <v>0</v>
      </c>
      <c r="E35" s="761">
        <v>0</v>
      </c>
      <c r="F35" s="761">
        <v>0</v>
      </c>
      <c r="G35" s="476">
        <f t="shared" si="1"/>
        <v>0</v>
      </c>
      <c r="I35" s="423">
        <f t="shared" si="2"/>
        <v>0</v>
      </c>
    </row>
    <row r="36" spans="1:9">
      <c r="A36" s="391">
        <v>32</v>
      </c>
      <c r="B36" s="705" t="s">
        <v>172</v>
      </c>
      <c r="C36" s="686">
        <v>830</v>
      </c>
      <c r="D36" s="685">
        <v>0</v>
      </c>
      <c r="E36" s="761">
        <v>0</v>
      </c>
      <c r="F36" s="761">
        <v>0</v>
      </c>
      <c r="G36" s="476">
        <f t="shared" si="1"/>
        <v>0</v>
      </c>
      <c r="I36" s="423">
        <f t="shared" si="2"/>
        <v>0</v>
      </c>
    </row>
    <row r="37" spans="1:9">
      <c r="A37" s="391">
        <v>33</v>
      </c>
      <c r="B37" s="705" t="s">
        <v>134</v>
      </c>
      <c r="C37" s="686">
        <v>294.75</v>
      </c>
      <c r="D37" s="685">
        <v>0</v>
      </c>
      <c r="E37" s="761">
        <v>0</v>
      </c>
      <c r="F37" s="761">
        <v>0</v>
      </c>
      <c r="G37" s="476">
        <f t="shared" si="1"/>
        <v>0</v>
      </c>
      <c r="I37" s="423">
        <f t="shared" si="2"/>
        <v>0</v>
      </c>
    </row>
    <row r="38" spans="1:9">
      <c r="A38" s="391">
        <v>34</v>
      </c>
      <c r="B38" s="705" t="s">
        <v>135</v>
      </c>
      <c r="C38" s="686">
        <v>34.5</v>
      </c>
      <c r="D38" s="685">
        <v>0</v>
      </c>
      <c r="E38" s="761">
        <v>0</v>
      </c>
      <c r="F38" s="761">
        <v>0</v>
      </c>
      <c r="G38" s="476">
        <f t="shared" si="1"/>
        <v>0</v>
      </c>
      <c r="I38" s="423">
        <f t="shared" si="2"/>
        <v>0</v>
      </c>
    </row>
    <row r="39" spans="1:9">
      <c r="A39" s="391">
        <v>35</v>
      </c>
      <c r="B39" s="705" t="s">
        <v>136</v>
      </c>
      <c r="C39" s="686">
        <v>297.5</v>
      </c>
      <c r="D39" s="685">
        <v>0</v>
      </c>
      <c r="E39" s="761">
        <v>0</v>
      </c>
      <c r="F39" s="761">
        <v>0</v>
      </c>
      <c r="G39" s="476">
        <f t="shared" si="1"/>
        <v>0</v>
      </c>
      <c r="I39" s="423">
        <f t="shared" si="2"/>
        <v>0</v>
      </c>
    </row>
    <row r="40" spans="1:9">
      <c r="A40" s="391">
        <v>36</v>
      </c>
      <c r="B40" s="705" t="s">
        <v>137</v>
      </c>
      <c r="C40" s="686">
        <v>21</v>
      </c>
      <c r="D40" s="685">
        <v>0</v>
      </c>
      <c r="E40" s="761">
        <v>0</v>
      </c>
      <c r="F40" s="761">
        <v>0</v>
      </c>
      <c r="G40" s="476">
        <f t="shared" si="1"/>
        <v>0</v>
      </c>
      <c r="I40" s="423">
        <f t="shared" si="2"/>
        <v>0</v>
      </c>
    </row>
    <row r="41" spans="1:9">
      <c r="A41" s="391">
        <v>37</v>
      </c>
      <c r="B41" s="705" t="s">
        <v>138</v>
      </c>
      <c r="C41" s="686">
        <v>1172</v>
      </c>
      <c r="D41" s="685">
        <v>0</v>
      </c>
      <c r="E41" s="761">
        <v>0</v>
      </c>
      <c r="F41" s="761">
        <v>0</v>
      </c>
      <c r="G41" s="476">
        <f t="shared" si="1"/>
        <v>0</v>
      </c>
      <c r="I41" s="423">
        <f t="shared" si="2"/>
        <v>0</v>
      </c>
    </row>
    <row r="42" spans="1:9">
      <c r="A42" s="391">
        <v>38</v>
      </c>
      <c r="B42" s="705" t="s">
        <v>139</v>
      </c>
      <c r="C42" s="686">
        <v>1718.25</v>
      </c>
      <c r="D42" s="685">
        <v>0</v>
      </c>
      <c r="E42" s="761">
        <v>0</v>
      </c>
      <c r="F42" s="761">
        <v>0</v>
      </c>
      <c r="G42" s="476">
        <f t="shared" si="1"/>
        <v>0</v>
      </c>
      <c r="I42" s="423">
        <f t="shared" si="2"/>
        <v>0</v>
      </c>
    </row>
    <row r="43" spans="1:9">
      <c r="A43" s="391">
        <v>39</v>
      </c>
      <c r="B43" s="705" t="s">
        <v>140</v>
      </c>
      <c r="C43" s="686">
        <v>305.25</v>
      </c>
      <c r="D43" s="685">
        <v>0</v>
      </c>
      <c r="E43" s="761">
        <v>0</v>
      </c>
      <c r="F43" s="761">
        <v>0</v>
      </c>
      <c r="G43" s="476">
        <f t="shared" si="1"/>
        <v>0</v>
      </c>
      <c r="I43" s="423">
        <f t="shared" si="2"/>
        <v>0</v>
      </c>
    </row>
    <row r="44" spans="1:9">
      <c r="A44" s="391">
        <v>40</v>
      </c>
      <c r="B44" s="705" t="s">
        <v>142</v>
      </c>
      <c r="C44" s="686">
        <v>675.25</v>
      </c>
      <c r="D44" s="685">
        <v>0</v>
      </c>
      <c r="E44" s="761">
        <v>0</v>
      </c>
      <c r="F44" s="761">
        <v>0</v>
      </c>
      <c r="G44" s="476">
        <f t="shared" si="1"/>
        <v>0</v>
      </c>
      <c r="I44" s="423">
        <f t="shared" si="2"/>
        <v>0</v>
      </c>
    </row>
    <row r="45" spans="1:9">
      <c r="A45" s="391">
        <v>41</v>
      </c>
      <c r="B45" s="705" t="s">
        <v>143</v>
      </c>
      <c r="C45" s="686">
        <v>80</v>
      </c>
      <c r="D45" s="685">
        <v>0</v>
      </c>
      <c r="E45" s="761">
        <v>0</v>
      </c>
      <c r="F45" s="761">
        <v>0</v>
      </c>
      <c r="G45" s="476">
        <f t="shared" si="1"/>
        <v>0</v>
      </c>
      <c r="I45" s="423">
        <f t="shared" si="2"/>
        <v>0</v>
      </c>
    </row>
    <row r="46" spans="1:9">
      <c r="A46" s="391">
        <v>42</v>
      </c>
      <c r="B46" s="705" t="s">
        <v>144</v>
      </c>
      <c r="C46" s="686">
        <v>69.25</v>
      </c>
      <c r="D46" s="685">
        <v>0</v>
      </c>
      <c r="E46" s="761">
        <v>0</v>
      </c>
      <c r="F46" s="761">
        <v>0</v>
      </c>
      <c r="G46" s="476">
        <f t="shared" si="1"/>
        <v>0</v>
      </c>
      <c r="I46" s="423">
        <f t="shared" si="2"/>
        <v>0</v>
      </c>
    </row>
    <row r="47" spans="1:9">
      <c r="A47" s="391">
        <v>43</v>
      </c>
      <c r="B47" s="705" t="s">
        <v>146</v>
      </c>
      <c r="C47" s="686">
        <v>17083.62</v>
      </c>
      <c r="D47" s="685">
        <v>0</v>
      </c>
      <c r="E47" s="761">
        <v>0</v>
      </c>
      <c r="F47" s="761">
        <v>0</v>
      </c>
      <c r="G47" s="476">
        <f t="shared" si="1"/>
        <v>0</v>
      </c>
      <c r="I47" s="423">
        <f t="shared" si="2"/>
        <v>0</v>
      </c>
    </row>
    <row r="48" spans="1:9">
      <c r="A48" s="391">
        <v>44</v>
      </c>
      <c r="B48" s="705" t="s">
        <v>147</v>
      </c>
      <c r="C48" s="686">
        <v>677.8</v>
      </c>
      <c r="D48" s="685">
        <v>0</v>
      </c>
      <c r="E48" s="761">
        <v>0</v>
      </c>
      <c r="F48" s="761">
        <v>0</v>
      </c>
      <c r="G48" s="476">
        <f t="shared" si="1"/>
        <v>0</v>
      </c>
      <c r="I48" s="423">
        <f t="shared" si="2"/>
        <v>0</v>
      </c>
    </row>
    <row r="49" spans="1:9">
      <c r="A49" s="391">
        <v>45</v>
      </c>
      <c r="B49" s="705" t="s">
        <v>148</v>
      </c>
      <c r="C49" s="686">
        <v>1364.64</v>
      </c>
      <c r="D49" s="685">
        <v>0</v>
      </c>
      <c r="E49" s="761">
        <v>0</v>
      </c>
      <c r="F49" s="761">
        <v>0</v>
      </c>
      <c r="G49" s="476">
        <f t="shared" si="1"/>
        <v>0</v>
      </c>
      <c r="I49" s="423">
        <f t="shared" si="2"/>
        <v>0</v>
      </c>
    </row>
    <row r="50" spans="1:9">
      <c r="A50" s="391">
        <v>46</v>
      </c>
      <c r="B50" s="705" t="s">
        <v>149</v>
      </c>
      <c r="C50" s="686">
        <v>1163.1400000000001</v>
      </c>
      <c r="D50" s="685">
        <v>0</v>
      </c>
      <c r="E50" s="761">
        <v>0</v>
      </c>
      <c r="F50" s="761">
        <v>0</v>
      </c>
      <c r="G50" s="476">
        <f t="shared" si="1"/>
        <v>0</v>
      </c>
      <c r="I50" s="423">
        <f t="shared" si="2"/>
        <v>0</v>
      </c>
    </row>
    <row r="51" spans="1:9">
      <c r="A51" s="391">
        <v>47</v>
      </c>
      <c r="B51" s="705" t="s">
        <v>150</v>
      </c>
      <c r="C51" s="686">
        <v>260.75</v>
      </c>
      <c r="D51" s="685">
        <v>0</v>
      </c>
      <c r="E51" s="761">
        <v>0</v>
      </c>
      <c r="F51" s="761">
        <v>0</v>
      </c>
      <c r="G51" s="476">
        <f t="shared" si="1"/>
        <v>0</v>
      </c>
      <c r="I51" s="423">
        <f t="shared" si="2"/>
        <v>0</v>
      </c>
    </row>
    <row r="52" spans="1:9">
      <c r="A52" s="391">
        <v>48</v>
      </c>
      <c r="B52" s="705" t="s">
        <v>152</v>
      </c>
      <c r="C52" s="686">
        <v>305</v>
      </c>
      <c r="D52" s="685">
        <v>0</v>
      </c>
      <c r="E52" s="761">
        <v>0</v>
      </c>
      <c r="F52" s="761">
        <v>0</v>
      </c>
      <c r="G52" s="476">
        <f t="shared" si="1"/>
        <v>0</v>
      </c>
      <c r="I52" s="423">
        <f t="shared" si="2"/>
        <v>0</v>
      </c>
    </row>
    <row r="53" spans="1:9">
      <c r="A53" s="391">
        <v>49</v>
      </c>
      <c r="B53" s="762" t="s">
        <v>153</v>
      </c>
      <c r="C53" s="686">
        <v>182.5</v>
      </c>
      <c r="D53" s="685">
        <v>0</v>
      </c>
      <c r="E53" s="761">
        <v>0</v>
      </c>
      <c r="F53" s="761">
        <v>0</v>
      </c>
      <c r="G53" s="476">
        <f t="shared" si="1"/>
        <v>0</v>
      </c>
      <c r="I53" s="423">
        <f t="shared" si="2"/>
        <v>0</v>
      </c>
    </row>
    <row r="54" spans="1:9">
      <c r="A54" s="391">
        <v>50</v>
      </c>
      <c r="B54" s="705" t="s">
        <v>183</v>
      </c>
      <c r="C54" s="686">
        <v>9199</v>
      </c>
      <c r="D54" s="685">
        <v>0</v>
      </c>
      <c r="E54" s="761">
        <v>0</v>
      </c>
      <c r="F54" s="761">
        <v>0</v>
      </c>
      <c r="G54" s="476">
        <f t="shared" si="1"/>
        <v>0</v>
      </c>
      <c r="I54" s="423">
        <f t="shared" si="2"/>
        <v>0</v>
      </c>
    </row>
    <row r="55" spans="1:9">
      <c r="A55" s="391">
        <v>51</v>
      </c>
      <c r="B55" s="762" t="s">
        <v>188</v>
      </c>
      <c r="C55" s="686">
        <v>5374.2</v>
      </c>
      <c r="D55" s="685">
        <v>0</v>
      </c>
      <c r="E55" s="761">
        <v>0</v>
      </c>
      <c r="F55" s="761">
        <v>0</v>
      </c>
      <c r="G55" s="476">
        <f t="shared" si="1"/>
        <v>0</v>
      </c>
      <c r="I55" s="423">
        <f t="shared" si="2"/>
        <v>0</v>
      </c>
    </row>
    <row r="56" spans="1:9">
      <c r="A56" s="391">
        <v>52</v>
      </c>
      <c r="B56" s="705" t="s">
        <v>189</v>
      </c>
      <c r="C56" s="686">
        <v>6546.5</v>
      </c>
      <c r="D56" s="685">
        <v>0</v>
      </c>
      <c r="E56" s="761">
        <v>0</v>
      </c>
      <c r="F56" s="761">
        <v>0</v>
      </c>
      <c r="G56" s="476">
        <f t="shared" si="1"/>
        <v>0</v>
      </c>
      <c r="I56" s="423">
        <f t="shared" si="2"/>
        <v>0</v>
      </c>
    </row>
    <row r="57" spans="1:9">
      <c r="A57" s="391">
        <v>53</v>
      </c>
      <c r="B57" s="705" t="s">
        <v>190</v>
      </c>
      <c r="C57" s="686">
        <v>8300.0499999999993</v>
      </c>
      <c r="D57" s="685">
        <v>0</v>
      </c>
      <c r="E57" s="761">
        <v>0</v>
      </c>
      <c r="F57" s="761">
        <v>0</v>
      </c>
      <c r="G57" s="476">
        <f t="shared" si="1"/>
        <v>0</v>
      </c>
      <c r="I57" s="423">
        <f t="shared" si="2"/>
        <v>0</v>
      </c>
    </row>
    <row r="58" spans="1:9">
      <c r="A58" s="391">
        <v>54</v>
      </c>
      <c r="B58" s="705" t="s">
        <v>191</v>
      </c>
      <c r="C58" s="686">
        <v>2941</v>
      </c>
      <c r="D58" s="685">
        <v>0</v>
      </c>
      <c r="E58" s="761">
        <v>0</v>
      </c>
      <c r="F58" s="761">
        <v>0</v>
      </c>
      <c r="G58" s="476">
        <f t="shared" si="1"/>
        <v>0</v>
      </c>
      <c r="I58" s="423">
        <f t="shared" si="2"/>
        <v>0</v>
      </c>
    </row>
    <row r="59" spans="1:9">
      <c r="A59" s="391">
        <v>55</v>
      </c>
      <c r="B59" s="705" t="s">
        <v>193</v>
      </c>
      <c r="C59" s="686">
        <v>46473.45</v>
      </c>
      <c r="D59" s="685">
        <v>0</v>
      </c>
      <c r="E59" s="761">
        <v>0</v>
      </c>
      <c r="F59" s="761">
        <v>0</v>
      </c>
      <c r="G59" s="476">
        <f t="shared" si="1"/>
        <v>0</v>
      </c>
      <c r="I59" s="423">
        <f t="shared" si="2"/>
        <v>0</v>
      </c>
    </row>
    <row r="60" spans="1:9">
      <c r="A60" s="391">
        <v>56</v>
      </c>
      <c r="B60" s="705" t="s">
        <v>194</v>
      </c>
      <c r="C60" s="686">
        <v>20169.75</v>
      </c>
      <c r="D60" s="685">
        <v>0</v>
      </c>
      <c r="E60" s="761">
        <v>0</v>
      </c>
      <c r="F60" s="761">
        <v>0</v>
      </c>
      <c r="G60" s="476">
        <f t="shared" si="1"/>
        <v>0</v>
      </c>
      <c r="I60" s="423">
        <f t="shared" si="2"/>
        <v>0</v>
      </c>
    </row>
    <row r="61" spans="1:9">
      <c r="A61" s="391">
        <v>57</v>
      </c>
      <c r="B61" s="699" t="s">
        <v>195</v>
      </c>
      <c r="C61" s="686">
        <v>1362</v>
      </c>
      <c r="D61" s="685">
        <v>0</v>
      </c>
      <c r="E61" s="761">
        <v>0</v>
      </c>
      <c r="F61" s="761">
        <v>0</v>
      </c>
      <c r="G61" s="476">
        <f t="shared" si="1"/>
        <v>0</v>
      </c>
      <c r="I61" s="423">
        <f t="shared" si="2"/>
        <v>0</v>
      </c>
    </row>
    <row r="62" spans="1:9">
      <c r="A62" s="391">
        <v>58</v>
      </c>
      <c r="B62" s="705" t="s">
        <v>116</v>
      </c>
      <c r="C62" s="686">
        <v>1176.1600000000001</v>
      </c>
      <c r="D62" s="685">
        <v>0</v>
      </c>
      <c r="E62" s="761">
        <v>0</v>
      </c>
      <c r="F62" s="761">
        <v>0</v>
      </c>
      <c r="G62" s="476">
        <f t="shared" si="1"/>
        <v>0</v>
      </c>
      <c r="I62" s="423">
        <f t="shared" si="2"/>
        <v>0</v>
      </c>
    </row>
    <row r="63" spans="1:9">
      <c r="A63" s="391">
        <v>59</v>
      </c>
      <c r="B63" s="705" t="s">
        <v>118</v>
      </c>
      <c r="C63" s="686">
        <v>1522.25</v>
      </c>
      <c r="D63" s="685">
        <v>0</v>
      </c>
      <c r="E63" s="761">
        <v>0</v>
      </c>
      <c r="F63" s="761">
        <v>0</v>
      </c>
      <c r="G63" s="476">
        <f t="shared" si="1"/>
        <v>0</v>
      </c>
      <c r="I63" s="423">
        <f t="shared" si="2"/>
        <v>0</v>
      </c>
    </row>
    <row r="64" spans="1:9">
      <c r="A64" s="391">
        <v>60</v>
      </c>
      <c r="B64" s="705" t="s">
        <v>117</v>
      </c>
      <c r="C64" s="686">
        <v>1180.0999999999999</v>
      </c>
      <c r="D64" s="685">
        <v>0</v>
      </c>
      <c r="E64" s="761">
        <v>0</v>
      </c>
      <c r="F64" s="761">
        <v>0</v>
      </c>
      <c r="G64" s="476">
        <f t="shared" si="1"/>
        <v>0</v>
      </c>
      <c r="I64" s="423">
        <f t="shared" si="2"/>
        <v>0</v>
      </c>
    </row>
    <row r="65" spans="1:9">
      <c r="A65" s="391">
        <v>61</v>
      </c>
      <c r="B65" s="705" t="s">
        <v>119</v>
      </c>
      <c r="C65" s="686">
        <v>2050.81</v>
      </c>
      <c r="D65" s="685">
        <v>0</v>
      </c>
      <c r="E65" s="761">
        <v>0</v>
      </c>
      <c r="F65" s="761">
        <v>0</v>
      </c>
      <c r="G65" s="476">
        <f t="shared" si="1"/>
        <v>0</v>
      </c>
      <c r="I65" s="423">
        <f t="shared" si="2"/>
        <v>0</v>
      </c>
    </row>
    <row r="66" spans="1:9">
      <c r="A66" s="391">
        <v>62</v>
      </c>
      <c r="B66" s="705" t="s">
        <v>120</v>
      </c>
      <c r="C66" s="686">
        <v>179.55</v>
      </c>
      <c r="D66" s="685">
        <v>0</v>
      </c>
      <c r="E66" s="761">
        <v>0</v>
      </c>
      <c r="F66" s="761">
        <v>0</v>
      </c>
      <c r="G66" s="476">
        <f t="shared" si="1"/>
        <v>0</v>
      </c>
      <c r="I66" s="423">
        <f t="shared" si="2"/>
        <v>0</v>
      </c>
    </row>
    <row r="67" spans="1:9">
      <c r="A67" s="391">
        <v>63</v>
      </c>
      <c r="B67" s="705" t="s">
        <v>121</v>
      </c>
      <c r="C67" s="686">
        <v>60.28</v>
      </c>
      <c r="D67" s="685">
        <v>0</v>
      </c>
      <c r="E67" s="761">
        <v>0</v>
      </c>
      <c r="F67" s="761">
        <v>0</v>
      </c>
      <c r="G67" s="476">
        <f t="shared" si="1"/>
        <v>0</v>
      </c>
      <c r="I67" s="423">
        <f t="shared" si="2"/>
        <v>0</v>
      </c>
    </row>
    <row r="68" spans="1:9">
      <c r="A68" s="391">
        <v>64</v>
      </c>
      <c r="B68" s="705" t="s">
        <v>122</v>
      </c>
      <c r="C68" s="686">
        <v>86</v>
      </c>
      <c r="D68" s="685">
        <v>0</v>
      </c>
      <c r="E68" s="761">
        <v>0</v>
      </c>
      <c r="F68" s="761">
        <v>0</v>
      </c>
      <c r="G68" s="476">
        <f t="shared" si="1"/>
        <v>0</v>
      </c>
      <c r="I68" s="423">
        <f t="shared" si="2"/>
        <v>0</v>
      </c>
    </row>
    <row r="69" spans="1:9">
      <c r="A69" s="391">
        <v>65</v>
      </c>
      <c r="B69" s="705" t="s">
        <v>123</v>
      </c>
      <c r="C69" s="686">
        <v>807.11</v>
      </c>
      <c r="D69" s="685">
        <v>0</v>
      </c>
      <c r="E69" s="761">
        <v>0</v>
      </c>
      <c r="F69" s="761">
        <v>0</v>
      </c>
      <c r="G69" s="476">
        <f t="shared" si="1"/>
        <v>0</v>
      </c>
      <c r="I69" s="423">
        <f t="shared" si="2"/>
        <v>0</v>
      </c>
    </row>
    <row r="70" spans="1:9">
      <c r="A70" s="391">
        <v>66</v>
      </c>
      <c r="B70" s="705" t="s">
        <v>124</v>
      </c>
      <c r="C70" s="686">
        <v>2706</v>
      </c>
      <c r="D70" s="685">
        <v>0</v>
      </c>
      <c r="E70" s="761">
        <v>0</v>
      </c>
      <c r="F70" s="761">
        <v>0</v>
      </c>
      <c r="G70" s="476">
        <f t="shared" ref="G70:G81" si="3">+F70-E70</f>
        <v>0</v>
      </c>
      <c r="I70" s="423">
        <f t="shared" ref="I70:I81" si="4">IF(F70&gt;0,1,0)</f>
        <v>0</v>
      </c>
    </row>
    <row r="71" spans="1:9">
      <c r="A71" s="391">
        <v>67</v>
      </c>
      <c r="B71" s="705" t="s">
        <v>125</v>
      </c>
      <c r="C71" s="764">
        <v>1898.3</v>
      </c>
      <c r="D71" s="685">
        <v>0</v>
      </c>
      <c r="E71" s="761">
        <v>0</v>
      </c>
      <c r="F71" s="761">
        <v>0</v>
      </c>
      <c r="G71" s="476">
        <f t="shared" si="3"/>
        <v>0</v>
      </c>
      <c r="I71" s="423">
        <f t="shared" si="4"/>
        <v>0</v>
      </c>
    </row>
    <row r="72" spans="1:9">
      <c r="A72" s="391">
        <v>68</v>
      </c>
      <c r="B72" s="705" t="s">
        <v>126</v>
      </c>
      <c r="C72" s="686">
        <v>1010.75</v>
      </c>
      <c r="D72" s="685">
        <v>0</v>
      </c>
      <c r="E72" s="761">
        <v>0</v>
      </c>
      <c r="F72" s="761">
        <v>0</v>
      </c>
      <c r="G72" s="476">
        <f t="shared" si="3"/>
        <v>0</v>
      </c>
      <c r="I72" s="423">
        <f t="shared" si="4"/>
        <v>0</v>
      </c>
    </row>
    <row r="73" spans="1:9">
      <c r="A73" s="391">
        <v>69</v>
      </c>
      <c r="B73" s="705" t="s">
        <v>127</v>
      </c>
      <c r="C73" s="686">
        <v>60.25</v>
      </c>
      <c r="D73" s="685">
        <v>0</v>
      </c>
      <c r="E73" s="761">
        <v>0</v>
      </c>
      <c r="F73" s="761">
        <v>0</v>
      </c>
      <c r="G73" s="476">
        <f t="shared" si="3"/>
        <v>0</v>
      </c>
      <c r="I73" s="423">
        <f t="shared" si="4"/>
        <v>0</v>
      </c>
    </row>
    <row r="74" spans="1:9">
      <c r="A74" s="391">
        <v>70</v>
      </c>
      <c r="B74" s="705" t="s">
        <v>128</v>
      </c>
      <c r="C74" s="686">
        <v>25</v>
      </c>
      <c r="D74" s="685">
        <v>0</v>
      </c>
      <c r="E74" s="761">
        <v>0</v>
      </c>
      <c r="F74" s="761">
        <v>0</v>
      </c>
      <c r="G74" s="476">
        <f t="shared" si="3"/>
        <v>0</v>
      </c>
      <c r="I74" s="423">
        <f t="shared" si="4"/>
        <v>0</v>
      </c>
    </row>
    <row r="75" spans="1:9">
      <c r="A75" s="391">
        <v>71</v>
      </c>
      <c r="B75" s="705" t="s">
        <v>129</v>
      </c>
      <c r="C75" s="686">
        <v>126.24</v>
      </c>
      <c r="D75" s="685">
        <v>0</v>
      </c>
      <c r="E75" s="761">
        <v>0</v>
      </c>
      <c r="F75" s="761">
        <v>0</v>
      </c>
      <c r="G75" s="476">
        <f t="shared" si="3"/>
        <v>0</v>
      </c>
      <c r="I75" s="423">
        <f t="shared" si="4"/>
        <v>0</v>
      </c>
    </row>
    <row r="76" spans="1:9">
      <c r="A76" s="391">
        <v>72</v>
      </c>
      <c r="B76" s="705" t="s">
        <v>130</v>
      </c>
      <c r="C76" s="686">
        <v>21882</v>
      </c>
      <c r="D76" s="685">
        <v>0</v>
      </c>
      <c r="E76" s="761">
        <v>0</v>
      </c>
      <c r="F76" s="761">
        <v>0</v>
      </c>
      <c r="G76" s="476">
        <f t="shared" si="3"/>
        <v>0</v>
      </c>
      <c r="I76" s="423">
        <f t="shared" si="4"/>
        <v>0</v>
      </c>
    </row>
    <row r="77" spans="1:9">
      <c r="A77" s="391">
        <v>73</v>
      </c>
      <c r="B77" s="705" t="s">
        <v>132</v>
      </c>
      <c r="C77" s="686">
        <v>26781.119999999999</v>
      </c>
      <c r="D77" s="685">
        <v>0</v>
      </c>
      <c r="E77" s="761">
        <v>0</v>
      </c>
      <c r="F77" s="761">
        <v>0</v>
      </c>
      <c r="G77" s="476">
        <f t="shared" si="3"/>
        <v>0</v>
      </c>
      <c r="I77" s="423">
        <f t="shared" si="4"/>
        <v>0</v>
      </c>
    </row>
    <row r="78" spans="1:9">
      <c r="A78" s="391">
        <v>74</v>
      </c>
      <c r="B78" s="705" t="s">
        <v>131</v>
      </c>
      <c r="C78" s="686">
        <v>854.25</v>
      </c>
      <c r="D78" s="685">
        <v>0</v>
      </c>
      <c r="E78" s="761">
        <v>0</v>
      </c>
      <c r="F78" s="761">
        <v>0</v>
      </c>
      <c r="G78" s="476">
        <f t="shared" si="3"/>
        <v>0</v>
      </c>
      <c r="I78" s="423">
        <f t="shared" si="4"/>
        <v>0</v>
      </c>
    </row>
    <row r="79" spans="1:9">
      <c r="A79" s="391">
        <v>75</v>
      </c>
      <c r="B79" s="705" t="s">
        <v>141</v>
      </c>
      <c r="C79" s="686">
        <v>16</v>
      </c>
      <c r="D79" s="685"/>
      <c r="E79" s="761">
        <v>0</v>
      </c>
      <c r="F79" s="761">
        <v>0</v>
      </c>
      <c r="G79" s="476">
        <f t="shared" si="3"/>
        <v>0</v>
      </c>
      <c r="I79" s="423">
        <f t="shared" si="4"/>
        <v>0</v>
      </c>
    </row>
    <row r="80" spans="1:9">
      <c r="A80" s="391">
        <v>76</v>
      </c>
      <c r="B80" s="705" t="s">
        <v>145</v>
      </c>
      <c r="C80" s="686">
        <v>1713.25</v>
      </c>
      <c r="D80" s="685"/>
      <c r="E80" s="761">
        <v>0</v>
      </c>
      <c r="F80" s="761">
        <v>0</v>
      </c>
      <c r="G80" s="476">
        <f t="shared" si="3"/>
        <v>0</v>
      </c>
      <c r="I80" s="423">
        <f t="shared" si="4"/>
        <v>0</v>
      </c>
    </row>
    <row r="81" spans="1:9">
      <c r="A81" s="391">
        <v>77</v>
      </c>
      <c r="B81" s="705" t="s">
        <v>151</v>
      </c>
      <c r="C81" s="686">
        <v>140.5</v>
      </c>
      <c r="D81" s="685"/>
      <c r="E81" s="761">
        <v>0</v>
      </c>
      <c r="F81" s="761">
        <v>0</v>
      </c>
      <c r="G81" s="476">
        <f t="shared" si="3"/>
        <v>0</v>
      </c>
      <c r="I81" s="423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E9A49-180D-4094-BCCF-2619C9AB1245}">
  <sheetPr codeName="Sheet80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5" sqref="G5"/>
    </sheetView>
  </sheetViews>
  <sheetFormatPr defaultColWidth="9" defaultRowHeight="18.75"/>
  <cols>
    <col min="1" max="1" width="9" style="423"/>
    <col min="2" max="2" width="14.7109375" style="423" customWidth="1"/>
    <col min="3" max="3" width="14.140625" style="423" customWidth="1"/>
    <col min="4" max="4" width="13.42578125" style="423" customWidth="1"/>
    <col min="5" max="5" width="13.5703125" style="423" customWidth="1"/>
    <col min="6" max="7" width="13.42578125" style="423" customWidth="1"/>
    <col min="8" max="16384" width="9" style="423"/>
  </cols>
  <sheetData>
    <row r="1" spans="1:9">
      <c r="A1" s="850" t="s">
        <v>603</v>
      </c>
      <c r="B1" s="850"/>
      <c r="C1" s="850"/>
      <c r="D1" s="850"/>
      <c r="E1" s="850"/>
      <c r="F1" s="850"/>
      <c r="G1" s="850"/>
    </row>
    <row r="2" spans="1:9">
      <c r="A2" s="850" t="s">
        <v>227</v>
      </c>
      <c r="B2" s="850" t="s">
        <v>4</v>
      </c>
      <c r="C2" s="870" t="s">
        <v>228</v>
      </c>
      <c r="D2" s="138" t="s">
        <v>285</v>
      </c>
      <c r="E2" s="138" t="s">
        <v>230</v>
      </c>
      <c r="F2" s="138" t="s">
        <v>230</v>
      </c>
      <c r="G2" s="870" t="s">
        <v>261</v>
      </c>
      <c r="I2" s="422" t="s">
        <v>318</v>
      </c>
    </row>
    <row r="3" spans="1:9">
      <c r="A3" s="850"/>
      <c r="B3" s="850"/>
      <c r="C3" s="870"/>
      <c r="D3" s="138" t="s">
        <v>286</v>
      </c>
      <c r="E3" s="138" t="s">
        <v>236</v>
      </c>
      <c r="F3" s="138" t="s">
        <v>235</v>
      </c>
      <c r="G3" s="870"/>
    </row>
    <row r="4" spans="1:9">
      <c r="A4" s="850" t="s">
        <v>284</v>
      </c>
      <c r="B4" s="850"/>
      <c r="C4" s="456">
        <f>SUM(C5:C81)</f>
        <v>1261967.5800000003</v>
      </c>
      <c r="D4" s="456">
        <f>SUM(D5:D81)</f>
        <v>951.25</v>
      </c>
      <c r="E4" s="456">
        <f>SUM(E5:E81)</f>
        <v>968.25</v>
      </c>
      <c r="F4" s="456">
        <f t="shared" ref="F4" si="0">SUM(F5:F81)</f>
        <v>951.25</v>
      </c>
      <c r="G4" s="456">
        <f>SUM(G5:G81)</f>
        <v>-17</v>
      </c>
      <c r="I4" s="424">
        <f>SUM(I5:I81)</f>
        <v>7</v>
      </c>
    </row>
    <row r="5" spans="1:9">
      <c r="A5" s="391">
        <v>1</v>
      </c>
      <c r="B5" s="653" t="s">
        <v>164</v>
      </c>
      <c r="C5" s="757">
        <v>301654.73</v>
      </c>
      <c r="D5" s="654">
        <v>544.25</v>
      </c>
      <c r="E5" s="655">
        <v>555.25</v>
      </c>
      <c r="F5" s="655">
        <v>544.25</v>
      </c>
      <c r="G5" s="476">
        <f>+F5-E5</f>
        <v>-11</v>
      </c>
      <c r="I5" s="423">
        <f>IF(F5&gt;0,1,0)</f>
        <v>1</v>
      </c>
    </row>
    <row r="6" spans="1:9">
      <c r="A6" s="391">
        <v>2</v>
      </c>
      <c r="B6" s="653" t="s">
        <v>184</v>
      </c>
      <c r="C6" s="757">
        <v>248073</v>
      </c>
      <c r="D6" s="654">
        <v>161</v>
      </c>
      <c r="E6" s="655">
        <v>161</v>
      </c>
      <c r="F6" s="655">
        <v>161</v>
      </c>
      <c r="G6" s="476">
        <f t="shared" ref="G6:G69" si="1">+F6-E6</f>
        <v>0</v>
      </c>
      <c r="I6" s="423">
        <f t="shared" ref="I6:I69" si="2">IF(F6&gt;0,1,0)</f>
        <v>1</v>
      </c>
    </row>
    <row r="7" spans="1:9">
      <c r="A7" s="391">
        <v>3</v>
      </c>
      <c r="B7" s="653" t="s">
        <v>192</v>
      </c>
      <c r="C7" s="757">
        <v>75807</v>
      </c>
      <c r="D7" s="654">
        <v>154</v>
      </c>
      <c r="E7" s="655">
        <v>148</v>
      </c>
      <c r="F7" s="655">
        <v>154</v>
      </c>
      <c r="G7" s="476">
        <f t="shared" si="1"/>
        <v>6</v>
      </c>
      <c r="I7" s="423">
        <f t="shared" si="2"/>
        <v>1</v>
      </c>
    </row>
    <row r="8" spans="1:9">
      <c r="A8" s="391">
        <v>4</v>
      </c>
      <c r="B8" s="653" t="s">
        <v>186</v>
      </c>
      <c r="C8" s="757">
        <v>91094.73</v>
      </c>
      <c r="D8" s="654">
        <v>32</v>
      </c>
      <c r="E8" s="655">
        <v>32</v>
      </c>
      <c r="F8" s="655">
        <v>32</v>
      </c>
      <c r="G8" s="476">
        <f t="shared" si="1"/>
        <v>0</v>
      </c>
      <c r="I8" s="423">
        <f t="shared" si="2"/>
        <v>1</v>
      </c>
    </row>
    <row r="9" spans="1:9">
      <c r="A9" s="391">
        <v>5</v>
      </c>
      <c r="B9" s="653" t="s">
        <v>196</v>
      </c>
      <c r="C9" s="757">
        <v>120539</v>
      </c>
      <c r="D9" s="654">
        <v>31</v>
      </c>
      <c r="E9" s="655">
        <v>40</v>
      </c>
      <c r="F9" s="655">
        <v>31</v>
      </c>
      <c r="G9" s="476">
        <f t="shared" si="1"/>
        <v>-9</v>
      </c>
      <c r="I9" s="423">
        <f t="shared" si="2"/>
        <v>1</v>
      </c>
    </row>
    <row r="10" spans="1:9">
      <c r="A10" s="391">
        <v>6</v>
      </c>
      <c r="B10" s="653" t="s">
        <v>167</v>
      </c>
      <c r="C10" s="757">
        <v>73576</v>
      </c>
      <c r="D10" s="654">
        <v>19</v>
      </c>
      <c r="E10" s="655">
        <v>19</v>
      </c>
      <c r="F10" s="655">
        <v>19</v>
      </c>
      <c r="G10" s="476">
        <f t="shared" si="1"/>
        <v>0</v>
      </c>
      <c r="I10" s="423">
        <f t="shared" si="2"/>
        <v>1</v>
      </c>
    </row>
    <row r="11" spans="1:9">
      <c r="A11" s="391">
        <v>7</v>
      </c>
      <c r="B11" s="653" t="s">
        <v>194</v>
      </c>
      <c r="C11" s="757">
        <v>20169.75</v>
      </c>
      <c r="D11" s="654">
        <v>10</v>
      </c>
      <c r="E11" s="655">
        <v>13</v>
      </c>
      <c r="F11" s="655">
        <v>10</v>
      </c>
      <c r="G11" s="476">
        <f t="shared" si="1"/>
        <v>-3</v>
      </c>
      <c r="I11" s="423">
        <f t="shared" si="2"/>
        <v>1</v>
      </c>
    </row>
    <row r="12" spans="1:9">
      <c r="A12" s="391">
        <v>8</v>
      </c>
      <c r="B12" s="653" t="s">
        <v>155</v>
      </c>
      <c r="C12" s="757">
        <v>2</v>
      </c>
      <c r="D12" s="654">
        <v>0</v>
      </c>
      <c r="E12" s="655">
        <v>0</v>
      </c>
      <c r="F12" s="655">
        <v>0</v>
      </c>
      <c r="G12" s="476">
        <f t="shared" si="1"/>
        <v>0</v>
      </c>
      <c r="I12" s="423">
        <f t="shared" si="2"/>
        <v>0</v>
      </c>
    </row>
    <row r="13" spans="1:9">
      <c r="A13" s="391">
        <v>9</v>
      </c>
      <c r="B13" s="653" t="s">
        <v>156</v>
      </c>
      <c r="C13" s="757">
        <v>7</v>
      </c>
      <c r="D13" s="654">
        <v>0</v>
      </c>
      <c r="E13" s="655">
        <v>0</v>
      </c>
      <c r="F13" s="655">
        <v>0</v>
      </c>
      <c r="G13" s="476">
        <f t="shared" si="1"/>
        <v>0</v>
      </c>
      <c r="I13" s="423">
        <f t="shared" si="2"/>
        <v>0</v>
      </c>
    </row>
    <row r="14" spans="1:9">
      <c r="A14" s="391">
        <v>10</v>
      </c>
      <c r="B14" s="653" t="s">
        <v>157</v>
      </c>
      <c r="C14" s="757">
        <v>177.2</v>
      </c>
      <c r="D14" s="654">
        <v>0</v>
      </c>
      <c r="E14" s="655">
        <v>0</v>
      </c>
      <c r="F14" s="655">
        <v>0</v>
      </c>
      <c r="G14" s="476">
        <f t="shared" si="1"/>
        <v>0</v>
      </c>
      <c r="I14" s="423">
        <f t="shared" si="2"/>
        <v>0</v>
      </c>
    </row>
    <row r="15" spans="1:9">
      <c r="A15" s="391">
        <v>11</v>
      </c>
      <c r="B15" s="653" t="s">
        <v>217</v>
      </c>
      <c r="C15" s="757">
        <v>79.459999999999994</v>
      </c>
      <c r="D15" s="654">
        <v>0</v>
      </c>
      <c r="E15" s="655">
        <v>0</v>
      </c>
      <c r="F15" s="655">
        <v>0</v>
      </c>
      <c r="G15" s="476">
        <f t="shared" si="1"/>
        <v>0</v>
      </c>
      <c r="I15" s="423">
        <f t="shared" si="2"/>
        <v>0</v>
      </c>
    </row>
    <row r="16" spans="1:9">
      <c r="A16" s="391">
        <v>12</v>
      </c>
      <c r="B16" s="653" t="s">
        <v>158</v>
      </c>
      <c r="C16" s="757">
        <v>2</v>
      </c>
      <c r="D16" s="654">
        <v>0</v>
      </c>
      <c r="E16" s="655">
        <v>0</v>
      </c>
      <c r="F16" s="655">
        <v>0</v>
      </c>
      <c r="G16" s="476">
        <f t="shared" si="1"/>
        <v>0</v>
      </c>
      <c r="I16" s="423">
        <f t="shared" si="2"/>
        <v>0</v>
      </c>
    </row>
    <row r="17" spans="1:9">
      <c r="A17" s="391">
        <v>13</v>
      </c>
      <c r="B17" s="653" t="s">
        <v>159</v>
      </c>
      <c r="C17" s="757">
        <v>54</v>
      </c>
      <c r="D17" s="654">
        <v>0</v>
      </c>
      <c r="E17" s="655">
        <v>0</v>
      </c>
      <c r="F17" s="655">
        <v>0</v>
      </c>
      <c r="G17" s="476">
        <f t="shared" si="1"/>
        <v>0</v>
      </c>
      <c r="I17" s="423">
        <f t="shared" si="2"/>
        <v>0</v>
      </c>
    </row>
    <row r="18" spans="1:9">
      <c r="A18" s="391">
        <v>14</v>
      </c>
      <c r="B18" s="653" t="s">
        <v>160</v>
      </c>
      <c r="C18" s="757">
        <v>2247.75</v>
      </c>
      <c r="D18" s="654">
        <v>0</v>
      </c>
      <c r="E18" s="655">
        <v>0</v>
      </c>
      <c r="F18" s="655">
        <v>0</v>
      </c>
      <c r="G18" s="476">
        <f t="shared" si="1"/>
        <v>0</v>
      </c>
      <c r="I18" s="423">
        <f t="shared" si="2"/>
        <v>0</v>
      </c>
    </row>
    <row r="19" spans="1:9">
      <c r="A19" s="391">
        <v>15</v>
      </c>
      <c r="B19" s="653" t="s">
        <v>161</v>
      </c>
      <c r="C19" s="757">
        <v>25.5</v>
      </c>
      <c r="D19" s="654">
        <v>0</v>
      </c>
      <c r="E19" s="655">
        <v>0</v>
      </c>
      <c r="F19" s="655">
        <v>0</v>
      </c>
      <c r="G19" s="476">
        <f t="shared" si="1"/>
        <v>0</v>
      </c>
      <c r="I19" s="423">
        <f t="shared" si="2"/>
        <v>0</v>
      </c>
    </row>
    <row r="20" spans="1:9">
      <c r="A20" s="391">
        <v>16</v>
      </c>
      <c r="B20" s="653" t="s">
        <v>162</v>
      </c>
      <c r="C20" s="757">
        <v>54.5</v>
      </c>
      <c r="D20" s="654">
        <v>0</v>
      </c>
      <c r="E20" s="655">
        <v>0</v>
      </c>
      <c r="F20" s="655">
        <v>0</v>
      </c>
      <c r="G20" s="476">
        <f t="shared" si="1"/>
        <v>0</v>
      </c>
      <c r="I20" s="423">
        <f t="shared" si="2"/>
        <v>0</v>
      </c>
    </row>
    <row r="21" spans="1:9">
      <c r="A21" s="391">
        <v>17</v>
      </c>
      <c r="B21" s="653" t="s">
        <v>174</v>
      </c>
      <c r="C21" s="757">
        <v>7515</v>
      </c>
      <c r="D21" s="654">
        <v>0</v>
      </c>
      <c r="E21" s="655">
        <v>0</v>
      </c>
      <c r="F21" s="655">
        <v>0</v>
      </c>
      <c r="G21" s="476">
        <f t="shared" si="1"/>
        <v>0</v>
      </c>
      <c r="I21" s="423">
        <f t="shared" si="2"/>
        <v>0</v>
      </c>
    </row>
    <row r="22" spans="1:9">
      <c r="A22" s="391">
        <v>18</v>
      </c>
      <c r="B22" s="653" t="s">
        <v>175</v>
      </c>
      <c r="C22" s="757">
        <v>28.75</v>
      </c>
      <c r="D22" s="654">
        <v>0</v>
      </c>
      <c r="E22" s="655">
        <v>0</v>
      </c>
      <c r="F22" s="655">
        <v>0</v>
      </c>
      <c r="G22" s="476">
        <f t="shared" si="1"/>
        <v>0</v>
      </c>
      <c r="I22" s="423">
        <f t="shared" si="2"/>
        <v>0</v>
      </c>
    </row>
    <row r="23" spans="1:9">
      <c r="A23" s="391">
        <v>19</v>
      </c>
      <c r="B23" s="653" t="s">
        <v>176</v>
      </c>
      <c r="C23" s="757">
        <v>3822</v>
      </c>
      <c r="D23" s="654">
        <v>0</v>
      </c>
      <c r="E23" s="655">
        <v>0</v>
      </c>
      <c r="F23" s="655">
        <v>0</v>
      </c>
      <c r="G23" s="476">
        <f t="shared" si="1"/>
        <v>0</v>
      </c>
      <c r="I23" s="423">
        <f t="shared" si="2"/>
        <v>0</v>
      </c>
    </row>
    <row r="24" spans="1:9">
      <c r="A24" s="391">
        <v>20</v>
      </c>
      <c r="B24" s="653" t="s">
        <v>177</v>
      </c>
      <c r="C24" s="757">
        <v>6787.03</v>
      </c>
      <c r="D24" s="654">
        <v>0</v>
      </c>
      <c r="E24" s="655">
        <v>0</v>
      </c>
      <c r="F24" s="655">
        <v>0</v>
      </c>
      <c r="G24" s="476">
        <f t="shared" si="1"/>
        <v>0</v>
      </c>
      <c r="I24" s="423">
        <f t="shared" si="2"/>
        <v>0</v>
      </c>
    </row>
    <row r="25" spans="1:9">
      <c r="A25" s="391">
        <v>21</v>
      </c>
      <c r="B25" s="653" t="s">
        <v>178</v>
      </c>
      <c r="C25" s="757">
        <v>2706.75</v>
      </c>
      <c r="D25" s="654">
        <v>0</v>
      </c>
      <c r="E25" s="655">
        <v>0</v>
      </c>
      <c r="F25" s="655">
        <v>0</v>
      </c>
      <c r="G25" s="476">
        <f t="shared" si="1"/>
        <v>0</v>
      </c>
      <c r="I25" s="423">
        <f t="shared" si="2"/>
        <v>0</v>
      </c>
    </row>
    <row r="26" spans="1:9">
      <c r="A26" s="391">
        <v>22</v>
      </c>
      <c r="B26" s="653" t="s">
        <v>179</v>
      </c>
      <c r="C26" s="757">
        <v>157</v>
      </c>
      <c r="D26" s="654">
        <v>0</v>
      </c>
      <c r="E26" s="655">
        <v>0</v>
      </c>
      <c r="F26" s="655">
        <v>0</v>
      </c>
      <c r="G26" s="476">
        <f t="shared" si="1"/>
        <v>0</v>
      </c>
      <c r="I26" s="423">
        <f t="shared" si="2"/>
        <v>0</v>
      </c>
    </row>
    <row r="27" spans="1:9">
      <c r="A27" s="391">
        <v>23</v>
      </c>
      <c r="B27" s="653" t="s">
        <v>180</v>
      </c>
      <c r="C27" s="757">
        <v>0.25</v>
      </c>
      <c r="D27" s="654">
        <v>0</v>
      </c>
      <c r="E27" s="655">
        <v>0</v>
      </c>
      <c r="F27" s="655">
        <v>0</v>
      </c>
      <c r="G27" s="476">
        <f t="shared" si="1"/>
        <v>0</v>
      </c>
      <c r="I27" s="423">
        <f t="shared" si="2"/>
        <v>0</v>
      </c>
    </row>
    <row r="28" spans="1:9">
      <c r="A28" s="391">
        <v>24</v>
      </c>
      <c r="B28" s="656" t="s">
        <v>181</v>
      </c>
      <c r="C28" s="757">
        <v>18</v>
      </c>
      <c r="D28" s="654">
        <v>0</v>
      </c>
      <c r="E28" s="655">
        <v>0</v>
      </c>
      <c r="F28" s="655">
        <v>0</v>
      </c>
      <c r="G28" s="476">
        <f t="shared" si="1"/>
        <v>0</v>
      </c>
      <c r="I28" s="423">
        <f t="shared" si="2"/>
        <v>0</v>
      </c>
    </row>
    <row r="29" spans="1:9">
      <c r="A29" s="391">
        <v>25</v>
      </c>
      <c r="B29" s="653" t="s">
        <v>165</v>
      </c>
      <c r="C29" s="757">
        <v>692.75</v>
      </c>
      <c r="D29" s="654">
        <v>0</v>
      </c>
      <c r="E29" s="655">
        <v>0</v>
      </c>
      <c r="F29" s="655">
        <v>0</v>
      </c>
      <c r="G29" s="476">
        <f t="shared" si="1"/>
        <v>0</v>
      </c>
      <c r="I29" s="423">
        <f t="shared" si="2"/>
        <v>0</v>
      </c>
    </row>
    <row r="30" spans="1:9">
      <c r="A30" s="391">
        <v>26</v>
      </c>
      <c r="B30" s="653" t="s">
        <v>166</v>
      </c>
      <c r="C30" s="757">
        <v>329</v>
      </c>
      <c r="D30" s="759">
        <v>0</v>
      </c>
      <c r="E30" s="655">
        <v>0</v>
      </c>
      <c r="F30" s="655">
        <v>0</v>
      </c>
      <c r="G30" s="476">
        <f t="shared" si="1"/>
        <v>0</v>
      </c>
      <c r="I30" s="423">
        <f t="shared" si="2"/>
        <v>0</v>
      </c>
    </row>
    <row r="31" spans="1:9">
      <c r="A31" s="391">
        <v>27</v>
      </c>
      <c r="B31" s="653" t="s">
        <v>168</v>
      </c>
      <c r="C31" s="757">
        <v>1401</v>
      </c>
      <c r="D31" s="654">
        <v>0</v>
      </c>
      <c r="E31" s="655">
        <v>0</v>
      </c>
      <c r="F31" s="655">
        <v>0</v>
      </c>
      <c r="G31" s="476">
        <f t="shared" si="1"/>
        <v>0</v>
      </c>
      <c r="I31" s="423">
        <f t="shared" si="2"/>
        <v>0</v>
      </c>
    </row>
    <row r="32" spans="1:9">
      <c r="A32" s="391">
        <v>28</v>
      </c>
      <c r="B32" s="653" t="s">
        <v>169</v>
      </c>
      <c r="C32" s="757">
        <v>4950.75</v>
      </c>
      <c r="D32" s="654">
        <v>0</v>
      </c>
      <c r="E32" s="655">
        <v>0</v>
      </c>
      <c r="F32" s="655">
        <v>0</v>
      </c>
      <c r="G32" s="476">
        <f t="shared" si="1"/>
        <v>0</v>
      </c>
      <c r="I32" s="423">
        <f t="shared" si="2"/>
        <v>0</v>
      </c>
    </row>
    <row r="33" spans="1:9">
      <c r="A33" s="391">
        <v>29</v>
      </c>
      <c r="B33" s="653" t="s">
        <v>170</v>
      </c>
      <c r="C33" s="757">
        <v>90199</v>
      </c>
      <c r="D33" s="654">
        <v>0</v>
      </c>
      <c r="E33" s="655">
        <v>0</v>
      </c>
      <c r="F33" s="655">
        <v>0</v>
      </c>
      <c r="G33" s="476">
        <f t="shared" si="1"/>
        <v>0</v>
      </c>
      <c r="I33" s="423">
        <f t="shared" si="2"/>
        <v>0</v>
      </c>
    </row>
    <row r="34" spans="1:9">
      <c r="A34" s="391">
        <v>30</v>
      </c>
      <c r="B34" s="653" t="s">
        <v>171</v>
      </c>
      <c r="C34" s="757">
        <v>0.1</v>
      </c>
      <c r="D34" s="654">
        <v>0</v>
      </c>
      <c r="E34" s="655">
        <v>0</v>
      </c>
      <c r="F34" s="655">
        <v>0</v>
      </c>
      <c r="G34" s="476">
        <f t="shared" si="1"/>
        <v>0</v>
      </c>
      <c r="I34" s="423">
        <f t="shared" si="2"/>
        <v>0</v>
      </c>
    </row>
    <row r="35" spans="1:9">
      <c r="A35" s="391">
        <v>31</v>
      </c>
      <c r="B35" s="653" t="s">
        <v>172</v>
      </c>
      <c r="C35" s="757">
        <v>830</v>
      </c>
      <c r="D35" s="654">
        <v>0</v>
      </c>
      <c r="E35" s="655">
        <v>0</v>
      </c>
      <c r="F35" s="655">
        <v>0</v>
      </c>
      <c r="G35" s="476">
        <f t="shared" si="1"/>
        <v>0</v>
      </c>
      <c r="I35" s="423">
        <f t="shared" si="2"/>
        <v>0</v>
      </c>
    </row>
    <row r="36" spans="1:9">
      <c r="A36" s="391">
        <v>32</v>
      </c>
      <c r="B36" s="653" t="s">
        <v>134</v>
      </c>
      <c r="C36" s="757">
        <v>294.75</v>
      </c>
      <c r="D36" s="654">
        <v>0</v>
      </c>
      <c r="E36" s="655">
        <v>0</v>
      </c>
      <c r="F36" s="655">
        <v>0</v>
      </c>
      <c r="G36" s="476">
        <f t="shared" si="1"/>
        <v>0</v>
      </c>
      <c r="I36" s="423">
        <f t="shared" si="2"/>
        <v>0</v>
      </c>
    </row>
    <row r="37" spans="1:9">
      <c r="A37" s="391">
        <v>33</v>
      </c>
      <c r="B37" s="653" t="s">
        <v>135</v>
      </c>
      <c r="C37" s="757">
        <v>34.5</v>
      </c>
      <c r="D37" s="654">
        <v>0</v>
      </c>
      <c r="E37" s="655">
        <v>0</v>
      </c>
      <c r="F37" s="655">
        <v>0</v>
      </c>
      <c r="G37" s="476">
        <f t="shared" si="1"/>
        <v>0</v>
      </c>
      <c r="I37" s="423">
        <f t="shared" si="2"/>
        <v>0</v>
      </c>
    </row>
    <row r="38" spans="1:9">
      <c r="A38" s="391">
        <v>34</v>
      </c>
      <c r="B38" s="653" t="s">
        <v>136</v>
      </c>
      <c r="C38" s="757">
        <v>297.5</v>
      </c>
      <c r="D38" s="654">
        <v>0</v>
      </c>
      <c r="E38" s="655">
        <v>0</v>
      </c>
      <c r="F38" s="655">
        <v>0</v>
      </c>
      <c r="G38" s="476">
        <f t="shared" si="1"/>
        <v>0</v>
      </c>
      <c r="I38" s="423">
        <f t="shared" si="2"/>
        <v>0</v>
      </c>
    </row>
    <row r="39" spans="1:9">
      <c r="A39" s="391">
        <v>35</v>
      </c>
      <c r="B39" s="653" t="s">
        <v>137</v>
      </c>
      <c r="C39" s="757">
        <v>21</v>
      </c>
      <c r="D39" s="654">
        <v>0</v>
      </c>
      <c r="E39" s="655">
        <v>0</v>
      </c>
      <c r="F39" s="655">
        <v>0</v>
      </c>
      <c r="G39" s="476">
        <f t="shared" si="1"/>
        <v>0</v>
      </c>
      <c r="I39" s="423">
        <f t="shared" si="2"/>
        <v>0</v>
      </c>
    </row>
    <row r="40" spans="1:9">
      <c r="A40" s="391">
        <v>36</v>
      </c>
      <c r="B40" s="653" t="s">
        <v>138</v>
      </c>
      <c r="C40" s="757">
        <v>1172</v>
      </c>
      <c r="D40" s="654">
        <v>0</v>
      </c>
      <c r="E40" s="655">
        <v>0</v>
      </c>
      <c r="F40" s="655">
        <v>0</v>
      </c>
      <c r="G40" s="476">
        <f t="shared" si="1"/>
        <v>0</v>
      </c>
      <c r="I40" s="423">
        <f t="shared" si="2"/>
        <v>0</v>
      </c>
    </row>
    <row r="41" spans="1:9">
      <c r="A41" s="391">
        <v>37</v>
      </c>
      <c r="B41" s="653" t="s">
        <v>139</v>
      </c>
      <c r="C41" s="757">
        <v>1718.25</v>
      </c>
      <c r="D41" s="654">
        <v>0</v>
      </c>
      <c r="E41" s="655">
        <v>0</v>
      </c>
      <c r="F41" s="655">
        <v>0</v>
      </c>
      <c r="G41" s="476">
        <f t="shared" si="1"/>
        <v>0</v>
      </c>
      <c r="I41" s="423">
        <f t="shared" si="2"/>
        <v>0</v>
      </c>
    </row>
    <row r="42" spans="1:9">
      <c r="A42" s="391">
        <v>38</v>
      </c>
      <c r="B42" s="653" t="s">
        <v>140</v>
      </c>
      <c r="C42" s="757">
        <v>305.25</v>
      </c>
      <c r="D42" s="654">
        <v>0</v>
      </c>
      <c r="E42" s="655">
        <v>0</v>
      </c>
      <c r="F42" s="655">
        <v>0</v>
      </c>
      <c r="G42" s="476">
        <f t="shared" si="1"/>
        <v>0</v>
      </c>
      <c r="I42" s="423">
        <f t="shared" si="2"/>
        <v>0</v>
      </c>
    </row>
    <row r="43" spans="1:9">
      <c r="A43" s="391">
        <v>39</v>
      </c>
      <c r="B43" s="653" t="s">
        <v>142</v>
      </c>
      <c r="C43" s="757">
        <v>675.25</v>
      </c>
      <c r="D43" s="654">
        <v>0</v>
      </c>
      <c r="E43" s="655">
        <v>0</v>
      </c>
      <c r="F43" s="655">
        <v>0</v>
      </c>
      <c r="G43" s="476">
        <f t="shared" si="1"/>
        <v>0</v>
      </c>
      <c r="I43" s="423">
        <f t="shared" si="2"/>
        <v>0</v>
      </c>
    </row>
    <row r="44" spans="1:9">
      <c r="A44" s="391">
        <v>40</v>
      </c>
      <c r="B44" s="653" t="s">
        <v>143</v>
      </c>
      <c r="C44" s="757">
        <v>80</v>
      </c>
      <c r="D44" s="654">
        <v>0</v>
      </c>
      <c r="E44" s="655">
        <v>0</v>
      </c>
      <c r="F44" s="655">
        <v>0</v>
      </c>
      <c r="G44" s="476">
        <f t="shared" si="1"/>
        <v>0</v>
      </c>
      <c r="I44" s="423">
        <f t="shared" si="2"/>
        <v>0</v>
      </c>
    </row>
    <row r="45" spans="1:9">
      <c r="A45" s="391">
        <v>41</v>
      </c>
      <c r="B45" s="653" t="s">
        <v>144</v>
      </c>
      <c r="C45" s="757">
        <v>69.25</v>
      </c>
      <c r="D45" s="654">
        <v>0</v>
      </c>
      <c r="E45" s="655">
        <v>0</v>
      </c>
      <c r="F45" s="655">
        <v>0</v>
      </c>
      <c r="G45" s="476">
        <f t="shared" si="1"/>
        <v>0</v>
      </c>
      <c r="I45" s="423">
        <f t="shared" si="2"/>
        <v>0</v>
      </c>
    </row>
    <row r="46" spans="1:9">
      <c r="A46" s="391">
        <v>42</v>
      </c>
      <c r="B46" s="653" t="s">
        <v>146</v>
      </c>
      <c r="C46" s="757">
        <v>17083.62</v>
      </c>
      <c r="D46" s="654">
        <v>0</v>
      </c>
      <c r="E46" s="655">
        <v>0</v>
      </c>
      <c r="F46" s="655">
        <v>0</v>
      </c>
      <c r="G46" s="476">
        <f t="shared" si="1"/>
        <v>0</v>
      </c>
      <c r="I46" s="423">
        <f t="shared" si="2"/>
        <v>0</v>
      </c>
    </row>
    <row r="47" spans="1:9">
      <c r="A47" s="391">
        <v>43</v>
      </c>
      <c r="B47" s="653" t="s">
        <v>147</v>
      </c>
      <c r="C47" s="757">
        <v>677.8</v>
      </c>
      <c r="D47" s="654">
        <v>0</v>
      </c>
      <c r="E47" s="655">
        <v>0</v>
      </c>
      <c r="F47" s="655">
        <v>0</v>
      </c>
      <c r="G47" s="476">
        <f t="shared" si="1"/>
        <v>0</v>
      </c>
      <c r="I47" s="423">
        <f t="shared" si="2"/>
        <v>0</v>
      </c>
    </row>
    <row r="48" spans="1:9">
      <c r="A48" s="391">
        <v>44</v>
      </c>
      <c r="B48" s="656" t="s">
        <v>148</v>
      </c>
      <c r="C48" s="757">
        <v>1364.64</v>
      </c>
      <c r="D48" s="654">
        <v>0</v>
      </c>
      <c r="E48" s="655">
        <v>0</v>
      </c>
      <c r="F48" s="655">
        <v>0</v>
      </c>
      <c r="G48" s="476">
        <f t="shared" si="1"/>
        <v>0</v>
      </c>
      <c r="I48" s="423">
        <f t="shared" si="2"/>
        <v>0</v>
      </c>
    </row>
    <row r="49" spans="1:9">
      <c r="A49" s="391">
        <v>45</v>
      </c>
      <c r="B49" s="653" t="s">
        <v>149</v>
      </c>
      <c r="C49" s="757">
        <v>1163.1400000000001</v>
      </c>
      <c r="D49" s="654">
        <v>0</v>
      </c>
      <c r="E49" s="655">
        <v>0</v>
      </c>
      <c r="F49" s="655">
        <v>0</v>
      </c>
      <c r="G49" s="476">
        <f t="shared" si="1"/>
        <v>0</v>
      </c>
      <c r="I49" s="423">
        <f t="shared" si="2"/>
        <v>0</v>
      </c>
    </row>
    <row r="50" spans="1:9">
      <c r="A50" s="391">
        <v>46</v>
      </c>
      <c r="B50" s="653" t="s">
        <v>150</v>
      </c>
      <c r="C50" s="757">
        <v>260.75</v>
      </c>
      <c r="D50" s="654">
        <v>0</v>
      </c>
      <c r="E50" s="655">
        <v>0</v>
      </c>
      <c r="F50" s="655">
        <v>0</v>
      </c>
      <c r="G50" s="476">
        <f t="shared" si="1"/>
        <v>0</v>
      </c>
      <c r="I50" s="423">
        <f t="shared" si="2"/>
        <v>0</v>
      </c>
    </row>
    <row r="51" spans="1:9">
      <c r="A51" s="391">
        <v>47</v>
      </c>
      <c r="B51" s="653" t="s">
        <v>152</v>
      </c>
      <c r="C51" s="757">
        <v>305</v>
      </c>
      <c r="D51" s="654">
        <v>0</v>
      </c>
      <c r="E51" s="655">
        <v>0</v>
      </c>
      <c r="F51" s="655">
        <v>0</v>
      </c>
      <c r="G51" s="476">
        <f t="shared" si="1"/>
        <v>0</v>
      </c>
      <c r="I51" s="423">
        <f t="shared" si="2"/>
        <v>0</v>
      </c>
    </row>
    <row r="52" spans="1:9">
      <c r="A52" s="391">
        <v>48</v>
      </c>
      <c r="B52" s="653" t="s">
        <v>153</v>
      </c>
      <c r="C52" s="757">
        <v>182.5</v>
      </c>
      <c r="D52" s="654">
        <v>0</v>
      </c>
      <c r="E52" s="655">
        <v>0</v>
      </c>
      <c r="F52" s="655">
        <v>0</v>
      </c>
      <c r="G52" s="476">
        <f t="shared" si="1"/>
        <v>0</v>
      </c>
      <c r="I52" s="423">
        <f t="shared" si="2"/>
        <v>0</v>
      </c>
    </row>
    <row r="53" spans="1:9">
      <c r="A53" s="391">
        <v>49</v>
      </c>
      <c r="B53" s="653" t="s">
        <v>183</v>
      </c>
      <c r="C53" s="757">
        <v>9199</v>
      </c>
      <c r="D53" s="654">
        <v>0</v>
      </c>
      <c r="E53" s="655">
        <v>0</v>
      </c>
      <c r="F53" s="655">
        <v>0</v>
      </c>
      <c r="G53" s="476">
        <f t="shared" si="1"/>
        <v>0</v>
      </c>
      <c r="I53" s="423">
        <f t="shared" si="2"/>
        <v>0</v>
      </c>
    </row>
    <row r="54" spans="1:9">
      <c r="A54" s="391">
        <v>50</v>
      </c>
      <c r="B54" s="653" t="s">
        <v>185</v>
      </c>
      <c r="C54" s="757">
        <v>5635.76</v>
      </c>
      <c r="D54" s="654">
        <v>0</v>
      </c>
      <c r="E54" s="655">
        <v>0</v>
      </c>
      <c r="F54" s="655">
        <v>0</v>
      </c>
      <c r="G54" s="476">
        <f t="shared" si="1"/>
        <v>0</v>
      </c>
      <c r="I54" s="423">
        <f t="shared" si="2"/>
        <v>0</v>
      </c>
    </row>
    <row r="55" spans="1:9">
      <c r="A55" s="391">
        <v>51</v>
      </c>
      <c r="B55" s="758" t="s">
        <v>187</v>
      </c>
      <c r="C55" s="757">
        <v>33153.5</v>
      </c>
      <c r="D55" s="654">
        <v>0</v>
      </c>
      <c r="E55" s="655">
        <v>0</v>
      </c>
      <c r="F55" s="655">
        <v>0</v>
      </c>
      <c r="G55" s="476">
        <f t="shared" si="1"/>
        <v>0</v>
      </c>
      <c r="I55" s="423">
        <f t="shared" si="2"/>
        <v>0</v>
      </c>
    </row>
    <row r="56" spans="1:9">
      <c r="A56" s="391">
        <v>52</v>
      </c>
      <c r="B56" s="656" t="s">
        <v>188</v>
      </c>
      <c r="C56" s="657">
        <v>5374.2</v>
      </c>
      <c r="D56" s="657">
        <v>0</v>
      </c>
      <c r="E56" s="657">
        <v>0</v>
      </c>
      <c r="F56" s="655">
        <v>0</v>
      </c>
      <c r="G56" s="476">
        <f t="shared" si="1"/>
        <v>0</v>
      </c>
      <c r="I56" s="423">
        <f t="shared" si="2"/>
        <v>0</v>
      </c>
    </row>
    <row r="57" spans="1:9">
      <c r="A57" s="391">
        <v>53</v>
      </c>
      <c r="B57" s="653" t="s">
        <v>189</v>
      </c>
      <c r="C57" s="757">
        <v>6546.5</v>
      </c>
      <c r="D57" s="654">
        <v>0</v>
      </c>
      <c r="E57" s="655">
        <v>0</v>
      </c>
      <c r="F57" s="655">
        <v>0</v>
      </c>
      <c r="G57" s="476">
        <f t="shared" si="1"/>
        <v>0</v>
      </c>
      <c r="I57" s="423">
        <f t="shared" si="2"/>
        <v>0</v>
      </c>
    </row>
    <row r="58" spans="1:9">
      <c r="A58" s="391">
        <v>54</v>
      </c>
      <c r="B58" s="653" t="s">
        <v>190</v>
      </c>
      <c r="C58" s="757">
        <v>8300.0499999999993</v>
      </c>
      <c r="D58" s="654">
        <v>0</v>
      </c>
      <c r="E58" s="655">
        <v>0</v>
      </c>
      <c r="F58" s="655">
        <v>0</v>
      </c>
      <c r="G58" s="476">
        <f t="shared" si="1"/>
        <v>0</v>
      </c>
      <c r="I58" s="423">
        <f t="shared" si="2"/>
        <v>0</v>
      </c>
    </row>
    <row r="59" spans="1:9">
      <c r="A59" s="391">
        <v>55</v>
      </c>
      <c r="B59" s="653" t="s">
        <v>191</v>
      </c>
      <c r="C59" s="757">
        <v>2941</v>
      </c>
      <c r="D59" s="654">
        <v>0</v>
      </c>
      <c r="E59" s="655">
        <v>0</v>
      </c>
      <c r="F59" s="655">
        <v>0</v>
      </c>
      <c r="G59" s="476">
        <f t="shared" si="1"/>
        <v>0</v>
      </c>
      <c r="I59" s="423">
        <f t="shared" si="2"/>
        <v>0</v>
      </c>
    </row>
    <row r="60" spans="1:9">
      <c r="A60" s="391">
        <v>56</v>
      </c>
      <c r="B60" s="656" t="s">
        <v>193</v>
      </c>
      <c r="C60" s="757">
        <v>46473.45</v>
      </c>
      <c r="D60" s="654">
        <v>0</v>
      </c>
      <c r="E60" s="655">
        <v>0</v>
      </c>
      <c r="F60" s="655">
        <v>0</v>
      </c>
      <c r="G60" s="476">
        <f t="shared" si="1"/>
        <v>0</v>
      </c>
      <c r="I60" s="423">
        <f t="shared" si="2"/>
        <v>0</v>
      </c>
    </row>
    <row r="61" spans="1:9">
      <c r="A61" s="391">
        <v>57</v>
      </c>
      <c r="B61" s="653" t="s">
        <v>195</v>
      </c>
      <c r="C61" s="757">
        <v>1362</v>
      </c>
      <c r="D61" s="654">
        <v>0</v>
      </c>
      <c r="E61" s="655">
        <v>0</v>
      </c>
      <c r="F61" s="655">
        <v>0</v>
      </c>
      <c r="G61" s="476">
        <f t="shared" si="1"/>
        <v>0</v>
      </c>
      <c r="I61" s="423">
        <f t="shared" si="2"/>
        <v>0</v>
      </c>
    </row>
    <row r="62" spans="1:9">
      <c r="A62" s="391">
        <v>58</v>
      </c>
      <c r="B62" s="653" t="s">
        <v>116</v>
      </c>
      <c r="C62" s="757">
        <v>1176.1600000000001</v>
      </c>
      <c r="D62" s="654">
        <v>0</v>
      </c>
      <c r="E62" s="655">
        <v>0</v>
      </c>
      <c r="F62" s="655">
        <v>0</v>
      </c>
      <c r="G62" s="476">
        <f t="shared" si="1"/>
        <v>0</v>
      </c>
      <c r="I62" s="423">
        <f t="shared" si="2"/>
        <v>0</v>
      </c>
    </row>
    <row r="63" spans="1:9">
      <c r="A63" s="391">
        <v>59</v>
      </c>
      <c r="B63" s="653" t="s">
        <v>118</v>
      </c>
      <c r="C63" s="757">
        <v>1522.25</v>
      </c>
      <c r="D63" s="654">
        <v>0</v>
      </c>
      <c r="E63" s="655">
        <v>0</v>
      </c>
      <c r="F63" s="655">
        <v>0</v>
      </c>
      <c r="G63" s="476">
        <f t="shared" si="1"/>
        <v>0</v>
      </c>
      <c r="I63" s="423">
        <f t="shared" si="2"/>
        <v>0</v>
      </c>
    </row>
    <row r="64" spans="1:9">
      <c r="A64" s="391">
        <v>60</v>
      </c>
      <c r="B64" s="653" t="s">
        <v>117</v>
      </c>
      <c r="C64" s="757">
        <v>1180.0999999999999</v>
      </c>
      <c r="D64" s="654">
        <v>0</v>
      </c>
      <c r="E64" s="655">
        <v>0</v>
      </c>
      <c r="F64" s="655">
        <v>0</v>
      </c>
      <c r="G64" s="476">
        <f t="shared" si="1"/>
        <v>0</v>
      </c>
      <c r="I64" s="423">
        <f t="shared" si="2"/>
        <v>0</v>
      </c>
    </row>
    <row r="65" spans="1:9">
      <c r="A65" s="391">
        <v>61</v>
      </c>
      <c r="B65" s="653" t="s">
        <v>119</v>
      </c>
      <c r="C65" s="757">
        <v>2050.81</v>
      </c>
      <c r="D65" s="654">
        <v>0</v>
      </c>
      <c r="E65" s="655">
        <v>0</v>
      </c>
      <c r="F65" s="655">
        <v>0</v>
      </c>
      <c r="G65" s="476">
        <f t="shared" si="1"/>
        <v>0</v>
      </c>
      <c r="I65" s="423">
        <f t="shared" si="2"/>
        <v>0</v>
      </c>
    </row>
    <row r="66" spans="1:9">
      <c r="A66" s="391">
        <v>62</v>
      </c>
      <c r="B66" s="653" t="s">
        <v>120</v>
      </c>
      <c r="C66" s="757">
        <v>179.55</v>
      </c>
      <c r="D66" s="654">
        <v>0</v>
      </c>
      <c r="E66" s="655">
        <v>0</v>
      </c>
      <c r="F66" s="655">
        <v>0</v>
      </c>
      <c r="G66" s="476">
        <f t="shared" si="1"/>
        <v>0</v>
      </c>
      <c r="I66" s="423">
        <f t="shared" si="2"/>
        <v>0</v>
      </c>
    </row>
    <row r="67" spans="1:9">
      <c r="A67" s="391">
        <v>63</v>
      </c>
      <c r="B67" s="653" t="s">
        <v>121</v>
      </c>
      <c r="C67" s="757">
        <v>60.28</v>
      </c>
      <c r="D67" s="654">
        <v>0</v>
      </c>
      <c r="E67" s="655">
        <v>0</v>
      </c>
      <c r="F67" s="655">
        <v>0</v>
      </c>
      <c r="G67" s="476">
        <f t="shared" si="1"/>
        <v>0</v>
      </c>
      <c r="I67" s="423">
        <f t="shared" si="2"/>
        <v>0</v>
      </c>
    </row>
    <row r="68" spans="1:9">
      <c r="A68" s="391">
        <v>64</v>
      </c>
      <c r="B68" s="653" t="s">
        <v>122</v>
      </c>
      <c r="C68" s="760">
        <v>86</v>
      </c>
      <c r="D68" s="654">
        <v>0</v>
      </c>
      <c r="E68" s="655">
        <v>0</v>
      </c>
      <c r="F68" s="655">
        <v>0</v>
      </c>
      <c r="G68" s="476">
        <f t="shared" si="1"/>
        <v>0</v>
      </c>
      <c r="I68" s="423">
        <f t="shared" si="2"/>
        <v>0</v>
      </c>
    </row>
    <row r="69" spans="1:9">
      <c r="A69" s="391">
        <v>65</v>
      </c>
      <c r="B69" s="653" t="s">
        <v>123</v>
      </c>
      <c r="C69" s="757">
        <v>807.11</v>
      </c>
      <c r="D69" s="654">
        <v>0</v>
      </c>
      <c r="E69" s="655">
        <v>0</v>
      </c>
      <c r="F69" s="655">
        <v>0</v>
      </c>
      <c r="G69" s="476">
        <f t="shared" si="1"/>
        <v>0</v>
      </c>
      <c r="I69" s="423">
        <f t="shared" si="2"/>
        <v>0</v>
      </c>
    </row>
    <row r="70" spans="1:9">
      <c r="A70" s="391">
        <v>66</v>
      </c>
      <c r="B70" s="653" t="s">
        <v>124</v>
      </c>
      <c r="C70" s="757">
        <v>2706</v>
      </c>
      <c r="D70" s="654">
        <v>0</v>
      </c>
      <c r="E70" s="655">
        <v>0</v>
      </c>
      <c r="F70" s="655">
        <v>0</v>
      </c>
      <c r="G70" s="476">
        <f t="shared" ref="G70:G81" si="3">+F70-E70</f>
        <v>0</v>
      </c>
      <c r="I70" s="423">
        <f t="shared" ref="I70:I81" si="4">IF(F70&gt;0,1,0)</f>
        <v>0</v>
      </c>
    </row>
    <row r="71" spans="1:9">
      <c r="A71" s="391">
        <v>67</v>
      </c>
      <c r="B71" s="653" t="s">
        <v>125</v>
      </c>
      <c r="C71" s="757">
        <v>1898.3</v>
      </c>
      <c r="D71" s="654">
        <v>0</v>
      </c>
      <c r="E71" s="655">
        <v>0</v>
      </c>
      <c r="F71" s="655">
        <v>0</v>
      </c>
      <c r="G71" s="476">
        <f t="shared" si="3"/>
        <v>0</v>
      </c>
      <c r="I71" s="423">
        <f t="shared" si="4"/>
        <v>0</v>
      </c>
    </row>
    <row r="72" spans="1:9">
      <c r="A72" s="391">
        <v>68</v>
      </c>
      <c r="B72" s="653" t="s">
        <v>126</v>
      </c>
      <c r="C72" s="757">
        <v>1010.75</v>
      </c>
      <c r="D72" s="654">
        <v>0</v>
      </c>
      <c r="E72" s="655">
        <v>0</v>
      </c>
      <c r="F72" s="655">
        <v>0</v>
      </c>
      <c r="G72" s="476">
        <f t="shared" si="3"/>
        <v>0</v>
      </c>
      <c r="I72" s="423">
        <f t="shared" si="4"/>
        <v>0</v>
      </c>
    </row>
    <row r="73" spans="1:9">
      <c r="A73" s="391">
        <v>69</v>
      </c>
      <c r="B73" s="653" t="s">
        <v>127</v>
      </c>
      <c r="C73" s="757">
        <v>60.25</v>
      </c>
      <c r="D73" s="654">
        <v>0</v>
      </c>
      <c r="E73" s="655">
        <v>0</v>
      </c>
      <c r="F73" s="655">
        <v>0</v>
      </c>
      <c r="G73" s="476">
        <f t="shared" si="3"/>
        <v>0</v>
      </c>
      <c r="I73" s="423">
        <f t="shared" si="4"/>
        <v>0</v>
      </c>
    </row>
    <row r="74" spans="1:9">
      <c r="A74" s="391">
        <v>70</v>
      </c>
      <c r="B74" s="653" t="s">
        <v>128</v>
      </c>
      <c r="C74" s="757">
        <v>25</v>
      </c>
      <c r="D74" s="654">
        <v>0</v>
      </c>
      <c r="E74" s="655">
        <v>0</v>
      </c>
      <c r="F74" s="655">
        <v>0</v>
      </c>
      <c r="G74" s="476">
        <f t="shared" si="3"/>
        <v>0</v>
      </c>
      <c r="I74" s="423">
        <f t="shared" si="4"/>
        <v>0</v>
      </c>
    </row>
    <row r="75" spans="1:9">
      <c r="A75" s="391">
        <v>71</v>
      </c>
      <c r="B75" s="653" t="s">
        <v>129</v>
      </c>
      <c r="C75" s="757">
        <v>126.24</v>
      </c>
      <c r="D75" s="654">
        <v>0</v>
      </c>
      <c r="E75" s="655">
        <v>0</v>
      </c>
      <c r="F75" s="655">
        <v>0</v>
      </c>
      <c r="G75" s="476">
        <f t="shared" si="3"/>
        <v>0</v>
      </c>
      <c r="I75" s="423">
        <f t="shared" si="4"/>
        <v>0</v>
      </c>
    </row>
    <row r="76" spans="1:9">
      <c r="A76" s="391">
        <v>72</v>
      </c>
      <c r="B76" s="653" t="s">
        <v>130</v>
      </c>
      <c r="C76" s="757">
        <v>21882</v>
      </c>
      <c r="D76" s="654">
        <v>0</v>
      </c>
      <c r="E76" s="655">
        <v>0</v>
      </c>
      <c r="F76" s="655">
        <v>0</v>
      </c>
      <c r="G76" s="476">
        <f t="shared" si="3"/>
        <v>0</v>
      </c>
      <c r="I76" s="423">
        <f t="shared" si="4"/>
        <v>0</v>
      </c>
    </row>
    <row r="77" spans="1:9">
      <c r="A77" s="391">
        <v>73</v>
      </c>
      <c r="B77" s="653" t="s">
        <v>132</v>
      </c>
      <c r="C77" s="757">
        <v>26781.119999999999</v>
      </c>
      <c r="D77" s="654">
        <v>0</v>
      </c>
      <c r="E77" s="655">
        <v>0</v>
      </c>
      <c r="F77" s="655">
        <v>0</v>
      </c>
      <c r="G77" s="476">
        <f t="shared" si="3"/>
        <v>0</v>
      </c>
      <c r="I77" s="423">
        <f t="shared" si="4"/>
        <v>0</v>
      </c>
    </row>
    <row r="78" spans="1:9">
      <c r="A78" s="391">
        <v>74</v>
      </c>
      <c r="B78" s="653" t="s">
        <v>131</v>
      </c>
      <c r="C78" s="757">
        <v>854.25</v>
      </c>
      <c r="D78" s="654">
        <v>0</v>
      </c>
      <c r="E78" s="655">
        <v>0</v>
      </c>
      <c r="F78" s="655">
        <v>0</v>
      </c>
      <c r="G78" s="476">
        <f t="shared" si="3"/>
        <v>0</v>
      </c>
      <c r="I78" s="423">
        <f t="shared" si="4"/>
        <v>0</v>
      </c>
    </row>
    <row r="79" spans="1:9">
      <c r="A79" s="391">
        <v>75</v>
      </c>
      <c r="B79" s="653" t="s">
        <v>141</v>
      </c>
      <c r="C79" s="757">
        <v>16</v>
      </c>
      <c r="D79" s="654"/>
      <c r="E79" s="655">
        <v>0</v>
      </c>
      <c r="F79" s="655">
        <v>0</v>
      </c>
      <c r="G79" s="476">
        <f t="shared" si="3"/>
        <v>0</v>
      </c>
      <c r="I79" s="423">
        <f t="shared" si="4"/>
        <v>0</v>
      </c>
    </row>
    <row r="80" spans="1:9">
      <c r="A80" s="391">
        <v>76</v>
      </c>
      <c r="B80" s="653" t="s">
        <v>145</v>
      </c>
      <c r="C80" s="757">
        <v>1713.25</v>
      </c>
      <c r="D80" s="654"/>
      <c r="E80" s="655">
        <v>0</v>
      </c>
      <c r="F80" s="655">
        <v>0</v>
      </c>
      <c r="G80" s="476">
        <f t="shared" si="3"/>
        <v>0</v>
      </c>
      <c r="I80" s="423">
        <f t="shared" si="4"/>
        <v>0</v>
      </c>
    </row>
    <row r="81" spans="1:9">
      <c r="A81" s="391">
        <v>77</v>
      </c>
      <c r="B81" s="653" t="s">
        <v>151</v>
      </c>
      <c r="C81" s="757">
        <v>140.5</v>
      </c>
      <c r="D81" s="654"/>
      <c r="E81" s="655">
        <v>0</v>
      </c>
      <c r="F81" s="655">
        <v>0</v>
      </c>
      <c r="G81" s="476">
        <f t="shared" si="3"/>
        <v>0</v>
      </c>
      <c r="I81" s="423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AE40E-5BC2-470C-B849-D3B8A79B1D6B}">
  <sheetPr codeName="Sheet92">
    <tabColor theme="2" tint="-0.249977111117893"/>
  </sheetPr>
  <dimension ref="A1:I8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N10" sqref="N10"/>
    </sheetView>
  </sheetViews>
  <sheetFormatPr defaultColWidth="9" defaultRowHeight="18.75"/>
  <cols>
    <col min="1" max="1" width="9" style="423"/>
    <col min="2" max="2" width="12.85546875" style="423" customWidth="1"/>
    <col min="3" max="3" width="13.140625" style="423" customWidth="1"/>
    <col min="4" max="4" width="12.7109375" style="423" customWidth="1"/>
    <col min="5" max="5" width="13.7109375" style="423" customWidth="1"/>
    <col min="6" max="6" width="14" style="423" customWidth="1"/>
    <col min="7" max="7" width="13.28515625" style="423" customWidth="1"/>
    <col min="8" max="16384" width="9" style="423"/>
  </cols>
  <sheetData>
    <row r="1" spans="1:9">
      <c r="A1" s="850" t="s">
        <v>604</v>
      </c>
      <c r="B1" s="850"/>
      <c r="C1" s="850"/>
      <c r="D1" s="850"/>
      <c r="E1" s="850"/>
      <c r="F1" s="850"/>
      <c r="G1" s="850"/>
    </row>
    <row r="2" spans="1:9">
      <c r="A2" s="850" t="s">
        <v>227</v>
      </c>
      <c r="B2" s="850" t="s">
        <v>4</v>
      </c>
      <c r="C2" s="870" t="s">
        <v>228</v>
      </c>
      <c r="D2" s="666" t="s">
        <v>285</v>
      </c>
      <c r="E2" s="666" t="s">
        <v>230</v>
      </c>
      <c r="F2" s="666" t="s">
        <v>230</v>
      </c>
      <c r="G2" s="870" t="s">
        <v>261</v>
      </c>
      <c r="I2" s="422" t="s">
        <v>318</v>
      </c>
    </row>
    <row r="3" spans="1:9">
      <c r="A3" s="850"/>
      <c r="B3" s="850"/>
      <c r="C3" s="870"/>
      <c r="D3" s="666" t="s">
        <v>286</v>
      </c>
      <c r="E3" s="666" t="s">
        <v>236</v>
      </c>
      <c r="F3" s="666" t="s">
        <v>235</v>
      </c>
      <c r="G3" s="870"/>
    </row>
    <row r="4" spans="1:9">
      <c r="A4" s="850" t="s">
        <v>284</v>
      </c>
      <c r="B4" s="850"/>
      <c r="C4" s="667">
        <f>SUM(C5:C80)</f>
        <v>1123944.27</v>
      </c>
      <c r="D4" s="667">
        <f>SUM(D5:D80)</f>
        <v>90.5</v>
      </c>
      <c r="E4" s="667">
        <f>SUM(E5:E80)</f>
        <v>91.5</v>
      </c>
      <c r="F4" s="667">
        <f>SUM(F5:F80)</f>
        <v>90.5</v>
      </c>
      <c r="G4" s="667">
        <f>SUM(G5:G80)</f>
        <v>-1</v>
      </c>
      <c r="I4" s="424">
        <f>SUM(I5:I80)</f>
        <v>4</v>
      </c>
    </row>
    <row r="5" spans="1:9">
      <c r="A5" s="391">
        <v>1</v>
      </c>
      <c r="B5" s="705" t="s">
        <v>117</v>
      </c>
      <c r="C5" s="689">
        <v>182255.79</v>
      </c>
      <c r="D5" s="685">
        <v>46</v>
      </c>
      <c r="E5" s="765">
        <v>46</v>
      </c>
      <c r="F5" s="761">
        <v>46</v>
      </c>
      <c r="G5" s="476">
        <f>+F5-E5</f>
        <v>0</v>
      </c>
      <c r="I5" s="423">
        <f>IF(F5&gt;0,1,0)</f>
        <v>1</v>
      </c>
    </row>
    <row r="6" spans="1:9">
      <c r="A6" s="391">
        <v>2</v>
      </c>
      <c r="B6" s="705" t="s">
        <v>164</v>
      </c>
      <c r="C6" s="689">
        <v>257106.98</v>
      </c>
      <c r="D6" s="685">
        <v>21.5</v>
      </c>
      <c r="E6" s="765">
        <v>21.5</v>
      </c>
      <c r="F6" s="761">
        <v>21.5</v>
      </c>
      <c r="G6" s="476">
        <f t="shared" ref="G6:G69" si="0">+F6-E6</f>
        <v>0</v>
      </c>
      <c r="I6" s="423">
        <f t="shared" ref="I6:I69" si="1">IF(F6&gt;0,1,0)</f>
        <v>1</v>
      </c>
    </row>
    <row r="7" spans="1:9">
      <c r="A7" s="391">
        <v>3</v>
      </c>
      <c r="B7" s="705" t="s">
        <v>180</v>
      </c>
      <c r="C7" s="689">
        <v>4116.75</v>
      </c>
      <c r="D7" s="685">
        <v>18</v>
      </c>
      <c r="E7" s="765">
        <v>18</v>
      </c>
      <c r="F7" s="761">
        <v>18</v>
      </c>
      <c r="G7" s="476">
        <f t="shared" si="0"/>
        <v>0</v>
      </c>
      <c r="I7" s="423">
        <f t="shared" si="1"/>
        <v>1</v>
      </c>
    </row>
    <row r="8" spans="1:9">
      <c r="A8" s="391">
        <v>4</v>
      </c>
      <c r="B8" s="705" t="s">
        <v>172</v>
      </c>
      <c r="C8" s="689">
        <v>65402.8</v>
      </c>
      <c r="D8" s="685">
        <v>5</v>
      </c>
      <c r="E8" s="765">
        <v>6</v>
      </c>
      <c r="F8" s="761">
        <v>5</v>
      </c>
      <c r="G8" s="476">
        <f t="shared" si="0"/>
        <v>-1</v>
      </c>
      <c r="I8" s="423">
        <f t="shared" si="1"/>
        <v>1</v>
      </c>
    </row>
    <row r="9" spans="1:9">
      <c r="A9" s="391">
        <v>5</v>
      </c>
      <c r="B9" s="705" t="s">
        <v>155</v>
      </c>
      <c r="C9" s="689">
        <v>10.75</v>
      </c>
      <c r="D9" s="685">
        <v>0</v>
      </c>
      <c r="E9" s="765">
        <v>0</v>
      </c>
      <c r="F9" s="761">
        <v>0</v>
      </c>
      <c r="G9" s="476">
        <f t="shared" si="0"/>
        <v>0</v>
      </c>
      <c r="I9" s="423">
        <f t="shared" si="1"/>
        <v>0</v>
      </c>
    </row>
    <row r="10" spans="1:9">
      <c r="A10" s="391">
        <v>6</v>
      </c>
      <c r="B10" s="705" t="s">
        <v>156</v>
      </c>
      <c r="C10" s="689">
        <v>1</v>
      </c>
      <c r="D10" s="685">
        <v>0</v>
      </c>
      <c r="E10" s="765">
        <v>0</v>
      </c>
      <c r="F10" s="761">
        <v>0</v>
      </c>
      <c r="G10" s="476">
        <f t="shared" si="0"/>
        <v>0</v>
      </c>
      <c r="I10" s="423">
        <f t="shared" si="1"/>
        <v>0</v>
      </c>
    </row>
    <row r="11" spans="1:9">
      <c r="A11" s="391">
        <v>7</v>
      </c>
      <c r="B11" s="705" t="s">
        <v>157</v>
      </c>
      <c r="C11" s="689">
        <v>3</v>
      </c>
      <c r="D11" s="685">
        <v>0</v>
      </c>
      <c r="E11" s="765">
        <v>0</v>
      </c>
      <c r="F11" s="761">
        <v>0</v>
      </c>
      <c r="G11" s="476">
        <f t="shared" si="0"/>
        <v>0</v>
      </c>
      <c r="I11" s="423">
        <f t="shared" si="1"/>
        <v>0</v>
      </c>
    </row>
    <row r="12" spans="1:9">
      <c r="A12" s="391">
        <v>8</v>
      </c>
      <c r="B12" s="705" t="s">
        <v>217</v>
      </c>
      <c r="C12" s="689">
        <v>107.19</v>
      </c>
      <c r="D12" s="685">
        <v>0</v>
      </c>
      <c r="E12" s="765">
        <v>0</v>
      </c>
      <c r="F12" s="761">
        <v>0</v>
      </c>
      <c r="G12" s="476">
        <f t="shared" si="0"/>
        <v>0</v>
      </c>
      <c r="I12" s="423">
        <f t="shared" si="1"/>
        <v>0</v>
      </c>
    </row>
    <row r="13" spans="1:9">
      <c r="A13" s="391">
        <v>9</v>
      </c>
      <c r="B13" s="705" t="s">
        <v>158</v>
      </c>
      <c r="C13" s="689">
        <v>2.73</v>
      </c>
      <c r="D13" s="685">
        <v>0</v>
      </c>
      <c r="E13" s="765">
        <v>0</v>
      </c>
      <c r="F13" s="761">
        <v>0</v>
      </c>
      <c r="G13" s="476">
        <f t="shared" si="0"/>
        <v>0</v>
      </c>
      <c r="I13" s="423">
        <f t="shared" si="1"/>
        <v>0</v>
      </c>
    </row>
    <row r="14" spans="1:9">
      <c r="A14" s="391">
        <v>10</v>
      </c>
      <c r="B14" s="705" t="s">
        <v>159</v>
      </c>
      <c r="C14" s="689">
        <v>46</v>
      </c>
      <c r="D14" s="685">
        <v>0</v>
      </c>
      <c r="E14" s="765">
        <v>0</v>
      </c>
      <c r="F14" s="765">
        <v>0</v>
      </c>
      <c r="G14" s="476">
        <f t="shared" si="0"/>
        <v>0</v>
      </c>
      <c r="I14" s="423">
        <f t="shared" si="1"/>
        <v>0</v>
      </c>
    </row>
    <row r="15" spans="1:9">
      <c r="A15" s="391">
        <v>11</v>
      </c>
      <c r="B15" s="705" t="s">
        <v>160</v>
      </c>
      <c r="C15" s="689">
        <v>275</v>
      </c>
      <c r="D15" s="685">
        <v>0</v>
      </c>
      <c r="E15" s="765">
        <v>0</v>
      </c>
      <c r="F15" s="761">
        <v>0</v>
      </c>
      <c r="G15" s="476">
        <f t="shared" si="0"/>
        <v>0</v>
      </c>
      <c r="I15" s="423">
        <f t="shared" si="1"/>
        <v>0</v>
      </c>
    </row>
    <row r="16" spans="1:9">
      <c r="A16" s="391">
        <v>12</v>
      </c>
      <c r="B16" s="705" t="s">
        <v>161</v>
      </c>
      <c r="C16" s="689">
        <v>2.5</v>
      </c>
      <c r="D16" s="685">
        <v>0</v>
      </c>
      <c r="E16" s="765">
        <v>0</v>
      </c>
      <c r="F16" s="761">
        <v>0</v>
      </c>
      <c r="G16" s="476">
        <f t="shared" si="0"/>
        <v>0</v>
      </c>
      <c r="I16" s="423">
        <f t="shared" si="1"/>
        <v>0</v>
      </c>
    </row>
    <row r="17" spans="1:9">
      <c r="A17" s="391">
        <v>13</v>
      </c>
      <c r="B17" s="705" t="s">
        <v>162</v>
      </c>
      <c r="C17" s="689">
        <v>0.75</v>
      </c>
      <c r="D17" s="685">
        <v>0</v>
      </c>
      <c r="E17" s="765">
        <v>0</v>
      </c>
      <c r="F17" s="761">
        <v>0</v>
      </c>
      <c r="G17" s="476">
        <f t="shared" si="0"/>
        <v>0</v>
      </c>
      <c r="I17" s="423">
        <f t="shared" si="1"/>
        <v>0</v>
      </c>
    </row>
    <row r="18" spans="1:9">
      <c r="A18" s="391">
        <v>14</v>
      </c>
      <c r="B18" s="705" t="s">
        <v>174</v>
      </c>
      <c r="C18" s="689">
        <v>542.23</v>
      </c>
      <c r="D18" s="685">
        <v>0</v>
      </c>
      <c r="E18" s="765">
        <v>0</v>
      </c>
      <c r="F18" s="761">
        <v>0</v>
      </c>
      <c r="G18" s="476">
        <f t="shared" si="0"/>
        <v>0</v>
      </c>
      <c r="I18" s="423">
        <f t="shared" si="1"/>
        <v>0</v>
      </c>
    </row>
    <row r="19" spans="1:9">
      <c r="A19" s="391">
        <v>15</v>
      </c>
      <c r="B19" s="705" t="s">
        <v>175</v>
      </c>
      <c r="C19" s="689">
        <v>2261.75</v>
      </c>
      <c r="D19" s="685">
        <v>0</v>
      </c>
      <c r="E19" s="765">
        <v>0</v>
      </c>
      <c r="F19" s="761">
        <v>0</v>
      </c>
      <c r="G19" s="476">
        <f t="shared" si="0"/>
        <v>0</v>
      </c>
      <c r="I19" s="423">
        <f t="shared" si="1"/>
        <v>0</v>
      </c>
    </row>
    <row r="20" spans="1:9">
      <c r="A20" s="391">
        <v>16</v>
      </c>
      <c r="B20" s="705" t="s">
        <v>176</v>
      </c>
      <c r="C20" s="689">
        <v>11.5</v>
      </c>
      <c r="D20" s="685">
        <v>0</v>
      </c>
      <c r="E20" s="765">
        <v>0</v>
      </c>
      <c r="F20" s="761">
        <v>0</v>
      </c>
      <c r="G20" s="476">
        <f t="shared" si="0"/>
        <v>0</v>
      </c>
      <c r="I20" s="423">
        <f t="shared" si="1"/>
        <v>0</v>
      </c>
    </row>
    <row r="21" spans="1:9">
      <c r="A21" s="391">
        <v>17</v>
      </c>
      <c r="B21" s="705" t="s">
        <v>177</v>
      </c>
      <c r="C21" s="689">
        <v>905.2</v>
      </c>
      <c r="D21" s="685">
        <v>0</v>
      </c>
      <c r="E21" s="765">
        <v>0</v>
      </c>
      <c r="F21" s="761">
        <v>0</v>
      </c>
      <c r="G21" s="476">
        <f t="shared" si="0"/>
        <v>0</v>
      </c>
      <c r="I21" s="423">
        <f t="shared" si="1"/>
        <v>0</v>
      </c>
    </row>
    <row r="22" spans="1:9">
      <c r="A22" s="391">
        <v>18</v>
      </c>
      <c r="B22" s="705" t="s">
        <v>178</v>
      </c>
      <c r="C22" s="689">
        <v>3922.5</v>
      </c>
      <c r="D22" s="685">
        <v>0</v>
      </c>
      <c r="E22" s="765">
        <v>0</v>
      </c>
      <c r="F22" s="761">
        <v>0</v>
      </c>
      <c r="G22" s="476">
        <f t="shared" si="0"/>
        <v>0</v>
      </c>
      <c r="I22" s="423">
        <f t="shared" si="1"/>
        <v>0</v>
      </c>
    </row>
    <row r="23" spans="1:9">
      <c r="A23" s="391">
        <v>19</v>
      </c>
      <c r="B23" s="705" t="s">
        <v>179</v>
      </c>
      <c r="C23" s="689">
        <v>2</v>
      </c>
      <c r="D23" s="685">
        <v>0</v>
      </c>
      <c r="E23" s="765">
        <v>0</v>
      </c>
      <c r="F23" s="761">
        <v>0</v>
      </c>
      <c r="G23" s="476">
        <f t="shared" si="0"/>
        <v>0</v>
      </c>
      <c r="I23" s="423">
        <f t="shared" si="1"/>
        <v>0</v>
      </c>
    </row>
    <row r="24" spans="1:9">
      <c r="A24" s="391">
        <v>20</v>
      </c>
      <c r="B24" s="705" t="s">
        <v>181</v>
      </c>
      <c r="C24" s="689">
        <v>551</v>
      </c>
      <c r="D24" s="685">
        <v>0</v>
      </c>
      <c r="E24" s="765">
        <v>0</v>
      </c>
      <c r="F24" s="761">
        <v>0</v>
      </c>
      <c r="G24" s="476">
        <f t="shared" si="0"/>
        <v>0</v>
      </c>
      <c r="I24" s="423">
        <f t="shared" si="1"/>
        <v>0</v>
      </c>
    </row>
    <row r="25" spans="1:9">
      <c r="A25" s="391">
        <v>21</v>
      </c>
      <c r="B25" s="705" t="s">
        <v>165</v>
      </c>
      <c r="C25" s="689">
        <v>2153.17</v>
      </c>
      <c r="D25" s="685">
        <v>0</v>
      </c>
      <c r="E25" s="765">
        <v>0</v>
      </c>
      <c r="F25" s="761">
        <v>0</v>
      </c>
      <c r="G25" s="476">
        <f t="shared" si="0"/>
        <v>0</v>
      </c>
      <c r="I25" s="423">
        <f t="shared" si="1"/>
        <v>0</v>
      </c>
    </row>
    <row r="26" spans="1:9">
      <c r="A26" s="391">
        <v>22</v>
      </c>
      <c r="B26" s="705" t="s">
        <v>166</v>
      </c>
      <c r="C26" s="689">
        <v>706</v>
      </c>
      <c r="D26" s="685">
        <v>0</v>
      </c>
      <c r="E26" s="685">
        <v>0</v>
      </c>
      <c r="F26" s="685">
        <v>0</v>
      </c>
      <c r="G26" s="476">
        <f t="shared" si="0"/>
        <v>0</v>
      </c>
      <c r="I26" s="423">
        <f t="shared" si="1"/>
        <v>0</v>
      </c>
    </row>
    <row r="27" spans="1:9">
      <c r="A27" s="391">
        <v>23</v>
      </c>
      <c r="B27" s="705" t="s">
        <v>167</v>
      </c>
      <c r="C27" s="689">
        <v>177.75</v>
      </c>
      <c r="D27" s="685">
        <v>0</v>
      </c>
      <c r="E27" s="765">
        <v>0</v>
      </c>
      <c r="F27" s="761">
        <v>0</v>
      </c>
      <c r="G27" s="476">
        <f t="shared" si="0"/>
        <v>0</v>
      </c>
      <c r="I27" s="423">
        <f t="shared" si="1"/>
        <v>0</v>
      </c>
    </row>
    <row r="28" spans="1:9">
      <c r="A28" s="391">
        <v>24</v>
      </c>
      <c r="B28" s="705" t="s">
        <v>168</v>
      </c>
      <c r="C28" s="689">
        <v>92</v>
      </c>
      <c r="D28" s="685">
        <v>0</v>
      </c>
      <c r="E28" s="765">
        <v>0</v>
      </c>
      <c r="F28" s="761">
        <v>0</v>
      </c>
      <c r="G28" s="476">
        <f t="shared" si="0"/>
        <v>0</v>
      </c>
      <c r="I28" s="423">
        <f t="shared" si="1"/>
        <v>0</v>
      </c>
    </row>
    <row r="29" spans="1:9">
      <c r="A29" s="391">
        <v>25</v>
      </c>
      <c r="B29" s="705" t="s">
        <v>169</v>
      </c>
      <c r="C29" s="689">
        <v>2053</v>
      </c>
      <c r="D29" s="685">
        <v>0</v>
      </c>
      <c r="E29" s="765">
        <v>0</v>
      </c>
      <c r="F29" s="761">
        <v>0</v>
      </c>
      <c r="G29" s="476">
        <f t="shared" si="0"/>
        <v>0</v>
      </c>
      <c r="I29" s="423">
        <f t="shared" si="1"/>
        <v>0</v>
      </c>
    </row>
    <row r="30" spans="1:9">
      <c r="A30" s="391">
        <v>26</v>
      </c>
      <c r="B30" s="705" t="s">
        <v>170</v>
      </c>
      <c r="C30" s="689">
        <v>892.5</v>
      </c>
      <c r="D30" s="685">
        <v>0</v>
      </c>
      <c r="E30" s="765">
        <v>0</v>
      </c>
      <c r="F30" s="761">
        <v>0</v>
      </c>
      <c r="G30" s="476">
        <f t="shared" si="0"/>
        <v>0</v>
      </c>
      <c r="I30" s="423">
        <f t="shared" si="1"/>
        <v>0</v>
      </c>
    </row>
    <row r="31" spans="1:9">
      <c r="A31" s="391">
        <v>27</v>
      </c>
      <c r="B31" s="705" t="s">
        <v>171</v>
      </c>
      <c r="C31" s="689">
        <v>0.68</v>
      </c>
      <c r="D31" s="685">
        <v>0</v>
      </c>
      <c r="E31" s="765">
        <v>0</v>
      </c>
      <c r="F31" s="761">
        <v>0</v>
      </c>
      <c r="G31" s="476">
        <f t="shared" si="0"/>
        <v>0</v>
      </c>
      <c r="I31" s="423">
        <f t="shared" si="1"/>
        <v>0</v>
      </c>
    </row>
    <row r="32" spans="1:9">
      <c r="A32" s="391">
        <v>28</v>
      </c>
      <c r="B32" s="705" t="s">
        <v>134</v>
      </c>
      <c r="C32" s="689">
        <v>63.25</v>
      </c>
      <c r="D32" s="685">
        <v>0</v>
      </c>
      <c r="E32" s="765">
        <v>0</v>
      </c>
      <c r="F32" s="761">
        <v>0</v>
      </c>
      <c r="G32" s="476">
        <f t="shared" si="0"/>
        <v>0</v>
      </c>
      <c r="I32" s="423">
        <f t="shared" si="1"/>
        <v>0</v>
      </c>
    </row>
    <row r="33" spans="1:9">
      <c r="A33" s="391">
        <v>29</v>
      </c>
      <c r="B33" s="705" t="s">
        <v>135</v>
      </c>
      <c r="C33" s="689">
        <v>1045</v>
      </c>
      <c r="D33" s="685">
        <v>0</v>
      </c>
      <c r="E33" s="765">
        <v>0</v>
      </c>
      <c r="F33" s="761">
        <v>0</v>
      </c>
      <c r="G33" s="476">
        <f t="shared" si="0"/>
        <v>0</v>
      </c>
      <c r="I33" s="423">
        <f t="shared" si="1"/>
        <v>0</v>
      </c>
    </row>
    <row r="34" spans="1:9">
      <c r="A34" s="391">
        <v>30</v>
      </c>
      <c r="B34" s="705" t="s">
        <v>136</v>
      </c>
      <c r="C34" s="689">
        <v>207.75</v>
      </c>
      <c r="D34" s="685">
        <v>0</v>
      </c>
      <c r="E34" s="765">
        <v>0</v>
      </c>
      <c r="F34" s="761">
        <v>0</v>
      </c>
      <c r="G34" s="476">
        <f t="shared" si="0"/>
        <v>0</v>
      </c>
      <c r="I34" s="423">
        <f t="shared" si="1"/>
        <v>0</v>
      </c>
    </row>
    <row r="35" spans="1:9">
      <c r="A35" s="391">
        <v>31</v>
      </c>
      <c r="B35" s="705" t="s">
        <v>137</v>
      </c>
      <c r="C35" s="689">
        <v>31.9</v>
      </c>
      <c r="D35" s="685">
        <v>0</v>
      </c>
      <c r="E35" s="765">
        <v>0</v>
      </c>
      <c r="F35" s="761">
        <v>0</v>
      </c>
      <c r="G35" s="476">
        <f t="shared" si="0"/>
        <v>0</v>
      </c>
      <c r="I35" s="423">
        <f t="shared" si="1"/>
        <v>0</v>
      </c>
    </row>
    <row r="36" spans="1:9">
      <c r="A36" s="391">
        <v>32</v>
      </c>
      <c r="B36" s="705" t="s">
        <v>138</v>
      </c>
      <c r="C36" s="689">
        <v>26.5</v>
      </c>
      <c r="D36" s="685">
        <v>0</v>
      </c>
      <c r="E36" s="765">
        <v>0</v>
      </c>
      <c r="F36" s="761">
        <v>0</v>
      </c>
      <c r="G36" s="476">
        <f t="shared" si="0"/>
        <v>0</v>
      </c>
      <c r="I36" s="423">
        <f t="shared" si="1"/>
        <v>0</v>
      </c>
    </row>
    <row r="37" spans="1:9">
      <c r="A37" s="391">
        <v>33</v>
      </c>
      <c r="B37" s="705" t="s">
        <v>139</v>
      </c>
      <c r="C37" s="689">
        <v>33.75</v>
      </c>
      <c r="D37" s="685">
        <v>0</v>
      </c>
      <c r="E37" s="765">
        <v>0</v>
      </c>
      <c r="F37" s="761">
        <v>0</v>
      </c>
      <c r="G37" s="476">
        <f t="shared" si="0"/>
        <v>0</v>
      </c>
      <c r="I37" s="423">
        <f t="shared" si="1"/>
        <v>0</v>
      </c>
    </row>
    <row r="38" spans="1:9">
      <c r="A38" s="391">
        <v>34</v>
      </c>
      <c r="B38" s="705" t="s">
        <v>140</v>
      </c>
      <c r="C38" s="689">
        <v>197.5</v>
      </c>
      <c r="D38" s="685">
        <v>0</v>
      </c>
      <c r="E38" s="765">
        <v>0</v>
      </c>
      <c r="F38" s="761">
        <v>0</v>
      </c>
      <c r="G38" s="476">
        <f t="shared" si="0"/>
        <v>0</v>
      </c>
      <c r="I38" s="423">
        <f t="shared" si="1"/>
        <v>0</v>
      </c>
    </row>
    <row r="39" spans="1:9">
      <c r="A39" s="391">
        <v>35</v>
      </c>
      <c r="B39" s="705" t="s">
        <v>141</v>
      </c>
      <c r="C39" s="689">
        <v>15.25</v>
      </c>
      <c r="D39" s="685">
        <v>0</v>
      </c>
      <c r="E39" s="765">
        <v>0</v>
      </c>
      <c r="F39" s="761">
        <v>0</v>
      </c>
      <c r="G39" s="476">
        <f t="shared" si="0"/>
        <v>0</v>
      </c>
      <c r="I39" s="423">
        <f t="shared" si="1"/>
        <v>0</v>
      </c>
    </row>
    <row r="40" spans="1:9">
      <c r="A40" s="391">
        <v>36</v>
      </c>
      <c r="B40" s="705" t="s">
        <v>142</v>
      </c>
      <c r="C40" s="689">
        <v>62.75</v>
      </c>
      <c r="D40" s="685">
        <v>0</v>
      </c>
      <c r="E40" s="765">
        <v>0</v>
      </c>
      <c r="F40" s="761">
        <v>0</v>
      </c>
      <c r="G40" s="476">
        <f t="shared" si="0"/>
        <v>0</v>
      </c>
      <c r="I40" s="423">
        <f t="shared" si="1"/>
        <v>0</v>
      </c>
    </row>
    <row r="41" spans="1:9">
      <c r="A41" s="391">
        <v>37</v>
      </c>
      <c r="B41" s="705" t="s">
        <v>143</v>
      </c>
      <c r="C41" s="689">
        <v>111</v>
      </c>
      <c r="D41" s="685">
        <v>0</v>
      </c>
      <c r="E41" s="765">
        <v>0</v>
      </c>
      <c r="F41" s="761">
        <v>0</v>
      </c>
      <c r="G41" s="476">
        <f t="shared" si="0"/>
        <v>0</v>
      </c>
      <c r="I41" s="423">
        <f t="shared" si="1"/>
        <v>0</v>
      </c>
    </row>
    <row r="42" spans="1:9">
      <c r="A42" s="391">
        <v>38</v>
      </c>
      <c r="B42" s="705" t="s">
        <v>144</v>
      </c>
      <c r="C42" s="689">
        <v>6.5</v>
      </c>
      <c r="D42" s="685">
        <v>0</v>
      </c>
      <c r="E42" s="765">
        <v>0</v>
      </c>
      <c r="F42" s="761">
        <v>0</v>
      </c>
      <c r="G42" s="476">
        <f t="shared" si="0"/>
        <v>0</v>
      </c>
      <c r="I42" s="423">
        <f t="shared" si="1"/>
        <v>0</v>
      </c>
    </row>
    <row r="43" spans="1:9">
      <c r="A43" s="391">
        <v>39</v>
      </c>
      <c r="B43" s="705" t="s">
        <v>145</v>
      </c>
      <c r="C43" s="689">
        <v>10089.18</v>
      </c>
      <c r="D43" s="685">
        <v>0</v>
      </c>
      <c r="E43" s="765">
        <v>0</v>
      </c>
      <c r="F43" s="761">
        <v>0</v>
      </c>
      <c r="G43" s="476">
        <f t="shared" si="0"/>
        <v>0</v>
      </c>
      <c r="I43" s="423">
        <f t="shared" si="1"/>
        <v>0</v>
      </c>
    </row>
    <row r="44" spans="1:9">
      <c r="A44" s="391">
        <v>40</v>
      </c>
      <c r="B44" s="705" t="s">
        <v>269</v>
      </c>
      <c r="C44" s="689">
        <v>130.25</v>
      </c>
      <c r="D44" s="685">
        <v>0</v>
      </c>
      <c r="E44" s="765">
        <v>0</v>
      </c>
      <c r="F44" s="761">
        <v>0</v>
      </c>
      <c r="G44" s="476">
        <f t="shared" si="0"/>
        <v>0</v>
      </c>
      <c r="I44" s="423">
        <f t="shared" si="1"/>
        <v>0</v>
      </c>
    </row>
    <row r="45" spans="1:9">
      <c r="A45" s="391">
        <v>41</v>
      </c>
      <c r="B45" s="705" t="s">
        <v>147</v>
      </c>
      <c r="C45" s="689">
        <v>1252.77</v>
      </c>
      <c r="D45" s="685">
        <v>0</v>
      </c>
      <c r="E45" s="765">
        <v>0</v>
      </c>
      <c r="F45" s="761">
        <v>0</v>
      </c>
      <c r="G45" s="476">
        <f t="shared" si="0"/>
        <v>0</v>
      </c>
      <c r="I45" s="423">
        <f t="shared" si="1"/>
        <v>0</v>
      </c>
    </row>
    <row r="46" spans="1:9">
      <c r="A46" s="391">
        <v>42</v>
      </c>
      <c r="B46" s="705" t="s">
        <v>148</v>
      </c>
      <c r="C46" s="689">
        <v>109</v>
      </c>
      <c r="D46" s="685">
        <v>0</v>
      </c>
      <c r="E46" s="765">
        <v>0</v>
      </c>
      <c r="F46" s="761">
        <v>0</v>
      </c>
      <c r="G46" s="476">
        <f t="shared" si="0"/>
        <v>0</v>
      </c>
      <c r="I46" s="423">
        <f t="shared" si="1"/>
        <v>0</v>
      </c>
    </row>
    <row r="47" spans="1:9">
      <c r="A47" s="391">
        <v>43</v>
      </c>
      <c r="B47" s="705" t="s">
        <v>149</v>
      </c>
      <c r="C47" s="689">
        <v>255.82</v>
      </c>
      <c r="D47" s="685">
        <v>0</v>
      </c>
      <c r="E47" s="765">
        <v>0</v>
      </c>
      <c r="F47" s="761">
        <v>0</v>
      </c>
      <c r="G47" s="476">
        <f t="shared" si="0"/>
        <v>0</v>
      </c>
      <c r="I47" s="423">
        <f t="shared" si="1"/>
        <v>0</v>
      </c>
    </row>
    <row r="48" spans="1:9">
      <c r="A48" s="391">
        <v>44</v>
      </c>
      <c r="B48" s="705" t="s">
        <v>150</v>
      </c>
      <c r="C48" s="689">
        <v>698.25</v>
      </c>
      <c r="D48" s="685">
        <v>0</v>
      </c>
      <c r="E48" s="765">
        <v>0</v>
      </c>
      <c r="F48" s="761">
        <v>0</v>
      </c>
      <c r="G48" s="476">
        <f t="shared" si="0"/>
        <v>0</v>
      </c>
      <c r="I48" s="423">
        <f t="shared" si="1"/>
        <v>0</v>
      </c>
    </row>
    <row r="49" spans="1:9">
      <c r="A49" s="391">
        <v>45</v>
      </c>
      <c r="B49" s="705" t="s">
        <v>151</v>
      </c>
      <c r="C49" s="689">
        <v>407.75</v>
      </c>
      <c r="D49" s="685">
        <v>0</v>
      </c>
      <c r="E49" s="765">
        <v>0</v>
      </c>
      <c r="F49" s="761">
        <v>0</v>
      </c>
      <c r="G49" s="476">
        <f t="shared" si="0"/>
        <v>0</v>
      </c>
      <c r="I49" s="423">
        <f t="shared" si="1"/>
        <v>0</v>
      </c>
    </row>
    <row r="50" spans="1:9">
      <c r="A50" s="391">
        <v>46</v>
      </c>
      <c r="B50" s="705" t="s">
        <v>152</v>
      </c>
      <c r="C50" s="689">
        <v>85</v>
      </c>
      <c r="D50" s="685">
        <v>0</v>
      </c>
      <c r="E50" s="765">
        <v>0</v>
      </c>
      <c r="F50" s="761">
        <v>0</v>
      </c>
      <c r="G50" s="476">
        <f t="shared" si="0"/>
        <v>0</v>
      </c>
      <c r="I50" s="423">
        <f t="shared" si="1"/>
        <v>0</v>
      </c>
    </row>
    <row r="51" spans="1:9">
      <c r="A51" s="391">
        <v>47</v>
      </c>
      <c r="B51" s="705" t="s">
        <v>153</v>
      </c>
      <c r="C51" s="689">
        <v>268.5</v>
      </c>
      <c r="D51" s="685">
        <v>0</v>
      </c>
      <c r="E51" s="765">
        <v>0</v>
      </c>
      <c r="F51" s="761">
        <v>0</v>
      </c>
      <c r="G51" s="476">
        <f t="shared" si="0"/>
        <v>0</v>
      </c>
      <c r="I51" s="423">
        <f t="shared" si="1"/>
        <v>0</v>
      </c>
    </row>
    <row r="52" spans="1:9">
      <c r="A52" s="391">
        <v>48</v>
      </c>
      <c r="B52" s="705" t="s">
        <v>183</v>
      </c>
      <c r="C52" s="689">
        <v>11.49</v>
      </c>
      <c r="D52" s="685">
        <v>0</v>
      </c>
      <c r="E52" s="765">
        <v>0</v>
      </c>
      <c r="F52" s="761">
        <v>0</v>
      </c>
      <c r="G52" s="476">
        <f t="shared" si="0"/>
        <v>0</v>
      </c>
      <c r="I52" s="423">
        <f t="shared" si="1"/>
        <v>0</v>
      </c>
    </row>
    <row r="53" spans="1:9">
      <c r="A53" s="391">
        <v>49</v>
      </c>
      <c r="B53" s="705" t="s">
        <v>184</v>
      </c>
      <c r="C53" s="689">
        <v>21.5</v>
      </c>
      <c r="D53" s="685">
        <v>0</v>
      </c>
      <c r="E53" s="765">
        <v>0</v>
      </c>
      <c r="F53" s="761">
        <v>0</v>
      </c>
      <c r="G53" s="476">
        <f t="shared" si="0"/>
        <v>0</v>
      </c>
      <c r="I53" s="423">
        <f t="shared" si="1"/>
        <v>0</v>
      </c>
    </row>
    <row r="54" spans="1:9">
      <c r="A54" s="391">
        <v>50</v>
      </c>
      <c r="B54" s="705" t="s">
        <v>185</v>
      </c>
      <c r="C54" s="689">
        <v>18.75</v>
      </c>
      <c r="D54" s="685">
        <v>0</v>
      </c>
      <c r="E54" s="765">
        <v>0</v>
      </c>
      <c r="F54" s="761">
        <v>0</v>
      </c>
      <c r="G54" s="476">
        <f t="shared" si="0"/>
        <v>0</v>
      </c>
      <c r="I54" s="423">
        <f t="shared" si="1"/>
        <v>0</v>
      </c>
    </row>
    <row r="55" spans="1:9">
      <c r="A55" s="391">
        <v>51</v>
      </c>
      <c r="B55" s="705" t="s">
        <v>186</v>
      </c>
      <c r="C55" s="689">
        <v>2</v>
      </c>
      <c r="D55" s="685">
        <v>0</v>
      </c>
      <c r="E55" s="765">
        <v>0</v>
      </c>
      <c r="F55" s="761">
        <v>0</v>
      </c>
      <c r="G55" s="476">
        <f t="shared" si="0"/>
        <v>0</v>
      </c>
      <c r="I55" s="423">
        <f t="shared" si="1"/>
        <v>0</v>
      </c>
    </row>
    <row r="56" spans="1:9">
      <c r="A56" s="391">
        <v>52</v>
      </c>
      <c r="B56" s="705" t="s">
        <v>187</v>
      </c>
      <c r="C56" s="689">
        <v>3</v>
      </c>
      <c r="D56" s="685">
        <v>0</v>
      </c>
      <c r="E56" s="765">
        <v>0</v>
      </c>
      <c r="F56" s="761">
        <v>0</v>
      </c>
      <c r="G56" s="476">
        <f t="shared" si="0"/>
        <v>0</v>
      </c>
      <c r="I56" s="423">
        <f t="shared" si="1"/>
        <v>0</v>
      </c>
    </row>
    <row r="57" spans="1:9">
      <c r="A57" s="391">
        <v>53</v>
      </c>
      <c r="B57" s="705" t="s">
        <v>188</v>
      </c>
      <c r="C57" s="689">
        <v>8.82</v>
      </c>
      <c r="D57" s="685">
        <v>0</v>
      </c>
      <c r="E57" s="765">
        <v>0</v>
      </c>
      <c r="F57" s="761">
        <v>0</v>
      </c>
      <c r="G57" s="476">
        <f t="shared" si="0"/>
        <v>0</v>
      </c>
      <c r="I57" s="423">
        <f t="shared" si="1"/>
        <v>0</v>
      </c>
    </row>
    <row r="58" spans="1:9">
      <c r="A58" s="391">
        <v>54</v>
      </c>
      <c r="B58" s="705" t="s">
        <v>190</v>
      </c>
      <c r="C58" s="689">
        <v>48.09</v>
      </c>
      <c r="D58" s="685">
        <v>0</v>
      </c>
      <c r="E58" s="765">
        <v>0</v>
      </c>
      <c r="F58" s="761">
        <v>0</v>
      </c>
      <c r="G58" s="476">
        <f t="shared" si="0"/>
        <v>0</v>
      </c>
      <c r="I58" s="423">
        <f t="shared" si="1"/>
        <v>0</v>
      </c>
    </row>
    <row r="59" spans="1:9">
      <c r="A59" s="391">
        <v>55</v>
      </c>
      <c r="B59" s="705" t="s">
        <v>191</v>
      </c>
      <c r="C59" s="689">
        <v>2</v>
      </c>
      <c r="D59" s="685">
        <v>0</v>
      </c>
      <c r="E59" s="765">
        <v>0</v>
      </c>
      <c r="F59" s="761">
        <v>0</v>
      </c>
      <c r="G59" s="476">
        <f t="shared" si="0"/>
        <v>0</v>
      </c>
      <c r="I59" s="423">
        <f t="shared" si="1"/>
        <v>0</v>
      </c>
    </row>
    <row r="60" spans="1:9">
      <c r="A60" s="391">
        <v>56</v>
      </c>
      <c r="B60" s="705" t="s">
        <v>192</v>
      </c>
      <c r="C60" s="689">
        <v>23.11</v>
      </c>
      <c r="D60" s="685">
        <v>0</v>
      </c>
      <c r="E60" s="765">
        <v>0</v>
      </c>
      <c r="F60" s="761">
        <v>0</v>
      </c>
      <c r="G60" s="476">
        <f t="shared" si="0"/>
        <v>0</v>
      </c>
      <c r="I60" s="423">
        <f t="shared" si="1"/>
        <v>0</v>
      </c>
    </row>
    <row r="61" spans="1:9">
      <c r="A61" s="391">
        <v>57</v>
      </c>
      <c r="B61" s="705" t="s">
        <v>193</v>
      </c>
      <c r="C61" s="689">
        <v>2</v>
      </c>
      <c r="D61" s="685">
        <v>0</v>
      </c>
      <c r="E61" s="765">
        <v>0</v>
      </c>
      <c r="F61" s="761">
        <v>0</v>
      </c>
      <c r="G61" s="476">
        <f t="shared" si="0"/>
        <v>0</v>
      </c>
      <c r="I61" s="423">
        <f t="shared" si="1"/>
        <v>0</v>
      </c>
    </row>
    <row r="62" spans="1:9">
      <c r="A62" s="391">
        <v>58</v>
      </c>
      <c r="B62" s="705" t="s">
        <v>194</v>
      </c>
      <c r="C62" s="689">
        <v>154</v>
      </c>
      <c r="D62" s="685">
        <v>0</v>
      </c>
      <c r="E62" s="765">
        <v>0</v>
      </c>
      <c r="F62" s="761">
        <v>0</v>
      </c>
      <c r="G62" s="476">
        <f t="shared" si="0"/>
        <v>0</v>
      </c>
      <c r="I62" s="423">
        <f t="shared" si="1"/>
        <v>0</v>
      </c>
    </row>
    <row r="63" spans="1:9">
      <c r="A63" s="391">
        <v>59</v>
      </c>
      <c r="B63" s="705" t="s">
        <v>195</v>
      </c>
      <c r="C63" s="689">
        <v>7.55</v>
      </c>
      <c r="D63" s="685">
        <v>0</v>
      </c>
      <c r="E63" s="765">
        <v>0</v>
      </c>
      <c r="F63" s="761">
        <v>0</v>
      </c>
      <c r="G63" s="476">
        <f t="shared" si="0"/>
        <v>0</v>
      </c>
      <c r="I63" s="423">
        <f t="shared" si="1"/>
        <v>0</v>
      </c>
    </row>
    <row r="64" spans="1:9">
      <c r="A64" s="391">
        <v>60</v>
      </c>
      <c r="B64" s="705" t="s">
        <v>196</v>
      </c>
      <c r="C64" s="689">
        <v>58.94</v>
      </c>
      <c r="D64" s="685">
        <v>0</v>
      </c>
      <c r="E64" s="765">
        <v>0</v>
      </c>
      <c r="F64" s="761">
        <v>0</v>
      </c>
      <c r="G64" s="476">
        <f t="shared" si="0"/>
        <v>0</v>
      </c>
      <c r="I64" s="423">
        <f t="shared" si="1"/>
        <v>0</v>
      </c>
    </row>
    <row r="65" spans="1:9">
      <c r="A65" s="391">
        <v>61</v>
      </c>
      <c r="B65" s="705" t="s">
        <v>116</v>
      </c>
      <c r="C65" s="689">
        <v>4147</v>
      </c>
      <c r="D65" s="685">
        <v>0</v>
      </c>
      <c r="E65" s="765">
        <v>0</v>
      </c>
      <c r="F65" s="761">
        <v>0</v>
      </c>
      <c r="G65" s="476">
        <f t="shared" si="0"/>
        <v>0</v>
      </c>
      <c r="I65" s="423">
        <f t="shared" si="1"/>
        <v>0</v>
      </c>
    </row>
    <row r="66" spans="1:9">
      <c r="A66" s="391">
        <v>62</v>
      </c>
      <c r="B66" s="705" t="s">
        <v>118</v>
      </c>
      <c r="C66" s="689">
        <v>67509.53</v>
      </c>
      <c r="D66" s="685">
        <v>0</v>
      </c>
      <c r="E66" s="765">
        <v>0</v>
      </c>
      <c r="F66" s="761">
        <v>0</v>
      </c>
      <c r="G66" s="476">
        <f t="shared" si="0"/>
        <v>0</v>
      </c>
      <c r="I66" s="423">
        <f t="shared" si="1"/>
        <v>0</v>
      </c>
    </row>
    <row r="67" spans="1:9">
      <c r="A67" s="391">
        <v>63</v>
      </c>
      <c r="B67" s="705" t="s">
        <v>119</v>
      </c>
      <c r="C67" s="689">
        <v>20165.61</v>
      </c>
      <c r="D67" s="685">
        <v>0</v>
      </c>
      <c r="E67" s="765">
        <v>0</v>
      </c>
      <c r="F67" s="761">
        <v>0</v>
      </c>
      <c r="G67" s="476">
        <f t="shared" si="0"/>
        <v>0</v>
      </c>
      <c r="I67" s="423">
        <f t="shared" si="1"/>
        <v>0</v>
      </c>
    </row>
    <row r="68" spans="1:9">
      <c r="A68" s="391">
        <v>64</v>
      </c>
      <c r="B68" s="705" t="s">
        <v>120</v>
      </c>
      <c r="C68" s="689">
        <v>615</v>
      </c>
      <c r="D68" s="685">
        <v>0</v>
      </c>
      <c r="E68" s="765">
        <v>0</v>
      </c>
      <c r="F68" s="761">
        <v>0</v>
      </c>
      <c r="G68" s="476">
        <f t="shared" si="0"/>
        <v>0</v>
      </c>
      <c r="I68" s="423">
        <f t="shared" si="1"/>
        <v>0</v>
      </c>
    </row>
    <row r="69" spans="1:9">
      <c r="A69" s="391">
        <v>65</v>
      </c>
      <c r="B69" s="705" t="s">
        <v>121</v>
      </c>
      <c r="C69" s="689">
        <v>8867.5300000000007</v>
      </c>
      <c r="D69" s="685">
        <v>0</v>
      </c>
      <c r="E69" s="765">
        <v>0</v>
      </c>
      <c r="F69" s="761">
        <v>0</v>
      </c>
      <c r="G69" s="476">
        <f t="shared" si="0"/>
        <v>0</v>
      </c>
      <c r="I69" s="423">
        <f t="shared" si="1"/>
        <v>0</v>
      </c>
    </row>
    <row r="70" spans="1:9">
      <c r="A70" s="391">
        <v>66</v>
      </c>
      <c r="B70" s="705" t="s">
        <v>122</v>
      </c>
      <c r="C70" s="689">
        <v>82116</v>
      </c>
      <c r="D70" s="685">
        <v>0</v>
      </c>
      <c r="E70" s="765">
        <v>0</v>
      </c>
      <c r="F70" s="761">
        <v>0</v>
      </c>
      <c r="G70" s="476">
        <f t="shared" ref="G70:G80" si="2">+F70-E70</f>
        <v>0</v>
      </c>
      <c r="I70" s="423">
        <f t="shared" ref="I70:I80" si="3">IF(F70&gt;0,1,0)</f>
        <v>0</v>
      </c>
    </row>
    <row r="71" spans="1:9">
      <c r="A71" s="391">
        <v>67</v>
      </c>
      <c r="B71" s="762" t="s">
        <v>123</v>
      </c>
      <c r="C71" s="689">
        <v>231.06</v>
      </c>
      <c r="D71" s="685">
        <v>0</v>
      </c>
      <c r="E71" s="765">
        <v>0</v>
      </c>
      <c r="F71" s="761">
        <v>0</v>
      </c>
      <c r="G71" s="476">
        <f t="shared" si="2"/>
        <v>0</v>
      </c>
      <c r="I71" s="423">
        <f t="shared" si="3"/>
        <v>0</v>
      </c>
    </row>
    <row r="72" spans="1:9">
      <c r="A72" s="391">
        <v>68</v>
      </c>
      <c r="B72" s="762" t="s">
        <v>124</v>
      </c>
      <c r="C72" s="689">
        <v>4733</v>
      </c>
      <c r="D72" s="685">
        <v>0</v>
      </c>
      <c r="E72" s="765">
        <v>0</v>
      </c>
      <c r="F72" s="761">
        <v>0</v>
      </c>
      <c r="G72" s="476">
        <f t="shared" si="2"/>
        <v>0</v>
      </c>
      <c r="I72" s="423">
        <f t="shared" si="3"/>
        <v>0</v>
      </c>
    </row>
    <row r="73" spans="1:9">
      <c r="A73" s="391">
        <v>69</v>
      </c>
      <c r="B73" s="705" t="s">
        <v>125</v>
      </c>
      <c r="C73" s="689">
        <v>358</v>
      </c>
      <c r="D73" s="685">
        <v>0</v>
      </c>
      <c r="E73" s="765">
        <v>0</v>
      </c>
      <c r="F73" s="761">
        <v>0</v>
      </c>
      <c r="G73" s="476">
        <f t="shared" si="2"/>
        <v>0</v>
      </c>
      <c r="I73" s="423">
        <f t="shared" si="3"/>
        <v>0</v>
      </c>
    </row>
    <row r="74" spans="1:9">
      <c r="A74" s="391">
        <v>70</v>
      </c>
      <c r="B74" s="762" t="s">
        <v>126</v>
      </c>
      <c r="C74" s="689">
        <v>3078.57</v>
      </c>
      <c r="D74" s="685">
        <v>0</v>
      </c>
      <c r="E74" s="765">
        <v>0</v>
      </c>
      <c r="F74" s="761">
        <v>0</v>
      </c>
      <c r="G74" s="476">
        <f t="shared" si="2"/>
        <v>0</v>
      </c>
      <c r="I74" s="423">
        <f t="shared" si="3"/>
        <v>0</v>
      </c>
    </row>
    <row r="75" spans="1:9">
      <c r="A75" s="391">
        <v>71</v>
      </c>
      <c r="B75" s="762" t="s">
        <v>127</v>
      </c>
      <c r="C75" s="689">
        <v>401.14</v>
      </c>
      <c r="D75" s="685">
        <v>0</v>
      </c>
      <c r="E75" s="765">
        <v>0</v>
      </c>
      <c r="F75" s="761">
        <v>0</v>
      </c>
      <c r="G75" s="476">
        <f t="shared" si="2"/>
        <v>0</v>
      </c>
      <c r="I75" s="423">
        <f t="shared" si="3"/>
        <v>0</v>
      </c>
    </row>
    <row r="76" spans="1:9">
      <c r="A76" s="391">
        <v>72</v>
      </c>
      <c r="B76" s="705" t="s">
        <v>128</v>
      </c>
      <c r="C76" s="689">
        <v>20517.349999999999</v>
      </c>
      <c r="D76" s="685">
        <v>0</v>
      </c>
      <c r="E76" s="765">
        <v>0</v>
      </c>
      <c r="F76" s="761">
        <v>0</v>
      </c>
      <c r="G76" s="476">
        <f t="shared" si="2"/>
        <v>0</v>
      </c>
      <c r="I76" s="423">
        <f t="shared" si="3"/>
        <v>0</v>
      </c>
    </row>
    <row r="77" spans="1:9">
      <c r="A77" s="391">
        <v>73</v>
      </c>
      <c r="B77" s="705" t="s">
        <v>129</v>
      </c>
      <c r="C77" s="689">
        <v>370082.79</v>
      </c>
      <c r="D77" s="685">
        <v>0</v>
      </c>
      <c r="E77" s="765">
        <v>0</v>
      </c>
      <c r="F77" s="761">
        <v>0</v>
      </c>
      <c r="G77" s="476">
        <f t="shared" si="2"/>
        <v>0</v>
      </c>
      <c r="I77" s="423">
        <f t="shared" si="3"/>
        <v>0</v>
      </c>
    </row>
    <row r="78" spans="1:9">
      <c r="A78" s="391">
        <v>74</v>
      </c>
      <c r="B78" s="705" t="s">
        <v>130</v>
      </c>
      <c r="C78" s="689">
        <v>1879</v>
      </c>
      <c r="D78" s="685">
        <v>0</v>
      </c>
      <c r="E78" s="765">
        <v>0</v>
      </c>
      <c r="F78" s="761">
        <v>0</v>
      </c>
      <c r="G78" s="476">
        <f t="shared" si="2"/>
        <v>0</v>
      </c>
      <c r="I78" s="423">
        <f t="shared" si="3"/>
        <v>0</v>
      </c>
    </row>
    <row r="79" spans="1:9">
      <c r="A79" s="391">
        <v>75</v>
      </c>
      <c r="B79" s="705" t="s">
        <v>132</v>
      </c>
      <c r="C79" s="689">
        <v>45</v>
      </c>
      <c r="D79" s="685">
        <v>0</v>
      </c>
      <c r="E79" s="765">
        <v>0</v>
      </c>
      <c r="F79" s="761">
        <v>0</v>
      </c>
      <c r="G79" s="476">
        <f t="shared" si="2"/>
        <v>0</v>
      </c>
      <c r="I79" s="423">
        <f t="shared" si="3"/>
        <v>0</v>
      </c>
    </row>
    <row r="80" spans="1:9">
      <c r="A80" s="391">
        <v>76</v>
      </c>
      <c r="B80" s="705" t="s">
        <v>131</v>
      </c>
      <c r="C80" s="689">
        <v>136.25</v>
      </c>
      <c r="D80" s="685">
        <v>0</v>
      </c>
      <c r="E80" s="765">
        <v>0</v>
      </c>
      <c r="F80" s="761">
        <v>0</v>
      </c>
      <c r="G80" s="476">
        <f t="shared" si="2"/>
        <v>0</v>
      </c>
      <c r="I80" s="423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6593E-4E98-4CA8-A2DF-CDC241ECE518}">
  <sheetPr codeName="Sheet108">
    <tabColor theme="2" tint="-0.249977111117893"/>
  </sheetPr>
  <dimension ref="A1:I8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K11" sqref="K11"/>
    </sheetView>
  </sheetViews>
  <sheetFormatPr defaultColWidth="9" defaultRowHeight="18.75"/>
  <cols>
    <col min="1" max="1" width="9" style="423"/>
    <col min="2" max="2" width="13.42578125" style="423" customWidth="1"/>
    <col min="3" max="3" width="12.85546875" style="423" customWidth="1"/>
    <col min="4" max="4" width="13.28515625" style="423" customWidth="1"/>
    <col min="5" max="5" width="12.5703125" style="423" customWidth="1"/>
    <col min="6" max="6" width="12.42578125" style="423" customWidth="1"/>
    <col min="7" max="16384" width="9" style="423"/>
  </cols>
  <sheetData>
    <row r="1" spans="1:9">
      <c r="A1" s="850" t="s">
        <v>605</v>
      </c>
      <c r="B1" s="850"/>
      <c r="C1" s="850"/>
      <c r="D1" s="850"/>
      <c r="E1" s="850"/>
      <c r="F1" s="850"/>
      <c r="G1" s="850"/>
    </row>
    <row r="2" spans="1:9">
      <c r="A2" s="850" t="s">
        <v>227</v>
      </c>
      <c r="B2" s="850" t="s">
        <v>4</v>
      </c>
      <c r="C2" s="870" t="s">
        <v>228</v>
      </c>
      <c r="D2" s="666" t="s">
        <v>285</v>
      </c>
      <c r="E2" s="666" t="s">
        <v>230</v>
      </c>
      <c r="F2" s="666" t="s">
        <v>230</v>
      </c>
      <c r="G2" s="870" t="s">
        <v>261</v>
      </c>
      <c r="I2" s="422" t="s">
        <v>318</v>
      </c>
    </row>
    <row r="3" spans="1:9">
      <c r="A3" s="850"/>
      <c r="B3" s="850"/>
      <c r="C3" s="870"/>
      <c r="D3" s="666" t="s">
        <v>286</v>
      </c>
      <c r="E3" s="666" t="s">
        <v>236</v>
      </c>
      <c r="F3" s="666" t="s">
        <v>235</v>
      </c>
      <c r="G3" s="870"/>
      <c r="I3" s="424"/>
    </row>
    <row r="4" spans="1:9">
      <c r="A4" s="850" t="s">
        <v>284</v>
      </c>
      <c r="B4" s="850"/>
      <c r="C4" s="668">
        <f>SUM(C5:C80)</f>
        <v>1123944.27</v>
      </c>
      <c r="D4" s="668">
        <f>SUM(D5:D80)</f>
        <v>19.5</v>
      </c>
      <c r="E4" s="668">
        <f>SUM(E5:E80)</f>
        <v>19.5</v>
      </c>
      <c r="F4" s="668">
        <f>SUM(F5:F80)</f>
        <v>19.5</v>
      </c>
      <c r="G4" s="668">
        <f t="shared" ref="G4" si="0">SUM(G5:G80)</f>
        <v>0</v>
      </c>
      <c r="I4" s="424">
        <f>SUM(I5:I80)</f>
        <v>1</v>
      </c>
    </row>
    <row r="5" spans="1:9">
      <c r="A5" s="391">
        <v>1</v>
      </c>
      <c r="B5" s="705" t="s">
        <v>164</v>
      </c>
      <c r="C5" s="689">
        <v>257106.98</v>
      </c>
      <c r="D5" s="685">
        <v>19.5</v>
      </c>
      <c r="E5" s="685">
        <v>19.5</v>
      </c>
      <c r="F5" s="761">
        <v>19.5</v>
      </c>
      <c r="G5" s="476">
        <f>+F5-E5</f>
        <v>0</v>
      </c>
      <c r="I5" s="423">
        <f>IF(F5&gt;0,1,0)</f>
        <v>1</v>
      </c>
    </row>
    <row r="6" spans="1:9">
      <c r="A6" s="391">
        <v>2</v>
      </c>
      <c r="B6" s="705" t="s">
        <v>155</v>
      </c>
      <c r="C6" s="689">
        <v>10.75</v>
      </c>
      <c r="D6" s="685">
        <v>0</v>
      </c>
      <c r="E6" s="685">
        <v>0</v>
      </c>
      <c r="F6" s="761">
        <v>0</v>
      </c>
      <c r="G6" s="476">
        <f t="shared" ref="G6:G69" si="1">+F6-E6</f>
        <v>0</v>
      </c>
      <c r="I6" s="423">
        <f t="shared" ref="I6:I69" si="2">IF(F6&gt;0,1,0)</f>
        <v>0</v>
      </c>
    </row>
    <row r="7" spans="1:9">
      <c r="A7" s="391">
        <v>3</v>
      </c>
      <c r="B7" s="705" t="s">
        <v>156</v>
      </c>
      <c r="C7" s="689">
        <v>1</v>
      </c>
      <c r="D7" s="685">
        <v>0</v>
      </c>
      <c r="E7" s="685">
        <v>0</v>
      </c>
      <c r="F7" s="761">
        <v>0</v>
      </c>
      <c r="G7" s="476">
        <f t="shared" si="1"/>
        <v>0</v>
      </c>
      <c r="I7" s="423">
        <f t="shared" si="2"/>
        <v>0</v>
      </c>
    </row>
    <row r="8" spans="1:9">
      <c r="A8" s="391">
        <v>4</v>
      </c>
      <c r="B8" s="705" t="s">
        <v>157</v>
      </c>
      <c r="C8" s="689">
        <v>3</v>
      </c>
      <c r="D8" s="685">
        <v>0</v>
      </c>
      <c r="E8" s="685">
        <v>0</v>
      </c>
      <c r="F8" s="761">
        <v>0</v>
      </c>
      <c r="G8" s="476">
        <f t="shared" si="1"/>
        <v>0</v>
      </c>
      <c r="I8" s="423">
        <f t="shared" si="2"/>
        <v>0</v>
      </c>
    </row>
    <row r="9" spans="1:9">
      <c r="A9" s="391">
        <v>5</v>
      </c>
      <c r="B9" s="705" t="s">
        <v>217</v>
      </c>
      <c r="C9" s="689">
        <v>107.19</v>
      </c>
      <c r="D9" s="685">
        <v>0</v>
      </c>
      <c r="E9" s="685">
        <v>0</v>
      </c>
      <c r="F9" s="761">
        <v>0</v>
      </c>
      <c r="G9" s="476">
        <f t="shared" si="1"/>
        <v>0</v>
      </c>
      <c r="I9" s="423">
        <f t="shared" si="2"/>
        <v>0</v>
      </c>
    </row>
    <row r="10" spans="1:9">
      <c r="A10" s="391">
        <v>6</v>
      </c>
      <c r="B10" s="705" t="s">
        <v>158</v>
      </c>
      <c r="C10" s="689">
        <v>2.73</v>
      </c>
      <c r="D10" s="685">
        <v>0</v>
      </c>
      <c r="E10" s="685">
        <v>0</v>
      </c>
      <c r="F10" s="761">
        <v>0</v>
      </c>
      <c r="G10" s="476">
        <f t="shared" si="1"/>
        <v>0</v>
      </c>
      <c r="I10" s="423">
        <f t="shared" si="2"/>
        <v>0</v>
      </c>
    </row>
    <row r="11" spans="1:9">
      <c r="A11" s="391">
        <v>7</v>
      </c>
      <c r="B11" s="705" t="s">
        <v>159</v>
      </c>
      <c r="C11" s="689">
        <v>46</v>
      </c>
      <c r="D11" s="685">
        <v>0</v>
      </c>
      <c r="E11" s="685">
        <v>0</v>
      </c>
      <c r="F11" s="761">
        <v>0</v>
      </c>
      <c r="G11" s="476">
        <f t="shared" si="1"/>
        <v>0</v>
      </c>
      <c r="I11" s="423">
        <f t="shared" si="2"/>
        <v>0</v>
      </c>
    </row>
    <row r="12" spans="1:9">
      <c r="A12" s="391">
        <v>8</v>
      </c>
      <c r="B12" s="705" t="s">
        <v>160</v>
      </c>
      <c r="C12" s="689">
        <v>275</v>
      </c>
      <c r="D12" s="685">
        <v>0</v>
      </c>
      <c r="E12" s="685">
        <v>0</v>
      </c>
      <c r="F12" s="761">
        <v>0</v>
      </c>
      <c r="G12" s="476">
        <f t="shared" si="1"/>
        <v>0</v>
      </c>
      <c r="I12" s="423">
        <f t="shared" si="2"/>
        <v>0</v>
      </c>
    </row>
    <row r="13" spans="1:9">
      <c r="A13" s="391">
        <v>9</v>
      </c>
      <c r="B13" s="705" t="s">
        <v>161</v>
      </c>
      <c r="C13" s="689">
        <v>2.5</v>
      </c>
      <c r="D13" s="685">
        <v>0</v>
      </c>
      <c r="E13" s="685">
        <v>0</v>
      </c>
      <c r="F13" s="761">
        <v>0</v>
      </c>
      <c r="G13" s="476">
        <f t="shared" si="1"/>
        <v>0</v>
      </c>
      <c r="I13" s="423">
        <f t="shared" si="2"/>
        <v>0</v>
      </c>
    </row>
    <row r="14" spans="1:9">
      <c r="A14" s="391">
        <v>10</v>
      </c>
      <c r="B14" s="705" t="s">
        <v>162</v>
      </c>
      <c r="C14" s="689">
        <v>0.75</v>
      </c>
      <c r="D14" s="685">
        <v>0</v>
      </c>
      <c r="E14" s="685">
        <v>0</v>
      </c>
      <c r="F14" s="761">
        <v>0</v>
      </c>
      <c r="G14" s="476">
        <f t="shared" si="1"/>
        <v>0</v>
      </c>
      <c r="I14" s="423">
        <f t="shared" si="2"/>
        <v>0</v>
      </c>
    </row>
    <row r="15" spans="1:9">
      <c r="A15" s="391">
        <v>11</v>
      </c>
      <c r="B15" s="705" t="s">
        <v>174</v>
      </c>
      <c r="C15" s="689">
        <v>542.23</v>
      </c>
      <c r="D15" s="685">
        <v>0</v>
      </c>
      <c r="E15" s="685">
        <v>0</v>
      </c>
      <c r="F15" s="761">
        <v>0</v>
      </c>
      <c r="G15" s="476">
        <f t="shared" si="1"/>
        <v>0</v>
      </c>
      <c r="I15" s="423">
        <f t="shared" si="2"/>
        <v>0</v>
      </c>
    </row>
    <row r="16" spans="1:9">
      <c r="A16" s="391">
        <v>12</v>
      </c>
      <c r="B16" s="705" t="s">
        <v>175</v>
      </c>
      <c r="C16" s="689">
        <v>2261.75</v>
      </c>
      <c r="D16" s="685">
        <v>0</v>
      </c>
      <c r="E16" s="685">
        <v>0</v>
      </c>
      <c r="F16" s="761">
        <v>0</v>
      </c>
      <c r="G16" s="476">
        <f t="shared" si="1"/>
        <v>0</v>
      </c>
      <c r="I16" s="423">
        <f t="shared" si="2"/>
        <v>0</v>
      </c>
    </row>
    <row r="17" spans="1:9">
      <c r="A17" s="391">
        <v>13</v>
      </c>
      <c r="B17" s="705" t="s">
        <v>176</v>
      </c>
      <c r="C17" s="689">
        <v>11.5</v>
      </c>
      <c r="D17" s="685">
        <v>0</v>
      </c>
      <c r="E17" s="685">
        <v>0</v>
      </c>
      <c r="F17" s="761">
        <v>0</v>
      </c>
      <c r="G17" s="476">
        <f t="shared" si="1"/>
        <v>0</v>
      </c>
      <c r="I17" s="423">
        <f t="shared" si="2"/>
        <v>0</v>
      </c>
    </row>
    <row r="18" spans="1:9">
      <c r="A18" s="391">
        <v>14</v>
      </c>
      <c r="B18" s="705" t="s">
        <v>177</v>
      </c>
      <c r="C18" s="689">
        <v>905.2</v>
      </c>
      <c r="D18" s="685">
        <v>0</v>
      </c>
      <c r="E18" s="685">
        <v>0</v>
      </c>
      <c r="F18" s="761">
        <v>0</v>
      </c>
      <c r="G18" s="476">
        <f t="shared" si="1"/>
        <v>0</v>
      </c>
      <c r="I18" s="423">
        <f t="shared" si="2"/>
        <v>0</v>
      </c>
    </row>
    <row r="19" spans="1:9">
      <c r="A19" s="391">
        <v>15</v>
      </c>
      <c r="B19" s="705" t="s">
        <v>178</v>
      </c>
      <c r="C19" s="689">
        <v>3922.5</v>
      </c>
      <c r="D19" s="685">
        <v>0</v>
      </c>
      <c r="E19" s="685">
        <v>0</v>
      </c>
      <c r="F19" s="761">
        <v>0</v>
      </c>
      <c r="G19" s="476">
        <f t="shared" si="1"/>
        <v>0</v>
      </c>
      <c r="I19" s="423">
        <f t="shared" si="2"/>
        <v>0</v>
      </c>
    </row>
    <row r="20" spans="1:9">
      <c r="A20" s="391">
        <v>16</v>
      </c>
      <c r="B20" s="705" t="s">
        <v>179</v>
      </c>
      <c r="C20" s="689">
        <v>2</v>
      </c>
      <c r="D20" s="685">
        <v>0</v>
      </c>
      <c r="E20" s="685">
        <v>0</v>
      </c>
      <c r="F20" s="761">
        <v>0</v>
      </c>
      <c r="G20" s="476">
        <f t="shared" si="1"/>
        <v>0</v>
      </c>
      <c r="I20" s="423">
        <f t="shared" si="2"/>
        <v>0</v>
      </c>
    </row>
    <row r="21" spans="1:9">
      <c r="A21" s="391">
        <v>17</v>
      </c>
      <c r="B21" s="705" t="s">
        <v>180</v>
      </c>
      <c r="C21" s="689">
        <v>4116.75</v>
      </c>
      <c r="D21" s="685">
        <v>0</v>
      </c>
      <c r="E21" s="685">
        <v>0</v>
      </c>
      <c r="F21" s="761">
        <v>0</v>
      </c>
      <c r="G21" s="476">
        <f t="shared" si="1"/>
        <v>0</v>
      </c>
      <c r="I21" s="423">
        <f t="shared" si="2"/>
        <v>0</v>
      </c>
    </row>
    <row r="22" spans="1:9">
      <c r="A22" s="391">
        <v>18</v>
      </c>
      <c r="B22" s="705" t="s">
        <v>181</v>
      </c>
      <c r="C22" s="689">
        <v>551</v>
      </c>
      <c r="D22" s="685">
        <v>0</v>
      </c>
      <c r="E22" s="685">
        <v>0</v>
      </c>
      <c r="F22" s="761">
        <v>0</v>
      </c>
      <c r="G22" s="476">
        <f t="shared" si="1"/>
        <v>0</v>
      </c>
      <c r="I22" s="423">
        <f t="shared" si="2"/>
        <v>0</v>
      </c>
    </row>
    <row r="23" spans="1:9">
      <c r="A23" s="391">
        <v>19</v>
      </c>
      <c r="B23" s="705" t="s">
        <v>165</v>
      </c>
      <c r="C23" s="689">
        <v>2153.17</v>
      </c>
      <c r="D23" s="685">
        <v>0</v>
      </c>
      <c r="E23" s="685">
        <v>0</v>
      </c>
      <c r="F23" s="761">
        <v>0</v>
      </c>
      <c r="G23" s="476">
        <f t="shared" si="1"/>
        <v>0</v>
      </c>
      <c r="I23" s="423">
        <f t="shared" si="2"/>
        <v>0</v>
      </c>
    </row>
    <row r="24" spans="1:9">
      <c r="A24" s="391">
        <v>20</v>
      </c>
      <c r="B24" s="705" t="s">
        <v>166</v>
      </c>
      <c r="C24" s="689">
        <v>706</v>
      </c>
      <c r="D24" s="685">
        <v>0</v>
      </c>
      <c r="E24" s="685">
        <v>0</v>
      </c>
      <c r="F24" s="761">
        <v>0</v>
      </c>
      <c r="G24" s="476">
        <f t="shared" si="1"/>
        <v>0</v>
      </c>
      <c r="I24" s="423">
        <f t="shared" si="2"/>
        <v>0</v>
      </c>
    </row>
    <row r="25" spans="1:9">
      <c r="A25" s="391">
        <v>21</v>
      </c>
      <c r="B25" s="705" t="s">
        <v>167</v>
      </c>
      <c r="C25" s="689">
        <v>177.75</v>
      </c>
      <c r="D25" s="685">
        <v>0</v>
      </c>
      <c r="E25" s="685">
        <v>0</v>
      </c>
      <c r="F25" s="761">
        <v>0</v>
      </c>
      <c r="G25" s="476">
        <f t="shared" si="1"/>
        <v>0</v>
      </c>
      <c r="I25" s="423">
        <f t="shared" si="2"/>
        <v>0</v>
      </c>
    </row>
    <row r="26" spans="1:9">
      <c r="A26" s="391">
        <v>22</v>
      </c>
      <c r="B26" s="705" t="s">
        <v>168</v>
      </c>
      <c r="C26" s="689">
        <v>92</v>
      </c>
      <c r="D26" s="685">
        <v>0</v>
      </c>
      <c r="E26" s="685">
        <v>0</v>
      </c>
      <c r="F26" s="761">
        <v>0</v>
      </c>
      <c r="G26" s="476">
        <f t="shared" si="1"/>
        <v>0</v>
      </c>
      <c r="I26" s="423">
        <f t="shared" si="2"/>
        <v>0</v>
      </c>
    </row>
    <row r="27" spans="1:9">
      <c r="A27" s="391">
        <v>23</v>
      </c>
      <c r="B27" s="762" t="s">
        <v>169</v>
      </c>
      <c r="C27" s="689">
        <v>2053</v>
      </c>
      <c r="D27" s="685">
        <v>0</v>
      </c>
      <c r="E27" s="685">
        <v>0</v>
      </c>
      <c r="F27" s="761">
        <v>0</v>
      </c>
      <c r="G27" s="476">
        <f t="shared" si="1"/>
        <v>0</v>
      </c>
      <c r="I27" s="423">
        <f t="shared" si="2"/>
        <v>0</v>
      </c>
    </row>
    <row r="28" spans="1:9">
      <c r="A28" s="391">
        <v>24</v>
      </c>
      <c r="B28" s="705" t="s">
        <v>170</v>
      </c>
      <c r="C28" s="689">
        <v>892.5</v>
      </c>
      <c r="D28" s="685">
        <v>0</v>
      </c>
      <c r="E28" s="685">
        <v>0</v>
      </c>
      <c r="F28" s="761">
        <v>0</v>
      </c>
      <c r="G28" s="476">
        <f t="shared" si="1"/>
        <v>0</v>
      </c>
      <c r="I28" s="423">
        <f t="shared" si="2"/>
        <v>0</v>
      </c>
    </row>
    <row r="29" spans="1:9">
      <c r="A29" s="391">
        <v>25</v>
      </c>
      <c r="B29" s="705" t="s">
        <v>171</v>
      </c>
      <c r="C29" s="689">
        <v>0.68</v>
      </c>
      <c r="D29" s="685">
        <v>0</v>
      </c>
      <c r="E29" s="685">
        <v>0</v>
      </c>
      <c r="F29" s="761">
        <v>0</v>
      </c>
      <c r="G29" s="476">
        <f t="shared" si="1"/>
        <v>0</v>
      </c>
      <c r="I29" s="423">
        <f t="shared" si="2"/>
        <v>0</v>
      </c>
    </row>
    <row r="30" spans="1:9">
      <c r="A30" s="391">
        <v>26</v>
      </c>
      <c r="B30" s="705" t="s">
        <v>172</v>
      </c>
      <c r="C30" s="689">
        <v>65402.8</v>
      </c>
      <c r="D30" s="685">
        <v>0</v>
      </c>
      <c r="E30" s="685">
        <v>0</v>
      </c>
      <c r="F30" s="761">
        <v>0</v>
      </c>
      <c r="G30" s="476">
        <f t="shared" si="1"/>
        <v>0</v>
      </c>
      <c r="I30" s="423">
        <f t="shared" si="2"/>
        <v>0</v>
      </c>
    </row>
    <row r="31" spans="1:9">
      <c r="A31" s="391">
        <v>27</v>
      </c>
      <c r="B31" s="705" t="s">
        <v>134</v>
      </c>
      <c r="C31" s="689">
        <v>63.25</v>
      </c>
      <c r="D31" s="685">
        <v>0</v>
      </c>
      <c r="E31" s="685">
        <v>0</v>
      </c>
      <c r="F31" s="761">
        <v>0</v>
      </c>
      <c r="G31" s="476">
        <f t="shared" si="1"/>
        <v>0</v>
      </c>
      <c r="I31" s="423">
        <f t="shared" si="2"/>
        <v>0</v>
      </c>
    </row>
    <row r="32" spans="1:9">
      <c r="A32" s="391">
        <v>28</v>
      </c>
      <c r="B32" s="705" t="s">
        <v>135</v>
      </c>
      <c r="C32" s="689">
        <v>1045</v>
      </c>
      <c r="D32" s="685">
        <v>0</v>
      </c>
      <c r="E32" s="685">
        <v>0</v>
      </c>
      <c r="F32" s="761">
        <v>0</v>
      </c>
      <c r="G32" s="476">
        <f t="shared" si="1"/>
        <v>0</v>
      </c>
      <c r="I32" s="423">
        <f t="shared" si="2"/>
        <v>0</v>
      </c>
    </row>
    <row r="33" spans="1:9">
      <c r="A33" s="391">
        <v>29</v>
      </c>
      <c r="B33" s="705" t="s">
        <v>136</v>
      </c>
      <c r="C33" s="689">
        <v>207.75</v>
      </c>
      <c r="D33" s="685">
        <v>0</v>
      </c>
      <c r="E33" s="685">
        <v>0</v>
      </c>
      <c r="F33" s="761">
        <v>0</v>
      </c>
      <c r="G33" s="476">
        <f t="shared" si="1"/>
        <v>0</v>
      </c>
      <c r="I33" s="423">
        <f t="shared" si="2"/>
        <v>0</v>
      </c>
    </row>
    <row r="34" spans="1:9">
      <c r="A34" s="391">
        <v>30</v>
      </c>
      <c r="B34" s="705" t="s">
        <v>137</v>
      </c>
      <c r="C34" s="689">
        <v>31.9</v>
      </c>
      <c r="D34" s="685">
        <v>0</v>
      </c>
      <c r="E34" s="685">
        <v>0</v>
      </c>
      <c r="F34" s="761">
        <v>0</v>
      </c>
      <c r="G34" s="476">
        <f t="shared" si="1"/>
        <v>0</v>
      </c>
      <c r="I34" s="423">
        <f t="shared" si="2"/>
        <v>0</v>
      </c>
    </row>
    <row r="35" spans="1:9">
      <c r="A35" s="391">
        <v>31</v>
      </c>
      <c r="B35" s="705" t="s">
        <v>138</v>
      </c>
      <c r="C35" s="689">
        <v>26.5</v>
      </c>
      <c r="D35" s="685">
        <v>0</v>
      </c>
      <c r="E35" s="685">
        <v>0</v>
      </c>
      <c r="F35" s="761">
        <v>0</v>
      </c>
      <c r="G35" s="476">
        <f t="shared" si="1"/>
        <v>0</v>
      </c>
      <c r="I35" s="423">
        <f t="shared" si="2"/>
        <v>0</v>
      </c>
    </row>
    <row r="36" spans="1:9">
      <c r="A36" s="391">
        <v>32</v>
      </c>
      <c r="B36" s="762" t="s">
        <v>139</v>
      </c>
      <c r="C36" s="689">
        <v>33.75</v>
      </c>
      <c r="D36" s="685">
        <v>0</v>
      </c>
      <c r="E36" s="685">
        <v>0</v>
      </c>
      <c r="F36" s="761">
        <v>0</v>
      </c>
      <c r="G36" s="476">
        <f t="shared" si="1"/>
        <v>0</v>
      </c>
      <c r="I36" s="423">
        <f t="shared" si="2"/>
        <v>0</v>
      </c>
    </row>
    <row r="37" spans="1:9">
      <c r="A37" s="391">
        <v>33</v>
      </c>
      <c r="B37" s="762" t="s">
        <v>140</v>
      </c>
      <c r="C37" s="689">
        <v>197.5</v>
      </c>
      <c r="D37" s="685">
        <v>0</v>
      </c>
      <c r="E37" s="685">
        <v>0</v>
      </c>
      <c r="F37" s="761">
        <v>0</v>
      </c>
      <c r="G37" s="476">
        <f t="shared" si="1"/>
        <v>0</v>
      </c>
      <c r="I37" s="423">
        <f t="shared" si="2"/>
        <v>0</v>
      </c>
    </row>
    <row r="38" spans="1:9">
      <c r="A38" s="391">
        <v>34</v>
      </c>
      <c r="B38" s="705" t="s">
        <v>141</v>
      </c>
      <c r="C38" s="689">
        <v>15.25</v>
      </c>
      <c r="D38" s="685">
        <v>0</v>
      </c>
      <c r="E38" s="685">
        <v>0</v>
      </c>
      <c r="F38" s="761">
        <v>0</v>
      </c>
      <c r="G38" s="476">
        <f t="shared" si="1"/>
        <v>0</v>
      </c>
      <c r="I38" s="423">
        <f t="shared" si="2"/>
        <v>0</v>
      </c>
    </row>
    <row r="39" spans="1:9">
      <c r="A39" s="391">
        <v>35</v>
      </c>
      <c r="B39" s="705" t="s">
        <v>142</v>
      </c>
      <c r="C39" s="689">
        <v>62.75</v>
      </c>
      <c r="D39" s="685">
        <v>0</v>
      </c>
      <c r="E39" s="685">
        <v>0</v>
      </c>
      <c r="F39" s="761">
        <v>0</v>
      </c>
      <c r="G39" s="476">
        <f t="shared" si="1"/>
        <v>0</v>
      </c>
      <c r="I39" s="423">
        <f t="shared" si="2"/>
        <v>0</v>
      </c>
    </row>
    <row r="40" spans="1:9">
      <c r="A40" s="391">
        <v>36</v>
      </c>
      <c r="B40" s="705" t="s">
        <v>143</v>
      </c>
      <c r="C40" s="689">
        <v>111</v>
      </c>
      <c r="D40" s="685">
        <v>0</v>
      </c>
      <c r="E40" s="685">
        <v>0</v>
      </c>
      <c r="F40" s="761">
        <v>0</v>
      </c>
      <c r="G40" s="476">
        <f t="shared" si="1"/>
        <v>0</v>
      </c>
      <c r="I40" s="423">
        <f t="shared" si="2"/>
        <v>0</v>
      </c>
    </row>
    <row r="41" spans="1:9">
      <c r="A41" s="391">
        <v>37</v>
      </c>
      <c r="B41" s="705" t="s">
        <v>144</v>
      </c>
      <c r="C41" s="689">
        <v>6.5</v>
      </c>
      <c r="D41" s="685">
        <v>0</v>
      </c>
      <c r="E41" s="685">
        <v>0</v>
      </c>
      <c r="F41" s="761">
        <v>0</v>
      </c>
      <c r="G41" s="476">
        <f t="shared" si="1"/>
        <v>0</v>
      </c>
      <c r="I41" s="423">
        <f t="shared" si="2"/>
        <v>0</v>
      </c>
    </row>
    <row r="42" spans="1:9">
      <c r="A42" s="391">
        <v>38</v>
      </c>
      <c r="B42" s="705" t="s">
        <v>145</v>
      </c>
      <c r="C42" s="689">
        <v>10089.18</v>
      </c>
      <c r="D42" s="685">
        <v>0</v>
      </c>
      <c r="E42" s="685">
        <v>0</v>
      </c>
      <c r="F42" s="761">
        <v>0</v>
      </c>
      <c r="G42" s="476">
        <f t="shared" si="1"/>
        <v>0</v>
      </c>
      <c r="I42" s="423">
        <f t="shared" si="2"/>
        <v>0</v>
      </c>
    </row>
    <row r="43" spans="1:9">
      <c r="A43" s="391">
        <v>39</v>
      </c>
      <c r="B43" s="705" t="s">
        <v>269</v>
      </c>
      <c r="C43" s="689">
        <v>130.25</v>
      </c>
      <c r="D43" s="685">
        <v>0</v>
      </c>
      <c r="E43" s="685">
        <v>0</v>
      </c>
      <c r="F43" s="761">
        <v>0</v>
      </c>
      <c r="G43" s="476">
        <f t="shared" si="1"/>
        <v>0</v>
      </c>
      <c r="I43" s="423">
        <f t="shared" si="2"/>
        <v>0</v>
      </c>
    </row>
    <row r="44" spans="1:9">
      <c r="A44" s="391">
        <v>40</v>
      </c>
      <c r="B44" s="705" t="s">
        <v>147</v>
      </c>
      <c r="C44" s="689">
        <v>1252.77</v>
      </c>
      <c r="D44" s="685">
        <v>0</v>
      </c>
      <c r="E44" s="685">
        <v>0</v>
      </c>
      <c r="F44" s="761">
        <v>0</v>
      </c>
      <c r="G44" s="476">
        <f t="shared" si="1"/>
        <v>0</v>
      </c>
      <c r="I44" s="423">
        <f t="shared" si="2"/>
        <v>0</v>
      </c>
    </row>
    <row r="45" spans="1:9">
      <c r="A45" s="391">
        <v>41</v>
      </c>
      <c r="B45" s="705" t="s">
        <v>148</v>
      </c>
      <c r="C45" s="689">
        <v>109</v>
      </c>
      <c r="D45" s="685">
        <v>0</v>
      </c>
      <c r="E45" s="685">
        <v>0</v>
      </c>
      <c r="F45" s="761">
        <v>0</v>
      </c>
      <c r="G45" s="476">
        <f t="shared" si="1"/>
        <v>0</v>
      </c>
      <c r="I45" s="423">
        <f t="shared" si="2"/>
        <v>0</v>
      </c>
    </row>
    <row r="46" spans="1:9">
      <c r="A46" s="391">
        <v>42</v>
      </c>
      <c r="B46" s="705" t="s">
        <v>149</v>
      </c>
      <c r="C46" s="689">
        <v>255.82</v>
      </c>
      <c r="D46" s="685">
        <v>0</v>
      </c>
      <c r="E46" s="685">
        <v>0</v>
      </c>
      <c r="F46" s="761">
        <v>0</v>
      </c>
      <c r="G46" s="476">
        <f t="shared" si="1"/>
        <v>0</v>
      </c>
      <c r="I46" s="423">
        <f t="shared" si="2"/>
        <v>0</v>
      </c>
    </row>
    <row r="47" spans="1:9">
      <c r="A47" s="391">
        <v>43</v>
      </c>
      <c r="B47" s="705" t="s">
        <v>150</v>
      </c>
      <c r="C47" s="689">
        <v>698.25</v>
      </c>
      <c r="D47" s="685">
        <v>0</v>
      </c>
      <c r="E47" s="685">
        <v>0</v>
      </c>
      <c r="F47" s="761">
        <v>0</v>
      </c>
      <c r="G47" s="476">
        <f t="shared" si="1"/>
        <v>0</v>
      </c>
      <c r="I47" s="423">
        <f t="shared" si="2"/>
        <v>0</v>
      </c>
    </row>
    <row r="48" spans="1:9">
      <c r="A48" s="391">
        <v>44</v>
      </c>
      <c r="B48" s="705" t="s">
        <v>151</v>
      </c>
      <c r="C48" s="689">
        <v>407.75</v>
      </c>
      <c r="D48" s="685">
        <v>0</v>
      </c>
      <c r="E48" s="685">
        <v>0</v>
      </c>
      <c r="F48" s="761">
        <v>0</v>
      </c>
      <c r="G48" s="476">
        <f t="shared" si="1"/>
        <v>0</v>
      </c>
      <c r="I48" s="423">
        <f t="shared" si="2"/>
        <v>0</v>
      </c>
    </row>
    <row r="49" spans="1:9">
      <c r="A49" s="391">
        <v>45</v>
      </c>
      <c r="B49" s="705" t="s">
        <v>152</v>
      </c>
      <c r="C49" s="689">
        <v>85</v>
      </c>
      <c r="D49" s="685">
        <v>0</v>
      </c>
      <c r="E49" s="685">
        <v>0</v>
      </c>
      <c r="F49" s="761">
        <v>0</v>
      </c>
      <c r="G49" s="476">
        <f t="shared" si="1"/>
        <v>0</v>
      </c>
      <c r="I49" s="423">
        <f t="shared" si="2"/>
        <v>0</v>
      </c>
    </row>
    <row r="50" spans="1:9">
      <c r="A50" s="391">
        <v>46</v>
      </c>
      <c r="B50" s="705" t="s">
        <v>153</v>
      </c>
      <c r="C50" s="689">
        <v>268.5</v>
      </c>
      <c r="D50" s="685">
        <v>0</v>
      </c>
      <c r="E50" s="685">
        <v>0</v>
      </c>
      <c r="F50" s="761">
        <v>0</v>
      </c>
      <c r="G50" s="476">
        <f t="shared" si="1"/>
        <v>0</v>
      </c>
      <c r="I50" s="423">
        <f t="shared" si="2"/>
        <v>0</v>
      </c>
    </row>
    <row r="51" spans="1:9">
      <c r="A51" s="391">
        <v>47</v>
      </c>
      <c r="B51" s="705" t="s">
        <v>183</v>
      </c>
      <c r="C51" s="689">
        <v>11.49</v>
      </c>
      <c r="D51" s="685">
        <v>0</v>
      </c>
      <c r="E51" s="685">
        <v>0</v>
      </c>
      <c r="F51" s="761">
        <v>0</v>
      </c>
      <c r="G51" s="476">
        <f t="shared" si="1"/>
        <v>0</v>
      </c>
      <c r="I51" s="423">
        <f t="shared" si="2"/>
        <v>0</v>
      </c>
    </row>
    <row r="52" spans="1:9">
      <c r="A52" s="391">
        <v>48</v>
      </c>
      <c r="B52" s="705" t="s">
        <v>184</v>
      </c>
      <c r="C52" s="689">
        <v>21.5</v>
      </c>
      <c r="D52" s="685">
        <v>0</v>
      </c>
      <c r="E52" s="685">
        <v>0</v>
      </c>
      <c r="F52" s="761">
        <v>0</v>
      </c>
      <c r="G52" s="476">
        <f t="shared" si="1"/>
        <v>0</v>
      </c>
      <c r="I52" s="423">
        <f t="shared" si="2"/>
        <v>0</v>
      </c>
    </row>
    <row r="53" spans="1:9">
      <c r="A53" s="391">
        <v>49</v>
      </c>
      <c r="B53" s="705" t="s">
        <v>185</v>
      </c>
      <c r="C53" s="689">
        <v>18.75</v>
      </c>
      <c r="D53" s="685">
        <v>0</v>
      </c>
      <c r="E53" s="685">
        <v>0</v>
      </c>
      <c r="F53" s="761">
        <v>0</v>
      </c>
      <c r="G53" s="476">
        <f t="shared" si="1"/>
        <v>0</v>
      </c>
      <c r="I53" s="423">
        <f t="shared" si="2"/>
        <v>0</v>
      </c>
    </row>
    <row r="54" spans="1:9">
      <c r="A54" s="391">
        <v>50</v>
      </c>
      <c r="B54" s="705" t="s">
        <v>186</v>
      </c>
      <c r="C54" s="689">
        <v>2</v>
      </c>
      <c r="D54" s="685">
        <v>0</v>
      </c>
      <c r="E54" s="685">
        <v>0</v>
      </c>
      <c r="F54" s="761">
        <v>0</v>
      </c>
      <c r="G54" s="476">
        <f t="shared" si="1"/>
        <v>0</v>
      </c>
      <c r="I54" s="423">
        <f t="shared" si="2"/>
        <v>0</v>
      </c>
    </row>
    <row r="55" spans="1:9">
      <c r="A55" s="391">
        <v>51</v>
      </c>
      <c r="B55" s="705" t="s">
        <v>187</v>
      </c>
      <c r="C55" s="689">
        <v>3</v>
      </c>
      <c r="D55" s="685">
        <v>0</v>
      </c>
      <c r="E55" s="685">
        <v>0</v>
      </c>
      <c r="F55" s="761">
        <v>0</v>
      </c>
      <c r="G55" s="476">
        <f t="shared" si="1"/>
        <v>0</v>
      </c>
      <c r="I55" s="423">
        <f t="shared" si="2"/>
        <v>0</v>
      </c>
    </row>
    <row r="56" spans="1:9">
      <c r="A56" s="391">
        <v>52</v>
      </c>
      <c r="B56" s="705" t="s">
        <v>188</v>
      </c>
      <c r="C56" s="689">
        <v>8.82</v>
      </c>
      <c r="D56" s="685">
        <v>0</v>
      </c>
      <c r="E56" s="685">
        <v>0</v>
      </c>
      <c r="F56" s="761">
        <v>0</v>
      </c>
      <c r="G56" s="476">
        <f t="shared" si="1"/>
        <v>0</v>
      </c>
      <c r="I56" s="423">
        <f t="shared" si="2"/>
        <v>0</v>
      </c>
    </row>
    <row r="57" spans="1:9">
      <c r="A57" s="391">
        <v>53</v>
      </c>
      <c r="B57" s="705" t="s">
        <v>190</v>
      </c>
      <c r="C57" s="689">
        <v>48.09</v>
      </c>
      <c r="D57" s="685">
        <v>0</v>
      </c>
      <c r="E57" s="685">
        <v>0</v>
      </c>
      <c r="F57" s="761">
        <v>0</v>
      </c>
      <c r="G57" s="476">
        <f t="shared" si="1"/>
        <v>0</v>
      </c>
      <c r="I57" s="423">
        <f t="shared" si="2"/>
        <v>0</v>
      </c>
    </row>
    <row r="58" spans="1:9">
      <c r="A58" s="391">
        <v>54</v>
      </c>
      <c r="B58" s="705" t="s">
        <v>191</v>
      </c>
      <c r="C58" s="689">
        <v>2</v>
      </c>
      <c r="D58" s="685">
        <v>0</v>
      </c>
      <c r="E58" s="685">
        <v>0</v>
      </c>
      <c r="F58" s="761">
        <v>0</v>
      </c>
      <c r="G58" s="476">
        <f t="shared" si="1"/>
        <v>0</v>
      </c>
      <c r="I58" s="423">
        <f t="shared" si="2"/>
        <v>0</v>
      </c>
    </row>
    <row r="59" spans="1:9">
      <c r="A59" s="391">
        <v>55</v>
      </c>
      <c r="B59" s="705" t="s">
        <v>192</v>
      </c>
      <c r="C59" s="689">
        <v>23.11</v>
      </c>
      <c r="D59" s="685">
        <v>0</v>
      </c>
      <c r="E59" s="685">
        <v>0</v>
      </c>
      <c r="F59" s="761">
        <v>0</v>
      </c>
      <c r="G59" s="476">
        <f t="shared" si="1"/>
        <v>0</v>
      </c>
      <c r="I59" s="423">
        <f t="shared" si="2"/>
        <v>0</v>
      </c>
    </row>
    <row r="60" spans="1:9">
      <c r="A60" s="391">
        <v>56</v>
      </c>
      <c r="B60" s="705" t="s">
        <v>193</v>
      </c>
      <c r="C60" s="689">
        <v>2</v>
      </c>
      <c r="D60" s="685">
        <v>0</v>
      </c>
      <c r="E60" s="685">
        <v>0</v>
      </c>
      <c r="F60" s="761">
        <v>0</v>
      </c>
      <c r="G60" s="476">
        <f t="shared" si="1"/>
        <v>0</v>
      </c>
      <c r="I60" s="423">
        <f t="shared" si="2"/>
        <v>0</v>
      </c>
    </row>
    <row r="61" spans="1:9">
      <c r="A61" s="391">
        <v>57</v>
      </c>
      <c r="B61" s="705" t="s">
        <v>194</v>
      </c>
      <c r="C61" s="689">
        <v>154</v>
      </c>
      <c r="D61" s="685">
        <v>0</v>
      </c>
      <c r="E61" s="685">
        <v>0</v>
      </c>
      <c r="F61" s="761">
        <v>0</v>
      </c>
      <c r="G61" s="476">
        <f t="shared" si="1"/>
        <v>0</v>
      </c>
      <c r="I61" s="423">
        <f t="shared" si="2"/>
        <v>0</v>
      </c>
    </row>
    <row r="62" spans="1:9">
      <c r="A62" s="391">
        <v>58</v>
      </c>
      <c r="B62" s="705" t="s">
        <v>195</v>
      </c>
      <c r="C62" s="689">
        <v>7.55</v>
      </c>
      <c r="D62" s="685">
        <v>0</v>
      </c>
      <c r="E62" s="685">
        <v>0</v>
      </c>
      <c r="F62" s="761">
        <v>0</v>
      </c>
      <c r="G62" s="476">
        <f t="shared" si="1"/>
        <v>0</v>
      </c>
      <c r="I62" s="423">
        <f t="shared" si="2"/>
        <v>0</v>
      </c>
    </row>
    <row r="63" spans="1:9">
      <c r="A63" s="391">
        <v>59</v>
      </c>
      <c r="B63" s="705" t="s">
        <v>196</v>
      </c>
      <c r="C63" s="689">
        <v>58.94</v>
      </c>
      <c r="D63" s="685">
        <v>0</v>
      </c>
      <c r="E63" s="685">
        <v>0</v>
      </c>
      <c r="F63" s="761">
        <v>0</v>
      </c>
      <c r="G63" s="476">
        <f t="shared" si="1"/>
        <v>0</v>
      </c>
      <c r="I63" s="423">
        <f t="shared" si="2"/>
        <v>0</v>
      </c>
    </row>
    <row r="64" spans="1:9">
      <c r="A64" s="391">
        <v>60</v>
      </c>
      <c r="B64" s="705" t="s">
        <v>116</v>
      </c>
      <c r="C64" s="689">
        <v>4147</v>
      </c>
      <c r="D64" s="685">
        <v>0</v>
      </c>
      <c r="E64" s="685">
        <v>0</v>
      </c>
      <c r="F64" s="761">
        <v>0</v>
      </c>
      <c r="G64" s="476">
        <f t="shared" si="1"/>
        <v>0</v>
      </c>
      <c r="I64" s="423">
        <f t="shared" si="2"/>
        <v>0</v>
      </c>
    </row>
    <row r="65" spans="1:9">
      <c r="A65" s="391">
        <v>61</v>
      </c>
      <c r="B65" s="705" t="s">
        <v>118</v>
      </c>
      <c r="C65" s="689">
        <v>67509.53</v>
      </c>
      <c r="D65" s="685">
        <v>0</v>
      </c>
      <c r="E65" s="685">
        <v>0</v>
      </c>
      <c r="F65" s="761">
        <v>0</v>
      </c>
      <c r="G65" s="476">
        <f t="shared" si="1"/>
        <v>0</v>
      </c>
      <c r="I65" s="423">
        <f t="shared" si="2"/>
        <v>0</v>
      </c>
    </row>
    <row r="66" spans="1:9">
      <c r="A66" s="391">
        <v>62</v>
      </c>
      <c r="B66" s="705" t="s">
        <v>117</v>
      </c>
      <c r="C66" s="689">
        <v>182255.79</v>
      </c>
      <c r="D66" s="685">
        <v>0</v>
      </c>
      <c r="E66" s="685">
        <v>0</v>
      </c>
      <c r="F66" s="761">
        <v>0</v>
      </c>
      <c r="G66" s="476">
        <f t="shared" si="1"/>
        <v>0</v>
      </c>
      <c r="I66" s="423">
        <f t="shared" si="2"/>
        <v>0</v>
      </c>
    </row>
    <row r="67" spans="1:9">
      <c r="A67" s="391">
        <v>63</v>
      </c>
      <c r="B67" s="705" t="s">
        <v>119</v>
      </c>
      <c r="C67" s="689">
        <v>20165.61</v>
      </c>
      <c r="D67" s="685">
        <v>0</v>
      </c>
      <c r="E67" s="685">
        <v>0</v>
      </c>
      <c r="F67" s="761">
        <v>0</v>
      </c>
      <c r="G67" s="476">
        <f t="shared" si="1"/>
        <v>0</v>
      </c>
      <c r="I67" s="423">
        <f t="shared" si="2"/>
        <v>0</v>
      </c>
    </row>
    <row r="68" spans="1:9">
      <c r="A68" s="391">
        <v>64</v>
      </c>
      <c r="B68" s="705" t="s">
        <v>120</v>
      </c>
      <c r="C68" s="689">
        <v>615</v>
      </c>
      <c r="D68" s="685">
        <v>0</v>
      </c>
      <c r="E68" s="685">
        <v>0</v>
      </c>
      <c r="F68" s="761">
        <v>0</v>
      </c>
      <c r="G68" s="476">
        <f t="shared" si="1"/>
        <v>0</v>
      </c>
      <c r="I68" s="423">
        <f t="shared" si="2"/>
        <v>0</v>
      </c>
    </row>
    <row r="69" spans="1:9">
      <c r="A69" s="391">
        <v>65</v>
      </c>
      <c r="B69" s="705" t="s">
        <v>121</v>
      </c>
      <c r="C69" s="689">
        <v>8867.5300000000007</v>
      </c>
      <c r="D69" s="685">
        <v>0</v>
      </c>
      <c r="E69" s="685">
        <v>0</v>
      </c>
      <c r="F69" s="761">
        <v>0</v>
      </c>
      <c r="G69" s="476">
        <f t="shared" si="1"/>
        <v>0</v>
      </c>
      <c r="I69" s="423">
        <f t="shared" si="2"/>
        <v>0</v>
      </c>
    </row>
    <row r="70" spans="1:9">
      <c r="A70" s="391">
        <v>66</v>
      </c>
      <c r="B70" s="705" t="s">
        <v>122</v>
      </c>
      <c r="C70" s="689">
        <v>82116</v>
      </c>
      <c r="D70" s="685">
        <v>0</v>
      </c>
      <c r="E70" s="685">
        <v>0</v>
      </c>
      <c r="F70" s="761">
        <v>0</v>
      </c>
      <c r="G70" s="476">
        <f t="shared" ref="G70:G80" si="3">+F70-E70</f>
        <v>0</v>
      </c>
      <c r="I70" s="423">
        <f t="shared" ref="I70:I80" si="4">IF(F70&gt;0,1,0)</f>
        <v>0</v>
      </c>
    </row>
    <row r="71" spans="1:9">
      <c r="A71" s="391">
        <v>67</v>
      </c>
      <c r="B71" s="705" t="s">
        <v>123</v>
      </c>
      <c r="C71" s="689">
        <v>231.06</v>
      </c>
      <c r="D71" s="685">
        <v>0</v>
      </c>
      <c r="E71" s="685">
        <v>0</v>
      </c>
      <c r="F71" s="761">
        <v>0</v>
      </c>
      <c r="G71" s="476">
        <f t="shared" si="3"/>
        <v>0</v>
      </c>
      <c r="I71" s="423">
        <f t="shared" si="4"/>
        <v>0</v>
      </c>
    </row>
    <row r="72" spans="1:9">
      <c r="A72" s="391">
        <v>68</v>
      </c>
      <c r="B72" s="705" t="s">
        <v>124</v>
      </c>
      <c r="C72" s="689">
        <v>4733</v>
      </c>
      <c r="D72" s="685">
        <v>0</v>
      </c>
      <c r="E72" s="685">
        <v>0</v>
      </c>
      <c r="F72" s="761">
        <v>0</v>
      </c>
      <c r="G72" s="476">
        <f t="shared" si="3"/>
        <v>0</v>
      </c>
      <c r="I72" s="423">
        <f t="shared" si="4"/>
        <v>0</v>
      </c>
    </row>
    <row r="73" spans="1:9">
      <c r="A73" s="391">
        <v>69</v>
      </c>
      <c r="B73" s="705" t="s">
        <v>125</v>
      </c>
      <c r="C73" s="689">
        <v>358</v>
      </c>
      <c r="D73" s="685">
        <v>0</v>
      </c>
      <c r="E73" s="685">
        <v>0</v>
      </c>
      <c r="F73" s="761">
        <v>0</v>
      </c>
      <c r="G73" s="476">
        <f t="shared" si="3"/>
        <v>0</v>
      </c>
      <c r="I73" s="423">
        <f t="shared" si="4"/>
        <v>0</v>
      </c>
    </row>
    <row r="74" spans="1:9">
      <c r="A74" s="391">
        <v>70</v>
      </c>
      <c r="B74" s="705" t="s">
        <v>126</v>
      </c>
      <c r="C74" s="689">
        <v>3078.57</v>
      </c>
      <c r="D74" s="685">
        <v>0</v>
      </c>
      <c r="E74" s="685">
        <v>0</v>
      </c>
      <c r="F74" s="761">
        <v>0</v>
      </c>
      <c r="G74" s="476">
        <f t="shared" si="3"/>
        <v>0</v>
      </c>
      <c r="I74" s="423">
        <f t="shared" si="4"/>
        <v>0</v>
      </c>
    </row>
    <row r="75" spans="1:9">
      <c r="A75" s="391">
        <v>71</v>
      </c>
      <c r="B75" s="762" t="s">
        <v>127</v>
      </c>
      <c r="C75" s="689">
        <v>401.14</v>
      </c>
      <c r="D75" s="685">
        <v>0</v>
      </c>
      <c r="E75" s="685">
        <v>0</v>
      </c>
      <c r="F75" s="761">
        <v>0</v>
      </c>
      <c r="G75" s="476">
        <f t="shared" si="3"/>
        <v>0</v>
      </c>
      <c r="I75" s="423">
        <f t="shared" si="4"/>
        <v>0</v>
      </c>
    </row>
    <row r="76" spans="1:9">
      <c r="A76" s="391">
        <v>72</v>
      </c>
      <c r="B76" s="762" t="s">
        <v>128</v>
      </c>
      <c r="C76" s="689">
        <v>20517.349999999999</v>
      </c>
      <c r="D76" s="685">
        <v>0</v>
      </c>
      <c r="E76" s="685">
        <v>0</v>
      </c>
      <c r="F76" s="761">
        <v>0</v>
      </c>
      <c r="G76" s="476">
        <f t="shared" si="3"/>
        <v>0</v>
      </c>
      <c r="I76" s="423">
        <f t="shared" si="4"/>
        <v>0</v>
      </c>
    </row>
    <row r="77" spans="1:9">
      <c r="A77" s="391">
        <v>73</v>
      </c>
      <c r="B77" s="705" t="s">
        <v>129</v>
      </c>
      <c r="C77" s="689">
        <v>370082.79</v>
      </c>
      <c r="D77" s="685">
        <v>0</v>
      </c>
      <c r="E77" s="685">
        <v>0</v>
      </c>
      <c r="F77" s="761">
        <v>0</v>
      </c>
      <c r="G77" s="476">
        <f t="shared" si="3"/>
        <v>0</v>
      </c>
      <c r="I77" s="423">
        <f t="shared" si="4"/>
        <v>0</v>
      </c>
    </row>
    <row r="78" spans="1:9">
      <c r="A78" s="391">
        <v>74</v>
      </c>
      <c r="B78" s="705" t="s">
        <v>130</v>
      </c>
      <c r="C78" s="689">
        <v>1879</v>
      </c>
      <c r="D78" s="685">
        <v>0</v>
      </c>
      <c r="E78" s="685">
        <v>0</v>
      </c>
      <c r="F78" s="761">
        <v>0</v>
      </c>
      <c r="G78" s="476">
        <f t="shared" si="3"/>
        <v>0</v>
      </c>
      <c r="I78" s="423">
        <f t="shared" si="4"/>
        <v>0</v>
      </c>
    </row>
    <row r="79" spans="1:9">
      <c r="A79" s="391">
        <v>75</v>
      </c>
      <c r="B79" s="705" t="s">
        <v>132</v>
      </c>
      <c r="C79" s="689">
        <v>45</v>
      </c>
      <c r="D79" s="685">
        <v>0</v>
      </c>
      <c r="E79" s="685">
        <v>0</v>
      </c>
      <c r="F79" s="761">
        <v>0</v>
      </c>
      <c r="G79" s="476">
        <f t="shared" si="3"/>
        <v>0</v>
      </c>
      <c r="I79" s="423">
        <f t="shared" si="4"/>
        <v>0</v>
      </c>
    </row>
    <row r="80" spans="1:9">
      <c r="A80" s="391">
        <v>76</v>
      </c>
      <c r="B80" s="705" t="s">
        <v>131</v>
      </c>
      <c r="C80" s="689">
        <v>136.25</v>
      </c>
      <c r="D80" s="685">
        <v>0</v>
      </c>
      <c r="E80" s="685">
        <v>0</v>
      </c>
      <c r="F80" s="761">
        <v>0</v>
      </c>
      <c r="G80" s="476">
        <f t="shared" si="3"/>
        <v>0</v>
      </c>
      <c r="I80" s="423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E4029-92A1-49BE-9A35-54BC2F54FFD9}">
  <sheetPr codeName="Sheet91">
    <tabColor theme="2" tint="-0.249977111117893"/>
  </sheetPr>
  <dimension ref="A1:I8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N7" sqref="N7"/>
    </sheetView>
  </sheetViews>
  <sheetFormatPr defaultColWidth="9" defaultRowHeight="18.75"/>
  <cols>
    <col min="1" max="1" width="9" style="423"/>
    <col min="2" max="2" width="12.42578125" style="423" customWidth="1"/>
    <col min="3" max="3" width="13.42578125" style="423" customWidth="1"/>
    <col min="4" max="5" width="13.28515625" style="423" customWidth="1"/>
    <col min="6" max="6" width="12.7109375" style="423" customWidth="1"/>
    <col min="7" max="16384" width="9" style="423"/>
  </cols>
  <sheetData>
    <row r="1" spans="1:9">
      <c r="A1" s="850" t="s">
        <v>606</v>
      </c>
      <c r="B1" s="850"/>
      <c r="C1" s="850"/>
      <c r="D1" s="850"/>
      <c r="E1" s="850"/>
      <c r="F1" s="850"/>
      <c r="G1" s="850"/>
    </row>
    <row r="2" spans="1:9">
      <c r="A2" s="850" t="s">
        <v>227</v>
      </c>
      <c r="B2" s="850" t="s">
        <v>4</v>
      </c>
      <c r="C2" s="870" t="s">
        <v>228</v>
      </c>
      <c r="D2" s="666" t="s">
        <v>285</v>
      </c>
      <c r="E2" s="666" t="s">
        <v>230</v>
      </c>
      <c r="F2" s="666" t="s">
        <v>230</v>
      </c>
      <c r="G2" s="870" t="s">
        <v>261</v>
      </c>
      <c r="I2" s="422" t="s">
        <v>318</v>
      </c>
    </row>
    <row r="3" spans="1:9">
      <c r="A3" s="850"/>
      <c r="B3" s="850"/>
      <c r="C3" s="870"/>
      <c r="D3" s="666" t="s">
        <v>286</v>
      </c>
      <c r="E3" s="666" t="s">
        <v>236</v>
      </c>
      <c r="F3" s="666" t="s">
        <v>235</v>
      </c>
      <c r="G3" s="870"/>
    </row>
    <row r="4" spans="1:9">
      <c r="A4" s="850" t="s">
        <v>284</v>
      </c>
      <c r="B4" s="850"/>
      <c r="C4" s="668">
        <f>SUM(C5:C80)</f>
        <v>1123944.27</v>
      </c>
      <c r="D4" s="668">
        <f>SUM(D5:D80)</f>
        <v>119.5</v>
      </c>
      <c r="E4" s="668">
        <f t="shared" ref="E4" si="0">SUM(E5:E80)</f>
        <v>119.5</v>
      </c>
      <c r="F4" s="668">
        <f>SUM(F5:F80)</f>
        <v>119.5</v>
      </c>
      <c r="G4" s="668">
        <f>SUM(G5:G80)</f>
        <v>0</v>
      </c>
      <c r="I4" s="424">
        <f>SUM(I5:I80)</f>
        <v>2</v>
      </c>
    </row>
    <row r="5" spans="1:9">
      <c r="A5" s="391">
        <v>1</v>
      </c>
      <c r="B5" s="705" t="s">
        <v>164</v>
      </c>
      <c r="C5" s="689">
        <v>257106.98</v>
      </c>
      <c r="D5" s="685">
        <v>117</v>
      </c>
      <c r="E5" s="685">
        <v>117</v>
      </c>
      <c r="F5" s="761">
        <v>117</v>
      </c>
      <c r="G5" s="476">
        <f>+F5-E5</f>
        <v>0</v>
      </c>
      <c r="I5" s="423">
        <f>IF(F5&gt;0,1,0)</f>
        <v>1</v>
      </c>
    </row>
    <row r="6" spans="1:9">
      <c r="A6" s="391">
        <v>2</v>
      </c>
      <c r="B6" s="705" t="s">
        <v>172</v>
      </c>
      <c r="C6" s="689">
        <v>65402.8</v>
      </c>
      <c r="D6" s="685">
        <v>2.5</v>
      </c>
      <c r="E6" s="685">
        <v>2.5</v>
      </c>
      <c r="F6" s="761">
        <v>2.5</v>
      </c>
      <c r="G6" s="476">
        <f t="shared" ref="G6:G69" si="1">+F6-E6</f>
        <v>0</v>
      </c>
      <c r="I6" s="423">
        <f t="shared" ref="I6:I69" si="2">IF(F6&gt;0,1,0)</f>
        <v>1</v>
      </c>
    </row>
    <row r="7" spans="1:9">
      <c r="A7" s="391">
        <v>3</v>
      </c>
      <c r="B7" s="705" t="s">
        <v>155</v>
      </c>
      <c r="C7" s="689">
        <v>10.75</v>
      </c>
      <c r="D7" s="685">
        <v>0</v>
      </c>
      <c r="E7" s="685">
        <v>0</v>
      </c>
      <c r="F7" s="761">
        <v>0</v>
      </c>
      <c r="G7" s="476">
        <f t="shared" si="1"/>
        <v>0</v>
      </c>
      <c r="I7" s="423">
        <f t="shared" si="2"/>
        <v>0</v>
      </c>
    </row>
    <row r="8" spans="1:9">
      <c r="A8" s="391">
        <v>4</v>
      </c>
      <c r="B8" s="705" t="s">
        <v>156</v>
      </c>
      <c r="C8" s="689">
        <v>1</v>
      </c>
      <c r="D8" s="685">
        <v>0</v>
      </c>
      <c r="E8" s="685">
        <v>0</v>
      </c>
      <c r="F8" s="761">
        <v>0</v>
      </c>
      <c r="G8" s="476">
        <f t="shared" si="1"/>
        <v>0</v>
      </c>
      <c r="I8" s="423">
        <f t="shared" si="2"/>
        <v>0</v>
      </c>
    </row>
    <row r="9" spans="1:9">
      <c r="A9" s="391">
        <v>5</v>
      </c>
      <c r="B9" s="705" t="s">
        <v>157</v>
      </c>
      <c r="C9" s="689">
        <v>3</v>
      </c>
      <c r="D9" s="685">
        <v>0</v>
      </c>
      <c r="E9" s="685">
        <v>0</v>
      </c>
      <c r="F9" s="761">
        <v>0</v>
      </c>
      <c r="G9" s="476">
        <f t="shared" si="1"/>
        <v>0</v>
      </c>
      <c r="I9" s="423">
        <f t="shared" si="2"/>
        <v>0</v>
      </c>
    </row>
    <row r="10" spans="1:9">
      <c r="A10" s="391">
        <v>6</v>
      </c>
      <c r="B10" s="705" t="s">
        <v>217</v>
      </c>
      <c r="C10" s="689">
        <v>107.19</v>
      </c>
      <c r="D10" s="685">
        <v>0</v>
      </c>
      <c r="E10" s="685">
        <v>0</v>
      </c>
      <c r="F10" s="761">
        <v>0</v>
      </c>
      <c r="G10" s="476">
        <f t="shared" si="1"/>
        <v>0</v>
      </c>
      <c r="I10" s="423">
        <f t="shared" si="2"/>
        <v>0</v>
      </c>
    </row>
    <row r="11" spans="1:9">
      <c r="A11" s="391">
        <v>7</v>
      </c>
      <c r="B11" s="705" t="s">
        <v>158</v>
      </c>
      <c r="C11" s="689">
        <v>2.73</v>
      </c>
      <c r="D11" s="685">
        <v>0</v>
      </c>
      <c r="E11" s="685">
        <v>0</v>
      </c>
      <c r="F11" s="761">
        <v>0</v>
      </c>
      <c r="G11" s="476">
        <f t="shared" si="1"/>
        <v>0</v>
      </c>
      <c r="I11" s="423">
        <f t="shared" si="2"/>
        <v>0</v>
      </c>
    </row>
    <row r="12" spans="1:9">
      <c r="A12" s="391">
        <v>8</v>
      </c>
      <c r="B12" s="705" t="s">
        <v>159</v>
      </c>
      <c r="C12" s="689">
        <v>46</v>
      </c>
      <c r="D12" s="685">
        <v>0</v>
      </c>
      <c r="E12" s="685">
        <v>0</v>
      </c>
      <c r="F12" s="761">
        <v>0</v>
      </c>
      <c r="G12" s="476">
        <f t="shared" si="1"/>
        <v>0</v>
      </c>
      <c r="I12" s="423">
        <f t="shared" si="2"/>
        <v>0</v>
      </c>
    </row>
    <row r="13" spans="1:9">
      <c r="A13" s="391">
        <v>9</v>
      </c>
      <c r="B13" s="705" t="s">
        <v>160</v>
      </c>
      <c r="C13" s="689">
        <v>275</v>
      </c>
      <c r="D13" s="685">
        <v>0</v>
      </c>
      <c r="E13" s="685">
        <v>0</v>
      </c>
      <c r="F13" s="761">
        <v>0</v>
      </c>
      <c r="G13" s="476">
        <f t="shared" si="1"/>
        <v>0</v>
      </c>
      <c r="I13" s="423">
        <f t="shared" si="2"/>
        <v>0</v>
      </c>
    </row>
    <row r="14" spans="1:9">
      <c r="A14" s="391">
        <v>10</v>
      </c>
      <c r="B14" s="705" t="s">
        <v>161</v>
      </c>
      <c r="C14" s="689">
        <v>2.5</v>
      </c>
      <c r="D14" s="685">
        <v>0</v>
      </c>
      <c r="E14" s="685">
        <v>0</v>
      </c>
      <c r="F14" s="761">
        <v>0</v>
      </c>
      <c r="G14" s="476">
        <f t="shared" si="1"/>
        <v>0</v>
      </c>
      <c r="I14" s="423">
        <f t="shared" si="2"/>
        <v>0</v>
      </c>
    </row>
    <row r="15" spans="1:9">
      <c r="A15" s="391">
        <v>11</v>
      </c>
      <c r="B15" s="705" t="s">
        <v>162</v>
      </c>
      <c r="C15" s="689">
        <v>0.75</v>
      </c>
      <c r="D15" s="685">
        <v>0</v>
      </c>
      <c r="E15" s="685">
        <v>0</v>
      </c>
      <c r="F15" s="761">
        <v>0</v>
      </c>
      <c r="G15" s="476">
        <f t="shared" si="1"/>
        <v>0</v>
      </c>
      <c r="I15" s="423">
        <f t="shared" si="2"/>
        <v>0</v>
      </c>
    </row>
    <row r="16" spans="1:9">
      <c r="A16" s="391">
        <v>12</v>
      </c>
      <c r="B16" s="705" t="s">
        <v>174</v>
      </c>
      <c r="C16" s="689">
        <v>542.23</v>
      </c>
      <c r="D16" s="685">
        <v>0</v>
      </c>
      <c r="E16" s="685">
        <v>0</v>
      </c>
      <c r="F16" s="761">
        <v>0</v>
      </c>
      <c r="G16" s="476">
        <f t="shared" si="1"/>
        <v>0</v>
      </c>
      <c r="I16" s="423">
        <f t="shared" si="2"/>
        <v>0</v>
      </c>
    </row>
    <row r="17" spans="1:9">
      <c r="A17" s="391">
        <v>13</v>
      </c>
      <c r="B17" s="762" t="s">
        <v>175</v>
      </c>
      <c r="C17" s="689">
        <v>2261.75</v>
      </c>
      <c r="D17" s="685">
        <v>0</v>
      </c>
      <c r="E17" s="685">
        <v>0</v>
      </c>
      <c r="F17" s="761">
        <v>0</v>
      </c>
      <c r="G17" s="476">
        <f t="shared" si="1"/>
        <v>0</v>
      </c>
      <c r="I17" s="423">
        <f t="shared" si="2"/>
        <v>0</v>
      </c>
    </row>
    <row r="18" spans="1:9">
      <c r="A18" s="391">
        <v>14</v>
      </c>
      <c r="B18" s="705" t="s">
        <v>176</v>
      </c>
      <c r="C18" s="689">
        <v>11.5</v>
      </c>
      <c r="D18" s="685">
        <v>0</v>
      </c>
      <c r="E18" s="685">
        <v>0</v>
      </c>
      <c r="F18" s="761">
        <v>0</v>
      </c>
      <c r="G18" s="476">
        <f t="shared" si="1"/>
        <v>0</v>
      </c>
      <c r="I18" s="423">
        <f t="shared" si="2"/>
        <v>0</v>
      </c>
    </row>
    <row r="19" spans="1:9">
      <c r="A19" s="391">
        <v>15</v>
      </c>
      <c r="B19" s="762" t="s">
        <v>177</v>
      </c>
      <c r="C19" s="689">
        <v>905.2</v>
      </c>
      <c r="D19" s="685">
        <v>0</v>
      </c>
      <c r="E19" s="685">
        <v>0</v>
      </c>
      <c r="F19" s="761">
        <v>0</v>
      </c>
      <c r="G19" s="476">
        <f t="shared" si="1"/>
        <v>0</v>
      </c>
      <c r="I19" s="423">
        <f t="shared" si="2"/>
        <v>0</v>
      </c>
    </row>
    <row r="20" spans="1:9">
      <c r="A20" s="391">
        <v>16</v>
      </c>
      <c r="B20" s="705" t="s">
        <v>178</v>
      </c>
      <c r="C20" s="689">
        <v>3922.5</v>
      </c>
      <c r="D20" s="685">
        <v>0</v>
      </c>
      <c r="E20" s="685">
        <v>0</v>
      </c>
      <c r="F20" s="761">
        <v>0</v>
      </c>
      <c r="G20" s="476">
        <f t="shared" si="1"/>
        <v>0</v>
      </c>
      <c r="I20" s="423">
        <f t="shared" si="2"/>
        <v>0</v>
      </c>
    </row>
    <row r="21" spans="1:9">
      <c r="A21" s="391">
        <v>17</v>
      </c>
      <c r="B21" s="705" t="s">
        <v>179</v>
      </c>
      <c r="C21" s="689">
        <v>2</v>
      </c>
      <c r="D21" s="685">
        <v>0</v>
      </c>
      <c r="E21" s="685">
        <v>0</v>
      </c>
      <c r="F21" s="761">
        <v>0</v>
      </c>
      <c r="G21" s="476">
        <f t="shared" si="1"/>
        <v>0</v>
      </c>
      <c r="I21" s="423">
        <f t="shared" si="2"/>
        <v>0</v>
      </c>
    </row>
    <row r="22" spans="1:9">
      <c r="A22" s="391">
        <v>18</v>
      </c>
      <c r="B22" s="705" t="s">
        <v>180</v>
      </c>
      <c r="C22" s="689">
        <v>4116.75</v>
      </c>
      <c r="D22" s="685">
        <v>0</v>
      </c>
      <c r="E22" s="685">
        <v>0</v>
      </c>
      <c r="F22" s="761">
        <v>0</v>
      </c>
      <c r="G22" s="476">
        <f t="shared" si="1"/>
        <v>0</v>
      </c>
      <c r="I22" s="423">
        <f t="shared" si="2"/>
        <v>0</v>
      </c>
    </row>
    <row r="23" spans="1:9">
      <c r="A23" s="391">
        <v>19</v>
      </c>
      <c r="B23" s="705" t="s">
        <v>181</v>
      </c>
      <c r="C23" s="689">
        <v>551</v>
      </c>
      <c r="D23" s="685">
        <v>0</v>
      </c>
      <c r="E23" s="685">
        <v>0</v>
      </c>
      <c r="F23" s="761">
        <v>0</v>
      </c>
      <c r="G23" s="476">
        <f t="shared" si="1"/>
        <v>0</v>
      </c>
      <c r="I23" s="423">
        <f t="shared" si="2"/>
        <v>0</v>
      </c>
    </row>
    <row r="24" spans="1:9">
      <c r="A24" s="391">
        <v>20</v>
      </c>
      <c r="B24" s="705" t="s">
        <v>165</v>
      </c>
      <c r="C24" s="689">
        <v>2153.17</v>
      </c>
      <c r="D24" s="685">
        <v>0</v>
      </c>
      <c r="E24" s="685">
        <v>0</v>
      </c>
      <c r="F24" s="761">
        <v>0</v>
      </c>
      <c r="G24" s="476">
        <f t="shared" si="1"/>
        <v>0</v>
      </c>
      <c r="I24" s="423">
        <f t="shared" si="2"/>
        <v>0</v>
      </c>
    </row>
    <row r="25" spans="1:9">
      <c r="A25" s="391">
        <v>21</v>
      </c>
      <c r="B25" s="705" t="s">
        <v>166</v>
      </c>
      <c r="C25" s="689">
        <v>706</v>
      </c>
      <c r="D25" s="685">
        <v>0</v>
      </c>
      <c r="E25" s="685">
        <v>0</v>
      </c>
      <c r="F25" s="761">
        <v>0</v>
      </c>
      <c r="G25" s="476">
        <f t="shared" si="1"/>
        <v>0</v>
      </c>
      <c r="I25" s="423">
        <f t="shared" si="2"/>
        <v>0</v>
      </c>
    </row>
    <row r="26" spans="1:9">
      <c r="A26" s="391">
        <v>22</v>
      </c>
      <c r="B26" s="705" t="s">
        <v>167</v>
      </c>
      <c r="C26" s="689">
        <v>177.75</v>
      </c>
      <c r="D26" s="685">
        <v>0</v>
      </c>
      <c r="E26" s="685">
        <v>0</v>
      </c>
      <c r="F26" s="761">
        <v>0</v>
      </c>
      <c r="G26" s="476">
        <f t="shared" si="1"/>
        <v>0</v>
      </c>
      <c r="I26" s="423">
        <f t="shared" si="2"/>
        <v>0</v>
      </c>
    </row>
    <row r="27" spans="1:9">
      <c r="A27" s="391">
        <v>23</v>
      </c>
      <c r="B27" s="705" t="s">
        <v>168</v>
      </c>
      <c r="C27" s="689">
        <v>92</v>
      </c>
      <c r="D27" s="685">
        <v>0</v>
      </c>
      <c r="E27" s="685">
        <v>0</v>
      </c>
      <c r="F27" s="761">
        <v>0</v>
      </c>
      <c r="G27" s="476">
        <f t="shared" si="1"/>
        <v>0</v>
      </c>
      <c r="I27" s="423">
        <f t="shared" si="2"/>
        <v>0</v>
      </c>
    </row>
    <row r="28" spans="1:9">
      <c r="A28" s="391">
        <v>24</v>
      </c>
      <c r="B28" s="705" t="s">
        <v>169</v>
      </c>
      <c r="C28" s="689">
        <v>2053</v>
      </c>
      <c r="D28" s="685">
        <v>0</v>
      </c>
      <c r="E28" s="685">
        <v>0</v>
      </c>
      <c r="F28" s="761">
        <v>0</v>
      </c>
      <c r="G28" s="476">
        <f t="shared" si="1"/>
        <v>0</v>
      </c>
      <c r="I28" s="423">
        <f t="shared" si="2"/>
        <v>0</v>
      </c>
    </row>
    <row r="29" spans="1:9">
      <c r="A29" s="391">
        <v>25</v>
      </c>
      <c r="B29" s="705" t="s">
        <v>170</v>
      </c>
      <c r="C29" s="689">
        <v>892.5</v>
      </c>
      <c r="D29" s="685">
        <v>0</v>
      </c>
      <c r="E29" s="685">
        <v>0</v>
      </c>
      <c r="F29" s="761">
        <v>0</v>
      </c>
      <c r="G29" s="476">
        <f t="shared" si="1"/>
        <v>0</v>
      </c>
      <c r="I29" s="423">
        <f t="shared" si="2"/>
        <v>0</v>
      </c>
    </row>
    <row r="30" spans="1:9">
      <c r="A30" s="391">
        <v>26</v>
      </c>
      <c r="B30" s="705" t="s">
        <v>171</v>
      </c>
      <c r="C30" s="689">
        <v>0.68</v>
      </c>
      <c r="D30" s="685">
        <v>0</v>
      </c>
      <c r="E30" s="685">
        <v>0</v>
      </c>
      <c r="F30" s="761">
        <v>0</v>
      </c>
      <c r="G30" s="476">
        <f t="shared" si="1"/>
        <v>0</v>
      </c>
      <c r="I30" s="423">
        <f t="shared" si="2"/>
        <v>0</v>
      </c>
    </row>
    <row r="31" spans="1:9">
      <c r="A31" s="391">
        <v>27</v>
      </c>
      <c r="B31" s="705" t="s">
        <v>134</v>
      </c>
      <c r="C31" s="689">
        <v>63.25</v>
      </c>
      <c r="D31" s="685">
        <v>0</v>
      </c>
      <c r="E31" s="685">
        <v>0</v>
      </c>
      <c r="F31" s="761">
        <v>0</v>
      </c>
      <c r="G31" s="476">
        <f t="shared" si="1"/>
        <v>0</v>
      </c>
      <c r="I31" s="423">
        <f t="shared" si="2"/>
        <v>0</v>
      </c>
    </row>
    <row r="32" spans="1:9">
      <c r="A32" s="391">
        <v>28</v>
      </c>
      <c r="B32" s="705" t="s">
        <v>135</v>
      </c>
      <c r="C32" s="689">
        <v>1045</v>
      </c>
      <c r="D32" s="685">
        <v>0</v>
      </c>
      <c r="E32" s="685">
        <v>0</v>
      </c>
      <c r="F32" s="761">
        <v>0</v>
      </c>
      <c r="G32" s="476">
        <f t="shared" si="1"/>
        <v>0</v>
      </c>
      <c r="I32" s="423">
        <f t="shared" si="2"/>
        <v>0</v>
      </c>
    </row>
    <row r="33" spans="1:9">
      <c r="A33" s="391">
        <v>29</v>
      </c>
      <c r="B33" s="705" t="s">
        <v>136</v>
      </c>
      <c r="C33" s="689">
        <v>207.75</v>
      </c>
      <c r="D33" s="685">
        <v>0</v>
      </c>
      <c r="E33" s="685">
        <v>0</v>
      </c>
      <c r="F33" s="761">
        <v>0</v>
      </c>
      <c r="G33" s="476">
        <f t="shared" si="1"/>
        <v>0</v>
      </c>
      <c r="I33" s="423">
        <f t="shared" si="2"/>
        <v>0</v>
      </c>
    </row>
    <row r="34" spans="1:9">
      <c r="A34" s="391">
        <v>30</v>
      </c>
      <c r="B34" s="705" t="s">
        <v>137</v>
      </c>
      <c r="C34" s="689">
        <v>31.9</v>
      </c>
      <c r="D34" s="685">
        <v>0</v>
      </c>
      <c r="E34" s="685">
        <v>0</v>
      </c>
      <c r="F34" s="761">
        <v>0</v>
      </c>
      <c r="G34" s="476">
        <f t="shared" si="1"/>
        <v>0</v>
      </c>
      <c r="I34" s="423">
        <f t="shared" si="2"/>
        <v>0</v>
      </c>
    </row>
    <row r="35" spans="1:9">
      <c r="A35" s="391">
        <v>31</v>
      </c>
      <c r="B35" s="705" t="s">
        <v>138</v>
      </c>
      <c r="C35" s="689">
        <v>26.5</v>
      </c>
      <c r="D35" s="685">
        <v>0</v>
      </c>
      <c r="E35" s="685">
        <v>0</v>
      </c>
      <c r="F35" s="761">
        <v>0</v>
      </c>
      <c r="G35" s="476">
        <f t="shared" si="1"/>
        <v>0</v>
      </c>
      <c r="I35" s="423">
        <f t="shared" si="2"/>
        <v>0</v>
      </c>
    </row>
    <row r="36" spans="1:9">
      <c r="A36" s="391">
        <v>32</v>
      </c>
      <c r="B36" s="705" t="s">
        <v>139</v>
      </c>
      <c r="C36" s="689">
        <v>33.75</v>
      </c>
      <c r="D36" s="685">
        <v>0</v>
      </c>
      <c r="E36" s="685">
        <v>0</v>
      </c>
      <c r="F36" s="761">
        <v>0</v>
      </c>
      <c r="G36" s="476">
        <f t="shared" si="1"/>
        <v>0</v>
      </c>
      <c r="I36" s="423">
        <f t="shared" si="2"/>
        <v>0</v>
      </c>
    </row>
    <row r="37" spans="1:9">
      <c r="A37" s="391">
        <v>33</v>
      </c>
      <c r="B37" s="705" t="s">
        <v>140</v>
      </c>
      <c r="C37" s="689">
        <v>197.5</v>
      </c>
      <c r="D37" s="685">
        <v>0</v>
      </c>
      <c r="E37" s="685">
        <v>0</v>
      </c>
      <c r="F37" s="761">
        <v>0</v>
      </c>
      <c r="G37" s="476">
        <f t="shared" si="1"/>
        <v>0</v>
      </c>
      <c r="I37" s="423">
        <f t="shared" si="2"/>
        <v>0</v>
      </c>
    </row>
    <row r="38" spans="1:9">
      <c r="A38" s="391">
        <v>34</v>
      </c>
      <c r="B38" s="705" t="s">
        <v>141</v>
      </c>
      <c r="C38" s="689">
        <v>15.25</v>
      </c>
      <c r="D38" s="685">
        <v>0</v>
      </c>
      <c r="E38" s="685">
        <v>0</v>
      </c>
      <c r="F38" s="761">
        <v>0</v>
      </c>
      <c r="G38" s="476">
        <f t="shared" si="1"/>
        <v>0</v>
      </c>
      <c r="I38" s="423">
        <f t="shared" si="2"/>
        <v>0</v>
      </c>
    </row>
    <row r="39" spans="1:9">
      <c r="A39" s="391">
        <v>35</v>
      </c>
      <c r="B39" s="705" t="s">
        <v>142</v>
      </c>
      <c r="C39" s="689">
        <v>62.75</v>
      </c>
      <c r="D39" s="685">
        <v>0</v>
      </c>
      <c r="E39" s="685">
        <v>0</v>
      </c>
      <c r="F39" s="761">
        <v>0</v>
      </c>
      <c r="G39" s="476">
        <f t="shared" si="1"/>
        <v>0</v>
      </c>
      <c r="I39" s="423">
        <f t="shared" si="2"/>
        <v>0</v>
      </c>
    </row>
    <row r="40" spans="1:9">
      <c r="A40" s="391">
        <v>36</v>
      </c>
      <c r="B40" s="705" t="s">
        <v>143</v>
      </c>
      <c r="C40" s="689">
        <v>111</v>
      </c>
      <c r="D40" s="685">
        <v>0</v>
      </c>
      <c r="E40" s="685">
        <v>0</v>
      </c>
      <c r="F40" s="761">
        <v>0</v>
      </c>
      <c r="G40" s="476">
        <f t="shared" si="1"/>
        <v>0</v>
      </c>
      <c r="I40" s="423">
        <f t="shared" si="2"/>
        <v>0</v>
      </c>
    </row>
    <row r="41" spans="1:9">
      <c r="A41" s="391">
        <v>37</v>
      </c>
      <c r="B41" s="705" t="s">
        <v>144</v>
      </c>
      <c r="C41" s="689">
        <v>6.5</v>
      </c>
      <c r="D41" s="685">
        <v>0</v>
      </c>
      <c r="E41" s="685">
        <v>0</v>
      </c>
      <c r="F41" s="761">
        <v>0</v>
      </c>
      <c r="G41" s="476">
        <f t="shared" si="1"/>
        <v>0</v>
      </c>
      <c r="I41" s="423">
        <f t="shared" si="2"/>
        <v>0</v>
      </c>
    </row>
    <row r="42" spans="1:9">
      <c r="A42" s="391">
        <v>38</v>
      </c>
      <c r="B42" s="705" t="s">
        <v>145</v>
      </c>
      <c r="C42" s="689">
        <v>10089.18</v>
      </c>
      <c r="D42" s="685">
        <v>0</v>
      </c>
      <c r="E42" s="685">
        <v>0</v>
      </c>
      <c r="F42" s="761">
        <v>0</v>
      </c>
      <c r="G42" s="476">
        <f t="shared" si="1"/>
        <v>0</v>
      </c>
      <c r="I42" s="423">
        <f t="shared" si="2"/>
        <v>0</v>
      </c>
    </row>
    <row r="43" spans="1:9">
      <c r="A43" s="391">
        <v>39</v>
      </c>
      <c r="B43" s="705" t="s">
        <v>269</v>
      </c>
      <c r="C43" s="689">
        <v>130.25</v>
      </c>
      <c r="D43" s="685">
        <v>0</v>
      </c>
      <c r="E43" s="685">
        <v>0</v>
      </c>
      <c r="F43" s="761">
        <v>0</v>
      </c>
      <c r="G43" s="476">
        <f t="shared" si="1"/>
        <v>0</v>
      </c>
      <c r="I43" s="423">
        <f t="shared" si="2"/>
        <v>0</v>
      </c>
    </row>
    <row r="44" spans="1:9">
      <c r="A44" s="391">
        <v>40</v>
      </c>
      <c r="B44" s="705" t="s">
        <v>147</v>
      </c>
      <c r="C44" s="689">
        <v>1252.77</v>
      </c>
      <c r="D44" s="685">
        <v>0</v>
      </c>
      <c r="E44" s="685">
        <v>0</v>
      </c>
      <c r="F44" s="761">
        <v>0</v>
      </c>
      <c r="G44" s="476">
        <f t="shared" si="1"/>
        <v>0</v>
      </c>
      <c r="I44" s="423">
        <f t="shared" si="2"/>
        <v>0</v>
      </c>
    </row>
    <row r="45" spans="1:9">
      <c r="A45" s="391">
        <v>41</v>
      </c>
      <c r="B45" s="705" t="s">
        <v>148</v>
      </c>
      <c r="C45" s="689">
        <v>109</v>
      </c>
      <c r="D45" s="685">
        <v>0</v>
      </c>
      <c r="E45" s="685">
        <v>0</v>
      </c>
      <c r="F45" s="761">
        <v>0</v>
      </c>
      <c r="G45" s="476">
        <f t="shared" si="1"/>
        <v>0</v>
      </c>
      <c r="I45" s="423">
        <f t="shared" si="2"/>
        <v>0</v>
      </c>
    </row>
    <row r="46" spans="1:9">
      <c r="A46" s="391">
        <v>42</v>
      </c>
      <c r="B46" s="705" t="s">
        <v>149</v>
      </c>
      <c r="C46" s="689">
        <v>255.82</v>
      </c>
      <c r="D46" s="685">
        <v>0</v>
      </c>
      <c r="E46" s="685">
        <v>0</v>
      </c>
      <c r="F46" s="761">
        <v>0</v>
      </c>
      <c r="G46" s="476">
        <f t="shared" si="1"/>
        <v>0</v>
      </c>
      <c r="I46" s="423">
        <f t="shared" si="2"/>
        <v>0</v>
      </c>
    </row>
    <row r="47" spans="1:9">
      <c r="A47" s="391">
        <v>43</v>
      </c>
      <c r="B47" s="705" t="s">
        <v>150</v>
      </c>
      <c r="C47" s="689">
        <v>698.25</v>
      </c>
      <c r="D47" s="685">
        <v>0</v>
      </c>
      <c r="E47" s="685">
        <v>0</v>
      </c>
      <c r="F47" s="761">
        <v>0</v>
      </c>
      <c r="G47" s="476">
        <f t="shared" si="1"/>
        <v>0</v>
      </c>
      <c r="I47" s="423">
        <f t="shared" si="2"/>
        <v>0</v>
      </c>
    </row>
    <row r="48" spans="1:9">
      <c r="A48" s="391">
        <v>44</v>
      </c>
      <c r="B48" s="705" t="s">
        <v>151</v>
      </c>
      <c r="C48" s="689">
        <v>407.75</v>
      </c>
      <c r="D48" s="685">
        <v>0</v>
      </c>
      <c r="E48" s="685">
        <v>0</v>
      </c>
      <c r="F48" s="761">
        <v>0</v>
      </c>
      <c r="G48" s="476">
        <f t="shared" si="1"/>
        <v>0</v>
      </c>
      <c r="I48" s="423">
        <f t="shared" si="2"/>
        <v>0</v>
      </c>
    </row>
    <row r="49" spans="1:9">
      <c r="A49" s="391">
        <v>45</v>
      </c>
      <c r="B49" s="705" t="s">
        <v>152</v>
      </c>
      <c r="C49" s="689">
        <v>85</v>
      </c>
      <c r="D49" s="685">
        <v>0</v>
      </c>
      <c r="E49" s="685">
        <v>0</v>
      </c>
      <c r="F49" s="761">
        <v>0</v>
      </c>
      <c r="G49" s="476">
        <f t="shared" si="1"/>
        <v>0</v>
      </c>
      <c r="I49" s="423">
        <f t="shared" si="2"/>
        <v>0</v>
      </c>
    </row>
    <row r="50" spans="1:9">
      <c r="A50" s="391">
        <v>46</v>
      </c>
      <c r="B50" s="705" t="s">
        <v>153</v>
      </c>
      <c r="C50" s="689">
        <v>268.5</v>
      </c>
      <c r="D50" s="685">
        <v>0</v>
      </c>
      <c r="E50" s="685">
        <v>0</v>
      </c>
      <c r="F50" s="761">
        <v>0</v>
      </c>
      <c r="G50" s="476">
        <f t="shared" si="1"/>
        <v>0</v>
      </c>
      <c r="I50" s="423">
        <f t="shared" si="2"/>
        <v>0</v>
      </c>
    </row>
    <row r="51" spans="1:9">
      <c r="A51" s="391">
        <v>47</v>
      </c>
      <c r="B51" s="705" t="s">
        <v>183</v>
      </c>
      <c r="C51" s="689">
        <v>11.49</v>
      </c>
      <c r="D51" s="685">
        <v>0</v>
      </c>
      <c r="E51" s="685">
        <v>0</v>
      </c>
      <c r="F51" s="761">
        <v>0</v>
      </c>
      <c r="G51" s="476">
        <f t="shared" si="1"/>
        <v>0</v>
      </c>
      <c r="I51" s="423">
        <f t="shared" si="2"/>
        <v>0</v>
      </c>
    </row>
    <row r="52" spans="1:9">
      <c r="A52" s="391">
        <v>48</v>
      </c>
      <c r="B52" s="705" t="s">
        <v>184</v>
      </c>
      <c r="C52" s="689">
        <v>21.5</v>
      </c>
      <c r="D52" s="685">
        <v>0</v>
      </c>
      <c r="E52" s="685">
        <v>0</v>
      </c>
      <c r="F52" s="761">
        <v>0</v>
      </c>
      <c r="G52" s="476">
        <f t="shared" si="1"/>
        <v>0</v>
      </c>
      <c r="I52" s="423">
        <f t="shared" si="2"/>
        <v>0</v>
      </c>
    </row>
    <row r="53" spans="1:9">
      <c r="A53" s="391">
        <v>49</v>
      </c>
      <c r="B53" s="705" t="s">
        <v>185</v>
      </c>
      <c r="C53" s="689">
        <v>18.75</v>
      </c>
      <c r="D53" s="685">
        <v>0</v>
      </c>
      <c r="E53" s="685">
        <v>0</v>
      </c>
      <c r="F53" s="761">
        <v>0</v>
      </c>
      <c r="G53" s="476">
        <f t="shared" si="1"/>
        <v>0</v>
      </c>
      <c r="I53" s="423">
        <f t="shared" si="2"/>
        <v>0</v>
      </c>
    </row>
    <row r="54" spans="1:9">
      <c r="A54" s="391">
        <v>50</v>
      </c>
      <c r="B54" s="705" t="s">
        <v>186</v>
      </c>
      <c r="C54" s="689">
        <v>2</v>
      </c>
      <c r="D54" s="685">
        <v>0</v>
      </c>
      <c r="E54" s="685">
        <v>0</v>
      </c>
      <c r="F54" s="761">
        <v>0</v>
      </c>
      <c r="G54" s="476">
        <f t="shared" si="1"/>
        <v>0</v>
      </c>
      <c r="I54" s="423">
        <f t="shared" si="2"/>
        <v>0</v>
      </c>
    </row>
    <row r="55" spans="1:9">
      <c r="A55" s="391">
        <v>51</v>
      </c>
      <c r="B55" s="705" t="s">
        <v>187</v>
      </c>
      <c r="C55" s="689">
        <v>3</v>
      </c>
      <c r="D55" s="685">
        <v>0</v>
      </c>
      <c r="E55" s="685">
        <v>0</v>
      </c>
      <c r="F55" s="761">
        <v>0</v>
      </c>
      <c r="G55" s="476">
        <f t="shared" si="1"/>
        <v>0</v>
      </c>
      <c r="I55" s="423">
        <f t="shared" si="2"/>
        <v>0</v>
      </c>
    </row>
    <row r="56" spans="1:9">
      <c r="A56" s="391">
        <v>52</v>
      </c>
      <c r="B56" s="705" t="s">
        <v>188</v>
      </c>
      <c r="C56" s="689">
        <v>8.82</v>
      </c>
      <c r="D56" s="685">
        <v>0</v>
      </c>
      <c r="E56" s="685">
        <v>0</v>
      </c>
      <c r="F56" s="761">
        <v>0</v>
      </c>
      <c r="G56" s="476">
        <f t="shared" si="1"/>
        <v>0</v>
      </c>
      <c r="I56" s="423">
        <f t="shared" si="2"/>
        <v>0</v>
      </c>
    </row>
    <row r="57" spans="1:9">
      <c r="A57" s="391">
        <v>53</v>
      </c>
      <c r="B57" s="705" t="s">
        <v>190</v>
      </c>
      <c r="C57" s="689">
        <v>48.09</v>
      </c>
      <c r="D57" s="685">
        <v>0</v>
      </c>
      <c r="E57" s="685">
        <v>0</v>
      </c>
      <c r="F57" s="761">
        <v>0</v>
      </c>
      <c r="G57" s="476">
        <f t="shared" si="1"/>
        <v>0</v>
      </c>
      <c r="I57" s="423">
        <f t="shared" si="2"/>
        <v>0</v>
      </c>
    </row>
    <row r="58" spans="1:9">
      <c r="A58" s="391">
        <v>54</v>
      </c>
      <c r="B58" s="705" t="s">
        <v>191</v>
      </c>
      <c r="C58" s="689">
        <v>2</v>
      </c>
      <c r="D58" s="685">
        <v>0</v>
      </c>
      <c r="E58" s="685">
        <v>0</v>
      </c>
      <c r="F58" s="761">
        <v>0</v>
      </c>
      <c r="G58" s="476">
        <f t="shared" si="1"/>
        <v>0</v>
      </c>
      <c r="I58" s="423">
        <f t="shared" si="2"/>
        <v>0</v>
      </c>
    </row>
    <row r="59" spans="1:9">
      <c r="A59" s="391">
        <v>55</v>
      </c>
      <c r="B59" s="705" t="s">
        <v>192</v>
      </c>
      <c r="C59" s="689">
        <v>23.11</v>
      </c>
      <c r="D59" s="685">
        <v>0</v>
      </c>
      <c r="E59" s="685">
        <v>0</v>
      </c>
      <c r="F59" s="761">
        <v>0</v>
      </c>
      <c r="G59" s="476">
        <f t="shared" si="1"/>
        <v>0</v>
      </c>
      <c r="I59" s="423">
        <f t="shared" si="2"/>
        <v>0</v>
      </c>
    </row>
    <row r="60" spans="1:9">
      <c r="A60" s="391">
        <v>56</v>
      </c>
      <c r="B60" s="705" t="s">
        <v>193</v>
      </c>
      <c r="C60" s="689">
        <v>2</v>
      </c>
      <c r="D60" s="685">
        <v>0</v>
      </c>
      <c r="E60" s="685">
        <v>0</v>
      </c>
      <c r="F60" s="761">
        <v>0</v>
      </c>
      <c r="G60" s="476">
        <f t="shared" si="1"/>
        <v>0</v>
      </c>
      <c r="I60" s="423">
        <f t="shared" si="2"/>
        <v>0</v>
      </c>
    </row>
    <row r="61" spans="1:9">
      <c r="A61" s="391">
        <v>57</v>
      </c>
      <c r="B61" s="705" t="s">
        <v>194</v>
      </c>
      <c r="C61" s="689">
        <v>154</v>
      </c>
      <c r="D61" s="685">
        <v>0</v>
      </c>
      <c r="E61" s="685">
        <v>0</v>
      </c>
      <c r="F61" s="761">
        <v>0</v>
      </c>
      <c r="G61" s="476">
        <f t="shared" si="1"/>
        <v>0</v>
      </c>
      <c r="I61" s="423">
        <f t="shared" si="2"/>
        <v>0</v>
      </c>
    </row>
    <row r="62" spans="1:9">
      <c r="A62" s="391">
        <v>58</v>
      </c>
      <c r="B62" s="705" t="s">
        <v>195</v>
      </c>
      <c r="C62" s="689">
        <v>7.55</v>
      </c>
      <c r="D62" s="685">
        <v>0</v>
      </c>
      <c r="E62" s="685">
        <v>0</v>
      </c>
      <c r="F62" s="761">
        <v>0</v>
      </c>
      <c r="G62" s="476">
        <f t="shared" si="1"/>
        <v>0</v>
      </c>
      <c r="I62" s="423">
        <f t="shared" si="2"/>
        <v>0</v>
      </c>
    </row>
    <row r="63" spans="1:9">
      <c r="A63" s="391">
        <v>59</v>
      </c>
      <c r="B63" s="705" t="s">
        <v>196</v>
      </c>
      <c r="C63" s="689">
        <v>58.94</v>
      </c>
      <c r="D63" s="685">
        <v>0</v>
      </c>
      <c r="E63" s="685">
        <v>0</v>
      </c>
      <c r="F63" s="761">
        <v>0</v>
      </c>
      <c r="G63" s="476">
        <f t="shared" si="1"/>
        <v>0</v>
      </c>
      <c r="I63" s="423">
        <f t="shared" si="2"/>
        <v>0</v>
      </c>
    </row>
    <row r="64" spans="1:9">
      <c r="A64" s="391">
        <v>60</v>
      </c>
      <c r="B64" s="705" t="s">
        <v>116</v>
      </c>
      <c r="C64" s="689">
        <v>4147</v>
      </c>
      <c r="D64" s="685">
        <v>0</v>
      </c>
      <c r="E64" s="685">
        <v>0</v>
      </c>
      <c r="F64" s="761">
        <v>0</v>
      </c>
      <c r="G64" s="476">
        <f t="shared" si="1"/>
        <v>0</v>
      </c>
      <c r="I64" s="423">
        <f t="shared" si="2"/>
        <v>0</v>
      </c>
    </row>
    <row r="65" spans="1:9">
      <c r="A65" s="391">
        <v>61</v>
      </c>
      <c r="B65" s="705" t="s">
        <v>118</v>
      </c>
      <c r="C65" s="689">
        <v>67509.53</v>
      </c>
      <c r="D65" s="685">
        <v>0</v>
      </c>
      <c r="E65" s="685">
        <v>0</v>
      </c>
      <c r="F65" s="761">
        <v>0</v>
      </c>
      <c r="G65" s="476">
        <f t="shared" si="1"/>
        <v>0</v>
      </c>
      <c r="I65" s="423">
        <f t="shared" si="2"/>
        <v>0</v>
      </c>
    </row>
    <row r="66" spans="1:9">
      <c r="A66" s="391">
        <v>62</v>
      </c>
      <c r="B66" s="705" t="s">
        <v>117</v>
      </c>
      <c r="C66" s="689">
        <v>182255.79</v>
      </c>
      <c r="D66" s="685">
        <v>0</v>
      </c>
      <c r="E66" s="685">
        <v>0</v>
      </c>
      <c r="F66" s="761">
        <v>0</v>
      </c>
      <c r="G66" s="476">
        <f t="shared" si="1"/>
        <v>0</v>
      </c>
      <c r="I66" s="423">
        <f t="shared" si="2"/>
        <v>0</v>
      </c>
    </row>
    <row r="67" spans="1:9">
      <c r="A67" s="391">
        <v>63</v>
      </c>
      <c r="B67" s="705" t="s">
        <v>119</v>
      </c>
      <c r="C67" s="689">
        <v>20165.61</v>
      </c>
      <c r="D67" s="685">
        <v>0</v>
      </c>
      <c r="E67" s="685">
        <v>0</v>
      </c>
      <c r="F67" s="761">
        <v>0</v>
      </c>
      <c r="G67" s="476">
        <f t="shared" si="1"/>
        <v>0</v>
      </c>
      <c r="I67" s="423">
        <f t="shared" si="2"/>
        <v>0</v>
      </c>
    </row>
    <row r="68" spans="1:9">
      <c r="A68" s="391">
        <v>64</v>
      </c>
      <c r="B68" s="705" t="s">
        <v>120</v>
      </c>
      <c r="C68" s="689">
        <v>615</v>
      </c>
      <c r="D68" s="685">
        <v>0</v>
      </c>
      <c r="E68" s="685">
        <v>0</v>
      </c>
      <c r="F68" s="761">
        <v>0</v>
      </c>
      <c r="G68" s="476">
        <f t="shared" si="1"/>
        <v>0</v>
      </c>
      <c r="I68" s="423">
        <f t="shared" si="2"/>
        <v>0</v>
      </c>
    </row>
    <row r="69" spans="1:9">
      <c r="A69" s="391">
        <v>65</v>
      </c>
      <c r="B69" s="705" t="s">
        <v>121</v>
      </c>
      <c r="C69" s="689">
        <v>8867.5300000000007</v>
      </c>
      <c r="D69" s="685">
        <v>0</v>
      </c>
      <c r="E69" s="685">
        <v>0</v>
      </c>
      <c r="F69" s="761">
        <v>0</v>
      </c>
      <c r="G69" s="476">
        <f t="shared" si="1"/>
        <v>0</v>
      </c>
      <c r="I69" s="423">
        <f t="shared" si="2"/>
        <v>0</v>
      </c>
    </row>
    <row r="70" spans="1:9">
      <c r="A70" s="391">
        <v>66</v>
      </c>
      <c r="B70" s="762" t="s">
        <v>122</v>
      </c>
      <c r="C70" s="689">
        <v>82116</v>
      </c>
      <c r="D70" s="685">
        <v>0</v>
      </c>
      <c r="E70" s="685">
        <v>0</v>
      </c>
      <c r="F70" s="761">
        <v>0</v>
      </c>
      <c r="G70" s="476">
        <f t="shared" ref="G70:G80" si="3">+F70-E70</f>
        <v>0</v>
      </c>
      <c r="I70" s="423">
        <f t="shared" ref="I70:I80" si="4">IF(F70&gt;0,1,0)</f>
        <v>0</v>
      </c>
    </row>
    <row r="71" spans="1:9">
      <c r="A71" s="391">
        <v>67</v>
      </c>
      <c r="B71" s="705" t="s">
        <v>123</v>
      </c>
      <c r="C71" s="689">
        <v>231.06</v>
      </c>
      <c r="D71" s="685">
        <v>0</v>
      </c>
      <c r="E71" s="685">
        <v>0</v>
      </c>
      <c r="F71" s="761">
        <v>0</v>
      </c>
      <c r="G71" s="476">
        <f t="shared" si="3"/>
        <v>0</v>
      </c>
      <c r="I71" s="423">
        <f t="shared" si="4"/>
        <v>0</v>
      </c>
    </row>
    <row r="72" spans="1:9">
      <c r="A72" s="391">
        <v>68</v>
      </c>
      <c r="B72" s="705" t="s">
        <v>124</v>
      </c>
      <c r="C72" s="689">
        <v>4733</v>
      </c>
      <c r="D72" s="685">
        <v>0</v>
      </c>
      <c r="E72" s="685">
        <v>0</v>
      </c>
      <c r="F72" s="761">
        <v>0</v>
      </c>
      <c r="G72" s="476">
        <f t="shared" si="3"/>
        <v>0</v>
      </c>
      <c r="I72" s="423">
        <f t="shared" si="4"/>
        <v>0</v>
      </c>
    </row>
    <row r="73" spans="1:9">
      <c r="A73" s="391">
        <v>69</v>
      </c>
      <c r="B73" s="705" t="s">
        <v>125</v>
      </c>
      <c r="C73" s="689">
        <v>358</v>
      </c>
      <c r="D73" s="685">
        <v>0</v>
      </c>
      <c r="E73" s="685">
        <v>0</v>
      </c>
      <c r="F73" s="761">
        <v>0</v>
      </c>
      <c r="G73" s="476">
        <f t="shared" si="3"/>
        <v>0</v>
      </c>
      <c r="I73" s="423">
        <f t="shared" si="4"/>
        <v>0</v>
      </c>
    </row>
    <row r="74" spans="1:9">
      <c r="A74" s="391">
        <v>70</v>
      </c>
      <c r="B74" s="705" t="s">
        <v>126</v>
      </c>
      <c r="C74" s="689">
        <v>3078.57</v>
      </c>
      <c r="D74" s="685">
        <v>0</v>
      </c>
      <c r="E74" s="685">
        <v>0</v>
      </c>
      <c r="F74" s="761">
        <v>0</v>
      </c>
      <c r="G74" s="476">
        <f t="shared" si="3"/>
        <v>0</v>
      </c>
      <c r="I74" s="423">
        <f t="shared" si="4"/>
        <v>0</v>
      </c>
    </row>
    <row r="75" spans="1:9">
      <c r="A75" s="391">
        <v>71</v>
      </c>
      <c r="B75" s="762" t="s">
        <v>127</v>
      </c>
      <c r="C75" s="689">
        <v>401.14</v>
      </c>
      <c r="D75" s="685">
        <v>0</v>
      </c>
      <c r="E75" s="685">
        <v>0</v>
      </c>
      <c r="F75" s="761">
        <v>0</v>
      </c>
      <c r="G75" s="476">
        <f t="shared" si="3"/>
        <v>0</v>
      </c>
      <c r="I75" s="423">
        <f t="shared" si="4"/>
        <v>0</v>
      </c>
    </row>
    <row r="76" spans="1:9">
      <c r="A76" s="391">
        <v>72</v>
      </c>
      <c r="B76" s="762" t="s">
        <v>128</v>
      </c>
      <c r="C76" s="689">
        <v>20517.349999999999</v>
      </c>
      <c r="D76" s="685">
        <v>0</v>
      </c>
      <c r="E76" s="685">
        <v>0</v>
      </c>
      <c r="F76" s="761">
        <v>0</v>
      </c>
      <c r="G76" s="476">
        <f t="shared" si="3"/>
        <v>0</v>
      </c>
      <c r="I76" s="423">
        <f t="shared" si="4"/>
        <v>0</v>
      </c>
    </row>
    <row r="77" spans="1:9">
      <c r="A77" s="391">
        <v>73</v>
      </c>
      <c r="B77" s="705" t="s">
        <v>129</v>
      </c>
      <c r="C77" s="689">
        <v>370082.79</v>
      </c>
      <c r="D77" s="685">
        <v>0</v>
      </c>
      <c r="E77" s="685">
        <v>0</v>
      </c>
      <c r="F77" s="761">
        <v>0</v>
      </c>
      <c r="G77" s="476">
        <f t="shared" si="3"/>
        <v>0</v>
      </c>
      <c r="I77" s="423">
        <f t="shared" si="4"/>
        <v>0</v>
      </c>
    </row>
    <row r="78" spans="1:9">
      <c r="A78" s="391">
        <v>74</v>
      </c>
      <c r="B78" s="705" t="s">
        <v>130</v>
      </c>
      <c r="C78" s="689">
        <v>1879</v>
      </c>
      <c r="D78" s="685">
        <v>0</v>
      </c>
      <c r="E78" s="685">
        <v>0</v>
      </c>
      <c r="F78" s="761">
        <v>0</v>
      </c>
      <c r="G78" s="476">
        <f t="shared" si="3"/>
        <v>0</v>
      </c>
      <c r="I78" s="423">
        <f t="shared" si="4"/>
        <v>0</v>
      </c>
    </row>
    <row r="79" spans="1:9">
      <c r="A79" s="391">
        <v>75</v>
      </c>
      <c r="B79" s="705" t="s">
        <v>132</v>
      </c>
      <c r="C79" s="689">
        <v>45</v>
      </c>
      <c r="D79" s="685">
        <v>0</v>
      </c>
      <c r="E79" s="685">
        <v>0</v>
      </c>
      <c r="F79" s="761">
        <v>0</v>
      </c>
      <c r="G79" s="476">
        <f t="shared" si="3"/>
        <v>0</v>
      </c>
      <c r="I79" s="423">
        <f t="shared" si="4"/>
        <v>0</v>
      </c>
    </row>
    <row r="80" spans="1:9">
      <c r="A80" s="391">
        <v>76</v>
      </c>
      <c r="B80" s="705" t="s">
        <v>131</v>
      </c>
      <c r="C80" s="689">
        <v>136.25</v>
      </c>
      <c r="D80" s="685">
        <v>0</v>
      </c>
      <c r="E80" s="685">
        <v>0</v>
      </c>
      <c r="F80" s="761">
        <v>0</v>
      </c>
      <c r="G80" s="476">
        <f t="shared" si="3"/>
        <v>0</v>
      </c>
      <c r="I80" s="423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0A5C6-0EE0-45C0-BF3B-C8FFD713C95C}">
  <sheetPr codeName="Sheet93">
    <tabColor theme="2" tint="-0.249977111117893"/>
  </sheetPr>
  <dimension ref="A1:I8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N12" sqref="N12"/>
    </sheetView>
  </sheetViews>
  <sheetFormatPr defaultColWidth="9" defaultRowHeight="18.75"/>
  <cols>
    <col min="1" max="1" width="9" style="423"/>
    <col min="2" max="2" width="13.42578125" style="423" customWidth="1"/>
    <col min="3" max="3" width="12.85546875" style="423" customWidth="1"/>
    <col min="4" max="4" width="13.28515625" style="423" customWidth="1"/>
    <col min="5" max="5" width="12.5703125" style="423" customWidth="1"/>
    <col min="6" max="6" width="12.42578125" style="423" customWidth="1"/>
    <col min="7" max="16384" width="9" style="423"/>
  </cols>
  <sheetData>
    <row r="1" spans="1:9">
      <c r="A1" s="850" t="s">
        <v>607</v>
      </c>
      <c r="B1" s="850"/>
      <c r="C1" s="850"/>
      <c r="D1" s="850"/>
      <c r="E1" s="850"/>
      <c r="F1" s="850"/>
      <c r="G1" s="850"/>
    </row>
    <row r="2" spans="1:9">
      <c r="A2" s="850" t="s">
        <v>227</v>
      </c>
      <c r="B2" s="850" t="s">
        <v>4</v>
      </c>
      <c r="C2" s="870" t="s">
        <v>228</v>
      </c>
      <c r="D2" s="666" t="s">
        <v>285</v>
      </c>
      <c r="E2" s="666" t="s">
        <v>230</v>
      </c>
      <c r="F2" s="666" t="s">
        <v>230</v>
      </c>
      <c r="G2" s="870" t="s">
        <v>261</v>
      </c>
      <c r="I2" s="422" t="s">
        <v>318</v>
      </c>
    </row>
    <row r="3" spans="1:9">
      <c r="A3" s="850"/>
      <c r="B3" s="850"/>
      <c r="C3" s="870"/>
      <c r="D3" s="666" t="s">
        <v>286</v>
      </c>
      <c r="E3" s="666" t="s">
        <v>236</v>
      </c>
      <c r="F3" s="666" t="s">
        <v>235</v>
      </c>
      <c r="G3" s="870"/>
    </row>
    <row r="4" spans="1:9">
      <c r="A4" s="850" t="s">
        <v>284</v>
      </c>
      <c r="B4" s="850"/>
      <c r="C4" s="668">
        <f>SUM(C5:C80)</f>
        <v>1123944.27</v>
      </c>
      <c r="D4" s="668">
        <f>SUM(D5:D80)</f>
        <v>235</v>
      </c>
      <c r="E4" s="668">
        <f t="shared" ref="E4" si="0">SUM(E5:E80)</f>
        <v>243</v>
      </c>
      <c r="F4" s="668">
        <f>SUM(F5:F80)</f>
        <v>235</v>
      </c>
      <c r="G4" s="668">
        <f>SUM(G5:G80)</f>
        <v>-8</v>
      </c>
      <c r="I4" s="424">
        <f>SUM(I5:I80)</f>
        <v>4</v>
      </c>
    </row>
    <row r="5" spans="1:9">
      <c r="A5" s="391">
        <v>1</v>
      </c>
      <c r="B5" s="705" t="s">
        <v>164</v>
      </c>
      <c r="C5" s="689">
        <v>257106.98</v>
      </c>
      <c r="D5" s="685">
        <v>153</v>
      </c>
      <c r="E5" s="765">
        <v>153</v>
      </c>
      <c r="F5" s="761">
        <v>153</v>
      </c>
      <c r="G5" s="476">
        <f>+F5-E5</f>
        <v>0</v>
      </c>
      <c r="I5" s="423">
        <f>IF(F5&gt;0,1,0)</f>
        <v>1</v>
      </c>
    </row>
    <row r="6" spans="1:9">
      <c r="A6" s="391">
        <v>2</v>
      </c>
      <c r="B6" s="705" t="s">
        <v>122</v>
      </c>
      <c r="C6" s="689">
        <v>82116</v>
      </c>
      <c r="D6" s="685">
        <v>59</v>
      </c>
      <c r="E6" s="765">
        <v>59</v>
      </c>
      <c r="F6" s="761">
        <v>59</v>
      </c>
      <c r="G6" s="476">
        <f t="shared" ref="G6:G69" si="1">+F6-E6</f>
        <v>0</v>
      </c>
      <c r="I6" s="423">
        <f t="shared" ref="I6:I69" si="2">IF(F6&gt;0,1,0)</f>
        <v>1</v>
      </c>
    </row>
    <row r="7" spans="1:9">
      <c r="A7" s="391">
        <v>3</v>
      </c>
      <c r="B7" s="705" t="s">
        <v>117</v>
      </c>
      <c r="C7" s="689">
        <v>182255.79</v>
      </c>
      <c r="D7" s="685">
        <v>19</v>
      </c>
      <c r="E7" s="765">
        <v>19</v>
      </c>
      <c r="F7" s="761">
        <v>19</v>
      </c>
      <c r="G7" s="476">
        <f t="shared" si="1"/>
        <v>0</v>
      </c>
      <c r="I7" s="423">
        <f t="shared" si="2"/>
        <v>1</v>
      </c>
    </row>
    <row r="8" spans="1:9">
      <c r="A8" s="391">
        <v>4</v>
      </c>
      <c r="B8" s="705" t="s">
        <v>172</v>
      </c>
      <c r="C8" s="689">
        <v>65402.8</v>
      </c>
      <c r="D8" s="685">
        <v>4</v>
      </c>
      <c r="E8" s="765">
        <v>12</v>
      </c>
      <c r="F8" s="761">
        <v>4</v>
      </c>
      <c r="G8" s="476">
        <f t="shared" si="1"/>
        <v>-8</v>
      </c>
      <c r="I8" s="423">
        <f t="shared" si="2"/>
        <v>1</v>
      </c>
    </row>
    <row r="9" spans="1:9">
      <c r="A9" s="391">
        <v>5</v>
      </c>
      <c r="B9" s="705" t="s">
        <v>155</v>
      </c>
      <c r="C9" s="689">
        <v>10.75</v>
      </c>
      <c r="D9" s="685">
        <v>0</v>
      </c>
      <c r="E9" s="765">
        <v>0</v>
      </c>
      <c r="F9" s="761">
        <v>0</v>
      </c>
      <c r="G9" s="476">
        <f t="shared" si="1"/>
        <v>0</v>
      </c>
      <c r="I9" s="423">
        <f t="shared" si="2"/>
        <v>0</v>
      </c>
    </row>
    <row r="10" spans="1:9">
      <c r="A10" s="391">
        <v>6</v>
      </c>
      <c r="B10" s="705" t="s">
        <v>156</v>
      </c>
      <c r="C10" s="689">
        <v>1</v>
      </c>
      <c r="D10" s="685">
        <v>0</v>
      </c>
      <c r="E10" s="765">
        <v>0</v>
      </c>
      <c r="F10" s="761">
        <v>0</v>
      </c>
      <c r="G10" s="476">
        <f t="shared" si="1"/>
        <v>0</v>
      </c>
      <c r="I10" s="423">
        <f t="shared" si="2"/>
        <v>0</v>
      </c>
    </row>
    <row r="11" spans="1:9">
      <c r="A11" s="391">
        <v>7</v>
      </c>
      <c r="B11" s="705" t="s">
        <v>157</v>
      </c>
      <c r="C11" s="689">
        <v>3</v>
      </c>
      <c r="D11" s="685">
        <v>0</v>
      </c>
      <c r="E11" s="765">
        <v>0</v>
      </c>
      <c r="F11" s="761">
        <v>0</v>
      </c>
      <c r="G11" s="476">
        <f t="shared" si="1"/>
        <v>0</v>
      </c>
      <c r="I11" s="423">
        <f t="shared" si="2"/>
        <v>0</v>
      </c>
    </row>
    <row r="12" spans="1:9">
      <c r="A12" s="391">
        <v>8</v>
      </c>
      <c r="B12" s="762" t="s">
        <v>217</v>
      </c>
      <c r="C12" s="689">
        <v>107.19</v>
      </c>
      <c r="D12" s="685">
        <v>0</v>
      </c>
      <c r="E12" s="765">
        <v>0</v>
      </c>
      <c r="F12" s="761">
        <v>0</v>
      </c>
      <c r="G12" s="476">
        <f t="shared" si="1"/>
        <v>0</v>
      </c>
      <c r="I12" s="423">
        <f t="shared" si="2"/>
        <v>0</v>
      </c>
    </row>
    <row r="13" spans="1:9">
      <c r="A13" s="391">
        <v>9</v>
      </c>
      <c r="B13" s="705" t="s">
        <v>158</v>
      </c>
      <c r="C13" s="689">
        <v>2.73</v>
      </c>
      <c r="D13" s="685">
        <v>0</v>
      </c>
      <c r="E13" s="765">
        <v>0</v>
      </c>
      <c r="F13" s="761">
        <v>0</v>
      </c>
      <c r="G13" s="476">
        <f t="shared" si="1"/>
        <v>0</v>
      </c>
      <c r="I13" s="423">
        <f t="shared" si="2"/>
        <v>0</v>
      </c>
    </row>
    <row r="14" spans="1:9">
      <c r="A14" s="391">
        <v>10</v>
      </c>
      <c r="B14" s="705" t="s">
        <v>159</v>
      </c>
      <c r="C14" s="689">
        <v>46</v>
      </c>
      <c r="D14" s="685">
        <v>0</v>
      </c>
      <c r="E14" s="765">
        <v>0</v>
      </c>
      <c r="F14" s="761">
        <v>0</v>
      </c>
      <c r="G14" s="476">
        <f t="shared" si="1"/>
        <v>0</v>
      </c>
      <c r="I14" s="423">
        <f t="shared" si="2"/>
        <v>0</v>
      </c>
    </row>
    <row r="15" spans="1:9">
      <c r="A15" s="391">
        <v>11</v>
      </c>
      <c r="B15" s="705" t="s">
        <v>160</v>
      </c>
      <c r="C15" s="689">
        <v>275</v>
      </c>
      <c r="D15" s="685">
        <v>0</v>
      </c>
      <c r="E15" s="765">
        <v>0</v>
      </c>
      <c r="F15" s="761">
        <v>0</v>
      </c>
      <c r="G15" s="476">
        <f t="shared" si="1"/>
        <v>0</v>
      </c>
      <c r="I15" s="423">
        <f t="shared" si="2"/>
        <v>0</v>
      </c>
    </row>
    <row r="16" spans="1:9">
      <c r="A16" s="391">
        <v>12</v>
      </c>
      <c r="B16" s="705" t="s">
        <v>161</v>
      </c>
      <c r="C16" s="689">
        <v>2.5</v>
      </c>
      <c r="D16" s="685">
        <v>0</v>
      </c>
      <c r="E16" s="765">
        <v>0</v>
      </c>
      <c r="F16" s="761">
        <v>0</v>
      </c>
      <c r="G16" s="476">
        <f t="shared" si="1"/>
        <v>0</v>
      </c>
      <c r="I16" s="423">
        <f t="shared" si="2"/>
        <v>0</v>
      </c>
    </row>
    <row r="17" spans="1:9">
      <c r="A17" s="391">
        <v>13</v>
      </c>
      <c r="B17" s="705" t="s">
        <v>162</v>
      </c>
      <c r="C17" s="689">
        <v>0.75</v>
      </c>
      <c r="D17" s="685">
        <v>0</v>
      </c>
      <c r="E17" s="765">
        <v>0</v>
      </c>
      <c r="F17" s="761">
        <v>0</v>
      </c>
      <c r="G17" s="476">
        <f t="shared" si="1"/>
        <v>0</v>
      </c>
      <c r="I17" s="423">
        <f t="shared" si="2"/>
        <v>0</v>
      </c>
    </row>
    <row r="18" spans="1:9">
      <c r="A18" s="391">
        <v>14</v>
      </c>
      <c r="B18" s="705" t="s">
        <v>174</v>
      </c>
      <c r="C18" s="689">
        <v>542.23</v>
      </c>
      <c r="D18" s="685">
        <v>0</v>
      </c>
      <c r="E18" s="765">
        <v>0</v>
      </c>
      <c r="F18" s="761">
        <v>0</v>
      </c>
      <c r="G18" s="476">
        <f t="shared" si="1"/>
        <v>0</v>
      </c>
      <c r="I18" s="423">
        <f t="shared" si="2"/>
        <v>0</v>
      </c>
    </row>
    <row r="19" spans="1:9">
      <c r="A19" s="391">
        <v>15</v>
      </c>
      <c r="B19" s="705" t="s">
        <v>175</v>
      </c>
      <c r="C19" s="689">
        <v>2261.75</v>
      </c>
      <c r="D19" s="685">
        <v>0</v>
      </c>
      <c r="E19" s="765">
        <v>0</v>
      </c>
      <c r="F19" s="761">
        <v>0</v>
      </c>
      <c r="G19" s="476">
        <f t="shared" si="1"/>
        <v>0</v>
      </c>
      <c r="I19" s="423">
        <f t="shared" si="2"/>
        <v>0</v>
      </c>
    </row>
    <row r="20" spans="1:9">
      <c r="A20" s="391">
        <v>16</v>
      </c>
      <c r="B20" s="705" t="s">
        <v>176</v>
      </c>
      <c r="C20" s="689">
        <v>11.5</v>
      </c>
      <c r="D20" s="685">
        <v>0</v>
      </c>
      <c r="E20" s="765">
        <v>0</v>
      </c>
      <c r="F20" s="761">
        <v>0</v>
      </c>
      <c r="G20" s="476">
        <f t="shared" si="1"/>
        <v>0</v>
      </c>
      <c r="I20" s="423">
        <f t="shared" si="2"/>
        <v>0</v>
      </c>
    </row>
    <row r="21" spans="1:9">
      <c r="A21" s="391">
        <v>17</v>
      </c>
      <c r="B21" s="705" t="s">
        <v>177</v>
      </c>
      <c r="C21" s="689">
        <v>905.2</v>
      </c>
      <c r="D21" s="685">
        <v>0</v>
      </c>
      <c r="E21" s="765">
        <v>0</v>
      </c>
      <c r="F21" s="761">
        <v>0</v>
      </c>
      <c r="G21" s="476">
        <f t="shared" si="1"/>
        <v>0</v>
      </c>
      <c r="I21" s="423">
        <f t="shared" si="2"/>
        <v>0</v>
      </c>
    </row>
    <row r="22" spans="1:9">
      <c r="A22" s="391">
        <v>18</v>
      </c>
      <c r="B22" s="705" t="s">
        <v>178</v>
      </c>
      <c r="C22" s="689">
        <v>3922.5</v>
      </c>
      <c r="D22" s="685">
        <v>0</v>
      </c>
      <c r="E22" s="765">
        <v>0</v>
      </c>
      <c r="F22" s="761">
        <v>0</v>
      </c>
      <c r="G22" s="476">
        <f t="shared" si="1"/>
        <v>0</v>
      </c>
      <c r="I22" s="423">
        <f t="shared" si="2"/>
        <v>0</v>
      </c>
    </row>
    <row r="23" spans="1:9">
      <c r="A23" s="391">
        <v>19</v>
      </c>
      <c r="B23" s="705" t="s">
        <v>179</v>
      </c>
      <c r="C23" s="689">
        <v>2</v>
      </c>
      <c r="D23" s="685">
        <v>0</v>
      </c>
      <c r="E23" s="765">
        <v>0</v>
      </c>
      <c r="F23" s="761">
        <v>0</v>
      </c>
      <c r="G23" s="476">
        <f t="shared" si="1"/>
        <v>0</v>
      </c>
      <c r="I23" s="423">
        <f t="shared" si="2"/>
        <v>0</v>
      </c>
    </row>
    <row r="24" spans="1:9">
      <c r="A24" s="391">
        <v>20</v>
      </c>
      <c r="B24" s="705" t="s">
        <v>180</v>
      </c>
      <c r="C24" s="689">
        <v>4116.75</v>
      </c>
      <c r="D24" s="685">
        <v>0</v>
      </c>
      <c r="E24" s="765">
        <v>0</v>
      </c>
      <c r="F24" s="761">
        <v>0</v>
      </c>
      <c r="G24" s="476">
        <f t="shared" si="1"/>
        <v>0</v>
      </c>
      <c r="I24" s="423">
        <f t="shared" si="2"/>
        <v>0</v>
      </c>
    </row>
    <row r="25" spans="1:9">
      <c r="A25" s="391">
        <v>21</v>
      </c>
      <c r="B25" s="705" t="s">
        <v>181</v>
      </c>
      <c r="C25" s="689">
        <v>551</v>
      </c>
      <c r="D25" s="685">
        <v>0</v>
      </c>
      <c r="E25" s="765">
        <v>0</v>
      </c>
      <c r="F25" s="761">
        <v>0</v>
      </c>
      <c r="G25" s="476">
        <f t="shared" si="1"/>
        <v>0</v>
      </c>
      <c r="I25" s="423">
        <f t="shared" si="2"/>
        <v>0</v>
      </c>
    </row>
    <row r="26" spans="1:9">
      <c r="A26" s="391">
        <v>22</v>
      </c>
      <c r="B26" s="705" t="s">
        <v>165</v>
      </c>
      <c r="C26" s="689">
        <v>2153.17</v>
      </c>
      <c r="D26" s="685">
        <v>0</v>
      </c>
      <c r="E26" s="765">
        <v>0</v>
      </c>
      <c r="F26" s="761">
        <v>0</v>
      </c>
      <c r="G26" s="476">
        <f t="shared" si="1"/>
        <v>0</v>
      </c>
      <c r="I26" s="423">
        <f t="shared" si="2"/>
        <v>0</v>
      </c>
    </row>
    <row r="27" spans="1:9">
      <c r="A27" s="391">
        <v>23</v>
      </c>
      <c r="B27" s="705" t="s">
        <v>166</v>
      </c>
      <c r="C27" s="689">
        <v>706</v>
      </c>
      <c r="D27" s="685">
        <v>0</v>
      </c>
      <c r="E27" s="765">
        <v>0</v>
      </c>
      <c r="F27" s="761">
        <v>0</v>
      </c>
      <c r="G27" s="476">
        <f t="shared" si="1"/>
        <v>0</v>
      </c>
      <c r="I27" s="423">
        <f t="shared" si="2"/>
        <v>0</v>
      </c>
    </row>
    <row r="28" spans="1:9">
      <c r="A28" s="391">
        <v>24</v>
      </c>
      <c r="B28" s="705" t="s">
        <v>167</v>
      </c>
      <c r="C28" s="689">
        <v>177.75</v>
      </c>
      <c r="D28" s="685">
        <v>0</v>
      </c>
      <c r="E28" s="765">
        <v>0</v>
      </c>
      <c r="F28" s="761">
        <v>0</v>
      </c>
      <c r="G28" s="476">
        <f t="shared" si="1"/>
        <v>0</v>
      </c>
      <c r="I28" s="423">
        <f t="shared" si="2"/>
        <v>0</v>
      </c>
    </row>
    <row r="29" spans="1:9">
      <c r="A29" s="391">
        <v>25</v>
      </c>
      <c r="B29" s="705" t="s">
        <v>168</v>
      </c>
      <c r="C29" s="689">
        <v>92</v>
      </c>
      <c r="D29" s="685">
        <v>0</v>
      </c>
      <c r="E29" s="765">
        <v>0</v>
      </c>
      <c r="F29" s="761">
        <v>0</v>
      </c>
      <c r="G29" s="476">
        <f t="shared" si="1"/>
        <v>0</v>
      </c>
      <c r="I29" s="423">
        <f t="shared" si="2"/>
        <v>0</v>
      </c>
    </row>
    <row r="30" spans="1:9">
      <c r="A30" s="391">
        <v>26</v>
      </c>
      <c r="B30" s="705" t="s">
        <v>169</v>
      </c>
      <c r="C30" s="689">
        <v>2053</v>
      </c>
      <c r="D30" s="685">
        <v>0</v>
      </c>
      <c r="E30" s="765">
        <v>0</v>
      </c>
      <c r="F30" s="761">
        <v>0</v>
      </c>
      <c r="G30" s="476">
        <f t="shared" si="1"/>
        <v>0</v>
      </c>
      <c r="I30" s="423">
        <f t="shared" si="2"/>
        <v>0</v>
      </c>
    </row>
    <row r="31" spans="1:9">
      <c r="A31" s="391">
        <v>27</v>
      </c>
      <c r="B31" s="705" t="s">
        <v>170</v>
      </c>
      <c r="C31" s="689">
        <v>892.5</v>
      </c>
      <c r="D31" s="685">
        <v>0</v>
      </c>
      <c r="E31" s="765">
        <v>0</v>
      </c>
      <c r="F31" s="761">
        <v>0</v>
      </c>
      <c r="G31" s="476">
        <f t="shared" si="1"/>
        <v>0</v>
      </c>
      <c r="I31" s="423">
        <f t="shared" si="2"/>
        <v>0</v>
      </c>
    </row>
    <row r="32" spans="1:9">
      <c r="A32" s="391">
        <v>28</v>
      </c>
      <c r="B32" s="705" t="s">
        <v>171</v>
      </c>
      <c r="C32" s="689">
        <v>0.68</v>
      </c>
      <c r="D32" s="685">
        <v>0</v>
      </c>
      <c r="E32" s="765">
        <v>0</v>
      </c>
      <c r="F32" s="761">
        <v>0</v>
      </c>
      <c r="G32" s="476">
        <f t="shared" si="1"/>
        <v>0</v>
      </c>
      <c r="I32" s="423">
        <f t="shared" si="2"/>
        <v>0</v>
      </c>
    </row>
    <row r="33" spans="1:9">
      <c r="A33" s="391">
        <v>29</v>
      </c>
      <c r="B33" s="705" t="s">
        <v>134</v>
      </c>
      <c r="C33" s="689">
        <v>63.25</v>
      </c>
      <c r="D33" s="685">
        <v>0</v>
      </c>
      <c r="E33" s="765">
        <v>0</v>
      </c>
      <c r="F33" s="761">
        <v>0</v>
      </c>
      <c r="G33" s="476">
        <f t="shared" si="1"/>
        <v>0</v>
      </c>
      <c r="I33" s="423">
        <f t="shared" si="2"/>
        <v>0</v>
      </c>
    </row>
    <row r="34" spans="1:9">
      <c r="A34" s="391">
        <v>30</v>
      </c>
      <c r="B34" s="705" t="s">
        <v>135</v>
      </c>
      <c r="C34" s="689">
        <v>1045</v>
      </c>
      <c r="D34" s="685">
        <v>0</v>
      </c>
      <c r="E34" s="765">
        <v>0</v>
      </c>
      <c r="F34" s="761">
        <v>0</v>
      </c>
      <c r="G34" s="476">
        <f t="shared" si="1"/>
        <v>0</v>
      </c>
      <c r="I34" s="423">
        <f t="shared" si="2"/>
        <v>0</v>
      </c>
    </row>
    <row r="35" spans="1:9">
      <c r="A35" s="391">
        <v>31</v>
      </c>
      <c r="B35" s="705" t="s">
        <v>136</v>
      </c>
      <c r="C35" s="689">
        <v>207.75</v>
      </c>
      <c r="D35" s="685">
        <v>0</v>
      </c>
      <c r="E35" s="765">
        <v>0</v>
      </c>
      <c r="F35" s="761">
        <v>0</v>
      </c>
      <c r="G35" s="476">
        <f t="shared" si="1"/>
        <v>0</v>
      </c>
      <c r="I35" s="423">
        <f t="shared" si="2"/>
        <v>0</v>
      </c>
    </row>
    <row r="36" spans="1:9">
      <c r="A36" s="391">
        <v>32</v>
      </c>
      <c r="B36" s="705" t="s">
        <v>137</v>
      </c>
      <c r="C36" s="689">
        <v>31.9</v>
      </c>
      <c r="D36" s="685">
        <v>0</v>
      </c>
      <c r="E36" s="765">
        <v>0</v>
      </c>
      <c r="F36" s="761">
        <v>0</v>
      </c>
      <c r="G36" s="476">
        <f t="shared" si="1"/>
        <v>0</v>
      </c>
      <c r="I36" s="423">
        <f t="shared" si="2"/>
        <v>0</v>
      </c>
    </row>
    <row r="37" spans="1:9">
      <c r="A37" s="391">
        <v>33</v>
      </c>
      <c r="B37" s="705" t="s">
        <v>138</v>
      </c>
      <c r="C37" s="689">
        <v>26.5</v>
      </c>
      <c r="D37" s="685">
        <v>0</v>
      </c>
      <c r="E37" s="765">
        <v>0</v>
      </c>
      <c r="F37" s="761">
        <v>0</v>
      </c>
      <c r="G37" s="476">
        <f t="shared" si="1"/>
        <v>0</v>
      </c>
      <c r="I37" s="423">
        <f t="shared" si="2"/>
        <v>0</v>
      </c>
    </row>
    <row r="38" spans="1:9">
      <c r="A38" s="391">
        <v>34</v>
      </c>
      <c r="B38" s="705" t="s">
        <v>139</v>
      </c>
      <c r="C38" s="689">
        <v>33.75</v>
      </c>
      <c r="D38" s="685">
        <v>0</v>
      </c>
      <c r="E38" s="765">
        <v>0</v>
      </c>
      <c r="F38" s="761">
        <v>0</v>
      </c>
      <c r="G38" s="476">
        <f t="shared" si="1"/>
        <v>0</v>
      </c>
      <c r="I38" s="423">
        <f t="shared" si="2"/>
        <v>0</v>
      </c>
    </row>
    <row r="39" spans="1:9">
      <c r="A39" s="391">
        <v>35</v>
      </c>
      <c r="B39" s="705" t="s">
        <v>140</v>
      </c>
      <c r="C39" s="689">
        <v>197.5</v>
      </c>
      <c r="D39" s="685">
        <v>0</v>
      </c>
      <c r="E39" s="765">
        <v>0</v>
      </c>
      <c r="F39" s="761">
        <v>0</v>
      </c>
      <c r="G39" s="476">
        <f t="shared" si="1"/>
        <v>0</v>
      </c>
      <c r="I39" s="423">
        <f t="shared" si="2"/>
        <v>0</v>
      </c>
    </row>
    <row r="40" spans="1:9">
      <c r="A40" s="391">
        <v>36</v>
      </c>
      <c r="B40" s="762" t="s">
        <v>141</v>
      </c>
      <c r="C40" s="689">
        <v>15.25</v>
      </c>
      <c r="D40" s="685">
        <v>0</v>
      </c>
      <c r="E40" s="765">
        <v>0</v>
      </c>
      <c r="F40" s="761">
        <v>0</v>
      </c>
      <c r="G40" s="476">
        <f t="shared" si="1"/>
        <v>0</v>
      </c>
      <c r="I40" s="423">
        <f t="shared" si="2"/>
        <v>0</v>
      </c>
    </row>
    <row r="41" spans="1:9">
      <c r="A41" s="391">
        <v>37</v>
      </c>
      <c r="B41" s="705" t="s">
        <v>142</v>
      </c>
      <c r="C41" s="689">
        <v>62.75</v>
      </c>
      <c r="D41" s="685">
        <v>0</v>
      </c>
      <c r="E41" s="765">
        <v>0</v>
      </c>
      <c r="F41" s="761">
        <v>0</v>
      </c>
      <c r="G41" s="476">
        <f t="shared" si="1"/>
        <v>0</v>
      </c>
      <c r="I41" s="423">
        <f t="shared" si="2"/>
        <v>0</v>
      </c>
    </row>
    <row r="42" spans="1:9">
      <c r="A42" s="391">
        <v>38</v>
      </c>
      <c r="B42" s="705" t="s">
        <v>143</v>
      </c>
      <c r="C42" s="689">
        <v>111</v>
      </c>
      <c r="D42" s="685">
        <v>0</v>
      </c>
      <c r="E42" s="765">
        <v>0</v>
      </c>
      <c r="F42" s="761">
        <v>0</v>
      </c>
      <c r="G42" s="476">
        <f t="shared" si="1"/>
        <v>0</v>
      </c>
      <c r="I42" s="423">
        <f t="shared" si="2"/>
        <v>0</v>
      </c>
    </row>
    <row r="43" spans="1:9">
      <c r="A43" s="391">
        <v>39</v>
      </c>
      <c r="B43" s="705" t="s">
        <v>144</v>
      </c>
      <c r="C43" s="689">
        <v>6.5</v>
      </c>
      <c r="D43" s="685">
        <v>0</v>
      </c>
      <c r="E43" s="765">
        <v>0</v>
      </c>
      <c r="F43" s="761">
        <v>0</v>
      </c>
      <c r="G43" s="476">
        <f t="shared" si="1"/>
        <v>0</v>
      </c>
      <c r="I43" s="423">
        <f t="shared" si="2"/>
        <v>0</v>
      </c>
    </row>
    <row r="44" spans="1:9">
      <c r="A44" s="391">
        <v>40</v>
      </c>
      <c r="B44" s="705" t="s">
        <v>145</v>
      </c>
      <c r="C44" s="689">
        <v>10089.18</v>
      </c>
      <c r="D44" s="685">
        <v>0</v>
      </c>
      <c r="E44" s="765">
        <v>0</v>
      </c>
      <c r="F44" s="761">
        <v>0</v>
      </c>
      <c r="G44" s="476">
        <f t="shared" si="1"/>
        <v>0</v>
      </c>
      <c r="I44" s="423">
        <f t="shared" si="2"/>
        <v>0</v>
      </c>
    </row>
    <row r="45" spans="1:9">
      <c r="A45" s="391">
        <v>41</v>
      </c>
      <c r="B45" s="762" t="s">
        <v>269</v>
      </c>
      <c r="C45" s="689">
        <v>130.25</v>
      </c>
      <c r="D45" s="685">
        <v>0</v>
      </c>
      <c r="E45" s="765">
        <v>0</v>
      </c>
      <c r="F45" s="761">
        <v>0</v>
      </c>
      <c r="G45" s="476">
        <f t="shared" si="1"/>
        <v>0</v>
      </c>
      <c r="I45" s="423">
        <f t="shared" si="2"/>
        <v>0</v>
      </c>
    </row>
    <row r="46" spans="1:9">
      <c r="A46" s="391">
        <v>42</v>
      </c>
      <c r="B46" s="705" t="s">
        <v>147</v>
      </c>
      <c r="C46" s="689">
        <v>1252.77</v>
      </c>
      <c r="D46" s="685">
        <v>0</v>
      </c>
      <c r="E46" s="765">
        <v>0</v>
      </c>
      <c r="F46" s="761">
        <v>0</v>
      </c>
      <c r="G46" s="476">
        <f t="shared" si="1"/>
        <v>0</v>
      </c>
      <c r="I46" s="423">
        <f t="shared" si="2"/>
        <v>0</v>
      </c>
    </row>
    <row r="47" spans="1:9">
      <c r="A47" s="391">
        <v>43</v>
      </c>
      <c r="B47" s="705" t="s">
        <v>148</v>
      </c>
      <c r="C47" s="689">
        <v>109</v>
      </c>
      <c r="D47" s="685">
        <v>0</v>
      </c>
      <c r="E47" s="765">
        <v>0</v>
      </c>
      <c r="F47" s="761">
        <v>0</v>
      </c>
      <c r="G47" s="476">
        <f t="shared" si="1"/>
        <v>0</v>
      </c>
      <c r="I47" s="423">
        <f t="shared" si="2"/>
        <v>0</v>
      </c>
    </row>
    <row r="48" spans="1:9">
      <c r="A48" s="391">
        <v>44</v>
      </c>
      <c r="B48" s="705" t="s">
        <v>149</v>
      </c>
      <c r="C48" s="689">
        <v>255.82</v>
      </c>
      <c r="D48" s="685">
        <v>0</v>
      </c>
      <c r="E48" s="765">
        <v>0</v>
      </c>
      <c r="F48" s="761">
        <v>0</v>
      </c>
      <c r="G48" s="476">
        <f t="shared" si="1"/>
        <v>0</v>
      </c>
      <c r="I48" s="423">
        <f t="shared" si="2"/>
        <v>0</v>
      </c>
    </row>
    <row r="49" spans="1:9">
      <c r="A49" s="391">
        <v>45</v>
      </c>
      <c r="B49" s="705" t="s">
        <v>150</v>
      </c>
      <c r="C49" s="689">
        <v>698.25</v>
      </c>
      <c r="D49" s="685">
        <v>0</v>
      </c>
      <c r="E49" s="765">
        <v>0</v>
      </c>
      <c r="F49" s="761">
        <v>0</v>
      </c>
      <c r="G49" s="476">
        <f t="shared" si="1"/>
        <v>0</v>
      </c>
      <c r="I49" s="423">
        <f t="shared" si="2"/>
        <v>0</v>
      </c>
    </row>
    <row r="50" spans="1:9">
      <c r="A50" s="391">
        <v>46</v>
      </c>
      <c r="B50" s="705" t="s">
        <v>151</v>
      </c>
      <c r="C50" s="689">
        <v>407.75</v>
      </c>
      <c r="D50" s="685">
        <v>0</v>
      </c>
      <c r="E50" s="765">
        <v>0</v>
      </c>
      <c r="F50" s="761">
        <v>0</v>
      </c>
      <c r="G50" s="476">
        <f t="shared" si="1"/>
        <v>0</v>
      </c>
      <c r="I50" s="423">
        <f t="shared" si="2"/>
        <v>0</v>
      </c>
    </row>
    <row r="51" spans="1:9">
      <c r="A51" s="391">
        <v>47</v>
      </c>
      <c r="B51" s="705" t="s">
        <v>152</v>
      </c>
      <c r="C51" s="689">
        <v>85</v>
      </c>
      <c r="D51" s="685">
        <v>0</v>
      </c>
      <c r="E51" s="765">
        <v>0</v>
      </c>
      <c r="F51" s="761">
        <v>0</v>
      </c>
      <c r="G51" s="476">
        <f t="shared" si="1"/>
        <v>0</v>
      </c>
      <c r="I51" s="423">
        <f t="shared" si="2"/>
        <v>0</v>
      </c>
    </row>
    <row r="52" spans="1:9">
      <c r="A52" s="391">
        <v>48</v>
      </c>
      <c r="B52" s="705" t="s">
        <v>153</v>
      </c>
      <c r="C52" s="689">
        <v>268.5</v>
      </c>
      <c r="D52" s="685">
        <v>0</v>
      </c>
      <c r="E52" s="765">
        <v>0</v>
      </c>
      <c r="F52" s="761">
        <v>0</v>
      </c>
      <c r="G52" s="476">
        <f t="shared" si="1"/>
        <v>0</v>
      </c>
      <c r="I52" s="423">
        <f t="shared" si="2"/>
        <v>0</v>
      </c>
    </row>
    <row r="53" spans="1:9">
      <c r="A53" s="391">
        <v>49</v>
      </c>
      <c r="B53" s="705" t="s">
        <v>183</v>
      </c>
      <c r="C53" s="689">
        <v>11.49</v>
      </c>
      <c r="D53" s="685">
        <v>0</v>
      </c>
      <c r="E53" s="765">
        <v>0</v>
      </c>
      <c r="F53" s="761">
        <v>0</v>
      </c>
      <c r="G53" s="476">
        <f t="shared" si="1"/>
        <v>0</v>
      </c>
      <c r="I53" s="423">
        <f t="shared" si="2"/>
        <v>0</v>
      </c>
    </row>
    <row r="54" spans="1:9">
      <c r="A54" s="391">
        <v>50</v>
      </c>
      <c r="B54" s="705" t="s">
        <v>184</v>
      </c>
      <c r="C54" s="689">
        <v>21.5</v>
      </c>
      <c r="D54" s="685">
        <v>0</v>
      </c>
      <c r="E54" s="765">
        <v>0</v>
      </c>
      <c r="F54" s="761">
        <v>0</v>
      </c>
      <c r="G54" s="476">
        <f t="shared" si="1"/>
        <v>0</v>
      </c>
      <c r="I54" s="423">
        <f t="shared" si="2"/>
        <v>0</v>
      </c>
    </row>
    <row r="55" spans="1:9">
      <c r="A55" s="391">
        <v>51</v>
      </c>
      <c r="B55" s="705" t="s">
        <v>185</v>
      </c>
      <c r="C55" s="689">
        <v>18.75</v>
      </c>
      <c r="D55" s="685">
        <v>0</v>
      </c>
      <c r="E55" s="765">
        <v>0</v>
      </c>
      <c r="F55" s="761">
        <v>0</v>
      </c>
      <c r="G55" s="476">
        <f t="shared" si="1"/>
        <v>0</v>
      </c>
      <c r="I55" s="423">
        <f t="shared" si="2"/>
        <v>0</v>
      </c>
    </row>
    <row r="56" spans="1:9">
      <c r="A56" s="391">
        <v>52</v>
      </c>
      <c r="B56" s="705" t="s">
        <v>186</v>
      </c>
      <c r="C56" s="689">
        <v>2</v>
      </c>
      <c r="D56" s="685">
        <v>0</v>
      </c>
      <c r="E56" s="765">
        <v>0</v>
      </c>
      <c r="F56" s="761">
        <v>0</v>
      </c>
      <c r="G56" s="476">
        <f t="shared" si="1"/>
        <v>0</v>
      </c>
      <c r="I56" s="423">
        <f t="shared" si="2"/>
        <v>0</v>
      </c>
    </row>
    <row r="57" spans="1:9">
      <c r="A57" s="391">
        <v>53</v>
      </c>
      <c r="B57" s="705" t="s">
        <v>187</v>
      </c>
      <c r="C57" s="689">
        <v>3</v>
      </c>
      <c r="D57" s="685">
        <v>0</v>
      </c>
      <c r="E57" s="765">
        <v>0</v>
      </c>
      <c r="F57" s="761">
        <v>0</v>
      </c>
      <c r="G57" s="476">
        <f t="shared" si="1"/>
        <v>0</v>
      </c>
      <c r="I57" s="423">
        <f t="shared" si="2"/>
        <v>0</v>
      </c>
    </row>
    <row r="58" spans="1:9">
      <c r="A58" s="391">
        <v>54</v>
      </c>
      <c r="B58" s="705" t="s">
        <v>188</v>
      </c>
      <c r="C58" s="689">
        <v>8.82</v>
      </c>
      <c r="D58" s="685">
        <v>0</v>
      </c>
      <c r="E58" s="765">
        <v>0</v>
      </c>
      <c r="F58" s="761">
        <v>0</v>
      </c>
      <c r="G58" s="476">
        <f t="shared" si="1"/>
        <v>0</v>
      </c>
      <c r="I58" s="423">
        <f t="shared" si="2"/>
        <v>0</v>
      </c>
    </row>
    <row r="59" spans="1:9">
      <c r="A59" s="391">
        <v>55</v>
      </c>
      <c r="B59" s="705" t="s">
        <v>190</v>
      </c>
      <c r="C59" s="689">
        <v>48.09</v>
      </c>
      <c r="D59" s="685">
        <v>0</v>
      </c>
      <c r="E59" s="765">
        <v>0</v>
      </c>
      <c r="F59" s="761">
        <v>0</v>
      </c>
      <c r="G59" s="476">
        <f t="shared" si="1"/>
        <v>0</v>
      </c>
      <c r="I59" s="423">
        <f t="shared" si="2"/>
        <v>0</v>
      </c>
    </row>
    <row r="60" spans="1:9">
      <c r="A60" s="391">
        <v>56</v>
      </c>
      <c r="B60" s="705" t="s">
        <v>191</v>
      </c>
      <c r="C60" s="689">
        <v>2</v>
      </c>
      <c r="D60" s="685">
        <v>0</v>
      </c>
      <c r="E60" s="765">
        <v>0</v>
      </c>
      <c r="F60" s="761">
        <v>0</v>
      </c>
      <c r="G60" s="476">
        <f t="shared" si="1"/>
        <v>0</v>
      </c>
      <c r="I60" s="423">
        <f t="shared" si="2"/>
        <v>0</v>
      </c>
    </row>
    <row r="61" spans="1:9">
      <c r="A61" s="391">
        <v>57</v>
      </c>
      <c r="B61" s="705" t="s">
        <v>192</v>
      </c>
      <c r="C61" s="689">
        <v>23.11</v>
      </c>
      <c r="D61" s="685">
        <v>0</v>
      </c>
      <c r="E61" s="765">
        <v>0</v>
      </c>
      <c r="F61" s="761">
        <v>0</v>
      </c>
      <c r="G61" s="476">
        <f t="shared" si="1"/>
        <v>0</v>
      </c>
      <c r="I61" s="423">
        <f t="shared" si="2"/>
        <v>0</v>
      </c>
    </row>
    <row r="62" spans="1:9">
      <c r="A62" s="391">
        <v>58</v>
      </c>
      <c r="B62" s="705" t="s">
        <v>193</v>
      </c>
      <c r="C62" s="689">
        <v>2</v>
      </c>
      <c r="D62" s="685">
        <v>0</v>
      </c>
      <c r="E62" s="765">
        <v>0</v>
      </c>
      <c r="F62" s="761">
        <v>0</v>
      </c>
      <c r="G62" s="476">
        <f t="shared" si="1"/>
        <v>0</v>
      </c>
      <c r="I62" s="423">
        <f t="shared" si="2"/>
        <v>0</v>
      </c>
    </row>
    <row r="63" spans="1:9">
      <c r="A63" s="391">
        <v>59</v>
      </c>
      <c r="B63" s="705" t="s">
        <v>194</v>
      </c>
      <c r="C63" s="689">
        <v>154</v>
      </c>
      <c r="D63" s="685">
        <v>0</v>
      </c>
      <c r="E63" s="765">
        <v>0</v>
      </c>
      <c r="F63" s="761">
        <v>0</v>
      </c>
      <c r="G63" s="476">
        <f t="shared" si="1"/>
        <v>0</v>
      </c>
      <c r="I63" s="423">
        <f t="shared" si="2"/>
        <v>0</v>
      </c>
    </row>
    <row r="64" spans="1:9">
      <c r="A64" s="391">
        <v>60</v>
      </c>
      <c r="B64" s="705" t="s">
        <v>195</v>
      </c>
      <c r="C64" s="689">
        <v>7.55</v>
      </c>
      <c r="D64" s="685">
        <v>0</v>
      </c>
      <c r="E64" s="765">
        <v>0</v>
      </c>
      <c r="F64" s="761">
        <v>0</v>
      </c>
      <c r="G64" s="476">
        <f t="shared" si="1"/>
        <v>0</v>
      </c>
      <c r="I64" s="423">
        <f t="shared" si="2"/>
        <v>0</v>
      </c>
    </row>
    <row r="65" spans="1:9">
      <c r="A65" s="391">
        <v>61</v>
      </c>
      <c r="B65" s="705" t="s">
        <v>196</v>
      </c>
      <c r="C65" s="689">
        <v>58.94</v>
      </c>
      <c r="D65" s="685">
        <v>0</v>
      </c>
      <c r="E65" s="765">
        <v>0</v>
      </c>
      <c r="F65" s="761">
        <v>0</v>
      </c>
      <c r="G65" s="476">
        <f t="shared" si="1"/>
        <v>0</v>
      </c>
      <c r="I65" s="423">
        <f t="shared" si="2"/>
        <v>0</v>
      </c>
    </row>
    <row r="66" spans="1:9">
      <c r="A66" s="391">
        <v>62</v>
      </c>
      <c r="B66" s="705" t="s">
        <v>116</v>
      </c>
      <c r="C66" s="689">
        <v>4147</v>
      </c>
      <c r="D66" s="685">
        <v>0</v>
      </c>
      <c r="E66" s="765">
        <v>0</v>
      </c>
      <c r="F66" s="761">
        <v>0</v>
      </c>
      <c r="G66" s="476">
        <f t="shared" si="1"/>
        <v>0</v>
      </c>
      <c r="I66" s="423">
        <f t="shared" si="2"/>
        <v>0</v>
      </c>
    </row>
    <row r="67" spans="1:9">
      <c r="A67" s="391">
        <v>63</v>
      </c>
      <c r="B67" s="705" t="s">
        <v>118</v>
      </c>
      <c r="C67" s="689">
        <v>67509.53</v>
      </c>
      <c r="D67" s="685">
        <v>0</v>
      </c>
      <c r="E67" s="765">
        <v>0</v>
      </c>
      <c r="F67" s="761">
        <v>0</v>
      </c>
      <c r="G67" s="476">
        <f t="shared" si="1"/>
        <v>0</v>
      </c>
      <c r="I67" s="423">
        <f t="shared" si="2"/>
        <v>0</v>
      </c>
    </row>
    <row r="68" spans="1:9">
      <c r="A68" s="391">
        <v>64</v>
      </c>
      <c r="B68" s="705" t="s">
        <v>119</v>
      </c>
      <c r="C68" s="689">
        <v>20165.61</v>
      </c>
      <c r="D68" s="685">
        <v>0</v>
      </c>
      <c r="E68" s="765">
        <v>0</v>
      </c>
      <c r="F68" s="761">
        <v>0</v>
      </c>
      <c r="G68" s="476">
        <f t="shared" si="1"/>
        <v>0</v>
      </c>
      <c r="I68" s="423">
        <f t="shared" si="2"/>
        <v>0</v>
      </c>
    </row>
    <row r="69" spans="1:9">
      <c r="A69" s="391">
        <v>65</v>
      </c>
      <c r="B69" s="705" t="s">
        <v>120</v>
      </c>
      <c r="C69" s="689">
        <v>615</v>
      </c>
      <c r="D69" s="685">
        <v>0</v>
      </c>
      <c r="E69" s="765">
        <v>0</v>
      </c>
      <c r="F69" s="761">
        <v>0</v>
      </c>
      <c r="G69" s="476">
        <f t="shared" si="1"/>
        <v>0</v>
      </c>
      <c r="I69" s="423">
        <f t="shared" si="2"/>
        <v>0</v>
      </c>
    </row>
    <row r="70" spans="1:9">
      <c r="A70" s="391">
        <v>66</v>
      </c>
      <c r="B70" s="705" t="s">
        <v>121</v>
      </c>
      <c r="C70" s="689">
        <v>8867.5300000000007</v>
      </c>
      <c r="D70" s="685">
        <v>0</v>
      </c>
      <c r="E70" s="765">
        <v>0</v>
      </c>
      <c r="F70" s="761">
        <v>0</v>
      </c>
      <c r="G70" s="476">
        <f t="shared" ref="G70:G80" si="3">+F70-E70</f>
        <v>0</v>
      </c>
      <c r="I70" s="423">
        <f t="shared" ref="I70:I80" si="4">IF(F70&gt;0,1,0)</f>
        <v>0</v>
      </c>
    </row>
    <row r="71" spans="1:9">
      <c r="A71" s="391">
        <v>67</v>
      </c>
      <c r="B71" s="705" t="s">
        <v>123</v>
      </c>
      <c r="C71" s="689">
        <v>231.06</v>
      </c>
      <c r="D71" s="685">
        <v>0</v>
      </c>
      <c r="E71" s="765">
        <v>0</v>
      </c>
      <c r="F71" s="761">
        <v>0</v>
      </c>
      <c r="G71" s="476">
        <f t="shared" si="3"/>
        <v>0</v>
      </c>
      <c r="I71" s="423">
        <f t="shared" si="4"/>
        <v>0</v>
      </c>
    </row>
    <row r="72" spans="1:9">
      <c r="A72" s="391">
        <v>68</v>
      </c>
      <c r="B72" s="705" t="s">
        <v>124</v>
      </c>
      <c r="C72" s="689">
        <v>4733</v>
      </c>
      <c r="D72" s="685">
        <v>0</v>
      </c>
      <c r="E72" s="765">
        <v>0</v>
      </c>
      <c r="F72" s="761">
        <v>0</v>
      </c>
      <c r="G72" s="476">
        <f t="shared" si="3"/>
        <v>0</v>
      </c>
      <c r="I72" s="423">
        <f t="shared" si="4"/>
        <v>0</v>
      </c>
    </row>
    <row r="73" spans="1:9">
      <c r="A73" s="391">
        <v>69</v>
      </c>
      <c r="B73" s="705" t="s">
        <v>125</v>
      </c>
      <c r="C73" s="689">
        <v>358</v>
      </c>
      <c r="D73" s="685">
        <v>0</v>
      </c>
      <c r="E73" s="765">
        <v>0</v>
      </c>
      <c r="F73" s="761">
        <v>0</v>
      </c>
      <c r="G73" s="476">
        <f t="shared" si="3"/>
        <v>0</v>
      </c>
      <c r="I73" s="423">
        <f t="shared" si="4"/>
        <v>0</v>
      </c>
    </row>
    <row r="74" spans="1:9">
      <c r="A74" s="391">
        <v>70</v>
      </c>
      <c r="B74" s="705" t="s">
        <v>126</v>
      </c>
      <c r="C74" s="689">
        <v>3078.57</v>
      </c>
      <c r="D74" s="685">
        <v>0</v>
      </c>
      <c r="E74" s="765">
        <v>0</v>
      </c>
      <c r="F74" s="761">
        <v>0</v>
      </c>
      <c r="G74" s="476">
        <f t="shared" si="3"/>
        <v>0</v>
      </c>
      <c r="I74" s="423">
        <f t="shared" si="4"/>
        <v>0</v>
      </c>
    </row>
    <row r="75" spans="1:9">
      <c r="A75" s="391">
        <v>71</v>
      </c>
      <c r="B75" s="762" t="s">
        <v>127</v>
      </c>
      <c r="C75" s="689">
        <v>401.14</v>
      </c>
      <c r="D75" s="685">
        <v>0</v>
      </c>
      <c r="E75" s="765">
        <v>0</v>
      </c>
      <c r="F75" s="761">
        <v>0</v>
      </c>
      <c r="G75" s="476">
        <f t="shared" si="3"/>
        <v>0</v>
      </c>
      <c r="I75" s="423">
        <f t="shared" si="4"/>
        <v>0</v>
      </c>
    </row>
    <row r="76" spans="1:9">
      <c r="A76" s="391">
        <v>72</v>
      </c>
      <c r="B76" s="705" t="s">
        <v>128</v>
      </c>
      <c r="C76" s="689">
        <v>20517.349999999999</v>
      </c>
      <c r="D76" s="685">
        <v>0</v>
      </c>
      <c r="E76" s="765">
        <v>0</v>
      </c>
      <c r="F76" s="761">
        <v>0</v>
      </c>
      <c r="G76" s="476">
        <f t="shared" si="3"/>
        <v>0</v>
      </c>
      <c r="I76" s="423">
        <f t="shared" si="4"/>
        <v>0</v>
      </c>
    </row>
    <row r="77" spans="1:9">
      <c r="A77" s="391">
        <v>73</v>
      </c>
      <c r="B77" s="705" t="s">
        <v>129</v>
      </c>
      <c r="C77" s="689">
        <v>370082.79</v>
      </c>
      <c r="D77" s="685">
        <v>0</v>
      </c>
      <c r="E77" s="765">
        <v>0</v>
      </c>
      <c r="F77" s="761">
        <v>0</v>
      </c>
      <c r="G77" s="476">
        <f t="shared" si="3"/>
        <v>0</v>
      </c>
      <c r="I77" s="423">
        <f t="shared" si="4"/>
        <v>0</v>
      </c>
    </row>
    <row r="78" spans="1:9">
      <c r="A78" s="391">
        <v>74</v>
      </c>
      <c r="B78" s="705" t="s">
        <v>130</v>
      </c>
      <c r="C78" s="689">
        <v>1879</v>
      </c>
      <c r="D78" s="685">
        <v>0</v>
      </c>
      <c r="E78" s="765">
        <v>0</v>
      </c>
      <c r="F78" s="761">
        <v>0</v>
      </c>
      <c r="G78" s="476">
        <f t="shared" si="3"/>
        <v>0</v>
      </c>
      <c r="I78" s="423">
        <f t="shared" si="4"/>
        <v>0</v>
      </c>
    </row>
    <row r="79" spans="1:9">
      <c r="A79" s="391">
        <v>75</v>
      </c>
      <c r="B79" s="705" t="s">
        <v>132</v>
      </c>
      <c r="C79" s="689">
        <v>45</v>
      </c>
      <c r="D79" s="685">
        <v>0</v>
      </c>
      <c r="E79" s="765">
        <v>0</v>
      </c>
      <c r="F79" s="761">
        <v>0</v>
      </c>
      <c r="G79" s="476">
        <f t="shared" si="3"/>
        <v>0</v>
      </c>
      <c r="I79" s="423">
        <f t="shared" si="4"/>
        <v>0</v>
      </c>
    </row>
    <row r="80" spans="1:9">
      <c r="A80" s="391">
        <v>76</v>
      </c>
      <c r="B80" s="705" t="s">
        <v>131</v>
      </c>
      <c r="C80" s="689">
        <v>136.25</v>
      </c>
      <c r="D80" s="685">
        <v>0</v>
      </c>
      <c r="E80" s="765">
        <v>0</v>
      </c>
      <c r="F80" s="761">
        <v>0</v>
      </c>
      <c r="G80" s="476">
        <f t="shared" si="3"/>
        <v>0</v>
      </c>
      <c r="I80" s="423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C3CF5-53B0-4C3F-8A42-DD32FDA99F1F}">
  <sheetPr codeName="Sheet90">
    <tabColor rgb="FFFFCCFF"/>
  </sheetPr>
  <dimension ref="A1:I7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K13" sqref="K13"/>
    </sheetView>
  </sheetViews>
  <sheetFormatPr defaultColWidth="9" defaultRowHeight="18.75"/>
  <cols>
    <col min="1" max="1" width="9" style="423"/>
    <col min="2" max="2" width="12.42578125" style="423" customWidth="1"/>
    <col min="3" max="3" width="14.28515625" style="423" customWidth="1"/>
    <col min="4" max="4" width="13.28515625" style="423" customWidth="1"/>
    <col min="5" max="5" width="13.85546875" style="423" customWidth="1"/>
    <col min="6" max="6" width="14.7109375" style="423" customWidth="1"/>
    <col min="7" max="7" width="11.85546875" style="423" customWidth="1"/>
    <col min="8" max="16384" width="9" style="423"/>
  </cols>
  <sheetData>
    <row r="1" spans="1:9">
      <c r="A1" s="850" t="s">
        <v>608</v>
      </c>
      <c r="B1" s="850"/>
      <c r="C1" s="850"/>
      <c r="D1" s="850"/>
      <c r="E1" s="850"/>
      <c r="F1" s="850"/>
      <c r="G1" s="850"/>
    </row>
    <row r="2" spans="1:9">
      <c r="A2" s="850" t="s">
        <v>227</v>
      </c>
      <c r="B2" s="850" t="s">
        <v>4</v>
      </c>
      <c r="C2" s="870" t="s">
        <v>228</v>
      </c>
      <c r="D2" s="666" t="s">
        <v>285</v>
      </c>
      <c r="E2" s="666" t="s">
        <v>230</v>
      </c>
      <c r="F2" s="666" t="s">
        <v>230</v>
      </c>
      <c r="G2" s="870" t="s">
        <v>261</v>
      </c>
      <c r="I2" s="422" t="s">
        <v>318</v>
      </c>
    </row>
    <row r="3" spans="1:9">
      <c r="A3" s="850"/>
      <c r="B3" s="850"/>
      <c r="C3" s="870"/>
      <c r="D3" s="666" t="s">
        <v>286</v>
      </c>
      <c r="E3" s="666" t="s">
        <v>236</v>
      </c>
      <c r="F3" s="666" t="s">
        <v>235</v>
      </c>
      <c r="G3" s="870"/>
      <c r="I3" s="424"/>
    </row>
    <row r="4" spans="1:9">
      <c r="A4" s="850" t="s">
        <v>40</v>
      </c>
      <c r="B4" s="850"/>
      <c r="C4" s="667">
        <f>SUM(C5:C76)</f>
        <v>305193.0500000001</v>
      </c>
      <c r="D4" s="667">
        <f>SUM(D5:D76)</f>
        <v>216</v>
      </c>
      <c r="E4" s="667">
        <f>SUM(E5:E76)</f>
        <v>207.5</v>
      </c>
      <c r="F4" s="667">
        <f>SUM(F5:F76)</f>
        <v>216</v>
      </c>
      <c r="G4" s="667">
        <f t="shared" ref="G4" si="0">SUM(G5:G76)</f>
        <v>8.5</v>
      </c>
      <c r="I4" s="424">
        <f>SUM(I5:I76)</f>
        <v>3</v>
      </c>
    </row>
    <row r="5" spans="1:9">
      <c r="A5" s="391">
        <v>1</v>
      </c>
      <c r="B5" s="705" t="s">
        <v>164</v>
      </c>
      <c r="C5" s="692">
        <v>117735.83</v>
      </c>
      <c r="D5" s="685">
        <v>204</v>
      </c>
      <c r="E5" s="685">
        <v>195.5</v>
      </c>
      <c r="F5" s="685">
        <v>204</v>
      </c>
      <c r="G5" s="477">
        <f>+F5-E5</f>
        <v>8.5</v>
      </c>
      <c r="I5" s="423">
        <f>IF(F5&gt;0,1,0)</f>
        <v>1</v>
      </c>
    </row>
    <row r="6" spans="1:9">
      <c r="A6" s="391">
        <v>2</v>
      </c>
      <c r="B6" s="705" t="s">
        <v>170</v>
      </c>
      <c r="C6" s="692">
        <v>12339.5</v>
      </c>
      <c r="D6" s="685">
        <v>7</v>
      </c>
      <c r="E6" s="761">
        <v>7</v>
      </c>
      <c r="F6" s="761">
        <v>7</v>
      </c>
      <c r="G6" s="477">
        <f t="shared" ref="G6:G69" si="1">+F6-E6</f>
        <v>0</v>
      </c>
      <c r="I6" s="423">
        <f t="shared" ref="I6:I69" si="2">IF(F6&gt;0,1,0)</f>
        <v>1</v>
      </c>
    </row>
    <row r="7" spans="1:9">
      <c r="A7" s="391">
        <v>3</v>
      </c>
      <c r="B7" s="705" t="s">
        <v>184</v>
      </c>
      <c r="C7" s="692">
        <v>31504</v>
      </c>
      <c r="D7" s="685">
        <v>5</v>
      </c>
      <c r="E7" s="761">
        <v>5</v>
      </c>
      <c r="F7" s="761">
        <v>5</v>
      </c>
      <c r="G7" s="477">
        <f t="shared" si="1"/>
        <v>0</v>
      </c>
      <c r="I7" s="423">
        <f t="shared" si="2"/>
        <v>1</v>
      </c>
    </row>
    <row r="8" spans="1:9">
      <c r="A8" s="391">
        <v>4</v>
      </c>
      <c r="B8" s="705" t="s">
        <v>155</v>
      </c>
      <c r="C8" s="692">
        <v>0.65</v>
      </c>
      <c r="D8" s="685">
        <v>0</v>
      </c>
      <c r="E8" s="761">
        <v>0</v>
      </c>
      <c r="F8" s="761">
        <v>0</v>
      </c>
      <c r="G8" s="477">
        <f t="shared" si="1"/>
        <v>0</v>
      </c>
      <c r="I8" s="423">
        <f t="shared" si="2"/>
        <v>0</v>
      </c>
    </row>
    <row r="9" spans="1:9">
      <c r="A9" s="391">
        <v>5</v>
      </c>
      <c r="B9" s="762" t="s">
        <v>156</v>
      </c>
      <c r="C9" s="692">
        <v>4.53</v>
      </c>
      <c r="D9" s="685">
        <v>0</v>
      </c>
      <c r="E9" s="761">
        <v>0</v>
      </c>
      <c r="F9" s="761">
        <v>0</v>
      </c>
      <c r="G9" s="477">
        <f t="shared" si="1"/>
        <v>0</v>
      </c>
      <c r="I9" s="423">
        <f t="shared" si="2"/>
        <v>0</v>
      </c>
    </row>
    <row r="10" spans="1:9">
      <c r="A10" s="391">
        <v>6</v>
      </c>
      <c r="B10" s="705" t="s">
        <v>157</v>
      </c>
      <c r="C10" s="692">
        <v>185.77</v>
      </c>
      <c r="D10" s="685">
        <v>0</v>
      </c>
      <c r="E10" s="761">
        <v>0</v>
      </c>
      <c r="F10" s="761">
        <v>0</v>
      </c>
      <c r="G10" s="477">
        <f t="shared" si="1"/>
        <v>0</v>
      </c>
      <c r="I10" s="423">
        <f t="shared" si="2"/>
        <v>0</v>
      </c>
    </row>
    <row r="11" spans="1:9">
      <c r="A11" s="391">
        <v>7</v>
      </c>
      <c r="B11" s="705" t="s">
        <v>217</v>
      </c>
      <c r="C11" s="692">
        <v>122.88</v>
      </c>
      <c r="D11" s="685">
        <v>0</v>
      </c>
      <c r="E11" s="761">
        <v>0</v>
      </c>
      <c r="F11" s="761">
        <v>0</v>
      </c>
      <c r="G11" s="477">
        <f t="shared" si="1"/>
        <v>0</v>
      </c>
      <c r="I11" s="423">
        <f t="shared" si="2"/>
        <v>0</v>
      </c>
    </row>
    <row r="12" spans="1:9">
      <c r="A12" s="391">
        <v>8</v>
      </c>
      <c r="B12" s="705" t="s">
        <v>158</v>
      </c>
      <c r="C12" s="692">
        <v>2</v>
      </c>
      <c r="D12" s="685">
        <v>0</v>
      </c>
      <c r="E12" s="761">
        <v>0</v>
      </c>
      <c r="F12" s="761">
        <v>0</v>
      </c>
      <c r="G12" s="477">
        <f t="shared" si="1"/>
        <v>0</v>
      </c>
      <c r="I12" s="423">
        <f t="shared" si="2"/>
        <v>0</v>
      </c>
    </row>
    <row r="13" spans="1:9">
      <c r="A13" s="391">
        <v>9</v>
      </c>
      <c r="B13" s="705" t="s">
        <v>159</v>
      </c>
      <c r="C13" s="692">
        <v>2.14</v>
      </c>
      <c r="D13" s="685">
        <v>0</v>
      </c>
      <c r="E13" s="685">
        <v>0</v>
      </c>
      <c r="F13" s="685">
        <v>0</v>
      </c>
      <c r="G13" s="477">
        <f t="shared" si="1"/>
        <v>0</v>
      </c>
      <c r="I13" s="423">
        <f t="shared" si="2"/>
        <v>0</v>
      </c>
    </row>
    <row r="14" spans="1:9">
      <c r="A14" s="391">
        <v>10</v>
      </c>
      <c r="B14" s="705" t="s">
        <v>160</v>
      </c>
      <c r="C14" s="692">
        <v>111</v>
      </c>
      <c r="D14" s="685">
        <v>0</v>
      </c>
      <c r="E14" s="761">
        <v>0</v>
      </c>
      <c r="F14" s="761">
        <v>0</v>
      </c>
      <c r="G14" s="477">
        <f t="shared" si="1"/>
        <v>0</v>
      </c>
      <c r="I14" s="423">
        <f t="shared" si="2"/>
        <v>0</v>
      </c>
    </row>
    <row r="15" spans="1:9">
      <c r="A15" s="391">
        <v>11</v>
      </c>
      <c r="B15" s="705" t="s">
        <v>161</v>
      </c>
      <c r="C15" s="692">
        <v>2.65</v>
      </c>
      <c r="D15" s="685">
        <v>0</v>
      </c>
      <c r="E15" s="761">
        <v>0</v>
      </c>
      <c r="F15" s="761">
        <v>0</v>
      </c>
      <c r="G15" s="477">
        <f t="shared" si="1"/>
        <v>0</v>
      </c>
      <c r="I15" s="423">
        <f t="shared" si="2"/>
        <v>0</v>
      </c>
    </row>
    <row r="16" spans="1:9">
      <c r="A16" s="391">
        <v>12</v>
      </c>
      <c r="B16" s="705" t="s">
        <v>162</v>
      </c>
      <c r="C16" s="692">
        <v>3.5</v>
      </c>
      <c r="D16" s="685">
        <v>0</v>
      </c>
      <c r="E16" s="761">
        <v>0</v>
      </c>
      <c r="F16" s="761">
        <v>0</v>
      </c>
      <c r="G16" s="477">
        <f t="shared" si="1"/>
        <v>0</v>
      </c>
      <c r="I16" s="423">
        <f t="shared" si="2"/>
        <v>0</v>
      </c>
    </row>
    <row r="17" spans="1:9">
      <c r="A17" s="391">
        <v>13</v>
      </c>
      <c r="B17" s="705" t="s">
        <v>174</v>
      </c>
      <c r="C17" s="692">
        <v>212.7</v>
      </c>
      <c r="D17" s="685">
        <v>0</v>
      </c>
      <c r="E17" s="761">
        <v>0</v>
      </c>
      <c r="F17" s="761">
        <v>0</v>
      </c>
      <c r="G17" s="477">
        <f t="shared" si="1"/>
        <v>0</v>
      </c>
      <c r="I17" s="423">
        <f t="shared" si="2"/>
        <v>0</v>
      </c>
    </row>
    <row r="18" spans="1:9">
      <c r="A18" s="391">
        <v>14</v>
      </c>
      <c r="B18" s="705" t="s">
        <v>175</v>
      </c>
      <c r="C18" s="692">
        <v>1.88</v>
      </c>
      <c r="D18" s="685">
        <v>0</v>
      </c>
      <c r="E18" s="685">
        <v>0</v>
      </c>
      <c r="F18" s="685">
        <v>0</v>
      </c>
      <c r="G18" s="477">
        <f t="shared" si="1"/>
        <v>0</v>
      </c>
      <c r="I18" s="423">
        <f t="shared" si="2"/>
        <v>0</v>
      </c>
    </row>
    <row r="19" spans="1:9">
      <c r="A19" s="391">
        <v>15</v>
      </c>
      <c r="B19" s="705" t="s">
        <v>176</v>
      </c>
      <c r="C19" s="692">
        <v>628.39</v>
      </c>
      <c r="D19" s="685">
        <v>0</v>
      </c>
      <c r="E19" s="761">
        <v>0</v>
      </c>
      <c r="F19" s="761">
        <v>0</v>
      </c>
      <c r="G19" s="477">
        <f t="shared" si="1"/>
        <v>0</v>
      </c>
      <c r="I19" s="423">
        <f t="shared" si="2"/>
        <v>0</v>
      </c>
    </row>
    <row r="20" spans="1:9">
      <c r="A20" s="391">
        <v>16</v>
      </c>
      <c r="B20" s="705" t="s">
        <v>177</v>
      </c>
      <c r="C20" s="692">
        <v>70.5</v>
      </c>
      <c r="D20" s="685">
        <v>0</v>
      </c>
      <c r="E20" s="761">
        <v>0</v>
      </c>
      <c r="F20" s="761">
        <v>0</v>
      </c>
      <c r="G20" s="477">
        <f t="shared" si="1"/>
        <v>0</v>
      </c>
      <c r="I20" s="423">
        <f t="shared" si="2"/>
        <v>0</v>
      </c>
    </row>
    <row r="21" spans="1:9">
      <c r="A21" s="391">
        <v>17</v>
      </c>
      <c r="B21" s="705" t="s">
        <v>178</v>
      </c>
      <c r="C21" s="692">
        <v>181</v>
      </c>
      <c r="D21" s="685">
        <v>0</v>
      </c>
      <c r="E21" s="761">
        <v>0</v>
      </c>
      <c r="F21" s="761">
        <v>0</v>
      </c>
      <c r="G21" s="477">
        <f t="shared" si="1"/>
        <v>0</v>
      </c>
      <c r="I21" s="423">
        <f t="shared" si="2"/>
        <v>0</v>
      </c>
    </row>
    <row r="22" spans="1:9">
      <c r="A22" s="391">
        <v>18</v>
      </c>
      <c r="B22" s="705" t="s">
        <v>179</v>
      </c>
      <c r="C22" s="692">
        <v>2.2200000000000002</v>
      </c>
      <c r="D22" s="685">
        <v>0</v>
      </c>
      <c r="E22" s="761">
        <v>0</v>
      </c>
      <c r="F22" s="761">
        <v>0</v>
      </c>
      <c r="G22" s="477">
        <f t="shared" si="1"/>
        <v>0</v>
      </c>
      <c r="I22" s="423">
        <f t="shared" si="2"/>
        <v>0</v>
      </c>
    </row>
    <row r="23" spans="1:9">
      <c r="A23" s="391">
        <v>19</v>
      </c>
      <c r="B23" s="705" t="s">
        <v>181</v>
      </c>
      <c r="C23" s="692">
        <v>1.75</v>
      </c>
      <c r="D23" s="685">
        <v>0</v>
      </c>
      <c r="E23" s="761">
        <v>0</v>
      </c>
      <c r="F23" s="761">
        <v>0</v>
      </c>
      <c r="G23" s="477">
        <f t="shared" si="1"/>
        <v>0</v>
      </c>
      <c r="I23" s="423">
        <f t="shared" si="2"/>
        <v>0</v>
      </c>
    </row>
    <row r="24" spans="1:9">
      <c r="A24" s="391">
        <v>20</v>
      </c>
      <c r="B24" s="705" t="s">
        <v>165</v>
      </c>
      <c r="C24" s="692">
        <v>86.97</v>
      </c>
      <c r="D24" s="685">
        <v>0</v>
      </c>
      <c r="E24" s="761">
        <v>0</v>
      </c>
      <c r="F24" s="761">
        <v>0</v>
      </c>
      <c r="G24" s="477">
        <f t="shared" si="1"/>
        <v>0</v>
      </c>
      <c r="I24" s="423">
        <f t="shared" si="2"/>
        <v>0</v>
      </c>
    </row>
    <row r="25" spans="1:9">
      <c r="A25" s="391">
        <v>21</v>
      </c>
      <c r="B25" s="705" t="s">
        <v>166</v>
      </c>
      <c r="C25" s="692">
        <v>467</v>
      </c>
      <c r="D25" s="773">
        <v>0</v>
      </c>
      <c r="E25" s="773">
        <v>0</v>
      </c>
      <c r="F25" s="773">
        <v>0</v>
      </c>
      <c r="G25" s="477">
        <f t="shared" si="1"/>
        <v>0</v>
      </c>
      <c r="I25" s="423">
        <f t="shared" si="2"/>
        <v>0</v>
      </c>
    </row>
    <row r="26" spans="1:9">
      <c r="A26" s="391">
        <v>22</v>
      </c>
      <c r="B26" s="705" t="s">
        <v>167</v>
      </c>
      <c r="C26" s="692">
        <v>6474</v>
      </c>
      <c r="D26" s="685">
        <v>0</v>
      </c>
      <c r="E26" s="685">
        <v>0</v>
      </c>
      <c r="F26" s="685">
        <v>0</v>
      </c>
      <c r="G26" s="477">
        <f t="shared" si="1"/>
        <v>0</v>
      </c>
      <c r="I26" s="423">
        <f t="shared" si="2"/>
        <v>0</v>
      </c>
    </row>
    <row r="27" spans="1:9">
      <c r="A27" s="391">
        <v>23</v>
      </c>
      <c r="B27" s="762" t="s">
        <v>168</v>
      </c>
      <c r="C27" s="692">
        <v>671</v>
      </c>
      <c r="D27" s="685">
        <v>0</v>
      </c>
      <c r="E27" s="761">
        <v>0</v>
      </c>
      <c r="F27" s="761">
        <v>0</v>
      </c>
      <c r="G27" s="477">
        <f t="shared" si="1"/>
        <v>0</v>
      </c>
      <c r="I27" s="423">
        <f t="shared" si="2"/>
        <v>0</v>
      </c>
    </row>
    <row r="28" spans="1:9">
      <c r="A28" s="391">
        <v>24</v>
      </c>
      <c r="B28" s="705" t="s">
        <v>169</v>
      </c>
      <c r="C28" s="692">
        <v>1760.25</v>
      </c>
      <c r="D28" s="685">
        <v>0</v>
      </c>
      <c r="E28" s="685">
        <v>0</v>
      </c>
      <c r="F28" s="685">
        <v>0</v>
      </c>
      <c r="G28" s="477">
        <f t="shared" si="1"/>
        <v>0</v>
      </c>
      <c r="I28" s="423">
        <f t="shared" si="2"/>
        <v>0</v>
      </c>
    </row>
    <row r="29" spans="1:9">
      <c r="A29" s="391">
        <v>25</v>
      </c>
      <c r="B29" s="705" t="s">
        <v>171</v>
      </c>
      <c r="C29" s="692">
        <v>0.5</v>
      </c>
      <c r="D29" s="685">
        <v>0</v>
      </c>
      <c r="E29" s="761">
        <v>0</v>
      </c>
      <c r="F29" s="761">
        <v>0</v>
      </c>
      <c r="G29" s="477">
        <f t="shared" si="1"/>
        <v>0</v>
      </c>
      <c r="I29" s="423">
        <f t="shared" si="2"/>
        <v>0</v>
      </c>
    </row>
    <row r="30" spans="1:9">
      <c r="A30" s="391">
        <v>26</v>
      </c>
      <c r="B30" s="705" t="s">
        <v>172</v>
      </c>
      <c r="C30" s="692">
        <v>68.94</v>
      </c>
      <c r="D30" s="685">
        <v>0</v>
      </c>
      <c r="E30" s="761">
        <v>0</v>
      </c>
      <c r="F30" s="761">
        <v>0</v>
      </c>
      <c r="G30" s="477">
        <f t="shared" si="1"/>
        <v>0</v>
      </c>
      <c r="I30" s="423">
        <f t="shared" si="2"/>
        <v>0</v>
      </c>
    </row>
    <row r="31" spans="1:9">
      <c r="A31" s="391">
        <v>27</v>
      </c>
      <c r="B31" s="705" t="s">
        <v>134</v>
      </c>
      <c r="C31" s="692">
        <v>0.5</v>
      </c>
      <c r="D31" s="685">
        <v>0</v>
      </c>
      <c r="E31" s="761">
        <v>0</v>
      </c>
      <c r="F31" s="761">
        <v>0</v>
      </c>
      <c r="G31" s="477">
        <f t="shared" si="1"/>
        <v>0</v>
      </c>
      <c r="I31" s="423">
        <f t="shared" si="2"/>
        <v>0</v>
      </c>
    </row>
    <row r="32" spans="1:9">
      <c r="A32" s="391">
        <v>28</v>
      </c>
      <c r="B32" s="705" t="s">
        <v>135</v>
      </c>
      <c r="C32" s="692">
        <v>0.25</v>
      </c>
      <c r="D32" s="685">
        <v>0</v>
      </c>
      <c r="E32" s="761">
        <v>0</v>
      </c>
      <c r="F32" s="761">
        <v>0</v>
      </c>
      <c r="G32" s="477">
        <f t="shared" si="1"/>
        <v>0</v>
      </c>
      <c r="I32" s="423">
        <f t="shared" si="2"/>
        <v>0</v>
      </c>
    </row>
    <row r="33" spans="1:9">
      <c r="A33" s="391">
        <v>29</v>
      </c>
      <c r="B33" s="762" t="s">
        <v>136</v>
      </c>
      <c r="C33" s="692">
        <v>27</v>
      </c>
      <c r="D33" s="685">
        <v>0</v>
      </c>
      <c r="E33" s="761">
        <v>0</v>
      </c>
      <c r="F33" s="761">
        <v>0</v>
      </c>
      <c r="G33" s="477">
        <f t="shared" si="1"/>
        <v>0</v>
      </c>
      <c r="I33" s="423">
        <f t="shared" si="2"/>
        <v>0</v>
      </c>
    </row>
    <row r="34" spans="1:9">
      <c r="A34" s="391">
        <v>30</v>
      </c>
      <c r="B34" s="705" t="s">
        <v>137</v>
      </c>
      <c r="C34" s="692">
        <v>4.3</v>
      </c>
      <c r="D34" s="685">
        <v>0</v>
      </c>
      <c r="E34" s="761">
        <v>0</v>
      </c>
      <c r="F34" s="761">
        <v>0</v>
      </c>
      <c r="G34" s="477">
        <f t="shared" si="1"/>
        <v>0</v>
      </c>
      <c r="I34" s="423">
        <f t="shared" si="2"/>
        <v>0</v>
      </c>
    </row>
    <row r="35" spans="1:9">
      <c r="A35" s="391">
        <v>31</v>
      </c>
      <c r="B35" s="705" t="s">
        <v>138</v>
      </c>
      <c r="C35" s="692">
        <v>48.78</v>
      </c>
      <c r="D35" s="685">
        <v>0</v>
      </c>
      <c r="E35" s="761">
        <v>0</v>
      </c>
      <c r="F35" s="761">
        <v>0</v>
      </c>
      <c r="G35" s="477">
        <f t="shared" si="1"/>
        <v>0</v>
      </c>
      <c r="I35" s="423">
        <f t="shared" si="2"/>
        <v>0</v>
      </c>
    </row>
    <row r="36" spans="1:9">
      <c r="A36" s="391">
        <v>32</v>
      </c>
      <c r="B36" s="705" t="s">
        <v>139</v>
      </c>
      <c r="C36" s="692">
        <v>77.75</v>
      </c>
      <c r="D36" s="685">
        <v>0</v>
      </c>
      <c r="E36" s="761">
        <v>0</v>
      </c>
      <c r="F36" s="761">
        <v>0</v>
      </c>
      <c r="G36" s="477">
        <f t="shared" si="1"/>
        <v>0</v>
      </c>
      <c r="I36" s="423">
        <f t="shared" si="2"/>
        <v>0</v>
      </c>
    </row>
    <row r="37" spans="1:9">
      <c r="A37" s="391">
        <v>33</v>
      </c>
      <c r="B37" s="705" t="s">
        <v>140</v>
      </c>
      <c r="C37" s="692">
        <v>11.08</v>
      </c>
      <c r="D37" s="685">
        <v>0</v>
      </c>
      <c r="E37" s="761">
        <v>0</v>
      </c>
      <c r="F37" s="761">
        <v>0</v>
      </c>
      <c r="G37" s="477">
        <f t="shared" si="1"/>
        <v>0</v>
      </c>
      <c r="I37" s="423">
        <f t="shared" si="2"/>
        <v>0</v>
      </c>
    </row>
    <row r="38" spans="1:9">
      <c r="A38" s="391">
        <v>34</v>
      </c>
      <c r="B38" s="705" t="s">
        <v>142</v>
      </c>
      <c r="C38" s="692">
        <v>3</v>
      </c>
      <c r="D38" s="685">
        <v>0</v>
      </c>
      <c r="E38" s="761">
        <v>0</v>
      </c>
      <c r="F38" s="761">
        <v>0</v>
      </c>
      <c r="G38" s="477">
        <f t="shared" si="1"/>
        <v>0</v>
      </c>
      <c r="I38" s="423">
        <f t="shared" si="2"/>
        <v>0</v>
      </c>
    </row>
    <row r="39" spans="1:9">
      <c r="A39" s="391">
        <v>35</v>
      </c>
      <c r="B39" s="705" t="s">
        <v>144</v>
      </c>
      <c r="C39" s="692">
        <v>3</v>
      </c>
      <c r="D39" s="685">
        <v>0</v>
      </c>
      <c r="E39" s="761">
        <v>0</v>
      </c>
      <c r="F39" s="761">
        <v>0</v>
      </c>
      <c r="G39" s="477">
        <f t="shared" si="1"/>
        <v>0</v>
      </c>
      <c r="I39" s="423">
        <f t="shared" si="2"/>
        <v>0</v>
      </c>
    </row>
    <row r="40" spans="1:9">
      <c r="A40" s="391">
        <v>36</v>
      </c>
      <c r="B40" s="705" t="s">
        <v>145</v>
      </c>
      <c r="C40" s="692">
        <v>1.75</v>
      </c>
      <c r="D40" s="685">
        <v>0</v>
      </c>
      <c r="E40" s="761">
        <v>0</v>
      </c>
      <c r="F40" s="761">
        <v>0</v>
      </c>
      <c r="G40" s="477">
        <f t="shared" si="1"/>
        <v>0</v>
      </c>
      <c r="I40" s="423">
        <f t="shared" si="2"/>
        <v>0</v>
      </c>
    </row>
    <row r="41" spans="1:9">
      <c r="A41" s="391">
        <v>37</v>
      </c>
      <c r="B41" s="762" t="s">
        <v>269</v>
      </c>
      <c r="C41" s="692">
        <v>78.069999999999993</v>
      </c>
      <c r="D41" s="685">
        <v>0</v>
      </c>
      <c r="E41" s="761">
        <v>0</v>
      </c>
      <c r="F41" s="761">
        <v>0</v>
      </c>
      <c r="G41" s="477">
        <f t="shared" si="1"/>
        <v>0</v>
      </c>
      <c r="I41" s="423">
        <f t="shared" si="2"/>
        <v>0</v>
      </c>
    </row>
    <row r="42" spans="1:9">
      <c r="A42" s="391">
        <v>38</v>
      </c>
      <c r="B42" s="705" t="s">
        <v>147</v>
      </c>
      <c r="C42" s="692">
        <v>18</v>
      </c>
      <c r="D42" s="685">
        <v>0</v>
      </c>
      <c r="E42" s="761">
        <v>0</v>
      </c>
      <c r="F42" s="761">
        <v>0</v>
      </c>
      <c r="G42" s="477">
        <f t="shared" si="1"/>
        <v>0</v>
      </c>
      <c r="I42" s="423">
        <f t="shared" si="2"/>
        <v>0</v>
      </c>
    </row>
    <row r="43" spans="1:9">
      <c r="A43" s="391">
        <v>39</v>
      </c>
      <c r="B43" s="705" t="s">
        <v>148</v>
      </c>
      <c r="C43" s="692">
        <v>9</v>
      </c>
      <c r="D43" s="685">
        <v>0</v>
      </c>
      <c r="E43" s="761">
        <v>0</v>
      </c>
      <c r="F43" s="761">
        <v>0</v>
      </c>
      <c r="G43" s="477">
        <f t="shared" si="1"/>
        <v>0</v>
      </c>
      <c r="I43" s="423">
        <f t="shared" si="2"/>
        <v>0</v>
      </c>
    </row>
    <row r="44" spans="1:9">
      <c r="A44" s="391">
        <v>40</v>
      </c>
      <c r="B44" s="705" t="s">
        <v>149</v>
      </c>
      <c r="C44" s="692">
        <v>63</v>
      </c>
      <c r="D44" s="685">
        <v>0</v>
      </c>
      <c r="E44" s="761">
        <v>0</v>
      </c>
      <c r="F44" s="761">
        <v>0</v>
      </c>
      <c r="G44" s="477">
        <f t="shared" si="1"/>
        <v>0</v>
      </c>
      <c r="I44" s="423">
        <f t="shared" si="2"/>
        <v>0</v>
      </c>
    </row>
    <row r="45" spans="1:9">
      <c r="A45" s="391">
        <v>41</v>
      </c>
      <c r="B45" s="705" t="s">
        <v>152</v>
      </c>
      <c r="C45" s="692">
        <v>17</v>
      </c>
      <c r="D45" s="685">
        <v>0</v>
      </c>
      <c r="E45" s="761">
        <v>0</v>
      </c>
      <c r="F45" s="761">
        <v>0</v>
      </c>
      <c r="G45" s="477">
        <f t="shared" si="1"/>
        <v>0</v>
      </c>
      <c r="I45" s="423">
        <f t="shared" si="2"/>
        <v>0</v>
      </c>
    </row>
    <row r="46" spans="1:9">
      <c r="A46" s="391">
        <v>42</v>
      </c>
      <c r="B46" s="705" t="s">
        <v>153</v>
      </c>
      <c r="C46" s="692">
        <v>1</v>
      </c>
      <c r="D46" s="685">
        <v>0</v>
      </c>
      <c r="E46" s="761">
        <v>0</v>
      </c>
      <c r="F46" s="761">
        <v>0</v>
      </c>
      <c r="G46" s="477">
        <f t="shared" si="1"/>
        <v>0</v>
      </c>
      <c r="I46" s="423">
        <f t="shared" si="2"/>
        <v>0</v>
      </c>
    </row>
    <row r="47" spans="1:9">
      <c r="A47" s="391">
        <v>43</v>
      </c>
      <c r="B47" s="762" t="s">
        <v>183</v>
      </c>
      <c r="C47" s="692">
        <v>390</v>
      </c>
      <c r="D47" s="685">
        <v>0</v>
      </c>
      <c r="E47" s="761">
        <v>0</v>
      </c>
      <c r="F47" s="761">
        <v>0</v>
      </c>
      <c r="G47" s="477">
        <f t="shared" si="1"/>
        <v>0</v>
      </c>
      <c r="I47" s="423">
        <f t="shared" si="2"/>
        <v>0</v>
      </c>
    </row>
    <row r="48" spans="1:9">
      <c r="A48" s="391">
        <v>44</v>
      </c>
      <c r="B48" s="705" t="s">
        <v>185</v>
      </c>
      <c r="C48" s="692">
        <v>96</v>
      </c>
      <c r="D48" s="685">
        <v>0</v>
      </c>
      <c r="E48" s="761">
        <v>0</v>
      </c>
      <c r="F48" s="761">
        <v>0</v>
      </c>
      <c r="G48" s="477">
        <f t="shared" si="1"/>
        <v>0</v>
      </c>
      <c r="I48" s="423">
        <f t="shared" si="2"/>
        <v>0</v>
      </c>
    </row>
    <row r="49" spans="1:9">
      <c r="A49" s="391">
        <v>45</v>
      </c>
      <c r="B49" s="705" t="s">
        <v>186</v>
      </c>
      <c r="C49" s="692">
        <v>78190</v>
      </c>
      <c r="D49" s="685">
        <v>0</v>
      </c>
      <c r="E49" s="761">
        <v>0</v>
      </c>
      <c r="F49" s="761">
        <v>0</v>
      </c>
      <c r="G49" s="477">
        <f t="shared" si="1"/>
        <v>0</v>
      </c>
      <c r="I49" s="423">
        <f t="shared" si="2"/>
        <v>0</v>
      </c>
    </row>
    <row r="50" spans="1:9">
      <c r="A50" s="391">
        <v>46</v>
      </c>
      <c r="B50" s="705" t="s">
        <v>187</v>
      </c>
      <c r="C50" s="692">
        <v>24101</v>
      </c>
      <c r="D50" s="685">
        <v>0</v>
      </c>
      <c r="E50" s="761">
        <v>0</v>
      </c>
      <c r="F50" s="761">
        <v>0</v>
      </c>
      <c r="G50" s="477">
        <f t="shared" si="1"/>
        <v>0</v>
      </c>
      <c r="I50" s="423">
        <f t="shared" si="2"/>
        <v>0</v>
      </c>
    </row>
    <row r="51" spans="1:9">
      <c r="A51" s="391">
        <v>47</v>
      </c>
      <c r="B51" s="705" t="s">
        <v>188</v>
      </c>
      <c r="C51" s="692">
        <v>150</v>
      </c>
      <c r="D51" s="685">
        <v>0</v>
      </c>
      <c r="E51" s="761">
        <v>0</v>
      </c>
      <c r="F51" s="761">
        <v>0</v>
      </c>
      <c r="G51" s="477">
        <f t="shared" si="1"/>
        <v>0</v>
      </c>
      <c r="I51" s="423">
        <f t="shared" si="2"/>
        <v>0</v>
      </c>
    </row>
    <row r="52" spans="1:9">
      <c r="A52" s="391">
        <v>48</v>
      </c>
      <c r="B52" s="705" t="s">
        <v>189</v>
      </c>
      <c r="C52" s="692">
        <v>6634.34</v>
      </c>
      <c r="D52" s="685">
        <v>0</v>
      </c>
      <c r="E52" s="761">
        <v>0</v>
      </c>
      <c r="F52" s="761">
        <v>0</v>
      </c>
      <c r="G52" s="477">
        <f t="shared" si="1"/>
        <v>0</v>
      </c>
      <c r="I52" s="423">
        <f t="shared" si="2"/>
        <v>0</v>
      </c>
    </row>
    <row r="53" spans="1:9">
      <c r="A53" s="391">
        <v>49</v>
      </c>
      <c r="B53" s="705" t="s">
        <v>190</v>
      </c>
      <c r="C53" s="692">
        <v>7411</v>
      </c>
      <c r="D53" s="685">
        <v>0</v>
      </c>
      <c r="E53" s="761">
        <v>0</v>
      </c>
      <c r="F53" s="761">
        <v>0</v>
      </c>
      <c r="G53" s="477">
        <f t="shared" si="1"/>
        <v>0</v>
      </c>
      <c r="I53" s="423">
        <f t="shared" si="2"/>
        <v>0</v>
      </c>
    </row>
    <row r="54" spans="1:9">
      <c r="A54" s="391">
        <v>50</v>
      </c>
      <c r="B54" s="705" t="s">
        <v>191</v>
      </c>
      <c r="C54" s="692">
        <v>437</v>
      </c>
      <c r="D54" s="685">
        <v>0</v>
      </c>
      <c r="E54" s="761">
        <v>0</v>
      </c>
      <c r="F54" s="761">
        <v>0</v>
      </c>
      <c r="G54" s="477">
        <f t="shared" si="1"/>
        <v>0</v>
      </c>
      <c r="I54" s="423">
        <f t="shared" si="2"/>
        <v>0</v>
      </c>
    </row>
    <row r="55" spans="1:9">
      <c r="A55" s="391">
        <v>51</v>
      </c>
      <c r="B55" s="705" t="s">
        <v>192</v>
      </c>
      <c r="C55" s="692">
        <v>5683</v>
      </c>
      <c r="D55" s="685">
        <v>0</v>
      </c>
      <c r="E55" s="761">
        <v>0</v>
      </c>
      <c r="F55" s="761">
        <v>0</v>
      </c>
      <c r="G55" s="477">
        <f t="shared" si="1"/>
        <v>0</v>
      </c>
      <c r="I55" s="423">
        <f t="shared" si="2"/>
        <v>0</v>
      </c>
    </row>
    <row r="56" spans="1:9">
      <c r="A56" s="391">
        <v>52</v>
      </c>
      <c r="B56" s="705" t="s">
        <v>193</v>
      </c>
      <c r="C56" s="692">
        <v>5234.01</v>
      </c>
      <c r="D56" s="685">
        <v>0</v>
      </c>
      <c r="E56" s="761">
        <v>0</v>
      </c>
      <c r="F56" s="761">
        <v>0</v>
      </c>
      <c r="G56" s="477">
        <f t="shared" si="1"/>
        <v>0</v>
      </c>
      <c r="I56" s="423">
        <f t="shared" si="2"/>
        <v>0</v>
      </c>
    </row>
    <row r="57" spans="1:9">
      <c r="A57" s="391">
        <v>53</v>
      </c>
      <c r="B57" s="705" t="s">
        <v>194</v>
      </c>
      <c r="C57" s="692">
        <v>1495.68</v>
      </c>
      <c r="D57" s="685">
        <v>0</v>
      </c>
      <c r="E57" s="761">
        <v>0</v>
      </c>
      <c r="F57" s="761">
        <v>0</v>
      </c>
      <c r="G57" s="477">
        <f t="shared" si="1"/>
        <v>0</v>
      </c>
      <c r="I57" s="423">
        <f t="shared" si="2"/>
        <v>0</v>
      </c>
    </row>
    <row r="58" spans="1:9">
      <c r="A58" s="391">
        <v>54</v>
      </c>
      <c r="B58" s="705" t="s">
        <v>195</v>
      </c>
      <c r="C58" s="692">
        <v>392.49</v>
      </c>
      <c r="D58" s="685">
        <v>0</v>
      </c>
      <c r="E58" s="761">
        <v>0</v>
      </c>
      <c r="F58" s="761">
        <v>0</v>
      </c>
      <c r="G58" s="477">
        <f t="shared" si="1"/>
        <v>0</v>
      </c>
      <c r="I58" s="423">
        <f t="shared" si="2"/>
        <v>0</v>
      </c>
    </row>
    <row r="59" spans="1:9">
      <c r="A59" s="391">
        <v>55</v>
      </c>
      <c r="B59" s="705" t="s">
        <v>196</v>
      </c>
      <c r="C59" s="692">
        <v>774</v>
      </c>
      <c r="D59" s="685">
        <v>0</v>
      </c>
      <c r="E59" s="761">
        <v>0</v>
      </c>
      <c r="F59" s="761">
        <v>0</v>
      </c>
      <c r="G59" s="477">
        <f t="shared" si="1"/>
        <v>0</v>
      </c>
      <c r="I59" s="423">
        <f t="shared" si="2"/>
        <v>0</v>
      </c>
    </row>
    <row r="60" spans="1:9">
      <c r="A60" s="391">
        <v>56</v>
      </c>
      <c r="B60" s="705" t="s">
        <v>116</v>
      </c>
      <c r="C60" s="692">
        <v>72.75</v>
      </c>
      <c r="D60" s="685">
        <v>0</v>
      </c>
      <c r="E60" s="761">
        <v>0</v>
      </c>
      <c r="F60" s="761">
        <v>0</v>
      </c>
      <c r="G60" s="477">
        <f t="shared" si="1"/>
        <v>0</v>
      </c>
      <c r="I60" s="423">
        <f t="shared" si="2"/>
        <v>0</v>
      </c>
    </row>
    <row r="61" spans="1:9">
      <c r="A61" s="391">
        <v>57</v>
      </c>
      <c r="B61" s="705" t="s">
        <v>118</v>
      </c>
      <c r="C61" s="692">
        <v>34.79</v>
      </c>
      <c r="D61" s="685">
        <v>0</v>
      </c>
      <c r="E61" s="761">
        <v>0</v>
      </c>
      <c r="F61" s="761">
        <v>0</v>
      </c>
      <c r="G61" s="477">
        <f t="shared" si="1"/>
        <v>0</v>
      </c>
      <c r="I61" s="423">
        <f t="shared" si="2"/>
        <v>0</v>
      </c>
    </row>
    <row r="62" spans="1:9">
      <c r="A62" s="391">
        <v>58</v>
      </c>
      <c r="B62" s="705" t="s">
        <v>117</v>
      </c>
      <c r="C62" s="692">
        <v>17.28</v>
      </c>
      <c r="D62" s="685">
        <v>0</v>
      </c>
      <c r="E62" s="761">
        <v>0</v>
      </c>
      <c r="F62" s="761">
        <v>0</v>
      </c>
      <c r="G62" s="477">
        <f t="shared" si="1"/>
        <v>0</v>
      </c>
      <c r="I62" s="423">
        <f t="shared" si="2"/>
        <v>0</v>
      </c>
    </row>
    <row r="63" spans="1:9">
      <c r="A63" s="391">
        <v>59</v>
      </c>
      <c r="B63" s="705" t="s">
        <v>119</v>
      </c>
      <c r="C63" s="692">
        <v>61.06</v>
      </c>
      <c r="D63" s="685">
        <v>0</v>
      </c>
      <c r="E63" s="685">
        <v>0</v>
      </c>
      <c r="F63" s="685">
        <v>0</v>
      </c>
      <c r="G63" s="477">
        <f t="shared" si="1"/>
        <v>0</v>
      </c>
      <c r="I63" s="423">
        <f t="shared" si="2"/>
        <v>0</v>
      </c>
    </row>
    <row r="64" spans="1:9">
      <c r="A64" s="391">
        <v>60</v>
      </c>
      <c r="B64" s="705" t="s">
        <v>120</v>
      </c>
      <c r="C64" s="692">
        <v>14.94</v>
      </c>
      <c r="D64" s="685">
        <v>0</v>
      </c>
      <c r="E64" s="761">
        <v>0</v>
      </c>
      <c r="F64" s="761">
        <v>0</v>
      </c>
      <c r="G64" s="477">
        <f t="shared" si="1"/>
        <v>0</v>
      </c>
      <c r="I64" s="423">
        <f t="shared" si="2"/>
        <v>0</v>
      </c>
    </row>
    <row r="65" spans="1:9">
      <c r="A65" s="391">
        <v>61</v>
      </c>
      <c r="B65" s="705" t="s">
        <v>121</v>
      </c>
      <c r="C65" s="692">
        <v>62.1</v>
      </c>
      <c r="D65" s="685">
        <v>0</v>
      </c>
      <c r="E65" s="685">
        <v>0</v>
      </c>
      <c r="F65" s="685">
        <v>0</v>
      </c>
      <c r="G65" s="477">
        <f t="shared" si="1"/>
        <v>0</v>
      </c>
      <c r="I65" s="423">
        <f t="shared" si="2"/>
        <v>0</v>
      </c>
    </row>
    <row r="66" spans="1:9">
      <c r="A66" s="391">
        <v>62</v>
      </c>
      <c r="B66" s="762" t="s">
        <v>122</v>
      </c>
      <c r="C66" s="692">
        <v>2.25</v>
      </c>
      <c r="D66" s="685">
        <v>0</v>
      </c>
      <c r="E66" s="761">
        <v>0</v>
      </c>
      <c r="F66" s="761">
        <v>0</v>
      </c>
      <c r="G66" s="477">
        <f t="shared" si="1"/>
        <v>0</v>
      </c>
      <c r="I66" s="423">
        <f t="shared" si="2"/>
        <v>0</v>
      </c>
    </row>
    <row r="67" spans="1:9">
      <c r="A67" s="391">
        <v>63</v>
      </c>
      <c r="B67" s="705" t="s">
        <v>123</v>
      </c>
      <c r="C67" s="692">
        <v>12.2</v>
      </c>
      <c r="D67" s="685">
        <v>0</v>
      </c>
      <c r="E67" s="761">
        <v>0</v>
      </c>
      <c r="F67" s="761">
        <v>0</v>
      </c>
      <c r="G67" s="477">
        <f t="shared" si="1"/>
        <v>0</v>
      </c>
      <c r="I67" s="423">
        <f t="shared" si="2"/>
        <v>0</v>
      </c>
    </row>
    <row r="68" spans="1:9">
      <c r="A68" s="391">
        <v>64</v>
      </c>
      <c r="B68" s="705" t="s">
        <v>124</v>
      </c>
      <c r="C68" s="692">
        <v>47.59</v>
      </c>
      <c r="D68" s="685">
        <v>0</v>
      </c>
      <c r="E68" s="761">
        <v>0</v>
      </c>
      <c r="F68" s="761">
        <v>0</v>
      </c>
      <c r="G68" s="477">
        <f t="shared" si="1"/>
        <v>0</v>
      </c>
      <c r="I68" s="423">
        <f t="shared" si="2"/>
        <v>0</v>
      </c>
    </row>
    <row r="69" spans="1:9">
      <c r="A69" s="391">
        <v>65</v>
      </c>
      <c r="B69" s="762" t="s">
        <v>125</v>
      </c>
      <c r="C69" s="692">
        <v>22</v>
      </c>
      <c r="D69" s="685">
        <v>0</v>
      </c>
      <c r="E69" s="761">
        <v>0</v>
      </c>
      <c r="F69" s="761">
        <v>0</v>
      </c>
      <c r="G69" s="477">
        <f t="shared" si="1"/>
        <v>0</v>
      </c>
      <c r="I69" s="423">
        <f t="shared" si="2"/>
        <v>0</v>
      </c>
    </row>
    <row r="70" spans="1:9">
      <c r="A70" s="391">
        <v>66</v>
      </c>
      <c r="B70" s="705" t="s">
        <v>126</v>
      </c>
      <c r="C70" s="692">
        <v>3</v>
      </c>
      <c r="D70" s="685">
        <v>0</v>
      </c>
      <c r="E70" s="761">
        <v>0</v>
      </c>
      <c r="F70" s="761">
        <v>0</v>
      </c>
      <c r="G70" s="477">
        <f t="shared" ref="G70:G76" si="3">+F70-E70</f>
        <v>0</v>
      </c>
      <c r="I70" s="423">
        <f t="shared" ref="I70:I76" si="4">IF(F70&gt;0,1,0)</f>
        <v>0</v>
      </c>
    </row>
    <row r="71" spans="1:9">
      <c r="A71" s="391">
        <v>67</v>
      </c>
      <c r="B71" s="705" t="s">
        <v>127</v>
      </c>
      <c r="C71" s="692">
        <v>2.75</v>
      </c>
      <c r="D71" s="685">
        <v>0</v>
      </c>
      <c r="E71" s="761">
        <v>0</v>
      </c>
      <c r="F71" s="761">
        <v>0</v>
      </c>
      <c r="G71" s="477">
        <f t="shared" si="3"/>
        <v>0</v>
      </c>
      <c r="I71" s="423">
        <f t="shared" si="4"/>
        <v>0</v>
      </c>
    </row>
    <row r="72" spans="1:9">
      <c r="A72" s="391">
        <v>68</v>
      </c>
      <c r="B72" s="705" t="s">
        <v>128</v>
      </c>
      <c r="C72" s="692">
        <v>7</v>
      </c>
      <c r="D72" s="685">
        <v>0</v>
      </c>
      <c r="E72" s="761">
        <v>0</v>
      </c>
      <c r="F72" s="761">
        <v>0</v>
      </c>
      <c r="G72" s="477">
        <f t="shared" si="3"/>
        <v>0</v>
      </c>
      <c r="I72" s="423">
        <f t="shared" si="4"/>
        <v>0</v>
      </c>
    </row>
    <row r="73" spans="1:9">
      <c r="A73" s="391">
        <v>69</v>
      </c>
      <c r="B73" s="762" t="s">
        <v>129</v>
      </c>
      <c r="C73" s="692">
        <v>0.15</v>
      </c>
      <c r="D73" s="685">
        <v>0</v>
      </c>
      <c r="E73" s="761">
        <v>0</v>
      </c>
      <c r="F73" s="761">
        <v>0</v>
      </c>
      <c r="G73" s="477">
        <f t="shared" si="3"/>
        <v>0</v>
      </c>
      <c r="I73" s="423">
        <f t="shared" si="4"/>
        <v>0</v>
      </c>
    </row>
    <row r="74" spans="1:9">
      <c r="A74" s="391">
        <v>70</v>
      </c>
      <c r="B74" s="762" t="s">
        <v>130</v>
      </c>
      <c r="C74" s="692">
        <v>561</v>
      </c>
      <c r="D74" s="685">
        <v>0</v>
      </c>
      <c r="E74" s="761">
        <v>0</v>
      </c>
      <c r="F74" s="761">
        <v>0</v>
      </c>
      <c r="G74" s="477">
        <f t="shared" si="3"/>
        <v>0</v>
      </c>
      <c r="I74" s="423">
        <f t="shared" si="4"/>
        <v>0</v>
      </c>
    </row>
    <row r="75" spans="1:9">
      <c r="A75" s="391">
        <v>71</v>
      </c>
      <c r="B75" s="705" t="s">
        <v>132</v>
      </c>
      <c r="C75" s="692">
        <v>263.64</v>
      </c>
      <c r="D75" s="685">
        <v>0</v>
      </c>
      <c r="E75" s="761">
        <v>0</v>
      </c>
      <c r="F75" s="761">
        <v>0</v>
      </c>
      <c r="G75" s="477">
        <f t="shared" si="3"/>
        <v>0</v>
      </c>
      <c r="I75" s="423">
        <f t="shared" si="4"/>
        <v>0</v>
      </c>
    </row>
    <row r="76" spans="1:9">
      <c r="A76" s="391">
        <v>72</v>
      </c>
      <c r="B76" s="705" t="s">
        <v>131</v>
      </c>
      <c r="C76" s="692">
        <v>15</v>
      </c>
      <c r="D76" s="685">
        <v>0</v>
      </c>
      <c r="E76" s="761">
        <v>0</v>
      </c>
      <c r="F76" s="761">
        <v>0</v>
      </c>
      <c r="G76" s="477">
        <f t="shared" si="3"/>
        <v>0</v>
      </c>
      <c r="I76" s="423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8F079-E3C1-4C44-A571-13416848C330}">
  <sheetPr codeName="Sheet88">
    <tabColor rgb="FFFFCCFF"/>
  </sheetPr>
  <dimension ref="A1:I7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L9" sqref="L9"/>
    </sheetView>
  </sheetViews>
  <sheetFormatPr defaultColWidth="9" defaultRowHeight="18.75"/>
  <cols>
    <col min="1" max="1" width="9" style="423"/>
    <col min="2" max="2" width="15.42578125" style="423" customWidth="1"/>
    <col min="3" max="3" width="14.28515625" style="423" customWidth="1"/>
    <col min="4" max="4" width="13.5703125" style="423" customWidth="1"/>
    <col min="5" max="5" width="14.7109375" style="423" customWidth="1"/>
    <col min="6" max="6" width="15.5703125" style="423" customWidth="1"/>
    <col min="7" max="7" width="11.7109375" style="423" customWidth="1"/>
    <col min="8" max="16384" width="9" style="423"/>
  </cols>
  <sheetData>
    <row r="1" spans="1:9">
      <c r="A1" s="850" t="s">
        <v>609</v>
      </c>
      <c r="B1" s="850"/>
      <c r="C1" s="850"/>
      <c r="D1" s="850"/>
      <c r="E1" s="850"/>
      <c r="F1" s="850"/>
      <c r="G1" s="850"/>
    </row>
    <row r="2" spans="1:9">
      <c r="A2" s="850" t="s">
        <v>227</v>
      </c>
      <c r="B2" s="850" t="s">
        <v>4</v>
      </c>
      <c r="C2" s="870" t="s">
        <v>228</v>
      </c>
      <c r="D2" s="666" t="s">
        <v>285</v>
      </c>
      <c r="E2" s="666" t="s">
        <v>230</v>
      </c>
      <c r="F2" s="666" t="s">
        <v>230</v>
      </c>
      <c r="G2" s="870" t="s">
        <v>261</v>
      </c>
      <c r="I2" s="422" t="s">
        <v>318</v>
      </c>
    </row>
    <row r="3" spans="1:9">
      <c r="A3" s="850"/>
      <c r="B3" s="850"/>
      <c r="C3" s="870"/>
      <c r="D3" s="666" t="s">
        <v>286</v>
      </c>
      <c r="E3" s="666" t="s">
        <v>236</v>
      </c>
      <c r="F3" s="666" t="s">
        <v>235</v>
      </c>
      <c r="G3" s="870"/>
      <c r="I3" s="424"/>
    </row>
    <row r="4" spans="1:9">
      <c r="A4" s="850" t="s">
        <v>40</v>
      </c>
      <c r="B4" s="850"/>
      <c r="C4" s="667">
        <f>SUM(C5:C76)</f>
        <v>305193.0500000001</v>
      </c>
      <c r="D4" s="667">
        <f>SUM(D5:D76)</f>
        <v>40</v>
      </c>
      <c r="E4" s="667">
        <f t="shared" ref="E4:F4" si="0">SUM(E5:E76)</f>
        <v>40</v>
      </c>
      <c r="F4" s="667">
        <f t="shared" si="0"/>
        <v>40</v>
      </c>
      <c r="G4" s="667">
        <f>SUM(G5:G76)</f>
        <v>0</v>
      </c>
      <c r="I4" s="424">
        <f>SUM(I5:I76)</f>
        <v>1</v>
      </c>
    </row>
    <row r="5" spans="1:9">
      <c r="A5" s="391">
        <v>1</v>
      </c>
      <c r="B5" s="705" t="s">
        <v>184</v>
      </c>
      <c r="C5" s="692">
        <v>31504</v>
      </c>
      <c r="D5" s="773">
        <v>40</v>
      </c>
      <c r="E5" s="773">
        <v>40</v>
      </c>
      <c r="F5" s="773">
        <v>40</v>
      </c>
      <c r="G5" s="477">
        <f>+F5-E5</f>
        <v>0</v>
      </c>
      <c r="I5" s="423">
        <f>IF(F5&gt;0,1,0)</f>
        <v>1</v>
      </c>
    </row>
    <row r="6" spans="1:9">
      <c r="A6" s="391">
        <v>2</v>
      </c>
      <c r="B6" s="705" t="s">
        <v>155</v>
      </c>
      <c r="C6" s="692">
        <v>0.65</v>
      </c>
      <c r="D6" s="685">
        <v>0</v>
      </c>
      <c r="E6" s="761">
        <v>0</v>
      </c>
      <c r="F6" s="761">
        <v>0</v>
      </c>
      <c r="G6" s="477">
        <f t="shared" ref="G6:G69" si="1">+F6-E6</f>
        <v>0</v>
      </c>
      <c r="I6" s="423">
        <f t="shared" ref="I6:I69" si="2">IF(F6&gt;0,1,0)</f>
        <v>0</v>
      </c>
    </row>
    <row r="7" spans="1:9">
      <c r="A7" s="391">
        <v>3</v>
      </c>
      <c r="B7" s="705" t="s">
        <v>156</v>
      </c>
      <c r="C7" s="692">
        <v>4.53</v>
      </c>
      <c r="D7" s="685">
        <v>0</v>
      </c>
      <c r="E7" s="761">
        <v>0</v>
      </c>
      <c r="F7" s="761">
        <v>0</v>
      </c>
      <c r="G7" s="477">
        <f t="shared" si="1"/>
        <v>0</v>
      </c>
      <c r="I7" s="423">
        <f t="shared" si="2"/>
        <v>0</v>
      </c>
    </row>
    <row r="8" spans="1:9">
      <c r="A8" s="391">
        <v>4</v>
      </c>
      <c r="B8" s="705" t="s">
        <v>157</v>
      </c>
      <c r="C8" s="692">
        <v>185.77</v>
      </c>
      <c r="D8" s="685">
        <v>0</v>
      </c>
      <c r="E8" s="761">
        <v>0</v>
      </c>
      <c r="F8" s="761">
        <v>0</v>
      </c>
      <c r="G8" s="477">
        <f t="shared" si="1"/>
        <v>0</v>
      </c>
      <c r="I8" s="423">
        <f t="shared" si="2"/>
        <v>0</v>
      </c>
    </row>
    <row r="9" spans="1:9">
      <c r="A9" s="391">
        <v>5</v>
      </c>
      <c r="B9" s="705" t="s">
        <v>217</v>
      </c>
      <c r="C9" s="692">
        <v>122.88</v>
      </c>
      <c r="D9" s="685">
        <v>0</v>
      </c>
      <c r="E9" s="761">
        <v>0</v>
      </c>
      <c r="F9" s="761">
        <v>0</v>
      </c>
      <c r="G9" s="477">
        <f t="shared" si="1"/>
        <v>0</v>
      </c>
      <c r="I9" s="423">
        <f t="shared" si="2"/>
        <v>0</v>
      </c>
    </row>
    <row r="10" spans="1:9">
      <c r="A10" s="391">
        <v>6</v>
      </c>
      <c r="B10" s="705" t="s">
        <v>158</v>
      </c>
      <c r="C10" s="692">
        <v>2</v>
      </c>
      <c r="D10" s="685">
        <v>0</v>
      </c>
      <c r="E10" s="685">
        <v>0</v>
      </c>
      <c r="F10" s="685">
        <v>0</v>
      </c>
      <c r="G10" s="477">
        <f t="shared" si="1"/>
        <v>0</v>
      </c>
      <c r="I10" s="423">
        <f t="shared" si="2"/>
        <v>0</v>
      </c>
    </row>
    <row r="11" spans="1:9">
      <c r="A11" s="391">
        <v>7</v>
      </c>
      <c r="B11" s="705" t="s">
        <v>159</v>
      </c>
      <c r="C11" s="692">
        <v>2.14</v>
      </c>
      <c r="D11" s="685">
        <v>0</v>
      </c>
      <c r="E11" s="761">
        <v>0</v>
      </c>
      <c r="F11" s="761">
        <v>0</v>
      </c>
      <c r="G11" s="477">
        <f t="shared" si="1"/>
        <v>0</v>
      </c>
      <c r="I11" s="423">
        <f t="shared" si="2"/>
        <v>0</v>
      </c>
    </row>
    <row r="12" spans="1:9">
      <c r="A12" s="391">
        <v>8</v>
      </c>
      <c r="B12" s="705" t="s">
        <v>160</v>
      </c>
      <c r="C12" s="692">
        <v>111</v>
      </c>
      <c r="D12" s="685">
        <v>0</v>
      </c>
      <c r="E12" s="761">
        <v>0</v>
      </c>
      <c r="F12" s="761">
        <v>0</v>
      </c>
      <c r="G12" s="477">
        <f t="shared" si="1"/>
        <v>0</v>
      </c>
      <c r="I12" s="423">
        <f t="shared" si="2"/>
        <v>0</v>
      </c>
    </row>
    <row r="13" spans="1:9">
      <c r="A13" s="391">
        <v>9</v>
      </c>
      <c r="B13" s="705" t="s">
        <v>161</v>
      </c>
      <c r="C13" s="692">
        <v>2.65</v>
      </c>
      <c r="D13" s="685">
        <v>0</v>
      </c>
      <c r="E13" s="761">
        <v>0</v>
      </c>
      <c r="F13" s="761">
        <v>0</v>
      </c>
      <c r="G13" s="477">
        <f t="shared" si="1"/>
        <v>0</v>
      </c>
      <c r="I13" s="423">
        <f t="shared" si="2"/>
        <v>0</v>
      </c>
    </row>
    <row r="14" spans="1:9">
      <c r="A14" s="391">
        <v>10</v>
      </c>
      <c r="B14" s="705" t="s">
        <v>162</v>
      </c>
      <c r="C14" s="692">
        <v>3.5</v>
      </c>
      <c r="D14" s="685">
        <v>0</v>
      </c>
      <c r="E14" s="761">
        <v>0</v>
      </c>
      <c r="F14" s="761">
        <v>0</v>
      </c>
      <c r="G14" s="477">
        <f t="shared" si="1"/>
        <v>0</v>
      </c>
      <c r="I14" s="423">
        <f t="shared" si="2"/>
        <v>0</v>
      </c>
    </row>
    <row r="15" spans="1:9">
      <c r="A15" s="391">
        <v>11</v>
      </c>
      <c r="B15" s="705" t="s">
        <v>174</v>
      </c>
      <c r="C15" s="692">
        <v>212.7</v>
      </c>
      <c r="D15" s="685">
        <v>0</v>
      </c>
      <c r="E15" s="761">
        <v>0</v>
      </c>
      <c r="F15" s="761">
        <v>0</v>
      </c>
      <c r="G15" s="477">
        <f t="shared" si="1"/>
        <v>0</v>
      </c>
      <c r="I15" s="423">
        <f t="shared" si="2"/>
        <v>0</v>
      </c>
    </row>
    <row r="16" spans="1:9">
      <c r="A16" s="391">
        <v>12</v>
      </c>
      <c r="B16" s="705" t="s">
        <v>175</v>
      </c>
      <c r="C16" s="692">
        <v>1.88</v>
      </c>
      <c r="D16" s="685">
        <v>0</v>
      </c>
      <c r="E16" s="761">
        <v>0</v>
      </c>
      <c r="F16" s="761">
        <v>0</v>
      </c>
      <c r="G16" s="477">
        <f t="shared" si="1"/>
        <v>0</v>
      </c>
      <c r="I16" s="423">
        <f t="shared" si="2"/>
        <v>0</v>
      </c>
    </row>
    <row r="17" spans="1:9">
      <c r="A17" s="391">
        <v>13</v>
      </c>
      <c r="B17" s="705" t="s">
        <v>176</v>
      </c>
      <c r="C17" s="692">
        <v>628.39</v>
      </c>
      <c r="D17" s="685">
        <v>0</v>
      </c>
      <c r="E17" s="761">
        <v>0</v>
      </c>
      <c r="F17" s="761">
        <v>0</v>
      </c>
      <c r="G17" s="477">
        <f t="shared" si="1"/>
        <v>0</v>
      </c>
      <c r="I17" s="423">
        <f t="shared" si="2"/>
        <v>0</v>
      </c>
    </row>
    <row r="18" spans="1:9">
      <c r="A18" s="391">
        <v>14</v>
      </c>
      <c r="B18" s="705" t="s">
        <v>177</v>
      </c>
      <c r="C18" s="692">
        <v>70.5</v>
      </c>
      <c r="D18" s="685">
        <v>0</v>
      </c>
      <c r="E18" s="761">
        <v>0</v>
      </c>
      <c r="F18" s="761">
        <v>0</v>
      </c>
      <c r="G18" s="477">
        <f t="shared" si="1"/>
        <v>0</v>
      </c>
      <c r="I18" s="423">
        <f t="shared" si="2"/>
        <v>0</v>
      </c>
    </row>
    <row r="19" spans="1:9">
      <c r="A19" s="391">
        <v>15</v>
      </c>
      <c r="B19" s="705" t="s">
        <v>178</v>
      </c>
      <c r="C19" s="692">
        <v>181</v>
      </c>
      <c r="D19" s="685">
        <v>0</v>
      </c>
      <c r="E19" s="761">
        <v>0</v>
      </c>
      <c r="F19" s="761">
        <v>0</v>
      </c>
      <c r="G19" s="477">
        <f t="shared" si="1"/>
        <v>0</v>
      </c>
      <c r="I19" s="423">
        <f t="shared" si="2"/>
        <v>0</v>
      </c>
    </row>
    <row r="20" spans="1:9">
      <c r="A20" s="391">
        <v>16</v>
      </c>
      <c r="B20" s="705" t="s">
        <v>179</v>
      </c>
      <c r="C20" s="692">
        <v>2.2200000000000002</v>
      </c>
      <c r="D20" s="685">
        <v>0</v>
      </c>
      <c r="E20" s="761">
        <v>0</v>
      </c>
      <c r="F20" s="761">
        <v>0</v>
      </c>
      <c r="G20" s="477">
        <f t="shared" si="1"/>
        <v>0</v>
      </c>
      <c r="I20" s="423">
        <f t="shared" si="2"/>
        <v>0</v>
      </c>
    </row>
    <row r="21" spans="1:9">
      <c r="A21" s="391">
        <v>17</v>
      </c>
      <c r="B21" s="705" t="s">
        <v>181</v>
      </c>
      <c r="C21" s="692">
        <v>1.75</v>
      </c>
      <c r="D21" s="685">
        <v>0</v>
      </c>
      <c r="E21" s="761">
        <v>0</v>
      </c>
      <c r="F21" s="761">
        <v>0</v>
      </c>
      <c r="G21" s="477">
        <f t="shared" si="1"/>
        <v>0</v>
      </c>
      <c r="I21" s="423">
        <f t="shared" si="2"/>
        <v>0</v>
      </c>
    </row>
    <row r="22" spans="1:9">
      <c r="A22" s="391">
        <v>18</v>
      </c>
      <c r="B22" s="705" t="s">
        <v>164</v>
      </c>
      <c r="C22" s="692">
        <v>117735.83</v>
      </c>
      <c r="D22" s="685">
        <v>0</v>
      </c>
      <c r="E22" s="761">
        <v>0</v>
      </c>
      <c r="F22" s="761">
        <v>0</v>
      </c>
      <c r="G22" s="477">
        <f t="shared" si="1"/>
        <v>0</v>
      </c>
      <c r="I22" s="423">
        <f t="shared" si="2"/>
        <v>0</v>
      </c>
    </row>
    <row r="23" spans="1:9">
      <c r="A23" s="391">
        <v>19</v>
      </c>
      <c r="B23" s="705" t="s">
        <v>165</v>
      </c>
      <c r="C23" s="692">
        <v>86.97</v>
      </c>
      <c r="D23" s="685">
        <v>0</v>
      </c>
      <c r="E23" s="761">
        <v>0</v>
      </c>
      <c r="F23" s="761">
        <v>0</v>
      </c>
      <c r="G23" s="477">
        <f t="shared" si="1"/>
        <v>0</v>
      </c>
      <c r="I23" s="423">
        <f t="shared" si="2"/>
        <v>0</v>
      </c>
    </row>
    <row r="24" spans="1:9">
      <c r="A24" s="391">
        <v>20</v>
      </c>
      <c r="B24" s="705" t="s">
        <v>166</v>
      </c>
      <c r="C24" s="692">
        <v>467</v>
      </c>
      <c r="D24" s="685">
        <v>0</v>
      </c>
      <c r="E24" s="761">
        <v>0</v>
      </c>
      <c r="F24" s="761">
        <v>0</v>
      </c>
      <c r="G24" s="477">
        <f t="shared" si="1"/>
        <v>0</v>
      </c>
      <c r="I24" s="423">
        <f t="shared" si="2"/>
        <v>0</v>
      </c>
    </row>
    <row r="25" spans="1:9">
      <c r="A25" s="391">
        <v>21</v>
      </c>
      <c r="B25" s="762" t="s">
        <v>167</v>
      </c>
      <c r="C25" s="692">
        <v>6474</v>
      </c>
      <c r="D25" s="685">
        <v>0</v>
      </c>
      <c r="E25" s="761">
        <v>0</v>
      </c>
      <c r="F25" s="761">
        <v>0</v>
      </c>
      <c r="G25" s="477">
        <f t="shared" si="1"/>
        <v>0</v>
      </c>
      <c r="I25" s="423">
        <f t="shared" si="2"/>
        <v>0</v>
      </c>
    </row>
    <row r="26" spans="1:9">
      <c r="A26" s="391">
        <v>22</v>
      </c>
      <c r="B26" s="705" t="s">
        <v>168</v>
      </c>
      <c r="C26" s="692">
        <v>671</v>
      </c>
      <c r="D26" s="685">
        <v>0</v>
      </c>
      <c r="E26" s="761">
        <v>0</v>
      </c>
      <c r="F26" s="761">
        <v>0</v>
      </c>
      <c r="G26" s="477">
        <f t="shared" si="1"/>
        <v>0</v>
      </c>
      <c r="I26" s="423">
        <f t="shared" si="2"/>
        <v>0</v>
      </c>
    </row>
    <row r="27" spans="1:9">
      <c r="A27" s="391">
        <v>23</v>
      </c>
      <c r="B27" s="762" t="s">
        <v>169</v>
      </c>
      <c r="C27" s="692">
        <v>1760.25</v>
      </c>
      <c r="D27" s="685">
        <v>0</v>
      </c>
      <c r="E27" s="761">
        <v>0</v>
      </c>
      <c r="F27" s="761">
        <v>0</v>
      </c>
      <c r="G27" s="477">
        <f t="shared" si="1"/>
        <v>0</v>
      </c>
      <c r="I27" s="423">
        <f t="shared" si="2"/>
        <v>0</v>
      </c>
    </row>
    <row r="28" spans="1:9">
      <c r="A28" s="391">
        <v>24</v>
      </c>
      <c r="B28" s="705" t="s">
        <v>170</v>
      </c>
      <c r="C28" s="692">
        <v>12339.5</v>
      </c>
      <c r="D28" s="685">
        <v>0</v>
      </c>
      <c r="E28" s="761">
        <v>0</v>
      </c>
      <c r="F28" s="761">
        <v>0</v>
      </c>
      <c r="G28" s="477">
        <f t="shared" si="1"/>
        <v>0</v>
      </c>
      <c r="I28" s="423">
        <f t="shared" si="2"/>
        <v>0</v>
      </c>
    </row>
    <row r="29" spans="1:9">
      <c r="A29" s="391">
        <v>25</v>
      </c>
      <c r="B29" s="705" t="s">
        <v>171</v>
      </c>
      <c r="C29" s="692">
        <v>0.5</v>
      </c>
      <c r="D29" s="685">
        <v>0</v>
      </c>
      <c r="E29" s="761">
        <v>0</v>
      </c>
      <c r="F29" s="761">
        <v>0</v>
      </c>
      <c r="G29" s="477">
        <f t="shared" si="1"/>
        <v>0</v>
      </c>
      <c r="I29" s="423">
        <f t="shared" si="2"/>
        <v>0</v>
      </c>
    </row>
    <row r="30" spans="1:9">
      <c r="A30" s="391">
        <v>26</v>
      </c>
      <c r="B30" s="705" t="s">
        <v>172</v>
      </c>
      <c r="C30" s="692">
        <v>68.94</v>
      </c>
      <c r="D30" s="685">
        <v>0</v>
      </c>
      <c r="E30" s="761">
        <v>0</v>
      </c>
      <c r="F30" s="761">
        <v>0</v>
      </c>
      <c r="G30" s="477">
        <f t="shared" si="1"/>
        <v>0</v>
      </c>
      <c r="I30" s="423">
        <f t="shared" si="2"/>
        <v>0</v>
      </c>
    </row>
    <row r="31" spans="1:9">
      <c r="A31" s="391">
        <v>27</v>
      </c>
      <c r="B31" s="705" t="s">
        <v>134</v>
      </c>
      <c r="C31" s="692">
        <v>0.5</v>
      </c>
      <c r="D31" s="773">
        <v>0</v>
      </c>
      <c r="E31" s="773">
        <v>0</v>
      </c>
      <c r="F31" s="773">
        <v>0</v>
      </c>
      <c r="G31" s="477">
        <f t="shared" si="1"/>
        <v>0</v>
      </c>
      <c r="I31" s="423">
        <f t="shared" si="2"/>
        <v>0</v>
      </c>
    </row>
    <row r="32" spans="1:9">
      <c r="A32" s="391">
        <v>28</v>
      </c>
      <c r="B32" s="762" t="s">
        <v>135</v>
      </c>
      <c r="C32" s="692">
        <v>0.25</v>
      </c>
      <c r="D32" s="685">
        <v>0</v>
      </c>
      <c r="E32" s="761">
        <v>0</v>
      </c>
      <c r="F32" s="761">
        <v>0</v>
      </c>
      <c r="G32" s="477">
        <f t="shared" si="1"/>
        <v>0</v>
      </c>
      <c r="I32" s="423">
        <f t="shared" si="2"/>
        <v>0</v>
      </c>
    </row>
    <row r="33" spans="1:9">
      <c r="A33" s="391">
        <v>29</v>
      </c>
      <c r="B33" s="705" t="s">
        <v>136</v>
      </c>
      <c r="C33" s="692">
        <v>27</v>
      </c>
      <c r="D33" s="685">
        <v>0</v>
      </c>
      <c r="E33" s="761">
        <v>0</v>
      </c>
      <c r="F33" s="761">
        <v>0</v>
      </c>
      <c r="G33" s="477">
        <f t="shared" si="1"/>
        <v>0</v>
      </c>
      <c r="I33" s="423">
        <f t="shared" si="2"/>
        <v>0</v>
      </c>
    </row>
    <row r="34" spans="1:9">
      <c r="A34" s="391">
        <v>30</v>
      </c>
      <c r="B34" s="705" t="s">
        <v>137</v>
      </c>
      <c r="C34" s="692">
        <v>4.3</v>
      </c>
      <c r="D34" s="685">
        <v>0</v>
      </c>
      <c r="E34" s="761">
        <v>0</v>
      </c>
      <c r="F34" s="761">
        <v>0</v>
      </c>
      <c r="G34" s="477">
        <f t="shared" si="1"/>
        <v>0</v>
      </c>
      <c r="I34" s="423">
        <f t="shared" si="2"/>
        <v>0</v>
      </c>
    </row>
    <row r="35" spans="1:9">
      <c r="A35" s="391">
        <v>31</v>
      </c>
      <c r="B35" s="705" t="s">
        <v>138</v>
      </c>
      <c r="C35" s="692">
        <v>48.78</v>
      </c>
      <c r="D35" s="685">
        <v>0</v>
      </c>
      <c r="E35" s="761">
        <v>0</v>
      </c>
      <c r="F35" s="761">
        <v>0</v>
      </c>
      <c r="G35" s="477">
        <f t="shared" si="1"/>
        <v>0</v>
      </c>
      <c r="I35" s="423">
        <f t="shared" si="2"/>
        <v>0</v>
      </c>
    </row>
    <row r="36" spans="1:9">
      <c r="A36" s="391">
        <v>32</v>
      </c>
      <c r="B36" s="705" t="s">
        <v>139</v>
      </c>
      <c r="C36" s="692">
        <v>77.75</v>
      </c>
      <c r="D36" s="773">
        <v>0</v>
      </c>
      <c r="E36" s="773">
        <v>0</v>
      </c>
      <c r="F36" s="773">
        <v>0</v>
      </c>
      <c r="G36" s="477">
        <f t="shared" si="1"/>
        <v>0</v>
      </c>
      <c r="I36" s="423">
        <f t="shared" si="2"/>
        <v>0</v>
      </c>
    </row>
    <row r="37" spans="1:9">
      <c r="A37" s="391">
        <v>33</v>
      </c>
      <c r="B37" s="705" t="s">
        <v>140</v>
      </c>
      <c r="C37" s="692">
        <v>11.08</v>
      </c>
      <c r="D37" s="773">
        <v>0</v>
      </c>
      <c r="E37" s="773">
        <v>0</v>
      </c>
      <c r="F37" s="773">
        <v>0</v>
      </c>
      <c r="G37" s="477">
        <f t="shared" si="1"/>
        <v>0</v>
      </c>
      <c r="I37" s="423">
        <f t="shared" si="2"/>
        <v>0</v>
      </c>
    </row>
    <row r="38" spans="1:9">
      <c r="A38" s="391">
        <v>34</v>
      </c>
      <c r="B38" s="705" t="s">
        <v>142</v>
      </c>
      <c r="C38" s="692">
        <v>3</v>
      </c>
      <c r="D38" s="685">
        <v>0</v>
      </c>
      <c r="E38" s="761">
        <v>0</v>
      </c>
      <c r="F38" s="761">
        <v>0</v>
      </c>
      <c r="G38" s="477">
        <f t="shared" si="1"/>
        <v>0</v>
      </c>
      <c r="I38" s="423">
        <f t="shared" si="2"/>
        <v>0</v>
      </c>
    </row>
    <row r="39" spans="1:9">
      <c r="A39" s="391">
        <v>35</v>
      </c>
      <c r="B39" s="705" t="s">
        <v>144</v>
      </c>
      <c r="C39" s="692">
        <v>3</v>
      </c>
      <c r="D39" s="685">
        <v>0</v>
      </c>
      <c r="E39" s="761">
        <v>0</v>
      </c>
      <c r="F39" s="761">
        <v>0</v>
      </c>
      <c r="G39" s="477">
        <f t="shared" si="1"/>
        <v>0</v>
      </c>
      <c r="I39" s="423">
        <f t="shared" si="2"/>
        <v>0</v>
      </c>
    </row>
    <row r="40" spans="1:9">
      <c r="A40" s="391">
        <v>36</v>
      </c>
      <c r="B40" s="705" t="s">
        <v>145</v>
      </c>
      <c r="C40" s="692">
        <v>1.75</v>
      </c>
      <c r="D40" s="685">
        <v>0</v>
      </c>
      <c r="E40" s="761">
        <v>0</v>
      </c>
      <c r="F40" s="761">
        <v>0</v>
      </c>
      <c r="G40" s="477">
        <f t="shared" si="1"/>
        <v>0</v>
      </c>
      <c r="I40" s="423">
        <f t="shared" si="2"/>
        <v>0</v>
      </c>
    </row>
    <row r="41" spans="1:9">
      <c r="A41" s="391">
        <v>37</v>
      </c>
      <c r="B41" s="705" t="s">
        <v>269</v>
      </c>
      <c r="C41" s="692">
        <v>78.069999999999993</v>
      </c>
      <c r="D41" s="685">
        <v>0</v>
      </c>
      <c r="E41" s="761">
        <v>0</v>
      </c>
      <c r="F41" s="761">
        <v>0</v>
      </c>
      <c r="G41" s="477">
        <f t="shared" si="1"/>
        <v>0</v>
      </c>
      <c r="I41" s="423">
        <f t="shared" si="2"/>
        <v>0</v>
      </c>
    </row>
    <row r="42" spans="1:9">
      <c r="A42" s="391">
        <v>38</v>
      </c>
      <c r="B42" s="705" t="s">
        <v>147</v>
      </c>
      <c r="C42" s="692">
        <v>18</v>
      </c>
      <c r="D42" s="685">
        <v>0</v>
      </c>
      <c r="E42" s="761">
        <v>0</v>
      </c>
      <c r="F42" s="761">
        <v>0</v>
      </c>
      <c r="G42" s="477">
        <f t="shared" si="1"/>
        <v>0</v>
      </c>
      <c r="I42" s="423">
        <f t="shared" si="2"/>
        <v>0</v>
      </c>
    </row>
    <row r="43" spans="1:9">
      <c r="A43" s="391">
        <v>39</v>
      </c>
      <c r="B43" s="705" t="s">
        <v>148</v>
      </c>
      <c r="C43" s="692">
        <v>9</v>
      </c>
      <c r="D43" s="685">
        <v>0</v>
      </c>
      <c r="E43" s="761">
        <v>0</v>
      </c>
      <c r="F43" s="761">
        <v>0</v>
      </c>
      <c r="G43" s="477">
        <f t="shared" si="1"/>
        <v>0</v>
      </c>
      <c r="I43" s="423">
        <f t="shared" si="2"/>
        <v>0</v>
      </c>
    </row>
    <row r="44" spans="1:9">
      <c r="A44" s="391">
        <v>40</v>
      </c>
      <c r="B44" s="762" t="s">
        <v>149</v>
      </c>
      <c r="C44" s="692">
        <v>63</v>
      </c>
      <c r="D44" s="685">
        <v>0</v>
      </c>
      <c r="E44" s="761">
        <v>0</v>
      </c>
      <c r="F44" s="761">
        <v>0</v>
      </c>
      <c r="G44" s="477">
        <f t="shared" si="1"/>
        <v>0</v>
      </c>
      <c r="I44" s="423">
        <f t="shared" si="2"/>
        <v>0</v>
      </c>
    </row>
    <row r="45" spans="1:9">
      <c r="A45" s="391">
        <v>41</v>
      </c>
      <c r="B45" s="705" t="s">
        <v>152</v>
      </c>
      <c r="C45" s="692">
        <v>17</v>
      </c>
      <c r="D45" s="685">
        <v>0</v>
      </c>
      <c r="E45" s="761">
        <v>0</v>
      </c>
      <c r="F45" s="761">
        <v>0</v>
      </c>
      <c r="G45" s="477">
        <f t="shared" si="1"/>
        <v>0</v>
      </c>
      <c r="I45" s="423">
        <f t="shared" si="2"/>
        <v>0</v>
      </c>
    </row>
    <row r="46" spans="1:9">
      <c r="A46" s="391">
        <v>42</v>
      </c>
      <c r="B46" s="705" t="s">
        <v>153</v>
      </c>
      <c r="C46" s="692">
        <v>1</v>
      </c>
      <c r="D46" s="773">
        <v>0</v>
      </c>
      <c r="E46" s="773">
        <v>0</v>
      </c>
      <c r="F46" s="773">
        <v>0</v>
      </c>
      <c r="G46" s="477">
        <f t="shared" si="1"/>
        <v>0</v>
      </c>
      <c r="I46" s="423">
        <f t="shared" si="2"/>
        <v>0</v>
      </c>
    </row>
    <row r="47" spans="1:9">
      <c r="A47" s="391">
        <v>43</v>
      </c>
      <c r="B47" s="705" t="s">
        <v>183</v>
      </c>
      <c r="C47" s="692">
        <v>390</v>
      </c>
      <c r="D47" s="773">
        <v>0</v>
      </c>
      <c r="E47" s="773">
        <v>0</v>
      </c>
      <c r="F47" s="773">
        <v>0</v>
      </c>
      <c r="G47" s="477">
        <f t="shared" si="1"/>
        <v>0</v>
      </c>
      <c r="I47" s="423">
        <f t="shared" si="2"/>
        <v>0</v>
      </c>
    </row>
    <row r="48" spans="1:9">
      <c r="A48" s="391">
        <v>44</v>
      </c>
      <c r="B48" s="705" t="s">
        <v>185</v>
      </c>
      <c r="C48" s="692">
        <v>96</v>
      </c>
      <c r="D48" s="685">
        <v>0</v>
      </c>
      <c r="E48" s="761">
        <v>0</v>
      </c>
      <c r="F48" s="761">
        <v>0</v>
      </c>
      <c r="G48" s="477">
        <f t="shared" si="1"/>
        <v>0</v>
      </c>
      <c r="I48" s="423">
        <f t="shared" si="2"/>
        <v>0</v>
      </c>
    </row>
    <row r="49" spans="1:9">
      <c r="A49" s="391">
        <v>45</v>
      </c>
      <c r="B49" s="762" t="s">
        <v>186</v>
      </c>
      <c r="C49" s="692">
        <v>78190</v>
      </c>
      <c r="D49" s="685">
        <v>0</v>
      </c>
      <c r="E49" s="761">
        <v>0</v>
      </c>
      <c r="F49" s="761">
        <v>0</v>
      </c>
      <c r="G49" s="477">
        <f t="shared" si="1"/>
        <v>0</v>
      </c>
      <c r="I49" s="423">
        <f t="shared" si="2"/>
        <v>0</v>
      </c>
    </row>
    <row r="50" spans="1:9">
      <c r="A50" s="391">
        <v>46</v>
      </c>
      <c r="B50" s="705" t="s">
        <v>187</v>
      </c>
      <c r="C50" s="692">
        <v>24101</v>
      </c>
      <c r="D50" s="685">
        <v>0</v>
      </c>
      <c r="E50" s="685">
        <v>0</v>
      </c>
      <c r="F50" s="685">
        <v>0</v>
      </c>
      <c r="G50" s="477">
        <f t="shared" si="1"/>
        <v>0</v>
      </c>
      <c r="I50" s="423">
        <f t="shared" si="2"/>
        <v>0</v>
      </c>
    </row>
    <row r="51" spans="1:9">
      <c r="A51" s="391">
        <v>47</v>
      </c>
      <c r="B51" s="705" t="s">
        <v>188</v>
      </c>
      <c r="C51" s="692">
        <v>150</v>
      </c>
      <c r="D51" s="685">
        <v>0</v>
      </c>
      <c r="E51" s="761">
        <v>0</v>
      </c>
      <c r="F51" s="761">
        <v>0</v>
      </c>
      <c r="G51" s="477">
        <f t="shared" si="1"/>
        <v>0</v>
      </c>
      <c r="I51" s="423">
        <f t="shared" si="2"/>
        <v>0</v>
      </c>
    </row>
    <row r="52" spans="1:9">
      <c r="A52" s="391">
        <v>48</v>
      </c>
      <c r="B52" s="705" t="s">
        <v>189</v>
      </c>
      <c r="C52" s="692">
        <v>6634.34</v>
      </c>
      <c r="D52" s="685">
        <v>0</v>
      </c>
      <c r="E52" s="761">
        <v>0</v>
      </c>
      <c r="F52" s="761">
        <v>0</v>
      </c>
      <c r="G52" s="477">
        <f t="shared" si="1"/>
        <v>0</v>
      </c>
      <c r="I52" s="423">
        <f t="shared" si="2"/>
        <v>0</v>
      </c>
    </row>
    <row r="53" spans="1:9">
      <c r="A53" s="391">
        <v>49</v>
      </c>
      <c r="B53" s="705" t="s">
        <v>190</v>
      </c>
      <c r="C53" s="692">
        <v>7411</v>
      </c>
      <c r="D53" s="685">
        <v>0</v>
      </c>
      <c r="E53" s="761">
        <v>0</v>
      </c>
      <c r="F53" s="761">
        <v>0</v>
      </c>
      <c r="G53" s="477">
        <f t="shared" si="1"/>
        <v>0</v>
      </c>
      <c r="I53" s="423">
        <f t="shared" si="2"/>
        <v>0</v>
      </c>
    </row>
    <row r="54" spans="1:9">
      <c r="A54" s="391">
        <v>50</v>
      </c>
      <c r="B54" s="705" t="s">
        <v>191</v>
      </c>
      <c r="C54" s="692">
        <v>437</v>
      </c>
      <c r="D54" s="685">
        <v>0</v>
      </c>
      <c r="E54" s="761">
        <v>0</v>
      </c>
      <c r="F54" s="761">
        <v>0</v>
      </c>
      <c r="G54" s="477">
        <f t="shared" si="1"/>
        <v>0</v>
      </c>
      <c r="I54" s="423">
        <f t="shared" si="2"/>
        <v>0</v>
      </c>
    </row>
    <row r="55" spans="1:9">
      <c r="A55" s="391">
        <v>51</v>
      </c>
      <c r="B55" s="705" t="s">
        <v>192</v>
      </c>
      <c r="C55" s="692">
        <v>5683</v>
      </c>
      <c r="D55" s="685">
        <v>0</v>
      </c>
      <c r="E55" s="761">
        <v>0</v>
      </c>
      <c r="F55" s="761">
        <v>0</v>
      </c>
      <c r="G55" s="477">
        <f t="shared" si="1"/>
        <v>0</v>
      </c>
      <c r="I55" s="423">
        <f t="shared" si="2"/>
        <v>0</v>
      </c>
    </row>
    <row r="56" spans="1:9">
      <c r="A56" s="391">
        <v>52</v>
      </c>
      <c r="B56" s="705" t="s">
        <v>193</v>
      </c>
      <c r="C56" s="692">
        <v>5234.01</v>
      </c>
      <c r="D56" s="685">
        <v>0</v>
      </c>
      <c r="E56" s="761">
        <v>0</v>
      </c>
      <c r="F56" s="761">
        <v>0</v>
      </c>
      <c r="G56" s="477">
        <f t="shared" si="1"/>
        <v>0</v>
      </c>
      <c r="I56" s="423">
        <f t="shared" si="2"/>
        <v>0</v>
      </c>
    </row>
    <row r="57" spans="1:9">
      <c r="A57" s="391">
        <v>53</v>
      </c>
      <c r="B57" s="705" t="s">
        <v>194</v>
      </c>
      <c r="C57" s="692">
        <v>1495.68</v>
      </c>
      <c r="D57" s="685">
        <v>0</v>
      </c>
      <c r="E57" s="761">
        <v>0</v>
      </c>
      <c r="F57" s="761">
        <v>0</v>
      </c>
      <c r="G57" s="477">
        <f t="shared" si="1"/>
        <v>0</v>
      </c>
      <c r="I57" s="423">
        <f t="shared" si="2"/>
        <v>0</v>
      </c>
    </row>
    <row r="58" spans="1:9">
      <c r="A58" s="391">
        <v>54</v>
      </c>
      <c r="B58" s="705" t="s">
        <v>195</v>
      </c>
      <c r="C58" s="692">
        <v>392.49</v>
      </c>
      <c r="D58" s="685">
        <v>0</v>
      </c>
      <c r="E58" s="761">
        <v>0</v>
      </c>
      <c r="F58" s="761">
        <v>0</v>
      </c>
      <c r="G58" s="477">
        <f t="shared" si="1"/>
        <v>0</v>
      </c>
      <c r="I58" s="423">
        <f t="shared" si="2"/>
        <v>0</v>
      </c>
    </row>
    <row r="59" spans="1:9">
      <c r="A59" s="391">
        <v>55</v>
      </c>
      <c r="B59" s="705" t="s">
        <v>196</v>
      </c>
      <c r="C59" s="692">
        <v>774</v>
      </c>
      <c r="D59" s="685">
        <v>0</v>
      </c>
      <c r="E59" s="685">
        <v>0</v>
      </c>
      <c r="F59" s="685">
        <v>0</v>
      </c>
      <c r="G59" s="477">
        <f t="shared" si="1"/>
        <v>0</v>
      </c>
      <c r="I59" s="423">
        <f t="shared" si="2"/>
        <v>0</v>
      </c>
    </row>
    <row r="60" spans="1:9">
      <c r="A60" s="391">
        <v>56</v>
      </c>
      <c r="B60" s="705" t="s">
        <v>116</v>
      </c>
      <c r="C60" s="692">
        <v>72.75</v>
      </c>
      <c r="D60" s="685">
        <v>0</v>
      </c>
      <c r="E60" s="761">
        <v>0</v>
      </c>
      <c r="F60" s="761">
        <v>0</v>
      </c>
      <c r="G60" s="477">
        <f t="shared" si="1"/>
        <v>0</v>
      </c>
      <c r="I60" s="423">
        <f t="shared" si="2"/>
        <v>0</v>
      </c>
    </row>
    <row r="61" spans="1:9">
      <c r="A61" s="391">
        <v>57</v>
      </c>
      <c r="B61" s="705" t="s">
        <v>118</v>
      </c>
      <c r="C61" s="692">
        <v>34.79</v>
      </c>
      <c r="D61" s="685">
        <v>0</v>
      </c>
      <c r="E61" s="761">
        <v>0</v>
      </c>
      <c r="F61" s="761">
        <v>0</v>
      </c>
      <c r="G61" s="477">
        <f t="shared" si="1"/>
        <v>0</v>
      </c>
      <c r="I61" s="423">
        <f t="shared" si="2"/>
        <v>0</v>
      </c>
    </row>
    <row r="62" spans="1:9">
      <c r="A62" s="391">
        <v>58</v>
      </c>
      <c r="B62" s="705" t="s">
        <v>117</v>
      </c>
      <c r="C62" s="692">
        <v>17.28</v>
      </c>
      <c r="D62" s="685">
        <v>0</v>
      </c>
      <c r="E62" s="761">
        <v>0</v>
      </c>
      <c r="F62" s="761">
        <v>0</v>
      </c>
      <c r="G62" s="477">
        <f t="shared" si="1"/>
        <v>0</v>
      </c>
      <c r="I62" s="423">
        <f t="shared" si="2"/>
        <v>0</v>
      </c>
    </row>
    <row r="63" spans="1:9">
      <c r="A63" s="391">
        <v>59</v>
      </c>
      <c r="B63" s="705" t="s">
        <v>119</v>
      </c>
      <c r="C63" s="692">
        <v>61.06</v>
      </c>
      <c r="D63" s="685">
        <v>0</v>
      </c>
      <c r="E63" s="761">
        <v>0</v>
      </c>
      <c r="F63" s="761">
        <v>0</v>
      </c>
      <c r="G63" s="477">
        <f t="shared" si="1"/>
        <v>0</v>
      </c>
      <c r="I63" s="423">
        <f t="shared" si="2"/>
        <v>0</v>
      </c>
    </row>
    <row r="64" spans="1:9">
      <c r="A64" s="391">
        <v>60</v>
      </c>
      <c r="B64" s="705" t="s">
        <v>120</v>
      </c>
      <c r="C64" s="692">
        <v>14.94</v>
      </c>
      <c r="D64" s="685">
        <v>0</v>
      </c>
      <c r="E64" s="685">
        <v>0</v>
      </c>
      <c r="F64" s="685">
        <v>0</v>
      </c>
      <c r="G64" s="477">
        <f t="shared" si="1"/>
        <v>0</v>
      </c>
      <c r="I64" s="423">
        <f t="shared" si="2"/>
        <v>0</v>
      </c>
    </row>
    <row r="65" spans="1:9">
      <c r="A65" s="391">
        <v>61</v>
      </c>
      <c r="B65" s="705" t="s">
        <v>121</v>
      </c>
      <c r="C65" s="692">
        <v>62.1</v>
      </c>
      <c r="D65" s="685">
        <v>0</v>
      </c>
      <c r="E65" s="761">
        <v>0</v>
      </c>
      <c r="F65" s="761">
        <v>0</v>
      </c>
      <c r="G65" s="477">
        <f t="shared" si="1"/>
        <v>0</v>
      </c>
      <c r="I65" s="423">
        <f t="shared" si="2"/>
        <v>0</v>
      </c>
    </row>
    <row r="66" spans="1:9">
      <c r="A66" s="391">
        <v>62</v>
      </c>
      <c r="B66" s="705" t="s">
        <v>122</v>
      </c>
      <c r="C66" s="692">
        <v>2.25</v>
      </c>
      <c r="D66" s="685">
        <v>0</v>
      </c>
      <c r="E66" s="685">
        <v>0</v>
      </c>
      <c r="F66" s="685">
        <v>0</v>
      </c>
      <c r="G66" s="477">
        <f t="shared" si="1"/>
        <v>0</v>
      </c>
      <c r="I66" s="423">
        <f t="shared" si="2"/>
        <v>0</v>
      </c>
    </row>
    <row r="67" spans="1:9">
      <c r="A67" s="391">
        <v>63</v>
      </c>
      <c r="B67" s="762" t="s">
        <v>123</v>
      </c>
      <c r="C67" s="692">
        <v>12.2</v>
      </c>
      <c r="D67" s="685">
        <v>0</v>
      </c>
      <c r="E67" s="761">
        <v>0</v>
      </c>
      <c r="F67" s="761">
        <v>0</v>
      </c>
      <c r="G67" s="477">
        <f t="shared" si="1"/>
        <v>0</v>
      </c>
      <c r="I67" s="423">
        <f t="shared" si="2"/>
        <v>0</v>
      </c>
    </row>
    <row r="68" spans="1:9">
      <c r="A68" s="391">
        <v>64</v>
      </c>
      <c r="B68" s="705" t="s">
        <v>124</v>
      </c>
      <c r="C68" s="692">
        <v>47.59</v>
      </c>
      <c r="D68" s="685">
        <v>0</v>
      </c>
      <c r="E68" s="761">
        <v>0</v>
      </c>
      <c r="F68" s="761">
        <v>0</v>
      </c>
      <c r="G68" s="477">
        <f t="shared" si="1"/>
        <v>0</v>
      </c>
      <c r="I68" s="423">
        <f t="shared" si="2"/>
        <v>0</v>
      </c>
    </row>
    <row r="69" spans="1:9">
      <c r="A69" s="391">
        <v>65</v>
      </c>
      <c r="B69" s="705" t="s">
        <v>125</v>
      </c>
      <c r="C69" s="692">
        <v>22</v>
      </c>
      <c r="D69" s="685">
        <v>0</v>
      </c>
      <c r="E69" s="761">
        <v>0</v>
      </c>
      <c r="F69" s="761">
        <v>0</v>
      </c>
      <c r="G69" s="477">
        <f t="shared" si="1"/>
        <v>0</v>
      </c>
      <c r="I69" s="423">
        <f t="shared" si="2"/>
        <v>0</v>
      </c>
    </row>
    <row r="70" spans="1:9">
      <c r="A70" s="391">
        <v>66</v>
      </c>
      <c r="B70" s="762" t="s">
        <v>126</v>
      </c>
      <c r="C70" s="692">
        <v>3</v>
      </c>
      <c r="D70" s="685">
        <v>0</v>
      </c>
      <c r="E70" s="761">
        <v>0</v>
      </c>
      <c r="F70" s="761">
        <v>0</v>
      </c>
      <c r="G70" s="477">
        <f t="shared" ref="G70:G76" si="3">+F70-E70</f>
        <v>0</v>
      </c>
      <c r="I70" s="423">
        <f t="shared" ref="I70:I76" si="4">IF(F70&gt;0,1,0)</f>
        <v>0</v>
      </c>
    </row>
    <row r="71" spans="1:9">
      <c r="A71" s="391">
        <v>67</v>
      </c>
      <c r="B71" s="705" t="s">
        <v>127</v>
      </c>
      <c r="C71" s="692">
        <v>2.75</v>
      </c>
      <c r="D71" s="685">
        <v>0</v>
      </c>
      <c r="E71" s="761">
        <v>0</v>
      </c>
      <c r="F71" s="761">
        <v>0</v>
      </c>
      <c r="G71" s="477">
        <f t="shared" si="3"/>
        <v>0</v>
      </c>
      <c r="I71" s="423">
        <f t="shared" si="4"/>
        <v>0</v>
      </c>
    </row>
    <row r="72" spans="1:9">
      <c r="A72" s="391">
        <v>68</v>
      </c>
      <c r="B72" s="705" t="s">
        <v>128</v>
      </c>
      <c r="C72" s="692">
        <v>7</v>
      </c>
      <c r="D72" s="685">
        <v>0</v>
      </c>
      <c r="E72" s="761">
        <v>0</v>
      </c>
      <c r="F72" s="761">
        <v>0</v>
      </c>
      <c r="G72" s="477">
        <f t="shared" si="3"/>
        <v>0</v>
      </c>
      <c r="I72" s="423">
        <f t="shared" si="4"/>
        <v>0</v>
      </c>
    </row>
    <row r="73" spans="1:9">
      <c r="A73" s="391">
        <v>69</v>
      </c>
      <c r="B73" s="705" t="s">
        <v>129</v>
      </c>
      <c r="C73" s="692">
        <v>0.15</v>
      </c>
      <c r="D73" s="685">
        <v>0</v>
      </c>
      <c r="E73" s="761">
        <v>0</v>
      </c>
      <c r="F73" s="761">
        <v>0</v>
      </c>
      <c r="G73" s="477">
        <f t="shared" si="3"/>
        <v>0</v>
      </c>
      <c r="I73" s="423">
        <f t="shared" si="4"/>
        <v>0</v>
      </c>
    </row>
    <row r="74" spans="1:9">
      <c r="A74" s="391">
        <v>70</v>
      </c>
      <c r="B74" s="762" t="s">
        <v>130</v>
      </c>
      <c r="C74" s="692">
        <v>561</v>
      </c>
      <c r="D74" s="685">
        <v>0</v>
      </c>
      <c r="E74" s="761">
        <v>0</v>
      </c>
      <c r="F74" s="761">
        <v>0</v>
      </c>
      <c r="G74" s="477">
        <f t="shared" si="3"/>
        <v>0</v>
      </c>
      <c r="I74" s="423">
        <f t="shared" si="4"/>
        <v>0</v>
      </c>
    </row>
    <row r="75" spans="1:9">
      <c r="A75" s="391">
        <v>71</v>
      </c>
      <c r="B75" s="705" t="s">
        <v>132</v>
      </c>
      <c r="C75" s="692">
        <v>263.64</v>
      </c>
      <c r="D75" s="685">
        <v>0</v>
      </c>
      <c r="E75" s="761">
        <v>0</v>
      </c>
      <c r="F75" s="761">
        <v>0</v>
      </c>
      <c r="G75" s="477">
        <f t="shared" si="3"/>
        <v>0</v>
      </c>
      <c r="I75" s="423">
        <f t="shared" si="4"/>
        <v>0</v>
      </c>
    </row>
    <row r="76" spans="1:9">
      <c r="A76" s="391">
        <v>72</v>
      </c>
      <c r="B76" s="705" t="s">
        <v>131</v>
      </c>
      <c r="C76" s="692">
        <v>15</v>
      </c>
      <c r="D76" s="685">
        <v>0</v>
      </c>
      <c r="E76" s="761">
        <v>0</v>
      </c>
      <c r="F76" s="761">
        <v>0</v>
      </c>
      <c r="G76" s="477">
        <f t="shared" si="3"/>
        <v>0</v>
      </c>
      <c r="I76" s="423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E3BA5-B769-4D52-93DF-9FBD33A04EC5}">
  <sheetPr codeName="Sheet89">
    <tabColor rgb="FFFFCCFF"/>
  </sheetPr>
  <dimension ref="A1:I7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L13" sqref="L13"/>
    </sheetView>
  </sheetViews>
  <sheetFormatPr defaultColWidth="9" defaultRowHeight="18.75"/>
  <cols>
    <col min="1" max="1" width="9" style="423"/>
    <col min="2" max="2" width="15" style="423" customWidth="1"/>
    <col min="3" max="3" width="14" style="423" customWidth="1"/>
    <col min="4" max="4" width="13.140625" style="423" customWidth="1"/>
    <col min="5" max="5" width="13.42578125" style="423" customWidth="1"/>
    <col min="6" max="6" width="14" style="423" customWidth="1"/>
    <col min="7" max="7" width="12.140625" style="423" customWidth="1"/>
    <col min="8" max="16384" width="9" style="423"/>
  </cols>
  <sheetData>
    <row r="1" spans="1:9">
      <c r="A1" s="850" t="s">
        <v>610</v>
      </c>
      <c r="B1" s="850"/>
      <c r="C1" s="850"/>
      <c r="D1" s="850"/>
      <c r="E1" s="850"/>
      <c r="F1" s="850"/>
      <c r="G1" s="850"/>
    </row>
    <row r="2" spans="1:9">
      <c r="A2" s="850" t="s">
        <v>227</v>
      </c>
      <c r="B2" s="850" t="s">
        <v>4</v>
      </c>
      <c r="C2" s="870" t="s">
        <v>228</v>
      </c>
      <c r="D2" s="666" t="s">
        <v>285</v>
      </c>
      <c r="E2" s="666" t="s">
        <v>230</v>
      </c>
      <c r="F2" s="666" t="s">
        <v>230</v>
      </c>
      <c r="G2" s="870" t="s">
        <v>261</v>
      </c>
      <c r="I2" s="422" t="s">
        <v>318</v>
      </c>
    </row>
    <row r="3" spans="1:9">
      <c r="A3" s="850"/>
      <c r="B3" s="850"/>
      <c r="C3" s="870"/>
      <c r="D3" s="666" t="s">
        <v>286</v>
      </c>
      <c r="E3" s="666" t="s">
        <v>236</v>
      </c>
      <c r="F3" s="666" t="s">
        <v>235</v>
      </c>
      <c r="G3" s="870"/>
    </row>
    <row r="4" spans="1:9">
      <c r="A4" s="850" t="s">
        <v>40</v>
      </c>
      <c r="B4" s="850"/>
      <c r="C4" s="667">
        <f>SUM(C5:C76)</f>
        <v>305193.0500000001</v>
      </c>
      <c r="D4" s="667">
        <f>SUM(D5:D76)</f>
        <v>510.75</v>
      </c>
      <c r="E4" s="667">
        <f>SUM(E5:E76)</f>
        <v>514.75</v>
      </c>
      <c r="F4" s="667">
        <f>SUM(F5:F76)</f>
        <v>510.75</v>
      </c>
      <c r="G4" s="667">
        <f t="shared" ref="G4" si="0">SUM(G5:G76)</f>
        <v>-4</v>
      </c>
      <c r="I4" s="424">
        <f>SUM(I5:I76)</f>
        <v>4</v>
      </c>
    </row>
    <row r="5" spans="1:9">
      <c r="A5" s="391">
        <v>1</v>
      </c>
      <c r="B5" s="705" t="s">
        <v>164</v>
      </c>
      <c r="C5" s="692">
        <v>117735.83</v>
      </c>
      <c r="D5" s="685">
        <v>490.75</v>
      </c>
      <c r="E5" s="761">
        <v>494.75</v>
      </c>
      <c r="F5" s="761">
        <v>490.75</v>
      </c>
      <c r="G5" s="477">
        <f>+F5-E5</f>
        <v>-4</v>
      </c>
      <c r="I5" s="423">
        <f>IF(F5&gt;0,1,0)</f>
        <v>1</v>
      </c>
    </row>
    <row r="6" spans="1:9">
      <c r="A6" s="391">
        <v>2</v>
      </c>
      <c r="B6" s="705" t="s">
        <v>184</v>
      </c>
      <c r="C6" s="692">
        <v>31504</v>
      </c>
      <c r="D6" s="685">
        <v>13</v>
      </c>
      <c r="E6" s="761">
        <v>13</v>
      </c>
      <c r="F6" s="761">
        <v>13</v>
      </c>
      <c r="G6" s="477">
        <f t="shared" ref="G6:G69" si="1">+F6-E6</f>
        <v>0</v>
      </c>
      <c r="I6" s="423">
        <f t="shared" ref="I6:I69" si="2">IF(F6&gt;0,1,0)</f>
        <v>1</v>
      </c>
    </row>
    <row r="7" spans="1:9">
      <c r="A7" s="391">
        <v>3</v>
      </c>
      <c r="B7" s="705" t="s">
        <v>187</v>
      </c>
      <c r="C7" s="692">
        <v>24101</v>
      </c>
      <c r="D7" s="685">
        <v>4</v>
      </c>
      <c r="E7" s="761">
        <v>4</v>
      </c>
      <c r="F7" s="761">
        <v>4</v>
      </c>
      <c r="G7" s="477">
        <f t="shared" si="1"/>
        <v>0</v>
      </c>
      <c r="I7" s="423">
        <f t="shared" si="2"/>
        <v>1</v>
      </c>
    </row>
    <row r="8" spans="1:9">
      <c r="A8" s="391">
        <v>4</v>
      </c>
      <c r="B8" s="705" t="s">
        <v>185</v>
      </c>
      <c r="C8" s="692">
        <v>96</v>
      </c>
      <c r="D8" s="685">
        <v>3</v>
      </c>
      <c r="E8" s="761">
        <v>3</v>
      </c>
      <c r="F8" s="761">
        <v>3</v>
      </c>
      <c r="G8" s="477">
        <f t="shared" si="1"/>
        <v>0</v>
      </c>
      <c r="I8" s="423">
        <f t="shared" si="2"/>
        <v>1</v>
      </c>
    </row>
    <row r="9" spans="1:9">
      <c r="A9" s="391">
        <v>5</v>
      </c>
      <c r="B9" s="705" t="s">
        <v>155</v>
      </c>
      <c r="C9" s="692">
        <v>0.65</v>
      </c>
      <c r="D9" s="685">
        <v>0</v>
      </c>
      <c r="E9" s="761">
        <v>0</v>
      </c>
      <c r="F9" s="761">
        <v>0</v>
      </c>
      <c r="G9" s="477">
        <f t="shared" si="1"/>
        <v>0</v>
      </c>
      <c r="I9" s="423">
        <f t="shared" si="2"/>
        <v>0</v>
      </c>
    </row>
    <row r="10" spans="1:9">
      <c r="A10" s="391">
        <v>6</v>
      </c>
      <c r="B10" s="705" t="s">
        <v>156</v>
      </c>
      <c r="C10" s="692">
        <v>4.53</v>
      </c>
      <c r="D10" s="685">
        <v>0</v>
      </c>
      <c r="E10" s="761">
        <v>0</v>
      </c>
      <c r="F10" s="761">
        <v>0</v>
      </c>
      <c r="G10" s="477">
        <f t="shared" si="1"/>
        <v>0</v>
      </c>
      <c r="I10" s="423">
        <f t="shared" si="2"/>
        <v>0</v>
      </c>
    </row>
    <row r="11" spans="1:9">
      <c r="A11" s="391">
        <v>7</v>
      </c>
      <c r="B11" s="705" t="s">
        <v>157</v>
      </c>
      <c r="C11" s="692">
        <v>185.77</v>
      </c>
      <c r="D11" s="685">
        <v>0</v>
      </c>
      <c r="E11" s="761">
        <v>0</v>
      </c>
      <c r="F11" s="761">
        <v>0</v>
      </c>
      <c r="G11" s="477">
        <f t="shared" si="1"/>
        <v>0</v>
      </c>
      <c r="I11" s="423">
        <f t="shared" si="2"/>
        <v>0</v>
      </c>
    </row>
    <row r="12" spans="1:9">
      <c r="A12" s="391">
        <v>8</v>
      </c>
      <c r="B12" s="705" t="s">
        <v>217</v>
      </c>
      <c r="C12" s="692">
        <v>122.88</v>
      </c>
      <c r="D12" s="685">
        <v>0</v>
      </c>
      <c r="E12" s="761">
        <v>0</v>
      </c>
      <c r="F12" s="761">
        <v>0</v>
      </c>
      <c r="G12" s="477">
        <f t="shared" si="1"/>
        <v>0</v>
      </c>
      <c r="I12" s="423">
        <f t="shared" si="2"/>
        <v>0</v>
      </c>
    </row>
    <row r="13" spans="1:9">
      <c r="A13" s="391">
        <v>9</v>
      </c>
      <c r="B13" s="705" t="s">
        <v>158</v>
      </c>
      <c r="C13" s="692">
        <v>2</v>
      </c>
      <c r="D13" s="685">
        <v>0</v>
      </c>
      <c r="E13" s="761">
        <v>0</v>
      </c>
      <c r="F13" s="761">
        <v>0</v>
      </c>
      <c r="G13" s="477">
        <f t="shared" si="1"/>
        <v>0</v>
      </c>
      <c r="I13" s="423">
        <f t="shared" si="2"/>
        <v>0</v>
      </c>
    </row>
    <row r="14" spans="1:9">
      <c r="A14" s="391">
        <v>10</v>
      </c>
      <c r="B14" s="705" t="s">
        <v>159</v>
      </c>
      <c r="C14" s="692">
        <v>2.14</v>
      </c>
      <c r="D14" s="685">
        <v>0</v>
      </c>
      <c r="E14" s="761">
        <v>0</v>
      </c>
      <c r="F14" s="761">
        <v>0</v>
      </c>
      <c r="G14" s="477">
        <f t="shared" si="1"/>
        <v>0</v>
      </c>
      <c r="I14" s="423">
        <f t="shared" si="2"/>
        <v>0</v>
      </c>
    </row>
    <row r="15" spans="1:9">
      <c r="A15" s="391">
        <v>11</v>
      </c>
      <c r="B15" s="762" t="s">
        <v>160</v>
      </c>
      <c r="C15" s="692">
        <v>111</v>
      </c>
      <c r="D15" s="685">
        <v>0</v>
      </c>
      <c r="E15" s="761">
        <v>0</v>
      </c>
      <c r="F15" s="761">
        <v>0</v>
      </c>
      <c r="G15" s="477">
        <f t="shared" si="1"/>
        <v>0</v>
      </c>
      <c r="I15" s="423">
        <f t="shared" si="2"/>
        <v>0</v>
      </c>
    </row>
    <row r="16" spans="1:9">
      <c r="A16" s="391">
        <v>12</v>
      </c>
      <c r="B16" s="705" t="s">
        <v>161</v>
      </c>
      <c r="C16" s="692">
        <v>2.65</v>
      </c>
      <c r="D16" s="685">
        <v>0</v>
      </c>
      <c r="E16" s="761">
        <v>0</v>
      </c>
      <c r="F16" s="761">
        <v>0</v>
      </c>
      <c r="G16" s="477">
        <f t="shared" si="1"/>
        <v>0</v>
      </c>
      <c r="I16" s="423">
        <f t="shared" si="2"/>
        <v>0</v>
      </c>
    </row>
    <row r="17" spans="1:9">
      <c r="A17" s="391">
        <v>13</v>
      </c>
      <c r="B17" s="705" t="s">
        <v>162</v>
      </c>
      <c r="C17" s="692">
        <v>3.5</v>
      </c>
      <c r="D17" s="685">
        <v>0</v>
      </c>
      <c r="E17" s="761">
        <v>0</v>
      </c>
      <c r="F17" s="761">
        <v>0</v>
      </c>
      <c r="G17" s="477">
        <f t="shared" si="1"/>
        <v>0</v>
      </c>
      <c r="I17" s="423">
        <f t="shared" si="2"/>
        <v>0</v>
      </c>
    </row>
    <row r="18" spans="1:9">
      <c r="A18" s="391">
        <v>14</v>
      </c>
      <c r="B18" s="705" t="s">
        <v>174</v>
      </c>
      <c r="C18" s="692">
        <v>212.7</v>
      </c>
      <c r="D18" s="685">
        <v>0</v>
      </c>
      <c r="E18" s="761">
        <v>0</v>
      </c>
      <c r="F18" s="761">
        <v>0</v>
      </c>
      <c r="G18" s="477">
        <f t="shared" si="1"/>
        <v>0</v>
      </c>
      <c r="I18" s="423">
        <f t="shared" si="2"/>
        <v>0</v>
      </c>
    </row>
    <row r="19" spans="1:9">
      <c r="A19" s="391">
        <v>15</v>
      </c>
      <c r="B19" s="762" t="s">
        <v>175</v>
      </c>
      <c r="C19" s="692">
        <v>1.88</v>
      </c>
      <c r="D19" s="685">
        <v>0</v>
      </c>
      <c r="E19" s="761">
        <v>0</v>
      </c>
      <c r="F19" s="761">
        <v>0</v>
      </c>
      <c r="G19" s="477">
        <f t="shared" si="1"/>
        <v>0</v>
      </c>
      <c r="I19" s="423">
        <f t="shared" si="2"/>
        <v>0</v>
      </c>
    </row>
    <row r="20" spans="1:9">
      <c r="A20" s="391">
        <v>16</v>
      </c>
      <c r="B20" s="705" t="s">
        <v>176</v>
      </c>
      <c r="C20" s="692">
        <v>628.39</v>
      </c>
      <c r="D20" s="685">
        <v>0</v>
      </c>
      <c r="E20" s="685">
        <v>0</v>
      </c>
      <c r="F20" s="685">
        <v>0</v>
      </c>
      <c r="G20" s="477">
        <f t="shared" si="1"/>
        <v>0</v>
      </c>
      <c r="I20" s="423">
        <f t="shared" si="2"/>
        <v>0</v>
      </c>
    </row>
    <row r="21" spans="1:9">
      <c r="A21" s="391">
        <v>17</v>
      </c>
      <c r="B21" s="705" t="s">
        <v>177</v>
      </c>
      <c r="C21" s="692">
        <v>70.5</v>
      </c>
      <c r="D21" s="685">
        <v>0</v>
      </c>
      <c r="E21" s="761">
        <v>0</v>
      </c>
      <c r="F21" s="761">
        <v>0</v>
      </c>
      <c r="G21" s="477">
        <f t="shared" si="1"/>
        <v>0</v>
      </c>
      <c r="I21" s="423">
        <f t="shared" si="2"/>
        <v>0</v>
      </c>
    </row>
    <row r="22" spans="1:9">
      <c r="A22" s="391">
        <v>18</v>
      </c>
      <c r="B22" s="705" t="s">
        <v>178</v>
      </c>
      <c r="C22" s="692">
        <v>181</v>
      </c>
      <c r="D22" s="685">
        <v>0</v>
      </c>
      <c r="E22" s="761">
        <v>0</v>
      </c>
      <c r="F22" s="761">
        <v>0</v>
      </c>
      <c r="G22" s="477">
        <f t="shared" si="1"/>
        <v>0</v>
      </c>
      <c r="I22" s="423">
        <f t="shared" si="2"/>
        <v>0</v>
      </c>
    </row>
    <row r="23" spans="1:9">
      <c r="A23" s="391">
        <v>19</v>
      </c>
      <c r="B23" s="705" t="s">
        <v>179</v>
      </c>
      <c r="C23" s="692">
        <v>2.2200000000000002</v>
      </c>
      <c r="D23" s="685">
        <v>0</v>
      </c>
      <c r="E23" s="685">
        <v>0</v>
      </c>
      <c r="F23" s="685">
        <v>0</v>
      </c>
      <c r="G23" s="477">
        <f t="shared" si="1"/>
        <v>0</v>
      </c>
      <c r="I23" s="423">
        <f t="shared" si="2"/>
        <v>0</v>
      </c>
    </row>
    <row r="24" spans="1:9">
      <c r="A24" s="391">
        <v>20</v>
      </c>
      <c r="B24" s="705" t="s">
        <v>181</v>
      </c>
      <c r="C24" s="692">
        <v>1.75</v>
      </c>
      <c r="D24" s="685">
        <v>0</v>
      </c>
      <c r="E24" s="761">
        <v>0</v>
      </c>
      <c r="F24" s="761">
        <v>0</v>
      </c>
      <c r="G24" s="477">
        <f t="shared" si="1"/>
        <v>0</v>
      </c>
      <c r="I24" s="423">
        <f t="shared" si="2"/>
        <v>0</v>
      </c>
    </row>
    <row r="25" spans="1:9">
      <c r="A25" s="391">
        <v>21</v>
      </c>
      <c r="B25" s="705" t="s">
        <v>165</v>
      </c>
      <c r="C25" s="692">
        <v>86.97</v>
      </c>
      <c r="D25" s="685">
        <v>0</v>
      </c>
      <c r="E25" s="761">
        <v>0</v>
      </c>
      <c r="F25" s="761">
        <v>0</v>
      </c>
      <c r="G25" s="477">
        <f t="shared" si="1"/>
        <v>0</v>
      </c>
      <c r="I25" s="423">
        <f t="shared" si="2"/>
        <v>0</v>
      </c>
    </row>
    <row r="26" spans="1:9">
      <c r="A26" s="391">
        <v>22</v>
      </c>
      <c r="B26" s="762" t="s">
        <v>166</v>
      </c>
      <c r="C26" s="692">
        <v>467</v>
      </c>
      <c r="D26" s="685">
        <v>0</v>
      </c>
      <c r="E26" s="761">
        <v>0</v>
      </c>
      <c r="F26" s="761">
        <v>0</v>
      </c>
      <c r="G26" s="477">
        <f t="shared" si="1"/>
        <v>0</v>
      </c>
      <c r="I26" s="423">
        <f t="shared" si="2"/>
        <v>0</v>
      </c>
    </row>
    <row r="27" spans="1:9">
      <c r="A27" s="391">
        <v>23</v>
      </c>
      <c r="B27" s="705" t="s">
        <v>167</v>
      </c>
      <c r="C27" s="692">
        <v>6474</v>
      </c>
      <c r="D27" s="685">
        <v>0</v>
      </c>
      <c r="E27" s="761">
        <v>0</v>
      </c>
      <c r="F27" s="761">
        <v>0</v>
      </c>
      <c r="G27" s="477">
        <f t="shared" si="1"/>
        <v>0</v>
      </c>
      <c r="I27" s="423">
        <f t="shared" si="2"/>
        <v>0</v>
      </c>
    </row>
    <row r="28" spans="1:9">
      <c r="A28" s="391">
        <v>24</v>
      </c>
      <c r="B28" s="705" t="s">
        <v>168</v>
      </c>
      <c r="C28" s="692">
        <v>671</v>
      </c>
      <c r="D28" s="685">
        <v>0</v>
      </c>
      <c r="E28" s="761">
        <v>0</v>
      </c>
      <c r="F28" s="761">
        <v>0</v>
      </c>
      <c r="G28" s="477">
        <f t="shared" si="1"/>
        <v>0</v>
      </c>
      <c r="I28" s="423">
        <f t="shared" si="2"/>
        <v>0</v>
      </c>
    </row>
    <row r="29" spans="1:9">
      <c r="A29" s="391">
        <v>25</v>
      </c>
      <c r="B29" s="705" t="s">
        <v>169</v>
      </c>
      <c r="C29" s="692">
        <v>1760.25</v>
      </c>
      <c r="D29" s="685">
        <v>0</v>
      </c>
      <c r="E29" s="685">
        <v>0</v>
      </c>
      <c r="F29" s="685">
        <v>0</v>
      </c>
      <c r="G29" s="477">
        <f t="shared" si="1"/>
        <v>0</v>
      </c>
      <c r="I29" s="423">
        <f t="shared" si="2"/>
        <v>0</v>
      </c>
    </row>
    <row r="30" spans="1:9">
      <c r="A30" s="391">
        <v>26</v>
      </c>
      <c r="B30" s="705" t="s">
        <v>170</v>
      </c>
      <c r="C30" s="692">
        <v>12339.5</v>
      </c>
      <c r="D30" s="685">
        <v>0</v>
      </c>
      <c r="E30" s="761">
        <v>0</v>
      </c>
      <c r="F30" s="761">
        <v>0</v>
      </c>
      <c r="G30" s="477">
        <f t="shared" si="1"/>
        <v>0</v>
      </c>
      <c r="I30" s="423">
        <f t="shared" si="2"/>
        <v>0</v>
      </c>
    </row>
    <row r="31" spans="1:9">
      <c r="A31" s="391">
        <v>27</v>
      </c>
      <c r="B31" s="705" t="s">
        <v>171</v>
      </c>
      <c r="C31" s="692">
        <v>0.5</v>
      </c>
      <c r="D31" s="685">
        <v>0</v>
      </c>
      <c r="E31" s="761">
        <v>0</v>
      </c>
      <c r="F31" s="761">
        <v>0</v>
      </c>
      <c r="G31" s="477">
        <f t="shared" si="1"/>
        <v>0</v>
      </c>
      <c r="I31" s="423">
        <f t="shared" si="2"/>
        <v>0</v>
      </c>
    </row>
    <row r="32" spans="1:9">
      <c r="A32" s="391">
        <v>28</v>
      </c>
      <c r="B32" s="705" t="s">
        <v>172</v>
      </c>
      <c r="C32" s="692">
        <v>68.94</v>
      </c>
      <c r="D32" s="685">
        <v>0</v>
      </c>
      <c r="E32" s="761">
        <v>0</v>
      </c>
      <c r="F32" s="761">
        <v>0</v>
      </c>
      <c r="G32" s="477">
        <f t="shared" si="1"/>
        <v>0</v>
      </c>
      <c r="I32" s="423">
        <f t="shared" si="2"/>
        <v>0</v>
      </c>
    </row>
    <row r="33" spans="1:9">
      <c r="A33" s="391">
        <v>29</v>
      </c>
      <c r="B33" s="705" t="s">
        <v>134</v>
      </c>
      <c r="C33" s="692">
        <v>0.5</v>
      </c>
      <c r="D33" s="685">
        <v>0</v>
      </c>
      <c r="E33" s="761">
        <v>0</v>
      </c>
      <c r="F33" s="761">
        <v>0</v>
      </c>
      <c r="G33" s="477">
        <f t="shared" si="1"/>
        <v>0</v>
      </c>
      <c r="I33" s="423">
        <f t="shared" si="2"/>
        <v>0</v>
      </c>
    </row>
    <row r="34" spans="1:9">
      <c r="A34" s="391">
        <v>30</v>
      </c>
      <c r="B34" s="705" t="s">
        <v>135</v>
      </c>
      <c r="C34" s="692">
        <v>0.25</v>
      </c>
      <c r="D34" s="685">
        <v>0</v>
      </c>
      <c r="E34" s="761">
        <v>0</v>
      </c>
      <c r="F34" s="761">
        <v>0</v>
      </c>
      <c r="G34" s="477">
        <f t="shared" si="1"/>
        <v>0</v>
      </c>
      <c r="I34" s="423">
        <f t="shared" si="2"/>
        <v>0</v>
      </c>
    </row>
    <row r="35" spans="1:9">
      <c r="A35" s="391">
        <v>31</v>
      </c>
      <c r="B35" s="705" t="s">
        <v>136</v>
      </c>
      <c r="C35" s="692">
        <v>27</v>
      </c>
      <c r="D35" s="685">
        <v>0</v>
      </c>
      <c r="E35" s="761">
        <v>0</v>
      </c>
      <c r="F35" s="761">
        <v>0</v>
      </c>
      <c r="G35" s="477">
        <f t="shared" si="1"/>
        <v>0</v>
      </c>
      <c r="I35" s="423">
        <f t="shared" si="2"/>
        <v>0</v>
      </c>
    </row>
    <row r="36" spans="1:9">
      <c r="A36" s="391">
        <v>32</v>
      </c>
      <c r="B36" s="705" t="s">
        <v>137</v>
      </c>
      <c r="C36" s="692">
        <v>4.3</v>
      </c>
      <c r="D36" s="685">
        <v>0</v>
      </c>
      <c r="E36" s="761">
        <v>0</v>
      </c>
      <c r="F36" s="761">
        <v>0</v>
      </c>
      <c r="G36" s="477">
        <f t="shared" si="1"/>
        <v>0</v>
      </c>
      <c r="I36" s="423">
        <f t="shared" si="2"/>
        <v>0</v>
      </c>
    </row>
    <row r="37" spans="1:9">
      <c r="A37" s="391">
        <v>33</v>
      </c>
      <c r="B37" s="705" t="s">
        <v>138</v>
      </c>
      <c r="C37" s="692">
        <v>48.78</v>
      </c>
      <c r="D37" s="685">
        <v>0</v>
      </c>
      <c r="E37" s="761">
        <v>0</v>
      </c>
      <c r="F37" s="761">
        <v>0</v>
      </c>
      <c r="G37" s="477">
        <f t="shared" si="1"/>
        <v>0</v>
      </c>
      <c r="I37" s="423">
        <f t="shared" si="2"/>
        <v>0</v>
      </c>
    </row>
    <row r="38" spans="1:9">
      <c r="A38" s="391">
        <v>34</v>
      </c>
      <c r="B38" s="705" t="s">
        <v>139</v>
      </c>
      <c r="C38" s="692">
        <v>77.75</v>
      </c>
      <c r="D38" s="685">
        <v>0</v>
      </c>
      <c r="E38" s="761">
        <v>0</v>
      </c>
      <c r="F38" s="761">
        <v>0</v>
      </c>
      <c r="G38" s="477">
        <f t="shared" si="1"/>
        <v>0</v>
      </c>
      <c r="I38" s="423">
        <f t="shared" si="2"/>
        <v>0</v>
      </c>
    </row>
    <row r="39" spans="1:9">
      <c r="A39" s="391">
        <v>35</v>
      </c>
      <c r="B39" s="705" t="s">
        <v>140</v>
      </c>
      <c r="C39" s="692">
        <v>11.08</v>
      </c>
      <c r="D39" s="685">
        <v>0</v>
      </c>
      <c r="E39" s="761">
        <v>0</v>
      </c>
      <c r="F39" s="761">
        <v>0</v>
      </c>
      <c r="G39" s="477">
        <f t="shared" si="1"/>
        <v>0</v>
      </c>
      <c r="I39" s="423">
        <f t="shared" si="2"/>
        <v>0</v>
      </c>
    </row>
    <row r="40" spans="1:9">
      <c r="A40" s="391">
        <v>36</v>
      </c>
      <c r="B40" s="705" t="s">
        <v>142</v>
      </c>
      <c r="C40" s="692">
        <v>3</v>
      </c>
      <c r="D40" s="685">
        <v>0</v>
      </c>
      <c r="E40" s="761">
        <v>0</v>
      </c>
      <c r="F40" s="761">
        <v>0</v>
      </c>
      <c r="G40" s="477">
        <f t="shared" si="1"/>
        <v>0</v>
      </c>
      <c r="I40" s="423">
        <f t="shared" si="2"/>
        <v>0</v>
      </c>
    </row>
    <row r="41" spans="1:9">
      <c r="A41" s="391">
        <v>37</v>
      </c>
      <c r="B41" s="762" t="s">
        <v>144</v>
      </c>
      <c r="C41" s="692">
        <v>3</v>
      </c>
      <c r="D41" s="685">
        <v>0</v>
      </c>
      <c r="E41" s="761">
        <v>0</v>
      </c>
      <c r="F41" s="761">
        <v>0</v>
      </c>
      <c r="G41" s="477">
        <f t="shared" si="1"/>
        <v>0</v>
      </c>
      <c r="I41" s="423">
        <f t="shared" si="2"/>
        <v>0</v>
      </c>
    </row>
    <row r="42" spans="1:9">
      <c r="A42" s="391">
        <v>38</v>
      </c>
      <c r="B42" s="705" t="s">
        <v>145</v>
      </c>
      <c r="C42" s="692">
        <v>1.75</v>
      </c>
      <c r="D42" s="685">
        <v>0</v>
      </c>
      <c r="E42" s="761">
        <v>0</v>
      </c>
      <c r="F42" s="761">
        <v>0</v>
      </c>
      <c r="G42" s="477">
        <f t="shared" si="1"/>
        <v>0</v>
      </c>
      <c r="I42" s="423">
        <f t="shared" si="2"/>
        <v>0</v>
      </c>
    </row>
    <row r="43" spans="1:9">
      <c r="A43" s="391">
        <v>39</v>
      </c>
      <c r="B43" s="705" t="s">
        <v>269</v>
      </c>
      <c r="C43" s="692">
        <v>78.069999999999993</v>
      </c>
      <c r="D43" s="685">
        <v>0</v>
      </c>
      <c r="E43" s="761">
        <v>0</v>
      </c>
      <c r="F43" s="761">
        <v>0</v>
      </c>
      <c r="G43" s="477">
        <f t="shared" si="1"/>
        <v>0</v>
      </c>
      <c r="I43" s="423">
        <f t="shared" si="2"/>
        <v>0</v>
      </c>
    </row>
    <row r="44" spans="1:9">
      <c r="A44" s="391">
        <v>40</v>
      </c>
      <c r="B44" s="705" t="s">
        <v>147</v>
      </c>
      <c r="C44" s="692">
        <v>18</v>
      </c>
      <c r="D44" s="685">
        <v>0</v>
      </c>
      <c r="E44" s="761">
        <v>0</v>
      </c>
      <c r="F44" s="761">
        <v>0</v>
      </c>
      <c r="G44" s="477">
        <f t="shared" si="1"/>
        <v>0</v>
      </c>
      <c r="I44" s="423">
        <f t="shared" si="2"/>
        <v>0</v>
      </c>
    </row>
    <row r="45" spans="1:9">
      <c r="A45" s="391">
        <v>41</v>
      </c>
      <c r="B45" s="705" t="s">
        <v>148</v>
      </c>
      <c r="C45" s="692">
        <v>9</v>
      </c>
      <c r="D45" s="685">
        <v>0</v>
      </c>
      <c r="E45" s="761">
        <v>0</v>
      </c>
      <c r="F45" s="761">
        <v>0</v>
      </c>
      <c r="G45" s="477">
        <f t="shared" si="1"/>
        <v>0</v>
      </c>
      <c r="I45" s="423">
        <f t="shared" si="2"/>
        <v>0</v>
      </c>
    </row>
    <row r="46" spans="1:9">
      <c r="A46" s="391">
        <v>42</v>
      </c>
      <c r="B46" s="705" t="s">
        <v>149</v>
      </c>
      <c r="C46" s="692">
        <v>63</v>
      </c>
      <c r="D46" s="685">
        <v>0</v>
      </c>
      <c r="E46" s="761">
        <v>0</v>
      </c>
      <c r="F46" s="761">
        <v>0</v>
      </c>
      <c r="G46" s="477">
        <f t="shared" si="1"/>
        <v>0</v>
      </c>
      <c r="I46" s="423">
        <f t="shared" si="2"/>
        <v>0</v>
      </c>
    </row>
    <row r="47" spans="1:9">
      <c r="A47" s="391">
        <v>43</v>
      </c>
      <c r="B47" s="705" t="s">
        <v>152</v>
      </c>
      <c r="C47" s="692">
        <v>17</v>
      </c>
      <c r="D47" s="773">
        <v>0</v>
      </c>
      <c r="E47" s="773">
        <v>0</v>
      </c>
      <c r="F47" s="761">
        <v>0</v>
      </c>
      <c r="G47" s="477">
        <f t="shared" si="1"/>
        <v>0</v>
      </c>
      <c r="I47" s="423">
        <f t="shared" si="2"/>
        <v>0</v>
      </c>
    </row>
    <row r="48" spans="1:9">
      <c r="A48" s="391">
        <v>44</v>
      </c>
      <c r="B48" s="705" t="s">
        <v>153</v>
      </c>
      <c r="C48" s="692">
        <v>1</v>
      </c>
      <c r="D48" s="685">
        <v>0</v>
      </c>
      <c r="E48" s="761">
        <v>0</v>
      </c>
      <c r="F48" s="761">
        <v>0</v>
      </c>
      <c r="G48" s="477">
        <f t="shared" si="1"/>
        <v>0</v>
      </c>
      <c r="I48" s="423">
        <f t="shared" si="2"/>
        <v>0</v>
      </c>
    </row>
    <row r="49" spans="1:9">
      <c r="A49" s="391">
        <v>45</v>
      </c>
      <c r="B49" s="705" t="s">
        <v>183</v>
      </c>
      <c r="C49" s="692">
        <v>390</v>
      </c>
      <c r="D49" s="685">
        <v>0</v>
      </c>
      <c r="E49" s="761">
        <v>0</v>
      </c>
      <c r="F49" s="761">
        <v>0</v>
      </c>
      <c r="G49" s="477">
        <f t="shared" si="1"/>
        <v>0</v>
      </c>
      <c r="I49" s="423">
        <f t="shared" si="2"/>
        <v>0</v>
      </c>
    </row>
    <row r="50" spans="1:9">
      <c r="A50" s="391">
        <v>46</v>
      </c>
      <c r="B50" s="705" t="s">
        <v>186</v>
      </c>
      <c r="C50" s="692">
        <v>78190</v>
      </c>
      <c r="D50" s="685">
        <v>0</v>
      </c>
      <c r="E50" s="761">
        <v>0</v>
      </c>
      <c r="F50" s="761">
        <v>0</v>
      </c>
      <c r="G50" s="477">
        <f t="shared" si="1"/>
        <v>0</v>
      </c>
      <c r="I50" s="423">
        <f t="shared" si="2"/>
        <v>0</v>
      </c>
    </row>
    <row r="51" spans="1:9">
      <c r="A51" s="391">
        <v>47</v>
      </c>
      <c r="B51" s="705" t="s">
        <v>188</v>
      </c>
      <c r="C51" s="692">
        <v>150</v>
      </c>
      <c r="D51" s="685">
        <v>0</v>
      </c>
      <c r="E51" s="761">
        <v>0</v>
      </c>
      <c r="F51" s="761">
        <v>0</v>
      </c>
      <c r="G51" s="477">
        <f t="shared" si="1"/>
        <v>0</v>
      </c>
      <c r="I51" s="423">
        <f t="shared" si="2"/>
        <v>0</v>
      </c>
    </row>
    <row r="52" spans="1:9">
      <c r="A52" s="391">
        <v>48</v>
      </c>
      <c r="B52" s="705" t="s">
        <v>189</v>
      </c>
      <c r="C52" s="692">
        <v>6634.34</v>
      </c>
      <c r="D52" s="685">
        <v>0</v>
      </c>
      <c r="E52" s="685">
        <v>0</v>
      </c>
      <c r="F52" s="685">
        <v>0</v>
      </c>
      <c r="G52" s="477">
        <f t="shared" si="1"/>
        <v>0</v>
      </c>
      <c r="I52" s="423">
        <f t="shared" si="2"/>
        <v>0</v>
      </c>
    </row>
    <row r="53" spans="1:9">
      <c r="A53" s="391">
        <v>49</v>
      </c>
      <c r="B53" s="705" t="s">
        <v>190</v>
      </c>
      <c r="C53" s="692">
        <v>7411</v>
      </c>
      <c r="D53" s="685">
        <v>0</v>
      </c>
      <c r="E53" s="761">
        <v>0</v>
      </c>
      <c r="F53" s="761">
        <v>0</v>
      </c>
      <c r="G53" s="477">
        <f t="shared" si="1"/>
        <v>0</v>
      </c>
      <c r="I53" s="423">
        <f t="shared" si="2"/>
        <v>0</v>
      </c>
    </row>
    <row r="54" spans="1:9">
      <c r="A54" s="391">
        <v>50</v>
      </c>
      <c r="B54" s="705" t="s">
        <v>191</v>
      </c>
      <c r="C54" s="692">
        <v>437</v>
      </c>
      <c r="D54" s="685">
        <v>0</v>
      </c>
      <c r="E54" s="761">
        <v>0</v>
      </c>
      <c r="F54" s="761">
        <v>0</v>
      </c>
      <c r="G54" s="477">
        <f t="shared" si="1"/>
        <v>0</v>
      </c>
      <c r="I54" s="423">
        <f t="shared" si="2"/>
        <v>0</v>
      </c>
    </row>
    <row r="55" spans="1:9">
      <c r="A55" s="391">
        <v>51</v>
      </c>
      <c r="B55" s="705" t="s">
        <v>192</v>
      </c>
      <c r="C55" s="692">
        <v>5683</v>
      </c>
      <c r="D55" s="685">
        <v>0</v>
      </c>
      <c r="E55" s="761">
        <v>0</v>
      </c>
      <c r="F55" s="761">
        <v>0</v>
      </c>
      <c r="G55" s="477">
        <f t="shared" si="1"/>
        <v>0</v>
      </c>
      <c r="I55" s="423">
        <f t="shared" si="2"/>
        <v>0</v>
      </c>
    </row>
    <row r="56" spans="1:9">
      <c r="A56" s="391">
        <v>52</v>
      </c>
      <c r="B56" s="705" t="s">
        <v>193</v>
      </c>
      <c r="C56" s="692">
        <v>5234.01</v>
      </c>
      <c r="D56" s="685">
        <v>0</v>
      </c>
      <c r="E56" s="761">
        <v>0</v>
      </c>
      <c r="F56" s="761">
        <v>0</v>
      </c>
      <c r="G56" s="477">
        <f t="shared" si="1"/>
        <v>0</v>
      </c>
      <c r="I56" s="423">
        <f t="shared" si="2"/>
        <v>0</v>
      </c>
    </row>
    <row r="57" spans="1:9">
      <c r="A57" s="391">
        <v>53</v>
      </c>
      <c r="B57" s="705" t="s">
        <v>194</v>
      </c>
      <c r="C57" s="692">
        <v>1495.68</v>
      </c>
      <c r="D57" s="685">
        <v>0</v>
      </c>
      <c r="E57" s="761">
        <v>0</v>
      </c>
      <c r="F57" s="761">
        <v>0</v>
      </c>
      <c r="G57" s="477">
        <f t="shared" si="1"/>
        <v>0</v>
      </c>
      <c r="I57" s="423">
        <f t="shared" si="2"/>
        <v>0</v>
      </c>
    </row>
    <row r="58" spans="1:9">
      <c r="A58" s="391">
        <v>54</v>
      </c>
      <c r="B58" s="705" t="s">
        <v>195</v>
      </c>
      <c r="C58" s="692">
        <v>392.49</v>
      </c>
      <c r="D58" s="685">
        <v>0</v>
      </c>
      <c r="E58" s="761">
        <v>0</v>
      </c>
      <c r="F58" s="761">
        <v>0</v>
      </c>
      <c r="G58" s="477">
        <f t="shared" si="1"/>
        <v>0</v>
      </c>
      <c r="I58" s="423">
        <f t="shared" si="2"/>
        <v>0</v>
      </c>
    </row>
    <row r="59" spans="1:9">
      <c r="A59" s="391">
        <v>55</v>
      </c>
      <c r="B59" s="705" t="s">
        <v>196</v>
      </c>
      <c r="C59" s="692">
        <v>774</v>
      </c>
      <c r="D59" s="685">
        <v>0</v>
      </c>
      <c r="E59" s="761">
        <v>0</v>
      </c>
      <c r="F59" s="761">
        <v>0</v>
      </c>
      <c r="G59" s="477">
        <f t="shared" si="1"/>
        <v>0</v>
      </c>
      <c r="I59" s="423">
        <f t="shared" si="2"/>
        <v>0</v>
      </c>
    </row>
    <row r="60" spans="1:9">
      <c r="A60" s="391">
        <v>56</v>
      </c>
      <c r="B60" s="705" t="s">
        <v>116</v>
      </c>
      <c r="C60" s="692">
        <v>72.75</v>
      </c>
      <c r="D60" s="685">
        <v>0</v>
      </c>
      <c r="E60" s="761">
        <v>0</v>
      </c>
      <c r="F60" s="761">
        <v>0</v>
      </c>
      <c r="G60" s="477">
        <f t="shared" si="1"/>
        <v>0</v>
      </c>
      <c r="I60" s="423">
        <f t="shared" si="2"/>
        <v>0</v>
      </c>
    </row>
    <row r="61" spans="1:9">
      <c r="A61" s="391">
        <v>57</v>
      </c>
      <c r="B61" s="705" t="s">
        <v>118</v>
      </c>
      <c r="C61" s="692">
        <v>34.79</v>
      </c>
      <c r="D61" s="685">
        <v>0</v>
      </c>
      <c r="E61" s="761">
        <v>0</v>
      </c>
      <c r="F61" s="761">
        <v>0</v>
      </c>
      <c r="G61" s="477">
        <f t="shared" si="1"/>
        <v>0</v>
      </c>
      <c r="I61" s="423">
        <f t="shared" si="2"/>
        <v>0</v>
      </c>
    </row>
    <row r="62" spans="1:9">
      <c r="A62" s="391">
        <v>58</v>
      </c>
      <c r="B62" s="705" t="s">
        <v>117</v>
      </c>
      <c r="C62" s="692">
        <v>17.28</v>
      </c>
      <c r="D62" s="685">
        <v>0</v>
      </c>
      <c r="E62" s="761">
        <v>0</v>
      </c>
      <c r="F62" s="761">
        <v>0</v>
      </c>
      <c r="G62" s="477">
        <f t="shared" si="1"/>
        <v>0</v>
      </c>
      <c r="I62" s="423">
        <f t="shared" si="2"/>
        <v>0</v>
      </c>
    </row>
    <row r="63" spans="1:9">
      <c r="A63" s="391">
        <v>59</v>
      </c>
      <c r="B63" s="705" t="s">
        <v>119</v>
      </c>
      <c r="C63" s="692">
        <v>61.06</v>
      </c>
      <c r="D63" s="685">
        <v>0</v>
      </c>
      <c r="E63" s="761">
        <v>0</v>
      </c>
      <c r="F63" s="761">
        <v>0</v>
      </c>
      <c r="G63" s="477">
        <f t="shared" si="1"/>
        <v>0</v>
      </c>
      <c r="I63" s="423">
        <f t="shared" si="2"/>
        <v>0</v>
      </c>
    </row>
    <row r="64" spans="1:9">
      <c r="A64" s="391">
        <v>60</v>
      </c>
      <c r="B64" s="705" t="s">
        <v>120</v>
      </c>
      <c r="C64" s="692">
        <v>14.94</v>
      </c>
      <c r="D64" s="685">
        <v>0</v>
      </c>
      <c r="E64" s="685">
        <v>0</v>
      </c>
      <c r="F64" s="685">
        <v>0</v>
      </c>
      <c r="G64" s="477">
        <f t="shared" si="1"/>
        <v>0</v>
      </c>
      <c r="I64" s="423">
        <f t="shared" si="2"/>
        <v>0</v>
      </c>
    </row>
    <row r="65" spans="1:9">
      <c r="A65" s="391">
        <v>61</v>
      </c>
      <c r="B65" s="705" t="s">
        <v>121</v>
      </c>
      <c r="C65" s="692">
        <v>62.1</v>
      </c>
      <c r="D65" s="685">
        <v>0</v>
      </c>
      <c r="E65" s="761">
        <v>0</v>
      </c>
      <c r="F65" s="761">
        <v>0</v>
      </c>
      <c r="G65" s="477">
        <f t="shared" si="1"/>
        <v>0</v>
      </c>
      <c r="I65" s="423">
        <f t="shared" si="2"/>
        <v>0</v>
      </c>
    </row>
    <row r="66" spans="1:9">
      <c r="A66" s="391">
        <v>62</v>
      </c>
      <c r="B66" s="705" t="s">
        <v>122</v>
      </c>
      <c r="C66" s="692">
        <v>2.25</v>
      </c>
      <c r="D66" s="685">
        <v>0</v>
      </c>
      <c r="E66" s="685">
        <v>0</v>
      </c>
      <c r="F66" s="685">
        <v>0</v>
      </c>
      <c r="G66" s="477">
        <f t="shared" si="1"/>
        <v>0</v>
      </c>
      <c r="I66" s="423">
        <f t="shared" si="2"/>
        <v>0</v>
      </c>
    </row>
    <row r="67" spans="1:9">
      <c r="A67" s="391">
        <v>63</v>
      </c>
      <c r="B67" s="762" t="s">
        <v>123</v>
      </c>
      <c r="C67" s="692">
        <v>12.2</v>
      </c>
      <c r="D67" s="685">
        <v>0</v>
      </c>
      <c r="E67" s="761">
        <v>0</v>
      </c>
      <c r="F67" s="761">
        <v>0</v>
      </c>
      <c r="G67" s="477">
        <f t="shared" si="1"/>
        <v>0</v>
      </c>
      <c r="I67" s="423">
        <f t="shared" si="2"/>
        <v>0</v>
      </c>
    </row>
    <row r="68" spans="1:9">
      <c r="A68" s="391">
        <v>64</v>
      </c>
      <c r="B68" s="705" t="s">
        <v>124</v>
      </c>
      <c r="C68" s="692">
        <v>47.59</v>
      </c>
      <c r="D68" s="685">
        <v>0</v>
      </c>
      <c r="E68" s="761">
        <v>0</v>
      </c>
      <c r="F68" s="761">
        <v>0</v>
      </c>
      <c r="G68" s="477">
        <f t="shared" si="1"/>
        <v>0</v>
      </c>
      <c r="I68" s="423">
        <f t="shared" si="2"/>
        <v>0</v>
      </c>
    </row>
    <row r="69" spans="1:9">
      <c r="A69" s="391">
        <v>65</v>
      </c>
      <c r="B69" s="705" t="s">
        <v>125</v>
      </c>
      <c r="C69" s="692">
        <v>22</v>
      </c>
      <c r="D69" s="685">
        <v>0</v>
      </c>
      <c r="E69" s="761">
        <v>0</v>
      </c>
      <c r="F69" s="761">
        <v>0</v>
      </c>
      <c r="G69" s="477">
        <f t="shared" si="1"/>
        <v>0</v>
      </c>
      <c r="I69" s="423">
        <f t="shared" si="2"/>
        <v>0</v>
      </c>
    </row>
    <row r="70" spans="1:9">
      <c r="A70" s="391">
        <v>66</v>
      </c>
      <c r="B70" s="762" t="s">
        <v>126</v>
      </c>
      <c r="C70" s="692">
        <v>3</v>
      </c>
      <c r="D70" s="685">
        <v>0</v>
      </c>
      <c r="E70" s="761">
        <v>0</v>
      </c>
      <c r="F70" s="761">
        <v>0</v>
      </c>
      <c r="G70" s="477">
        <f t="shared" ref="G70:G76" si="3">+F70-E70</f>
        <v>0</v>
      </c>
      <c r="I70" s="423">
        <f t="shared" ref="I70:I76" si="4">IF(F70&gt;0,1,0)</f>
        <v>0</v>
      </c>
    </row>
    <row r="71" spans="1:9">
      <c r="A71" s="391">
        <v>67</v>
      </c>
      <c r="B71" s="705" t="s">
        <v>127</v>
      </c>
      <c r="C71" s="692">
        <v>2.75</v>
      </c>
      <c r="D71" s="685">
        <v>0</v>
      </c>
      <c r="E71" s="761">
        <v>0</v>
      </c>
      <c r="F71" s="761">
        <v>0</v>
      </c>
      <c r="G71" s="477">
        <f t="shared" si="3"/>
        <v>0</v>
      </c>
      <c r="I71" s="423">
        <f t="shared" si="4"/>
        <v>0</v>
      </c>
    </row>
    <row r="72" spans="1:9">
      <c r="A72" s="391">
        <v>68</v>
      </c>
      <c r="B72" s="705" t="s">
        <v>128</v>
      </c>
      <c r="C72" s="692">
        <v>7</v>
      </c>
      <c r="D72" s="685">
        <v>0</v>
      </c>
      <c r="E72" s="761">
        <v>0</v>
      </c>
      <c r="F72" s="761">
        <v>0</v>
      </c>
      <c r="G72" s="477">
        <f t="shared" si="3"/>
        <v>0</v>
      </c>
      <c r="I72" s="423">
        <f t="shared" si="4"/>
        <v>0</v>
      </c>
    </row>
    <row r="73" spans="1:9">
      <c r="A73" s="391">
        <v>69</v>
      </c>
      <c r="B73" s="705" t="s">
        <v>129</v>
      </c>
      <c r="C73" s="692">
        <v>0.15</v>
      </c>
      <c r="D73" s="685">
        <v>0</v>
      </c>
      <c r="E73" s="761">
        <v>0</v>
      </c>
      <c r="F73" s="761">
        <v>0</v>
      </c>
      <c r="G73" s="477">
        <f t="shared" si="3"/>
        <v>0</v>
      </c>
      <c r="I73" s="423">
        <f t="shared" si="4"/>
        <v>0</v>
      </c>
    </row>
    <row r="74" spans="1:9">
      <c r="A74" s="391">
        <v>70</v>
      </c>
      <c r="B74" s="762" t="s">
        <v>130</v>
      </c>
      <c r="C74" s="692">
        <v>561</v>
      </c>
      <c r="D74" s="685">
        <v>0</v>
      </c>
      <c r="E74" s="761">
        <v>0</v>
      </c>
      <c r="F74" s="761">
        <v>0</v>
      </c>
      <c r="G74" s="477">
        <f t="shared" si="3"/>
        <v>0</v>
      </c>
      <c r="I74" s="423">
        <f t="shared" si="4"/>
        <v>0</v>
      </c>
    </row>
    <row r="75" spans="1:9">
      <c r="A75" s="391">
        <v>71</v>
      </c>
      <c r="B75" s="705" t="s">
        <v>132</v>
      </c>
      <c r="C75" s="692">
        <v>263.64</v>
      </c>
      <c r="D75" s="685">
        <v>0</v>
      </c>
      <c r="E75" s="761">
        <v>0</v>
      </c>
      <c r="F75" s="761">
        <v>0</v>
      </c>
      <c r="G75" s="477">
        <f t="shared" si="3"/>
        <v>0</v>
      </c>
      <c r="I75" s="423">
        <f t="shared" si="4"/>
        <v>0</v>
      </c>
    </row>
    <row r="76" spans="1:9">
      <c r="A76" s="391">
        <v>72</v>
      </c>
      <c r="B76" s="705" t="s">
        <v>131</v>
      </c>
      <c r="C76" s="692">
        <v>15</v>
      </c>
      <c r="D76" s="685">
        <v>0</v>
      </c>
      <c r="E76" s="761">
        <v>0</v>
      </c>
      <c r="F76" s="761">
        <v>0</v>
      </c>
      <c r="G76" s="477">
        <f t="shared" si="3"/>
        <v>0</v>
      </c>
      <c r="I76" s="423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F950B-3663-4BD5-B624-B077599B7CA4}">
  <sheetPr codeName="Sheet85">
    <tabColor rgb="FFFFCCFF"/>
  </sheetPr>
  <dimension ref="A1:I77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M15" sqref="M15"/>
    </sheetView>
  </sheetViews>
  <sheetFormatPr defaultColWidth="9" defaultRowHeight="18.75"/>
  <cols>
    <col min="1" max="1" width="9" style="423"/>
    <col min="2" max="2" width="13.42578125" style="423" customWidth="1"/>
    <col min="3" max="3" width="12.5703125" style="423" customWidth="1"/>
    <col min="4" max="4" width="13.5703125" style="423" customWidth="1"/>
    <col min="5" max="5" width="14.140625" style="423" customWidth="1"/>
    <col min="6" max="6" width="14.28515625" style="423" customWidth="1"/>
    <col min="7" max="7" width="11.5703125" style="423" customWidth="1"/>
    <col min="8" max="16384" width="9" style="423"/>
  </cols>
  <sheetData>
    <row r="1" spans="1:9">
      <c r="A1" s="850" t="s">
        <v>611</v>
      </c>
      <c r="B1" s="850"/>
      <c r="C1" s="850"/>
      <c r="D1" s="850"/>
      <c r="E1" s="850"/>
      <c r="F1" s="850"/>
      <c r="G1" s="850"/>
    </row>
    <row r="2" spans="1:9">
      <c r="A2" s="850" t="s">
        <v>227</v>
      </c>
      <c r="B2" s="850" t="s">
        <v>4</v>
      </c>
      <c r="C2" s="870" t="s">
        <v>228</v>
      </c>
      <c r="D2" s="666" t="s">
        <v>285</v>
      </c>
      <c r="E2" s="666" t="s">
        <v>230</v>
      </c>
      <c r="F2" s="666" t="s">
        <v>230</v>
      </c>
      <c r="G2" s="870" t="s">
        <v>261</v>
      </c>
      <c r="I2" s="422" t="s">
        <v>318</v>
      </c>
    </row>
    <row r="3" spans="1:9">
      <c r="A3" s="850"/>
      <c r="B3" s="850"/>
      <c r="C3" s="870"/>
      <c r="D3" s="666" t="s">
        <v>286</v>
      </c>
      <c r="E3" s="666" t="s">
        <v>236</v>
      </c>
      <c r="F3" s="666" t="s">
        <v>235</v>
      </c>
      <c r="G3" s="870"/>
    </row>
    <row r="4" spans="1:9">
      <c r="A4" s="850" t="s">
        <v>40</v>
      </c>
      <c r="B4" s="850"/>
      <c r="C4" s="667">
        <f>SUM(C5:C76)</f>
        <v>305193.0500000001</v>
      </c>
      <c r="D4" s="667">
        <f>SUM(D5:D76)</f>
        <v>251</v>
      </c>
      <c r="E4" s="667">
        <f t="shared" ref="E4" si="0">SUM(E5:E76)</f>
        <v>262.5</v>
      </c>
      <c r="F4" s="667">
        <f>SUM(F5:F76)</f>
        <v>251</v>
      </c>
      <c r="G4" s="667">
        <f>SUM(G5:G76)</f>
        <v>-11.5</v>
      </c>
      <c r="I4" s="424">
        <f>SUM(I5:I76)</f>
        <v>5</v>
      </c>
    </row>
    <row r="5" spans="1:9">
      <c r="A5" s="391">
        <v>1</v>
      </c>
      <c r="B5" s="705" t="s">
        <v>167</v>
      </c>
      <c r="C5" s="692">
        <v>6474</v>
      </c>
      <c r="D5" s="685">
        <v>86.5</v>
      </c>
      <c r="E5" s="761">
        <v>86.5</v>
      </c>
      <c r="F5" s="761">
        <v>86.5</v>
      </c>
      <c r="G5" s="477">
        <f>+F5-E5</f>
        <v>0</v>
      </c>
      <c r="I5" s="423">
        <f>IF(F5&gt;0,1,0)</f>
        <v>1</v>
      </c>
    </row>
    <row r="6" spans="1:9">
      <c r="A6" s="391">
        <v>2</v>
      </c>
      <c r="B6" s="705" t="s">
        <v>164</v>
      </c>
      <c r="C6" s="692">
        <v>117735.83</v>
      </c>
      <c r="D6" s="685">
        <v>58.5</v>
      </c>
      <c r="E6" s="761">
        <v>75</v>
      </c>
      <c r="F6" s="761">
        <v>58.5</v>
      </c>
      <c r="G6" s="477">
        <f t="shared" ref="G6:G69" si="1">+F6-E6</f>
        <v>-16.5</v>
      </c>
      <c r="I6" s="423">
        <f t="shared" ref="I6:I69" si="2">IF(F6&gt;0,1,0)</f>
        <v>1</v>
      </c>
    </row>
    <row r="7" spans="1:9">
      <c r="A7" s="391">
        <v>3</v>
      </c>
      <c r="B7" s="705" t="s">
        <v>184</v>
      </c>
      <c r="C7" s="692">
        <v>31504</v>
      </c>
      <c r="D7" s="685">
        <v>57</v>
      </c>
      <c r="E7" s="761">
        <v>52</v>
      </c>
      <c r="F7" s="761">
        <v>57</v>
      </c>
      <c r="G7" s="477">
        <f t="shared" si="1"/>
        <v>5</v>
      </c>
      <c r="I7" s="423">
        <f t="shared" si="2"/>
        <v>1</v>
      </c>
    </row>
    <row r="8" spans="1:9">
      <c r="A8" s="391">
        <v>4</v>
      </c>
      <c r="B8" s="705" t="s">
        <v>170</v>
      </c>
      <c r="C8" s="692">
        <v>12339.5</v>
      </c>
      <c r="D8" s="685">
        <v>39</v>
      </c>
      <c r="E8" s="761">
        <v>39</v>
      </c>
      <c r="F8" s="761">
        <v>39</v>
      </c>
      <c r="G8" s="477">
        <f t="shared" si="1"/>
        <v>0</v>
      </c>
      <c r="I8" s="423">
        <f t="shared" si="2"/>
        <v>1</v>
      </c>
    </row>
    <row r="9" spans="1:9">
      <c r="A9" s="391">
        <v>5</v>
      </c>
      <c r="B9" s="705" t="s">
        <v>193</v>
      </c>
      <c r="C9" s="692">
        <v>5234.01</v>
      </c>
      <c r="D9" s="685">
        <v>10</v>
      </c>
      <c r="E9" s="761">
        <v>10</v>
      </c>
      <c r="F9" s="761">
        <v>10</v>
      </c>
      <c r="G9" s="477">
        <f t="shared" si="1"/>
        <v>0</v>
      </c>
      <c r="I9" s="423">
        <f t="shared" si="2"/>
        <v>1</v>
      </c>
    </row>
    <row r="10" spans="1:9">
      <c r="A10" s="391">
        <v>6</v>
      </c>
      <c r="B10" s="705" t="s">
        <v>155</v>
      </c>
      <c r="C10" s="692">
        <v>0.65</v>
      </c>
      <c r="D10" s="685">
        <v>0</v>
      </c>
      <c r="E10" s="685">
        <v>0</v>
      </c>
      <c r="F10" s="685">
        <v>0</v>
      </c>
      <c r="G10" s="477">
        <f t="shared" si="1"/>
        <v>0</v>
      </c>
      <c r="I10" s="423">
        <f t="shared" si="2"/>
        <v>0</v>
      </c>
    </row>
    <row r="11" spans="1:9">
      <c r="A11" s="391">
        <v>7</v>
      </c>
      <c r="B11" s="705" t="s">
        <v>156</v>
      </c>
      <c r="C11" s="692">
        <v>4.53</v>
      </c>
      <c r="D11" s="685">
        <v>0</v>
      </c>
      <c r="E11" s="761">
        <v>0</v>
      </c>
      <c r="F11" s="761">
        <v>0</v>
      </c>
      <c r="G11" s="477">
        <f t="shared" si="1"/>
        <v>0</v>
      </c>
      <c r="I11" s="423">
        <f t="shared" si="2"/>
        <v>0</v>
      </c>
    </row>
    <row r="12" spans="1:9">
      <c r="A12" s="391">
        <v>8</v>
      </c>
      <c r="B12" s="705" t="s">
        <v>157</v>
      </c>
      <c r="C12" s="692">
        <v>185.77</v>
      </c>
      <c r="D12" s="685">
        <v>0</v>
      </c>
      <c r="E12" s="761">
        <v>0</v>
      </c>
      <c r="F12" s="761">
        <v>0</v>
      </c>
      <c r="G12" s="477">
        <f t="shared" si="1"/>
        <v>0</v>
      </c>
      <c r="I12" s="423">
        <f t="shared" si="2"/>
        <v>0</v>
      </c>
    </row>
    <row r="13" spans="1:9">
      <c r="A13" s="391">
        <v>9</v>
      </c>
      <c r="B13" s="762" t="s">
        <v>217</v>
      </c>
      <c r="C13" s="692">
        <v>122.88</v>
      </c>
      <c r="D13" s="685">
        <v>0</v>
      </c>
      <c r="E13" s="761">
        <v>0</v>
      </c>
      <c r="F13" s="761">
        <v>0</v>
      </c>
      <c r="G13" s="477">
        <f t="shared" si="1"/>
        <v>0</v>
      </c>
      <c r="I13" s="423">
        <f t="shared" si="2"/>
        <v>0</v>
      </c>
    </row>
    <row r="14" spans="1:9">
      <c r="A14" s="391">
        <v>10</v>
      </c>
      <c r="B14" s="705" t="s">
        <v>158</v>
      </c>
      <c r="C14" s="692">
        <v>2</v>
      </c>
      <c r="D14" s="685">
        <v>0</v>
      </c>
      <c r="E14" s="761">
        <v>0</v>
      </c>
      <c r="F14" s="761">
        <v>0</v>
      </c>
      <c r="G14" s="477">
        <f t="shared" si="1"/>
        <v>0</v>
      </c>
      <c r="I14" s="423">
        <f t="shared" si="2"/>
        <v>0</v>
      </c>
    </row>
    <row r="15" spans="1:9">
      <c r="A15" s="391">
        <v>11</v>
      </c>
      <c r="B15" s="705" t="s">
        <v>159</v>
      </c>
      <c r="C15" s="692">
        <v>2.14</v>
      </c>
      <c r="D15" s="685">
        <v>0</v>
      </c>
      <c r="E15" s="761">
        <v>0</v>
      </c>
      <c r="F15" s="761">
        <v>0</v>
      </c>
      <c r="G15" s="477">
        <f t="shared" si="1"/>
        <v>0</v>
      </c>
      <c r="I15" s="423">
        <f t="shared" si="2"/>
        <v>0</v>
      </c>
    </row>
    <row r="16" spans="1:9">
      <c r="A16" s="391">
        <v>12</v>
      </c>
      <c r="B16" s="705" t="s">
        <v>160</v>
      </c>
      <c r="C16" s="692">
        <v>111</v>
      </c>
      <c r="D16" s="685">
        <v>0</v>
      </c>
      <c r="E16" s="761">
        <v>0</v>
      </c>
      <c r="F16" s="761">
        <v>0</v>
      </c>
      <c r="G16" s="477">
        <f t="shared" si="1"/>
        <v>0</v>
      </c>
      <c r="I16" s="423">
        <f t="shared" si="2"/>
        <v>0</v>
      </c>
    </row>
    <row r="17" spans="1:9">
      <c r="A17" s="391">
        <v>13</v>
      </c>
      <c r="B17" s="762" t="s">
        <v>161</v>
      </c>
      <c r="C17" s="692">
        <v>2.65</v>
      </c>
      <c r="D17" s="685">
        <v>0</v>
      </c>
      <c r="E17" s="761">
        <v>0</v>
      </c>
      <c r="F17" s="761">
        <v>0</v>
      </c>
      <c r="G17" s="477">
        <f t="shared" si="1"/>
        <v>0</v>
      </c>
      <c r="I17" s="423">
        <f t="shared" si="2"/>
        <v>0</v>
      </c>
    </row>
    <row r="18" spans="1:9">
      <c r="A18" s="391">
        <v>14</v>
      </c>
      <c r="B18" s="705" t="s">
        <v>162</v>
      </c>
      <c r="C18" s="692">
        <v>3.5</v>
      </c>
      <c r="D18" s="685">
        <v>0</v>
      </c>
      <c r="E18" s="761">
        <v>0</v>
      </c>
      <c r="F18" s="761">
        <v>0</v>
      </c>
      <c r="G18" s="477">
        <f t="shared" si="1"/>
        <v>0</v>
      </c>
      <c r="I18" s="423">
        <f t="shared" si="2"/>
        <v>0</v>
      </c>
    </row>
    <row r="19" spans="1:9">
      <c r="A19" s="391">
        <v>15</v>
      </c>
      <c r="B19" s="762" t="s">
        <v>174</v>
      </c>
      <c r="C19" s="692">
        <v>212.7</v>
      </c>
      <c r="D19" s="685">
        <v>0</v>
      </c>
      <c r="E19" s="761">
        <v>0</v>
      </c>
      <c r="F19" s="761">
        <v>0</v>
      </c>
      <c r="G19" s="477">
        <f t="shared" si="1"/>
        <v>0</v>
      </c>
      <c r="I19" s="423">
        <f t="shared" si="2"/>
        <v>0</v>
      </c>
    </row>
    <row r="20" spans="1:9">
      <c r="A20" s="391">
        <v>16</v>
      </c>
      <c r="B20" s="705" t="s">
        <v>175</v>
      </c>
      <c r="C20" s="692">
        <v>1.88</v>
      </c>
      <c r="D20" s="685">
        <v>0</v>
      </c>
      <c r="E20" s="761">
        <v>0</v>
      </c>
      <c r="F20" s="761">
        <v>0</v>
      </c>
      <c r="G20" s="477">
        <f t="shared" si="1"/>
        <v>0</v>
      </c>
      <c r="I20" s="423">
        <f t="shared" si="2"/>
        <v>0</v>
      </c>
    </row>
    <row r="21" spans="1:9">
      <c r="A21" s="391">
        <v>17</v>
      </c>
      <c r="B21" s="705" t="s">
        <v>176</v>
      </c>
      <c r="C21" s="692">
        <v>628.39</v>
      </c>
      <c r="D21" s="685">
        <v>0</v>
      </c>
      <c r="E21" s="685">
        <v>0</v>
      </c>
      <c r="F21" s="685">
        <v>0</v>
      </c>
      <c r="G21" s="477">
        <f t="shared" si="1"/>
        <v>0</v>
      </c>
      <c r="I21" s="423">
        <f t="shared" si="2"/>
        <v>0</v>
      </c>
    </row>
    <row r="22" spans="1:9">
      <c r="A22" s="391">
        <v>18</v>
      </c>
      <c r="B22" s="705" t="s">
        <v>177</v>
      </c>
      <c r="C22" s="692">
        <v>70.5</v>
      </c>
      <c r="D22" s="685">
        <v>0</v>
      </c>
      <c r="E22" s="761">
        <v>0</v>
      </c>
      <c r="F22" s="761">
        <v>0</v>
      </c>
      <c r="G22" s="477">
        <f t="shared" si="1"/>
        <v>0</v>
      </c>
      <c r="I22" s="423">
        <f t="shared" si="2"/>
        <v>0</v>
      </c>
    </row>
    <row r="23" spans="1:9">
      <c r="A23" s="391">
        <v>19</v>
      </c>
      <c r="B23" s="705" t="s">
        <v>178</v>
      </c>
      <c r="C23" s="692">
        <v>181</v>
      </c>
      <c r="D23" s="685">
        <v>0</v>
      </c>
      <c r="E23" s="761">
        <v>0</v>
      </c>
      <c r="F23" s="761">
        <v>0</v>
      </c>
      <c r="G23" s="477">
        <f t="shared" si="1"/>
        <v>0</v>
      </c>
      <c r="I23" s="423">
        <f t="shared" si="2"/>
        <v>0</v>
      </c>
    </row>
    <row r="24" spans="1:9">
      <c r="A24" s="391">
        <v>20</v>
      </c>
      <c r="B24" s="705" t="s">
        <v>179</v>
      </c>
      <c r="C24" s="692">
        <v>2.2200000000000002</v>
      </c>
      <c r="D24" s="685">
        <v>0</v>
      </c>
      <c r="E24" s="761">
        <v>0</v>
      </c>
      <c r="F24" s="761">
        <v>0</v>
      </c>
      <c r="G24" s="477">
        <f t="shared" si="1"/>
        <v>0</v>
      </c>
      <c r="I24" s="423">
        <f t="shared" si="2"/>
        <v>0</v>
      </c>
    </row>
    <row r="25" spans="1:9">
      <c r="A25" s="391">
        <v>21</v>
      </c>
      <c r="B25" s="705" t="s">
        <v>181</v>
      </c>
      <c r="C25" s="692">
        <v>1.75</v>
      </c>
      <c r="D25" s="685">
        <v>0</v>
      </c>
      <c r="E25" s="761">
        <v>0</v>
      </c>
      <c r="F25" s="761">
        <v>0</v>
      </c>
      <c r="G25" s="477">
        <f t="shared" si="1"/>
        <v>0</v>
      </c>
      <c r="I25" s="423">
        <f t="shared" si="2"/>
        <v>0</v>
      </c>
    </row>
    <row r="26" spans="1:9">
      <c r="A26" s="391">
        <v>22</v>
      </c>
      <c r="B26" s="705" t="s">
        <v>165</v>
      </c>
      <c r="C26" s="692">
        <v>86.97</v>
      </c>
      <c r="D26" s="685">
        <v>0</v>
      </c>
      <c r="E26" s="685">
        <v>0</v>
      </c>
      <c r="F26" s="685">
        <v>0</v>
      </c>
      <c r="G26" s="477">
        <f t="shared" si="1"/>
        <v>0</v>
      </c>
      <c r="I26" s="423">
        <f t="shared" si="2"/>
        <v>0</v>
      </c>
    </row>
    <row r="27" spans="1:9">
      <c r="A27" s="391">
        <v>23</v>
      </c>
      <c r="B27" s="705" t="s">
        <v>166</v>
      </c>
      <c r="C27" s="692">
        <v>467</v>
      </c>
      <c r="D27" s="685">
        <v>0</v>
      </c>
      <c r="E27" s="761">
        <v>0</v>
      </c>
      <c r="F27" s="761">
        <v>0</v>
      </c>
      <c r="G27" s="477">
        <f t="shared" si="1"/>
        <v>0</v>
      </c>
      <c r="I27" s="423">
        <f t="shared" si="2"/>
        <v>0</v>
      </c>
    </row>
    <row r="28" spans="1:9">
      <c r="A28" s="391">
        <v>24</v>
      </c>
      <c r="B28" s="705" t="s">
        <v>168</v>
      </c>
      <c r="C28" s="692">
        <v>671</v>
      </c>
      <c r="D28" s="685">
        <v>0</v>
      </c>
      <c r="E28" s="761">
        <v>0</v>
      </c>
      <c r="F28" s="761">
        <v>0</v>
      </c>
      <c r="G28" s="477">
        <f t="shared" si="1"/>
        <v>0</v>
      </c>
      <c r="I28" s="423">
        <f t="shared" si="2"/>
        <v>0</v>
      </c>
    </row>
    <row r="29" spans="1:9">
      <c r="A29" s="391">
        <v>25</v>
      </c>
      <c r="B29" s="705" t="s">
        <v>169</v>
      </c>
      <c r="C29" s="692">
        <v>1760.25</v>
      </c>
      <c r="D29" s="685">
        <v>0</v>
      </c>
      <c r="E29" s="761">
        <v>0</v>
      </c>
      <c r="F29" s="761">
        <v>0</v>
      </c>
      <c r="G29" s="477">
        <f t="shared" si="1"/>
        <v>0</v>
      </c>
      <c r="I29" s="423">
        <f t="shared" si="2"/>
        <v>0</v>
      </c>
    </row>
    <row r="30" spans="1:9">
      <c r="A30" s="391">
        <v>26</v>
      </c>
      <c r="B30" s="705" t="s">
        <v>171</v>
      </c>
      <c r="C30" s="692">
        <v>0.5</v>
      </c>
      <c r="D30" s="685">
        <v>0</v>
      </c>
      <c r="E30" s="761">
        <v>0</v>
      </c>
      <c r="F30" s="761">
        <v>0</v>
      </c>
      <c r="G30" s="477">
        <f t="shared" si="1"/>
        <v>0</v>
      </c>
      <c r="I30" s="423">
        <f t="shared" si="2"/>
        <v>0</v>
      </c>
    </row>
    <row r="31" spans="1:9">
      <c r="A31" s="391">
        <v>27</v>
      </c>
      <c r="B31" s="705" t="s">
        <v>172</v>
      </c>
      <c r="C31" s="692">
        <v>68.94</v>
      </c>
      <c r="D31" s="685">
        <v>0</v>
      </c>
      <c r="E31" s="761">
        <v>0</v>
      </c>
      <c r="F31" s="761">
        <v>0</v>
      </c>
      <c r="G31" s="477">
        <f t="shared" si="1"/>
        <v>0</v>
      </c>
      <c r="I31" s="423">
        <f t="shared" si="2"/>
        <v>0</v>
      </c>
    </row>
    <row r="32" spans="1:9">
      <c r="A32" s="391">
        <v>28</v>
      </c>
      <c r="B32" s="705" t="s">
        <v>134</v>
      </c>
      <c r="C32" s="692">
        <v>0.5</v>
      </c>
      <c r="D32" s="685">
        <v>0</v>
      </c>
      <c r="E32" s="761">
        <v>0</v>
      </c>
      <c r="F32" s="761">
        <v>0</v>
      </c>
      <c r="G32" s="477">
        <f t="shared" si="1"/>
        <v>0</v>
      </c>
      <c r="I32" s="423">
        <f t="shared" si="2"/>
        <v>0</v>
      </c>
    </row>
    <row r="33" spans="1:9">
      <c r="A33" s="391">
        <v>29</v>
      </c>
      <c r="B33" s="762" t="s">
        <v>135</v>
      </c>
      <c r="C33" s="692">
        <v>0.25</v>
      </c>
      <c r="D33" s="685">
        <v>0</v>
      </c>
      <c r="E33" s="761">
        <v>0</v>
      </c>
      <c r="F33" s="761">
        <v>0</v>
      </c>
      <c r="G33" s="477">
        <f t="shared" si="1"/>
        <v>0</v>
      </c>
      <c r="I33" s="423">
        <f t="shared" si="2"/>
        <v>0</v>
      </c>
    </row>
    <row r="34" spans="1:9">
      <c r="A34" s="391">
        <v>30</v>
      </c>
      <c r="B34" s="705" t="s">
        <v>136</v>
      </c>
      <c r="C34" s="692">
        <v>27</v>
      </c>
      <c r="D34" s="685">
        <v>0</v>
      </c>
      <c r="E34" s="761">
        <v>0</v>
      </c>
      <c r="F34" s="761">
        <v>0</v>
      </c>
      <c r="G34" s="477">
        <f t="shared" si="1"/>
        <v>0</v>
      </c>
      <c r="I34" s="423">
        <f t="shared" si="2"/>
        <v>0</v>
      </c>
    </row>
    <row r="35" spans="1:9">
      <c r="A35" s="391">
        <v>31</v>
      </c>
      <c r="B35" s="705" t="s">
        <v>137</v>
      </c>
      <c r="C35" s="692">
        <v>4.3</v>
      </c>
      <c r="D35" s="685">
        <v>0</v>
      </c>
      <c r="E35" s="761">
        <v>0</v>
      </c>
      <c r="F35" s="761">
        <v>0</v>
      </c>
      <c r="G35" s="477">
        <f t="shared" si="1"/>
        <v>0</v>
      </c>
      <c r="I35" s="423">
        <f t="shared" si="2"/>
        <v>0</v>
      </c>
    </row>
    <row r="36" spans="1:9">
      <c r="A36" s="391">
        <v>32</v>
      </c>
      <c r="B36" s="762" t="s">
        <v>138</v>
      </c>
      <c r="C36" s="692">
        <v>48.78</v>
      </c>
      <c r="D36" s="685">
        <v>0</v>
      </c>
      <c r="E36" s="761">
        <v>0</v>
      </c>
      <c r="F36" s="761">
        <v>0</v>
      </c>
      <c r="G36" s="477">
        <f t="shared" si="1"/>
        <v>0</v>
      </c>
      <c r="I36" s="423">
        <f t="shared" si="2"/>
        <v>0</v>
      </c>
    </row>
    <row r="37" spans="1:9">
      <c r="A37" s="391">
        <v>33</v>
      </c>
      <c r="B37" s="705" t="s">
        <v>139</v>
      </c>
      <c r="C37" s="692">
        <v>77.75</v>
      </c>
      <c r="D37" s="685">
        <v>0</v>
      </c>
      <c r="E37" s="761">
        <v>0</v>
      </c>
      <c r="F37" s="761">
        <v>0</v>
      </c>
      <c r="G37" s="477">
        <f t="shared" si="1"/>
        <v>0</v>
      </c>
      <c r="I37" s="423">
        <f t="shared" si="2"/>
        <v>0</v>
      </c>
    </row>
    <row r="38" spans="1:9">
      <c r="A38" s="391">
        <v>34</v>
      </c>
      <c r="B38" s="705" t="s">
        <v>140</v>
      </c>
      <c r="C38" s="692">
        <v>11.08</v>
      </c>
      <c r="D38" s="685">
        <v>0</v>
      </c>
      <c r="E38" s="761">
        <v>0</v>
      </c>
      <c r="F38" s="761">
        <v>0</v>
      </c>
      <c r="G38" s="477">
        <f t="shared" si="1"/>
        <v>0</v>
      </c>
      <c r="I38" s="423">
        <f t="shared" si="2"/>
        <v>0</v>
      </c>
    </row>
    <row r="39" spans="1:9">
      <c r="A39" s="391">
        <v>35</v>
      </c>
      <c r="B39" s="705" t="s">
        <v>142</v>
      </c>
      <c r="C39" s="692">
        <v>3</v>
      </c>
      <c r="D39" s="685">
        <v>0</v>
      </c>
      <c r="E39" s="761">
        <v>0</v>
      </c>
      <c r="F39" s="761">
        <v>0</v>
      </c>
      <c r="G39" s="477">
        <f t="shared" si="1"/>
        <v>0</v>
      </c>
      <c r="I39" s="423">
        <f t="shared" si="2"/>
        <v>0</v>
      </c>
    </row>
    <row r="40" spans="1:9">
      <c r="A40" s="391">
        <v>36</v>
      </c>
      <c r="B40" s="705" t="s">
        <v>144</v>
      </c>
      <c r="C40" s="692">
        <v>3</v>
      </c>
      <c r="D40" s="685">
        <v>0</v>
      </c>
      <c r="E40" s="685">
        <v>0</v>
      </c>
      <c r="F40" s="685">
        <v>0</v>
      </c>
      <c r="G40" s="477">
        <f t="shared" si="1"/>
        <v>0</v>
      </c>
      <c r="I40" s="423">
        <f t="shared" si="2"/>
        <v>0</v>
      </c>
    </row>
    <row r="41" spans="1:9">
      <c r="A41" s="391">
        <v>37</v>
      </c>
      <c r="B41" s="705" t="s">
        <v>145</v>
      </c>
      <c r="C41" s="692">
        <v>1.75</v>
      </c>
      <c r="D41" s="685">
        <v>0</v>
      </c>
      <c r="E41" s="761">
        <v>0</v>
      </c>
      <c r="F41" s="761">
        <v>0</v>
      </c>
      <c r="G41" s="477">
        <f t="shared" si="1"/>
        <v>0</v>
      </c>
      <c r="I41" s="423">
        <f t="shared" si="2"/>
        <v>0</v>
      </c>
    </row>
    <row r="42" spans="1:9">
      <c r="A42" s="391">
        <v>38</v>
      </c>
      <c r="B42" s="705" t="s">
        <v>269</v>
      </c>
      <c r="C42" s="692">
        <v>78.069999999999993</v>
      </c>
      <c r="D42" s="685">
        <v>0</v>
      </c>
      <c r="E42" s="761">
        <v>0</v>
      </c>
      <c r="F42" s="761">
        <v>0</v>
      </c>
      <c r="G42" s="477">
        <f t="shared" si="1"/>
        <v>0</v>
      </c>
      <c r="I42" s="423">
        <f t="shared" si="2"/>
        <v>0</v>
      </c>
    </row>
    <row r="43" spans="1:9">
      <c r="A43" s="391">
        <v>39</v>
      </c>
      <c r="B43" s="762" t="s">
        <v>147</v>
      </c>
      <c r="C43" s="692">
        <v>18</v>
      </c>
      <c r="D43" s="685">
        <v>0</v>
      </c>
      <c r="E43" s="761">
        <v>0</v>
      </c>
      <c r="F43" s="761">
        <v>0</v>
      </c>
      <c r="G43" s="477">
        <f t="shared" si="1"/>
        <v>0</v>
      </c>
      <c r="I43" s="423">
        <f t="shared" si="2"/>
        <v>0</v>
      </c>
    </row>
    <row r="44" spans="1:9">
      <c r="A44" s="391">
        <v>40</v>
      </c>
      <c r="B44" s="705" t="s">
        <v>148</v>
      </c>
      <c r="C44" s="692">
        <v>9</v>
      </c>
      <c r="D44" s="685">
        <v>0</v>
      </c>
      <c r="E44" s="761">
        <v>0</v>
      </c>
      <c r="F44" s="761">
        <v>0</v>
      </c>
      <c r="G44" s="477">
        <f t="shared" si="1"/>
        <v>0</v>
      </c>
      <c r="I44" s="423">
        <f t="shared" si="2"/>
        <v>0</v>
      </c>
    </row>
    <row r="45" spans="1:9">
      <c r="A45" s="391">
        <v>41</v>
      </c>
      <c r="B45" s="705" t="s">
        <v>149</v>
      </c>
      <c r="C45" s="692">
        <v>63</v>
      </c>
      <c r="D45" s="685">
        <v>0</v>
      </c>
      <c r="E45" s="761">
        <v>0</v>
      </c>
      <c r="F45" s="761">
        <v>0</v>
      </c>
      <c r="G45" s="477">
        <f t="shared" si="1"/>
        <v>0</v>
      </c>
      <c r="I45" s="423">
        <f t="shared" si="2"/>
        <v>0</v>
      </c>
    </row>
    <row r="46" spans="1:9">
      <c r="A46" s="391">
        <v>42</v>
      </c>
      <c r="B46" s="762" t="s">
        <v>152</v>
      </c>
      <c r="C46" s="692">
        <v>17</v>
      </c>
      <c r="D46" s="685">
        <v>0</v>
      </c>
      <c r="E46" s="761">
        <v>0</v>
      </c>
      <c r="F46" s="761">
        <v>0</v>
      </c>
      <c r="G46" s="477">
        <f t="shared" si="1"/>
        <v>0</v>
      </c>
      <c r="I46" s="423">
        <f t="shared" si="2"/>
        <v>0</v>
      </c>
    </row>
    <row r="47" spans="1:9">
      <c r="A47" s="391">
        <v>43</v>
      </c>
      <c r="B47" s="705" t="s">
        <v>153</v>
      </c>
      <c r="C47" s="692">
        <v>1</v>
      </c>
      <c r="D47" s="685">
        <v>0</v>
      </c>
      <c r="E47" s="761">
        <v>0</v>
      </c>
      <c r="F47" s="761">
        <v>0</v>
      </c>
      <c r="G47" s="477">
        <f t="shared" si="1"/>
        <v>0</v>
      </c>
      <c r="I47" s="423">
        <f t="shared" si="2"/>
        <v>0</v>
      </c>
    </row>
    <row r="48" spans="1:9">
      <c r="A48" s="391">
        <v>44</v>
      </c>
      <c r="B48" s="705" t="s">
        <v>183</v>
      </c>
      <c r="C48" s="692">
        <v>390</v>
      </c>
      <c r="D48" s="685">
        <v>0</v>
      </c>
      <c r="E48" s="761">
        <v>0</v>
      </c>
      <c r="F48" s="761">
        <v>0</v>
      </c>
      <c r="G48" s="477">
        <f t="shared" si="1"/>
        <v>0</v>
      </c>
      <c r="I48" s="423">
        <f t="shared" si="2"/>
        <v>0</v>
      </c>
    </row>
    <row r="49" spans="1:9">
      <c r="A49" s="391">
        <v>45</v>
      </c>
      <c r="B49" s="762" t="s">
        <v>185</v>
      </c>
      <c r="C49" s="692">
        <v>96</v>
      </c>
      <c r="D49" s="685">
        <v>0</v>
      </c>
      <c r="E49" s="761">
        <v>0</v>
      </c>
      <c r="F49" s="761">
        <v>0</v>
      </c>
      <c r="G49" s="477">
        <f t="shared" si="1"/>
        <v>0</v>
      </c>
      <c r="I49" s="423">
        <f t="shared" si="2"/>
        <v>0</v>
      </c>
    </row>
    <row r="50" spans="1:9">
      <c r="A50" s="391">
        <v>46</v>
      </c>
      <c r="B50" s="705" t="s">
        <v>186</v>
      </c>
      <c r="C50" s="692">
        <v>78190</v>
      </c>
      <c r="D50" s="685">
        <v>0</v>
      </c>
      <c r="E50" s="761">
        <v>0</v>
      </c>
      <c r="F50" s="761">
        <v>0</v>
      </c>
      <c r="G50" s="477">
        <f t="shared" si="1"/>
        <v>0</v>
      </c>
      <c r="I50" s="423">
        <f t="shared" si="2"/>
        <v>0</v>
      </c>
    </row>
    <row r="51" spans="1:9">
      <c r="A51" s="391">
        <v>47</v>
      </c>
      <c r="B51" s="705" t="s">
        <v>187</v>
      </c>
      <c r="C51" s="692">
        <v>24101</v>
      </c>
      <c r="D51" s="685">
        <v>0</v>
      </c>
      <c r="E51" s="761">
        <v>0</v>
      </c>
      <c r="F51" s="761">
        <v>0</v>
      </c>
      <c r="G51" s="477">
        <f t="shared" si="1"/>
        <v>0</v>
      </c>
      <c r="I51" s="423">
        <f t="shared" si="2"/>
        <v>0</v>
      </c>
    </row>
    <row r="52" spans="1:9">
      <c r="A52" s="391">
        <v>48</v>
      </c>
      <c r="B52" s="705" t="s">
        <v>188</v>
      </c>
      <c r="C52" s="692">
        <v>150</v>
      </c>
      <c r="D52" s="685">
        <v>0</v>
      </c>
      <c r="E52" s="761">
        <v>0</v>
      </c>
      <c r="F52" s="761">
        <v>0</v>
      </c>
      <c r="G52" s="477">
        <f t="shared" si="1"/>
        <v>0</v>
      </c>
      <c r="I52" s="423">
        <f t="shared" si="2"/>
        <v>0</v>
      </c>
    </row>
    <row r="53" spans="1:9">
      <c r="A53" s="391">
        <v>49</v>
      </c>
      <c r="B53" s="762" t="s">
        <v>189</v>
      </c>
      <c r="C53" s="692">
        <v>6634.34</v>
      </c>
      <c r="D53" s="685">
        <v>0</v>
      </c>
      <c r="E53" s="761">
        <v>0</v>
      </c>
      <c r="F53" s="761">
        <v>0</v>
      </c>
      <c r="G53" s="477">
        <f t="shared" si="1"/>
        <v>0</v>
      </c>
      <c r="I53" s="423">
        <f t="shared" si="2"/>
        <v>0</v>
      </c>
    </row>
    <row r="54" spans="1:9">
      <c r="A54" s="391">
        <v>50</v>
      </c>
      <c r="B54" s="705" t="s">
        <v>190</v>
      </c>
      <c r="C54" s="692">
        <v>7411</v>
      </c>
      <c r="D54" s="685">
        <v>0</v>
      </c>
      <c r="E54" s="761">
        <v>0</v>
      </c>
      <c r="F54" s="761">
        <v>0</v>
      </c>
      <c r="G54" s="477">
        <f t="shared" si="1"/>
        <v>0</v>
      </c>
      <c r="I54" s="423">
        <f t="shared" si="2"/>
        <v>0</v>
      </c>
    </row>
    <row r="55" spans="1:9">
      <c r="A55" s="391">
        <v>51</v>
      </c>
      <c r="B55" s="705" t="s">
        <v>191</v>
      </c>
      <c r="C55" s="692">
        <v>437</v>
      </c>
      <c r="D55" s="685">
        <v>0</v>
      </c>
      <c r="E55" s="685">
        <v>0</v>
      </c>
      <c r="F55" s="685">
        <v>0</v>
      </c>
      <c r="G55" s="477">
        <f t="shared" si="1"/>
        <v>0</v>
      </c>
      <c r="I55" s="423">
        <f t="shared" si="2"/>
        <v>0</v>
      </c>
    </row>
    <row r="56" spans="1:9">
      <c r="A56" s="391">
        <v>52</v>
      </c>
      <c r="B56" s="705" t="s">
        <v>192</v>
      </c>
      <c r="C56" s="692">
        <v>5683</v>
      </c>
      <c r="D56" s="685">
        <v>0</v>
      </c>
      <c r="E56" s="761">
        <v>0</v>
      </c>
      <c r="F56" s="761">
        <v>0</v>
      </c>
      <c r="G56" s="477">
        <f t="shared" si="1"/>
        <v>0</v>
      </c>
      <c r="I56" s="423">
        <f t="shared" si="2"/>
        <v>0</v>
      </c>
    </row>
    <row r="57" spans="1:9">
      <c r="A57" s="391">
        <v>53</v>
      </c>
      <c r="B57" s="705" t="s">
        <v>194</v>
      </c>
      <c r="C57" s="692">
        <v>1495.68</v>
      </c>
      <c r="D57" s="685">
        <v>0</v>
      </c>
      <c r="E57" s="761">
        <v>0</v>
      </c>
      <c r="F57" s="761">
        <v>0</v>
      </c>
      <c r="G57" s="477">
        <f t="shared" si="1"/>
        <v>0</v>
      </c>
      <c r="I57" s="423">
        <f t="shared" si="2"/>
        <v>0</v>
      </c>
    </row>
    <row r="58" spans="1:9">
      <c r="A58" s="391">
        <v>54</v>
      </c>
      <c r="B58" s="705" t="s">
        <v>195</v>
      </c>
      <c r="C58" s="692">
        <v>392.49</v>
      </c>
      <c r="D58" s="685">
        <v>0</v>
      </c>
      <c r="E58" s="685">
        <v>0</v>
      </c>
      <c r="F58" s="685">
        <v>0</v>
      </c>
      <c r="G58" s="477">
        <f t="shared" si="1"/>
        <v>0</v>
      </c>
      <c r="I58" s="423">
        <f t="shared" si="2"/>
        <v>0</v>
      </c>
    </row>
    <row r="59" spans="1:9">
      <c r="A59" s="391">
        <v>55</v>
      </c>
      <c r="B59" s="705" t="s">
        <v>196</v>
      </c>
      <c r="C59" s="692">
        <v>774</v>
      </c>
      <c r="D59" s="685">
        <v>0</v>
      </c>
      <c r="E59" s="761">
        <v>0</v>
      </c>
      <c r="F59" s="761">
        <v>0</v>
      </c>
      <c r="G59" s="477">
        <f t="shared" si="1"/>
        <v>0</v>
      </c>
      <c r="I59" s="423">
        <f t="shared" si="2"/>
        <v>0</v>
      </c>
    </row>
    <row r="60" spans="1:9">
      <c r="A60" s="391">
        <v>56</v>
      </c>
      <c r="B60" s="705" t="s">
        <v>116</v>
      </c>
      <c r="C60" s="692">
        <v>72.75</v>
      </c>
      <c r="D60" s="685">
        <v>0</v>
      </c>
      <c r="E60" s="761">
        <v>0</v>
      </c>
      <c r="F60" s="761">
        <v>0</v>
      </c>
      <c r="G60" s="477">
        <f t="shared" si="1"/>
        <v>0</v>
      </c>
      <c r="I60" s="423">
        <f t="shared" si="2"/>
        <v>0</v>
      </c>
    </row>
    <row r="61" spans="1:9">
      <c r="A61" s="391">
        <v>57</v>
      </c>
      <c r="B61" s="705" t="s">
        <v>118</v>
      </c>
      <c r="C61" s="692">
        <v>34.79</v>
      </c>
      <c r="D61" s="685">
        <v>0</v>
      </c>
      <c r="E61" s="761">
        <v>0</v>
      </c>
      <c r="F61" s="761">
        <v>0</v>
      </c>
      <c r="G61" s="477">
        <f t="shared" si="1"/>
        <v>0</v>
      </c>
      <c r="I61" s="423">
        <f t="shared" si="2"/>
        <v>0</v>
      </c>
    </row>
    <row r="62" spans="1:9">
      <c r="A62" s="391">
        <v>58</v>
      </c>
      <c r="B62" s="705" t="s">
        <v>117</v>
      </c>
      <c r="C62" s="692">
        <v>17.28</v>
      </c>
      <c r="D62" s="685">
        <v>0</v>
      </c>
      <c r="E62" s="761">
        <v>0</v>
      </c>
      <c r="F62" s="761">
        <v>0</v>
      </c>
      <c r="G62" s="477">
        <f t="shared" si="1"/>
        <v>0</v>
      </c>
      <c r="I62" s="423">
        <f t="shared" si="2"/>
        <v>0</v>
      </c>
    </row>
    <row r="63" spans="1:9">
      <c r="A63" s="391">
        <v>59</v>
      </c>
      <c r="B63" s="705" t="s">
        <v>119</v>
      </c>
      <c r="C63" s="692">
        <v>61.06</v>
      </c>
      <c r="D63" s="685">
        <v>0</v>
      </c>
      <c r="E63" s="685">
        <v>0</v>
      </c>
      <c r="F63" s="685">
        <v>0</v>
      </c>
      <c r="G63" s="477">
        <f t="shared" si="1"/>
        <v>0</v>
      </c>
      <c r="I63" s="423">
        <f t="shared" si="2"/>
        <v>0</v>
      </c>
    </row>
    <row r="64" spans="1:9">
      <c r="A64" s="391">
        <v>60</v>
      </c>
      <c r="B64" s="705" t="s">
        <v>120</v>
      </c>
      <c r="C64" s="692">
        <v>14.94</v>
      </c>
      <c r="D64" s="685">
        <v>0</v>
      </c>
      <c r="E64" s="761">
        <v>0</v>
      </c>
      <c r="F64" s="761">
        <v>0</v>
      </c>
      <c r="G64" s="477">
        <f t="shared" si="1"/>
        <v>0</v>
      </c>
      <c r="I64" s="423">
        <f t="shared" si="2"/>
        <v>0</v>
      </c>
    </row>
    <row r="65" spans="1:9">
      <c r="A65" s="391">
        <v>61</v>
      </c>
      <c r="B65" s="705" t="s">
        <v>121</v>
      </c>
      <c r="C65" s="692">
        <v>62.1</v>
      </c>
      <c r="D65" s="685">
        <v>0</v>
      </c>
      <c r="E65" s="685">
        <v>0</v>
      </c>
      <c r="F65" s="685">
        <v>0</v>
      </c>
      <c r="G65" s="477">
        <f t="shared" si="1"/>
        <v>0</v>
      </c>
      <c r="I65" s="423">
        <f t="shared" si="2"/>
        <v>0</v>
      </c>
    </row>
    <row r="66" spans="1:9">
      <c r="A66" s="391">
        <v>62</v>
      </c>
      <c r="B66" s="699" t="s">
        <v>122</v>
      </c>
      <c r="C66" s="689">
        <v>2.25</v>
      </c>
      <c r="D66" s="685">
        <v>0</v>
      </c>
      <c r="E66" s="761">
        <v>0</v>
      </c>
      <c r="F66" s="761">
        <v>0</v>
      </c>
      <c r="G66" s="477">
        <f t="shared" si="1"/>
        <v>0</v>
      </c>
      <c r="I66" s="423">
        <f t="shared" si="2"/>
        <v>0</v>
      </c>
    </row>
    <row r="67" spans="1:9">
      <c r="A67" s="391">
        <v>63</v>
      </c>
      <c r="B67" s="762" t="s">
        <v>123</v>
      </c>
      <c r="C67" s="692">
        <v>12.2</v>
      </c>
      <c r="D67" s="685">
        <v>0</v>
      </c>
      <c r="E67" s="761">
        <v>0</v>
      </c>
      <c r="F67" s="761">
        <v>0</v>
      </c>
      <c r="G67" s="477">
        <f t="shared" si="1"/>
        <v>0</v>
      </c>
      <c r="I67" s="423">
        <f t="shared" si="2"/>
        <v>0</v>
      </c>
    </row>
    <row r="68" spans="1:9">
      <c r="A68" s="391">
        <v>64</v>
      </c>
      <c r="B68" s="705" t="s">
        <v>124</v>
      </c>
      <c r="C68" s="692">
        <v>47.59</v>
      </c>
      <c r="D68" s="685">
        <v>0</v>
      </c>
      <c r="E68" s="761">
        <v>0</v>
      </c>
      <c r="F68" s="761">
        <v>0</v>
      </c>
      <c r="G68" s="477">
        <f t="shared" si="1"/>
        <v>0</v>
      </c>
      <c r="I68" s="423">
        <f t="shared" si="2"/>
        <v>0</v>
      </c>
    </row>
    <row r="69" spans="1:9">
      <c r="A69" s="391">
        <v>65</v>
      </c>
      <c r="B69" s="705" t="s">
        <v>125</v>
      </c>
      <c r="C69" s="692">
        <v>22</v>
      </c>
      <c r="D69" s="685">
        <v>0</v>
      </c>
      <c r="E69" s="761">
        <v>0</v>
      </c>
      <c r="F69" s="761">
        <v>0</v>
      </c>
      <c r="G69" s="477">
        <f t="shared" si="1"/>
        <v>0</v>
      </c>
      <c r="I69" s="423">
        <f t="shared" si="2"/>
        <v>0</v>
      </c>
    </row>
    <row r="70" spans="1:9">
      <c r="A70" s="391">
        <v>66</v>
      </c>
      <c r="B70" s="762" t="s">
        <v>126</v>
      </c>
      <c r="C70" s="692">
        <v>3</v>
      </c>
      <c r="D70" s="685">
        <v>0</v>
      </c>
      <c r="E70" s="761">
        <v>0</v>
      </c>
      <c r="F70" s="761">
        <v>0</v>
      </c>
      <c r="G70" s="477">
        <f t="shared" ref="G70:G76" si="3">+F70-E70</f>
        <v>0</v>
      </c>
      <c r="I70" s="423">
        <f t="shared" ref="I70:I76" si="4">IF(F70&gt;0,1,0)</f>
        <v>0</v>
      </c>
    </row>
    <row r="71" spans="1:9">
      <c r="A71" s="391">
        <v>67</v>
      </c>
      <c r="B71" s="705" t="s">
        <v>127</v>
      </c>
      <c r="C71" s="692">
        <v>2.75</v>
      </c>
      <c r="D71" s="685">
        <v>0</v>
      </c>
      <c r="E71" s="761">
        <v>0</v>
      </c>
      <c r="F71" s="761">
        <v>0</v>
      </c>
      <c r="G71" s="477">
        <f t="shared" si="3"/>
        <v>0</v>
      </c>
      <c r="I71" s="423">
        <f t="shared" si="4"/>
        <v>0</v>
      </c>
    </row>
    <row r="72" spans="1:9">
      <c r="A72" s="391">
        <v>68</v>
      </c>
      <c r="B72" s="705" t="s">
        <v>128</v>
      </c>
      <c r="C72" s="692">
        <v>7</v>
      </c>
      <c r="D72" s="685">
        <v>0</v>
      </c>
      <c r="E72" s="761">
        <v>0</v>
      </c>
      <c r="F72" s="761">
        <v>0</v>
      </c>
      <c r="G72" s="477">
        <f t="shared" si="3"/>
        <v>0</v>
      </c>
      <c r="I72" s="423">
        <f t="shared" si="4"/>
        <v>0</v>
      </c>
    </row>
    <row r="73" spans="1:9">
      <c r="A73" s="391">
        <v>69</v>
      </c>
      <c r="B73" s="705" t="s">
        <v>129</v>
      </c>
      <c r="C73" s="692">
        <v>0.15</v>
      </c>
      <c r="D73" s="685">
        <v>0</v>
      </c>
      <c r="E73" s="761">
        <v>0</v>
      </c>
      <c r="F73" s="761">
        <v>0</v>
      </c>
      <c r="G73" s="477">
        <f t="shared" si="3"/>
        <v>0</v>
      </c>
      <c r="I73" s="423">
        <f t="shared" si="4"/>
        <v>0</v>
      </c>
    </row>
    <row r="74" spans="1:9">
      <c r="A74" s="391">
        <v>70</v>
      </c>
      <c r="B74" s="762" t="s">
        <v>130</v>
      </c>
      <c r="C74" s="692">
        <v>561</v>
      </c>
      <c r="D74" s="685">
        <v>0</v>
      </c>
      <c r="E74" s="761">
        <v>0</v>
      </c>
      <c r="F74" s="761">
        <v>0</v>
      </c>
      <c r="G74" s="477">
        <f t="shared" si="3"/>
        <v>0</v>
      </c>
      <c r="I74" s="423">
        <f t="shared" si="4"/>
        <v>0</v>
      </c>
    </row>
    <row r="75" spans="1:9">
      <c r="A75" s="391">
        <v>71</v>
      </c>
      <c r="B75" s="705" t="s">
        <v>132</v>
      </c>
      <c r="C75" s="692">
        <v>263.64</v>
      </c>
      <c r="D75" s="685">
        <v>0</v>
      </c>
      <c r="E75" s="761">
        <v>0</v>
      </c>
      <c r="F75" s="761">
        <v>0</v>
      </c>
      <c r="G75" s="477">
        <f t="shared" si="3"/>
        <v>0</v>
      </c>
      <c r="I75" s="423">
        <f t="shared" si="4"/>
        <v>0</v>
      </c>
    </row>
    <row r="76" spans="1:9">
      <c r="A76" s="391">
        <v>72</v>
      </c>
      <c r="B76" s="705" t="s">
        <v>131</v>
      </c>
      <c r="C76" s="692">
        <v>15</v>
      </c>
      <c r="D76" s="685">
        <v>0</v>
      </c>
      <c r="E76" s="761">
        <v>0</v>
      </c>
      <c r="F76" s="761">
        <v>0</v>
      </c>
      <c r="G76" s="477">
        <f t="shared" si="3"/>
        <v>0</v>
      </c>
      <c r="I76" s="423">
        <f t="shared" si="4"/>
        <v>0</v>
      </c>
    </row>
    <row r="77" spans="1:9">
      <c r="B77" s="367"/>
      <c r="C77" s="136"/>
      <c r="D77" s="136"/>
      <c r="E77" s="136"/>
      <c r="F77" s="367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7988E-69D6-40ED-94E0-013A5B97157D}">
  <sheetPr codeName="Sheet87">
    <tabColor rgb="FFFFCCFF"/>
  </sheetPr>
  <dimension ref="A1:I7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K8" sqref="K8"/>
    </sheetView>
  </sheetViews>
  <sheetFormatPr defaultColWidth="9" defaultRowHeight="18.75"/>
  <cols>
    <col min="1" max="1" width="9" style="423"/>
    <col min="2" max="2" width="14.5703125" style="423" customWidth="1"/>
    <col min="3" max="3" width="14" style="423" customWidth="1"/>
    <col min="4" max="5" width="13.42578125" style="423" customWidth="1"/>
    <col min="6" max="6" width="13.28515625" style="423" customWidth="1"/>
    <col min="7" max="7" width="12.85546875" style="423" customWidth="1"/>
    <col min="8" max="16384" width="9" style="423"/>
  </cols>
  <sheetData>
    <row r="1" spans="1:9">
      <c r="A1" s="850" t="s">
        <v>612</v>
      </c>
      <c r="B1" s="850"/>
      <c r="C1" s="850"/>
      <c r="D1" s="850"/>
      <c r="E1" s="850"/>
      <c r="F1" s="850"/>
      <c r="G1" s="850"/>
    </row>
    <row r="2" spans="1:9">
      <c r="A2" s="850" t="s">
        <v>227</v>
      </c>
      <c r="B2" s="850" t="s">
        <v>4</v>
      </c>
      <c r="C2" s="870" t="s">
        <v>228</v>
      </c>
      <c r="D2" s="666" t="s">
        <v>285</v>
      </c>
      <c r="E2" s="666" t="s">
        <v>230</v>
      </c>
      <c r="F2" s="666" t="s">
        <v>230</v>
      </c>
      <c r="G2" s="870" t="s">
        <v>261</v>
      </c>
      <c r="I2" s="422" t="s">
        <v>318</v>
      </c>
    </row>
    <row r="3" spans="1:9">
      <c r="A3" s="850"/>
      <c r="B3" s="850"/>
      <c r="C3" s="870"/>
      <c r="D3" s="666" t="s">
        <v>286</v>
      </c>
      <c r="E3" s="666" t="s">
        <v>236</v>
      </c>
      <c r="F3" s="666" t="s">
        <v>235</v>
      </c>
      <c r="G3" s="870"/>
    </row>
    <row r="4" spans="1:9">
      <c r="A4" s="850" t="s">
        <v>40</v>
      </c>
      <c r="B4" s="850"/>
      <c r="C4" s="667">
        <f>SUM(C5:C76)</f>
        <v>305193.0500000001</v>
      </c>
      <c r="D4" s="667">
        <f>SUM(D5:D76)</f>
        <v>411.5</v>
      </c>
      <c r="E4" s="667">
        <f t="shared" ref="E4:F4" si="0">SUM(E5:E76)</f>
        <v>406.5</v>
      </c>
      <c r="F4" s="667">
        <f t="shared" si="0"/>
        <v>411.5</v>
      </c>
      <c r="G4" s="667">
        <f>SUM(G5:G76)</f>
        <v>5</v>
      </c>
      <c r="I4" s="424">
        <f>SUM(I5:I76)</f>
        <v>5</v>
      </c>
    </row>
    <row r="5" spans="1:9">
      <c r="A5" s="391">
        <v>1</v>
      </c>
      <c r="B5" s="705" t="s">
        <v>164</v>
      </c>
      <c r="C5" s="692">
        <v>117735.83</v>
      </c>
      <c r="D5" s="685">
        <v>143</v>
      </c>
      <c r="E5" s="761">
        <v>140</v>
      </c>
      <c r="F5" s="761">
        <v>143</v>
      </c>
      <c r="G5" s="477">
        <f>+F5-E5</f>
        <v>3</v>
      </c>
      <c r="I5" s="423">
        <f>IF(F5&gt;0,1,0)</f>
        <v>1</v>
      </c>
    </row>
    <row r="6" spans="1:9">
      <c r="A6" s="391">
        <v>2</v>
      </c>
      <c r="B6" s="705" t="s">
        <v>186</v>
      </c>
      <c r="C6" s="692">
        <v>78190</v>
      </c>
      <c r="D6" s="685">
        <v>139</v>
      </c>
      <c r="E6" s="761">
        <v>139</v>
      </c>
      <c r="F6" s="761">
        <v>139</v>
      </c>
      <c r="G6" s="477">
        <f t="shared" ref="G6:G69" si="1">+F6-E6</f>
        <v>0</v>
      </c>
      <c r="I6" s="423">
        <f t="shared" ref="I6:I69" si="2">IF(F6&gt;0,1,0)</f>
        <v>1</v>
      </c>
    </row>
    <row r="7" spans="1:9">
      <c r="A7" s="391">
        <v>3</v>
      </c>
      <c r="B7" s="762" t="s">
        <v>170</v>
      </c>
      <c r="C7" s="692">
        <v>12339.5</v>
      </c>
      <c r="D7" s="685">
        <v>66.5</v>
      </c>
      <c r="E7" s="761">
        <v>66.5</v>
      </c>
      <c r="F7" s="761">
        <v>66.5</v>
      </c>
      <c r="G7" s="477">
        <f t="shared" si="1"/>
        <v>0</v>
      </c>
      <c r="I7" s="423">
        <f t="shared" si="2"/>
        <v>1</v>
      </c>
    </row>
    <row r="8" spans="1:9">
      <c r="A8" s="391">
        <v>4</v>
      </c>
      <c r="B8" s="705" t="s">
        <v>184</v>
      </c>
      <c r="C8" s="692">
        <v>31504</v>
      </c>
      <c r="D8" s="685">
        <v>54</v>
      </c>
      <c r="E8" s="761">
        <v>52</v>
      </c>
      <c r="F8" s="761">
        <v>54</v>
      </c>
      <c r="G8" s="477">
        <f t="shared" si="1"/>
        <v>2</v>
      </c>
      <c r="I8" s="423">
        <f t="shared" si="2"/>
        <v>1</v>
      </c>
    </row>
    <row r="9" spans="1:9">
      <c r="A9" s="391">
        <v>5</v>
      </c>
      <c r="B9" s="705" t="s">
        <v>193</v>
      </c>
      <c r="C9" s="692">
        <v>5234.01</v>
      </c>
      <c r="D9" s="685">
        <v>9</v>
      </c>
      <c r="E9" s="761">
        <v>9</v>
      </c>
      <c r="F9" s="761">
        <v>9</v>
      </c>
      <c r="G9" s="477">
        <f t="shared" si="1"/>
        <v>0</v>
      </c>
      <c r="I9" s="423">
        <f t="shared" si="2"/>
        <v>1</v>
      </c>
    </row>
    <row r="10" spans="1:9">
      <c r="A10" s="391">
        <v>6</v>
      </c>
      <c r="B10" s="705" t="s">
        <v>155</v>
      </c>
      <c r="C10" s="692">
        <v>0.65</v>
      </c>
      <c r="D10" s="685">
        <v>0</v>
      </c>
      <c r="E10" s="761">
        <v>0</v>
      </c>
      <c r="F10" s="761">
        <v>0</v>
      </c>
      <c r="G10" s="477">
        <f t="shared" si="1"/>
        <v>0</v>
      </c>
      <c r="I10" s="423">
        <f t="shared" si="2"/>
        <v>0</v>
      </c>
    </row>
    <row r="11" spans="1:9">
      <c r="A11" s="391">
        <v>7</v>
      </c>
      <c r="B11" s="705" t="s">
        <v>156</v>
      </c>
      <c r="C11" s="692">
        <v>4.53</v>
      </c>
      <c r="D11" s="685">
        <v>0</v>
      </c>
      <c r="E11" s="761">
        <v>0</v>
      </c>
      <c r="F11" s="761">
        <v>0</v>
      </c>
      <c r="G11" s="477">
        <f t="shared" si="1"/>
        <v>0</v>
      </c>
      <c r="I11" s="423">
        <f t="shared" si="2"/>
        <v>0</v>
      </c>
    </row>
    <row r="12" spans="1:9">
      <c r="A12" s="391">
        <v>8</v>
      </c>
      <c r="B12" s="705" t="s">
        <v>157</v>
      </c>
      <c r="C12" s="692">
        <v>185.77</v>
      </c>
      <c r="D12" s="685">
        <v>0</v>
      </c>
      <c r="E12" s="761">
        <v>0</v>
      </c>
      <c r="F12" s="761">
        <v>0</v>
      </c>
      <c r="G12" s="477">
        <f t="shared" si="1"/>
        <v>0</v>
      </c>
      <c r="I12" s="423">
        <f t="shared" si="2"/>
        <v>0</v>
      </c>
    </row>
    <row r="13" spans="1:9">
      <c r="A13" s="391">
        <v>9</v>
      </c>
      <c r="B13" s="705" t="s">
        <v>217</v>
      </c>
      <c r="C13" s="692">
        <v>122.88</v>
      </c>
      <c r="D13" s="685">
        <v>0</v>
      </c>
      <c r="E13" s="685">
        <v>0</v>
      </c>
      <c r="F13" s="685">
        <v>0</v>
      </c>
      <c r="G13" s="477">
        <f t="shared" si="1"/>
        <v>0</v>
      </c>
      <c r="I13" s="423">
        <f t="shared" si="2"/>
        <v>0</v>
      </c>
    </row>
    <row r="14" spans="1:9">
      <c r="A14" s="391">
        <v>10</v>
      </c>
      <c r="B14" s="705" t="s">
        <v>158</v>
      </c>
      <c r="C14" s="692">
        <v>2</v>
      </c>
      <c r="D14" s="685">
        <v>0</v>
      </c>
      <c r="E14" s="685">
        <v>0</v>
      </c>
      <c r="F14" s="685">
        <v>0</v>
      </c>
      <c r="G14" s="477">
        <f t="shared" si="1"/>
        <v>0</v>
      </c>
      <c r="I14" s="423">
        <f t="shared" si="2"/>
        <v>0</v>
      </c>
    </row>
    <row r="15" spans="1:9">
      <c r="A15" s="391">
        <v>11</v>
      </c>
      <c r="B15" s="705" t="s">
        <v>159</v>
      </c>
      <c r="C15" s="692">
        <v>2.14</v>
      </c>
      <c r="D15" s="685">
        <v>0</v>
      </c>
      <c r="E15" s="761">
        <v>0</v>
      </c>
      <c r="F15" s="761">
        <v>0</v>
      </c>
      <c r="G15" s="477">
        <f t="shared" si="1"/>
        <v>0</v>
      </c>
      <c r="I15" s="423">
        <f t="shared" si="2"/>
        <v>0</v>
      </c>
    </row>
    <row r="16" spans="1:9">
      <c r="A16" s="391">
        <v>12</v>
      </c>
      <c r="B16" s="705" t="s">
        <v>160</v>
      </c>
      <c r="C16" s="692">
        <v>111</v>
      </c>
      <c r="D16" s="685">
        <v>0</v>
      </c>
      <c r="E16" s="685">
        <v>0</v>
      </c>
      <c r="F16" s="685">
        <v>0</v>
      </c>
      <c r="G16" s="477">
        <f t="shared" si="1"/>
        <v>0</v>
      </c>
      <c r="I16" s="423">
        <f t="shared" si="2"/>
        <v>0</v>
      </c>
    </row>
    <row r="17" spans="1:9">
      <c r="A17" s="391">
        <v>13</v>
      </c>
      <c r="B17" s="705" t="s">
        <v>161</v>
      </c>
      <c r="C17" s="692">
        <v>2.65</v>
      </c>
      <c r="D17" s="685">
        <v>0</v>
      </c>
      <c r="E17" s="761">
        <v>0</v>
      </c>
      <c r="F17" s="761">
        <v>0</v>
      </c>
      <c r="G17" s="477">
        <f t="shared" si="1"/>
        <v>0</v>
      </c>
      <c r="I17" s="423">
        <f t="shared" si="2"/>
        <v>0</v>
      </c>
    </row>
    <row r="18" spans="1:9">
      <c r="A18" s="391">
        <v>14</v>
      </c>
      <c r="B18" s="705" t="s">
        <v>162</v>
      </c>
      <c r="C18" s="692">
        <v>3.5</v>
      </c>
      <c r="D18" s="685">
        <v>0</v>
      </c>
      <c r="E18" s="761">
        <v>0</v>
      </c>
      <c r="F18" s="761">
        <v>0</v>
      </c>
      <c r="G18" s="477">
        <f t="shared" si="1"/>
        <v>0</v>
      </c>
      <c r="I18" s="423">
        <f t="shared" si="2"/>
        <v>0</v>
      </c>
    </row>
    <row r="19" spans="1:9">
      <c r="A19" s="391">
        <v>15</v>
      </c>
      <c r="B19" s="705" t="s">
        <v>174</v>
      </c>
      <c r="C19" s="692">
        <v>212.7</v>
      </c>
      <c r="D19" s="685">
        <v>0</v>
      </c>
      <c r="E19" s="761">
        <v>0</v>
      </c>
      <c r="F19" s="761">
        <v>0</v>
      </c>
      <c r="G19" s="477">
        <f t="shared" si="1"/>
        <v>0</v>
      </c>
      <c r="I19" s="423">
        <f t="shared" si="2"/>
        <v>0</v>
      </c>
    </row>
    <row r="20" spans="1:9">
      <c r="A20" s="391">
        <v>16</v>
      </c>
      <c r="B20" s="762" t="s">
        <v>175</v>
      </c>
      <c r="C20" s="692">
        <v>1.88</v>
      </c>
      <c r="D20" s="685">
        <v>0</v>
      </c>
      <c r="E20" s="761">
        <v>0</v>
      </c>
      <c r="F20" s="761">
        <v>0</v>
      </c>
      <c r="G20" s="477">
        <f t="shared" si="1"/>
        <v>0</v>
      </c>
      <c r="I20" s="423">
        <f t="shared" si="2"/>
        <v>0</v>
      </c>
    </row>
    <row r="21" spans="1:9">
      <c r="A21" s="391">
        <v>17</v>
      </c>
      <c r="B21" s="705" t="s">
        <v>176</v>
      </c>
      <c r="C21" s="692">
        <v>628.39</v>
      </c>
      <c r="D21" s="685">
        <v>0</v>
      </c>
      <c r="E21" s="761">
        <v>0</v>
      </c>
      <c r="F21" s="761">
        <v>0</v>
      </c>
      <c r="G21" s="477">
        <f t="shared" si="1"/>
        <v>0</v>
      </c>
      <c r="I21" s="423">
        <f t="shared" si="2"/>
        <v>0</v>
      </c>
    </row>
    <row r="22" spans="1:9">
      <c r="A22" s="391">
        <v>18</v>
      </c>
      <c r="B22" s="705" t="s">
        <v>177</v>
      </c>
      <c r="C22" s="692">
        <v>70.5</v>
      </c>
      <c r="D22" s="685">
        <v>0</v>
      </c>
      <c r="E22" s="761">
        <v>0</v>
      </c>
      <c r="F22" s="761">
        <v>0</v>
      </c>
      <c r="G22" s="477">
        <f t="shared" si="1"/>
        <v>0</v>
      </c>
      <c r="I22" s="423">
        <f t="shared" si="2"/>
        <v>0</v>
      </c>
    </row>
    <row r="23" spans="1:9">
      <c r="A23" s="391">
        <v>19</v>
      </c>
      <c r="B23" s="705" t="s">
        <v>178</v>
      </c>
      <c r="C23" s="692">
        <v>181</v>
      </c>
      <c r="D23" s="685">
        <v>0</v>
      </c>
      <c r="E23" s="761">
        <v>0</v>
      </c>
      <c r="F23" s="761">
        <v>0</v>
      </c>
      <c r="G23" s="477">
        <f t="shared" si="1"/>
        <v>0</v>
      </c>
      <c r="I23" s="423">
        <f t="shared" si="2"/>
        <v>0</v>
      </c>
    </row>
    <row r="24" spans="1:9">
      <c r="A24" s="391">
        <v>20</v>
      </c>
      <c r="B24" s="705" t="s">
        <v>179</v>
      </c>
      <c r="C24" s="692">
        <v>2.2200000000000002</v>
      </c>
      <c r="D24" s="685">
        <v>0</v>
      </c>
      <c r="E24" s="685">
        <v>0</v>
      </c>
      <c r="F24" s="685">
        <v>0</v>
      </c>
      <c r="G24" s="477">
        <f t="shared" si="1"/>
        <v>0</v>
      </c>
      <c r="I24" s="423">
        <f t="shared" si="2"/>
        <v>0</v>
      </c>
    </row>
    <row r="25" spans="1:9">
      <c r="A25" s="391">
        <v>21</v>
      </c>
      <c r="B25" s="705" t="s">
        <v>181</v>
      </c>
      <c r="C25" s="692">
        <v>1.75</v>
      </c>
      <c r="D25" s="685">
        <v>0</v>
      </c>
      <c r="E25" s="761">
        <v>0</v>
      </c>
      <c r="F25" s="761">
        <v>0</v>
      </c>
      <c r="G25" s="477">
        <f t="shared" si="1"/>
        <v>0</v>
      </c>
      <c r="I25" s="423">
        <f t="shared" si="2"/>
        <v>0</v>
      </c>
    </row>
    <row r="26" spans="1:9">
      <c r="A26" s="391">
        <v>22</v>
      </c>
      <c r="B26" s="705" t="s">
        <v>165</v>
      </c>
      <c r="C26" s="692">
        <v>86.97</v>
      </c>
      <c r="D26" s="685">
        <v>0</v>
      </c>
      <c r="E26" s="685">
        <v>0</v>
      </c>
      <c r="F26" s="685">
        <v>0</v>
      </c>
      <c r="G26" s="477">
        <f t="shared" si="1"/>
        <v>0</v>
      </c>
      <c r="I26" s="423">
        <f t="shared" si="2"/>
        <v>0</v>
      </c>
    </row>
    <row r="27" spans="1:9">
      <c r="A27" s="391">
        <v>23</v>
      </c>
      <c r="B27" s="762" t="s">
        <v>166</v>
      </c>
      <c r="C27" s="692">
        <v>467</v>
      </c>
      <c r="D27" s="685">
        <v>0</v>
      </c>
      <c r="E27" s="761">
        <v>0</v>
      </c>
      <c r="F27" s="761">
        <v>0</v>
      </c>
      <c r="G27" s="477">
        <f t="shared" si="1"/>
        <v>0</v>
      </c>
      <c r="I27" s="423">
        <f t="shared" si="2"/>
        <v>0</v>
      </c>
    </row>
    <row r="28" spans="1:9">
      <c r="A28" s="391">
        <v>24</v>
      </c>
      <c r="B28" s="705" t="s">
        <v>167</v>
      </c>
      <c r="C28" s="692">
        <v>6474</v>
      </c>
      <c r="D28" s="685">
        <v>0</v>
      </c>
      <c r="E28" s="761">
        <v>0</v>
      </c>
      <c r="F28" s="761">
        <v>0</v>
      </c>
      <c r="G28" s="477">
        <f t="shared" si="1"/>
        <v>0</v>
      </c>
      <c r="I28" s="423">
        <f t="shared" si="2"/>
        <v>0</v>
      </c>
    </row>
    <row r="29" spans="1:9">
      <c r="A29" s="391">
        <v>25</v>
      </c>
      <c r="B29" s="705" t="s">
        <v>168</v>
      </c>
      <c r="C29" s="692">
        <v>671</v>
      </c>
      <c r="D29" s="685">
        <v>0</v>
      </c>
      <c r="E29" s="761">
        <v>0</v>
      </c>
      <c r="F29" s="761">
        <v>0</v>
      </c>
      <c r="G29" s="477">
        <f t="shared" si="1"/>
        <v>0</v>
      </c>
      <c r="I29" s="423">
        <f t="shared" si="2"/>
        <v>0</v>
      </c>
    </row>
    <row r="30" spans="1:9">
      <c r="A30" s="391">
        <v>26</v>
      </c>
      <c r="B30" s="705" t="s">
        <v>169</v>
      </c>
      <c r="C30" s="692">
        <v>1760.25</v>
      </c>
      <c r="D30" s="685">
        <v>0</v>
      </c>
      <c r="E30" s="685">
        <v>0</v>
      </c>
      <c r="F30" s="685">
        <v>0</v>
      </c>
      <c r="G30" s="477">
        <f t="shared" si="1"/>
        <v>0</v>
      </c>
      <c r="I30" s="423">
        <f t="shared" si="2"/>
        <v>0</v>
      </c>
    </row>
    <row r="31" spans="1:9">
      <c r="A31" s="391">
        <v>27</v>
      </c>
      <c r="B31" s="705" t="s">
        <v>171</v>
      </c>
      <c r="C31" s="692">
        <v>0.5</v>
      </c>
      <c r="D31" s="685">
        <v>0</v>
      </c>
      <c r="E31" s="761">
        <v>0</v>
      </c>
      <c r="F31" s="761">
        <v>0</v>
      </c>
      <c r="G31" s="477">
        <f t="shared" si="1"/>
        <v>0</v>
      </c>
      <c r="I31" s="423">
        <f t="shared" si="2"/>
        <v>0</v>
      </c>
    </row>
    <row r="32" spans="1:9">
      <c r="A32" s="391">
        <v>28</v>
      </c>
      <c r="B32" s="705" t="s">
        <v>172</v>
      </c>
      <c r="C32" s="692">
        <v>68.94</v>
      </c>
      <c r="D32" s="685">
        <v>0</v>
      </c>
      <c r="E32" s="761">
        <v>0</v>
      </c>
      <c r="F32" s="761">
        <v>0</v>
      </c>
      <c r="G32" s="477">
        <f t="shared" si="1"/>
        <v>0</v>
      </c>
      <c r="I32" s="423">
        <f t="shared" si="2"/>
        <v>0</v>
      </c>
    </row>
    <row r="33" spans="1:9">
      <c r="A33" s="391">
        <v>29</v>
      </c>
      <c r="B33" s="705" t="s">
        <v>134</v>
      </c>
      <c r="C33" s="692">
        <v>0.5</v>
      </c>
      <c r="D33" s="685">
        <v>0</v>
      </c>
      <c r="E33" s="761">
        <v>0</v>
      </c>
      <c r="F33" s="761">
        <v>0</v>
      </c>
      <c r="G33" s="477">
        <f t="shared" si="1"/>
        <v>0</v>
      </c>
      <c r="I33" s="423">
        <f t="shared" si="2"/>
        <v>0</v>
      </c>
    </row>
    <row r="34" spans="1:9">
      <c r="A34" s="391">
        <v>30</v>
      </c>
      <c r="B34" s="705" t="s">
        <v>135</v>
      </c>
      <c r="C34" s="692">
        <v>0.25</v>
      </c>
      <c r="D34" s="685">
        <v>0</v>
      </c>
      <c r="E34" s="761">
        <v>0</v>
      </c>
      <c r="F34" s="761">
        <v>0</v>
      </c>
      <c r="G34" s="477">
        <f t="shared" si="1"/>
        <v>0</v>
      </c>
      <c r="I34" s="423">
        <f t="shared" si="2"/>
        <v>0</v>
      </c>
    </row>
    <row r="35" spans="1:9">
      <c r="A35" s="391">
        <v>31</v>
      </c>
      <c r="B35" s="705" t="s">
        <v>136</v>
      </c>
      <c r="C35" s="692">
        <v>27</v>
      </c>
      <c r="D35" s="685">
        <v>0</v>
      </c>
      <c r="E35" s="685">
        <v>0</v>
      </c>
      <c r="F35" s="685">
        <v>0</v>
      </c>
      <c r="G35" s="477">
        <f t="shared" si="1"/>
        <v>0</v>
      </c>
      <c r="I35" s="423">
        <f t="shared" si="2"/>
        <v>0</v>
      </c>
    </row>
    <row r="36" spans="1:9">
      <c r="A36" s="391">
        <v>32</v>
      </c>
      <c r="B36" s="705" t="s">
        <v>137</v>
      </c>
      <c r="C36" s="692">
        <v>4.3</v>
      </c>
      <c r="D36" s="685">
        <v>0</v>
      </c>
      <c r="E36" s="685">
        <v>0</v>
      </c>
      <c r="F36" s="685">
        <v>0</v>
      </c>
      <c r="G36" s="477">
        <f t="shared" si="1"/>
        <v>0</v>
      </c>
      <c r="I36" s="423">
        <f t="shared" si="2"/>
        <v>0</v>
      </c>
    </row>
    <row r="37" spans="1:9">
      <c r="A37" s="391">
        <v>33</v>
      </c>
      <c r="B37" s="705" t="s">
        <v>138</v>
      </c>
      <c r="C37" s="692">
        <v>48.78</v>
      </c>
      <c r="D37" s="685">
        <v>0</v>
      </c>
      <c r="E37" s="761">
        <v>0</v>
      </c>
      <c r="F37" s="761">
        <v>0</v>
      </c>
      <c r="G37" s="477">
        <f t="shared" si="1"/>
        <v>0</v>
      </c>
      <c r="I37" s="423">
        <f t="shared" si="2"/>
        <v>0</v>
      </c>
    </row>
    <row r="38" spans="1:9">
      <c r="A38" s="391">
        <v>34</v>
      </c>
      <c r="B38" s="705" t="s">
        <v>139</v>
      </c>
      <c r="C38" s="692">
        <v>77.75</v>
      </c>
      <c r="D38" s="685">
        <v>0</v>
      </c>
      <c r="E38" s="761">
        <v>0</v>
      </c>
      <c r="F38" s="761">
        <v>0</v>
      </c>
      <c r="G38" s="477">
        <f t="shared" si="1"/>
        <v>0</v>
      </c>
      <c r="I38" s="423">
        <f t="shared" si="2"/>
        <v>0</v>
      </c>
    </row>
    <row r="39" spans="1:9">
      <c r="A39" s="391">
        <v>35</v>
      </c>
      <c r="B39" s="705" t="s">
        <v>140</v>
      </c>
      <c r="C39" s="692">
        <v>11.08</v>
      </c>
      <c r="D39" s="685">
        <v>0</v>
      </c>
      <c r="E39" s="761">
        <v>0</v>
      </c>
      <c r="F39" s="761">
        <v>0</v>
      </c>
      <c r="G39" s="477">
        <f t="shared" si="1"/>
        <v>0</v>
      </c>
      <c r="I39" s="423">
        <f t="shared" si="2"/>
        <v>0</v>
      </c>
    </row>
    <row r="40" spans="1:9">
      <c r="A40" s="391">
        <v>36</v>
      </c>
      <c r="B40" s="705" t="s">
        <v>142</v>
      </c>
      <c r="C40" s="692">
        <v>3</v>
      </c>
      <c r="D40" s="685">
        <v>0</v>
      </c>
      <c r="E40" s="761">
        <v>0</v>
      </c>
      <c r="F40" s="761">
        <v>0</v>
      </c>
      <c r="G40" s="477">
        <f t="shared" si="1"/>
        <v>0</v>
      </c>
      <c r="I40" s="423">
        <f t="shared" si="2"/>
        <v>0</v>
      </c>
    </row>
    <row r="41" spans="1:9">
      <c r="A41" s="391">
        <v>37</v>
      </c>
      <c r="B41" s="705" t="s">
        <v>144</v>
      </c>
      <c r="C41" s="692">
        <v>3</v>
      </c>
      <c r="D41" s="685">
        <v>0</v>
      </c>
      <c r="E41" s="761">
        <v>0</v>
      </c>
      <c r="F41" s="761">
        <v>0</v>
      </c>
      <c r="G41" s="477">
        <f t="shared" si="1"/>
        <v>0</v>
      </c>
      <c r="I41" s="423">
        <f t="shared" si="2"/>
        <v>0</v>
      </c>
    </row>
    <row r="42" spans="1:9">
      <c r="A42" s="391">
        <v>38</v>
      </c>
      <c r="B42" s="705" t="s">
        <v>145</v>
      </c>
      <c r="C42" s="692">
        <v>1.75</v>
      </c>
      <c r="D42" s="685">
        <v>0</v>
      </c>
      <c r="E42" s="761">
        <v>0</v>
      </c>
      <c r="F42" s="761">
        <v>0</v>
      </c>
      <c r="G42" s="477">
        <f t="shared" si="1"/>
        <v>0</v>
      </c>
      <c r="I42" s="423">
        <f t="shared" si="2"/>
        <v>0</v>
      </c>
    </row>
    <row r="43" spans="1:9">
      <c r="A43" s="391">
        <v>39</v>
      </c>
      <c r="B43" s="705" t="s">
        <v>269</v>
      </c>
      <c r="C43" s="692">
        <v>78.069999999999993</v>
      </c>
      <c r="D43" s="685">
        <v>0</v>
      </c>
      <c r="E43" s="761">
        <v>0</v>
      </c>
      <c r="F43" s="761">
        <v>0</v>
      </c>
      <c r="G43" s="477">
        <f t="shared" si="1"/>
        <v>0</v>
      </c>
      <c r="I43" s="423">
        <f t="shared" si="2"/>
        <v>0</v>
      </c>
    </row>
    <row r="44" spans="1:9">
      <c r="A44" s="391">
        <v>40</v>
      </c>
      <c r="B44" s="705" t="s">
        <v>147</v>
      </c>
      <c r="C44" s="692">
        <v>18</v>
      </c>
      <c r="D44" s="685">
        <v>0</v>
      </c>
      <c r="E44" s="761">
        <v>0</v>
      </c>
      <c r="F44" s="761">
        <v>0</v>
      </c>
      <c r="G44" s="477">
        <f t="shared" si="1"/>
        <v>0</v>
      </c>
      <c r="I44" s="423">
        <f t="shared" si="2"/>
        <v>0</v>
      </c>
    </row>
    <row r="45" spans="1:9">
      <c r="A45" s="391">
        <v>41</v>
      </c>
      <c r="B45" s="705" t="s">
        <v>148</v>
      </c>
      <c r="C45" s="692">
        <v>9</v>
      </c>
      <c r="D45" s="685">
        <v>0</v>
      </c>
      <c r="E45" s="761">
        <v>0</v>
      </c>
      <c r="F45" s="761">
        <v>0</v>
      </c>
      <c r="G45" s="477">
        <f t="shared" si="1"/>
        <v>0</v>
      </c>
      <c r="I45" s="423">
        <f t="shared" si="2"/>
        <v>0</v>
      </c>
    </row>
    <row r="46" spans="1:9">
      <c r="A46" s="391">
        <v>42</v>
      </c>
      <c r="B46" s="705" t="s">
        <v>149</v>
      </c>
      <c r="C46" s="692">
        <v>63</v>
      </c>
      <c r="D46" s="685">
        <v>0</v>
      </c>
      <c r="E46" s="685">
        <v>0</v>
      </c>
      <c r="F46" s="685">
        <v>0</v>
      </c>
      <c r="G46" s="477">
        <f t="shared" si="1"/>
        <v>0</v>
      </c>
      <c r="I46" s="423">
        <f t="shared" si="2"/>
        <v>0</v>
      </c>
    </row>
    <row r="47" spans="1:9">
      <c r="A47" s="391">
        <v>43</v>
      </c>
      <c r="B47" s="705" t="s">
        <v>152</v>
      </c>
      <c r="C47" s="692">
        <v>17</v>
      </c>
      <c r="D47" s="685">
        <v>0</v>
      </c>
      <c r="E47" s="685">
        <v>0</v>
      </c>
      <c r="F47" s="685">
        <v>0</v>
      </c>
      <c r="G47" s="477">
        <f t="shared" si="1"/>
        <v>0</v>
      </c>
      <c r="I47" s="423">
        <f t="shared" si="2"/>
        <v>0</v>
      </c>
    </row>
    <row r="48" spans="1:9">
      <c r="A48" s="391">
        <v>44</v>
      </c>
      <c r="B48" s="705" t="s">
        <v>153</v>
      </c>
      <c r="C48" s="692">
        <v>1</v>
      </c>
      <c r="D48" s="685">
        <v>0</v>
      </c>
      <c r="E48" s="761">
        <v>0</v>
      </c>
      <c r="F48" s="761">
        <v>0</v>
      </c>
      <c r="G48" s="477">
        <f t="shared" si="1"/>
        <v>0</v>
      </c>
      <c r="I48" s="423">
        <f t="shared" si="2"/>
        <v>0</v>
      </c>
    </row>
    <row r="49" spans="1:9">
      <c r="A49" s="391">
        <v>45</v>
      </c>
      <c r="B49" s="705" t="s">
        <v>183</v>
      </c>
      <c r="C49" s="692">
        <v>390</v>
      </c>
      <c r="D49" s="685">
        <v>0</v>
      </c>
      <c r="E49" s="761">
        <v>0</v>
      </c>
      <c r="F49" s="761">
        <v>0</v>
      </c>
      <c r="G49" s="477">
        <f t="shared" si="1"/>
        <v>0</v>
      </c>
      <c r="I49" s="423">
        <f t="shared" si="2"/>
        <v>0</v>
      </c>
    </row>
    <row r="50" spans="1:9">
      <c r="A50" s="391">
        <v>46</v>
      </c>
      <c r="B50" s="705" t="s">
        <v>185</v>
      </c>
      <c r="C50" s="692">
        <v>96</v>
      </c>
      <c r="D50" s="685">
        <v>0</v>
      </c>
      <c r="E50" s="685">
        <v>0</v>
      </c>
      <c r="F50" s="685">
        <v>0</v>
      </c>
      <c r="G50" s="477">
        <f t="shared" si="1"/>
        <v>0</v>
      </c>
      <c r="I50" s="423">
        <f t="shared" si="2"/>
        <v>0</v>
      </c>
    </row>
    <row r="51" spans="1:9">
      <c r="A51" s="391">
        <v>47</v>
      </c>
      <c r="B51" s="705" t="s">
        <v>187</v>
      </c>
      <c r="C51" s="692">
        <v>24101</v>
      </c>
      <c r="D51" s="685">
        <v>0</v>
      </c>
      <c r="E51" s="761">
        <v>0</v>
      </c>
      <c r="F51" s="761">
        <v>0</v>
      </c>
      <c r="G51" s="477">
        <f t="shared" si="1"/>
        <v>0</v>
      </c>
      <c r="I51" s="423">
        <f t="shared" si="2"/>
        <v>0</v>
      </c>
    </row>
    <row r="52" spans="1:9">
      <c r="A52" s="391">
        <v>48</v>
      </c>
      <c r="B52" s="705" t="s">
        <v>188</v>
      </c>
      <c r="C52" s="692">
        <v>150</v>
      </c>
      <c r="D52" s="685">
        <v>0</v>
      </c>
      <c r="E52" s="761">
        <v>0</v>
      </c>
      <c r="F52" s="761">
        <v>0</v>
      </c>
      <c r="G52" s="477">
        <f t="shared" si="1"/>
        <v>0</v>
      </c>
      <c r="I52" s="423">
        <f t="shared" si="2"/>
        <v>0</v>
      </c>
    </row>
    <row r="53" spans="1:9">
      <c r="A53" s="391">
        <v>49</v>
      </c>
      <c r="B53" s="705" t="s">
        <v>189</v>
      </c>
      <c r="C53" s="692">
        <v>6634.34</v>
      </c>
      <c r="D53" s="685">
        <v>0</v>
      </c>
      <c r="E53" s="685">
        <v>0</v>
      </c>
      <c r="F53" s="685">
        <v>0</v>
      </c>
      <c r="G53" s="477">
        <f t="shared" si="1"/>
        <v>0</v>
      </c>
      <c r="I53" s="423">
        <f t="shared" si="2"/>
        <v>0</v>
      </c>
    </row>
    <row r="54" spans="1:9">
      <c r="A54" s="391">
        <v>50</v>
      </c>
      <c r="B54" s="705" t="s">
        <v>190</v>
      </c>
      <c r="C54" s="692">
        <v>7411</v>
      </c>
      <c r="D54" s="685">
        <v>0</v>
      </c>
      <c r="E54" s="761">
        <v>0</v>
      </c>
      <c r="F54" s="761">
        <v>0</v>
      </c>
      <c r="G54" s="477">
        <f t="shared" si="1"/>
        <v>0</v>
      </c>
      <c r="I54" s="423">
        <f t="shared" si="2"/>
        <v>0</v>
      </c>
    </row>
    <row r="55" spans="1:9">
      <c r="A55" s="391">
        <v>51</v>
      </c>
      <c r="B55" s="705" t="s">
        <v>191</v>
      </c>
      <c r="C55" s="692">
        <v>437</v>
      </c>
      <c r="D55" s="685">
        <v>0</v>
      </c>
      <c r="E55" s="685">
        <v>0</v>
      </c>
      <c r="F55" s="685">
        <v>0</v>
      </c>
      <c r="G55" s="477">
        <f t="shared" si="1"/>
        <v>0</v>
      </c>
      <c r="I55" s="423">
        <f t="shared" si="2"/>
        <v>0</v>
      </c>
    </row>
    <row r="56" spans="1:9">
      <c r="A56" s="391">
        <v>52</v>
      </c>
      <c r="B56" s="705" t="s">
        <v>192</v>
      </c>
      <c r="C56" s="692">
        <v>5683</v>
      </c>
      <c r="D56" s="685">
        <v>0</v>
      </c>
      <c r="E56" s="761">
        <v>0</v>
      </c>
      <c r="F56" s="761">
        <v>0</v>
      </c>
      <c r="G56" s="477">
        <f t="shared" si="1"/>
        <v>0</v>
      </c>
      <c r="I56" s="423">
        <f t="shared" si="2"/>
        <v>0</v>
      </c>
    </row>
    <row r="57" spans="1:9">
      <c r="A57" s="391">
        <v>53</v>
      </c>
      <c r="B57" s="705" t="s">
        <v>194</v>
      </c>
      <c r="C57" s="692">
        <v>1495.68</v>
      </c>
      <c r="D57" s="685">
        <v>0</v>
      </c>
      <c r="E57" s="761">
        <v>0</v>
      </c>
      <c r="F57" s="761">
        <v>0</v>
      </c>
      <c r="G57" s="477">
        <f t="shared" si="1"/>
        <v>0</v>
      </c>
      <c r="I57" s="423">
        <f t="shared" si="2"/>
        <v>0</v>
      </c>
    </row>
    <row r="58" spans="1:9">
      <c r="A58" s="391">
        <v>54</v>
      </c>
      <c r="B58" s="705" t="s">
        <v>195</v>
      </c>
      <c r="C58" s="692">
        <v>392.49</v>
      </c>
      <c r="D58" s="685">
        <v>0</v>
      </c>
      <c r="E58" s="761">
        <v>0</v>
      </c>
      <c r="F58" s="761">
        <v>0</v>
      </c>
      <c r="G58" s="477">
        <f t="shared" si="1"/>
        <v>0</v>
      </c>
      <c r="I58" s="423">
        <f t="shared" si="2"/>
        <v>0</v>
      </c>
    </row>
    <row r="59" spans="1:9">
      <c r="A59" s="391">
        <v>55</v>
      </c>
      <c r="B59" s="705" t="s">
        <v>196</v>
      </c>
      <c r="C59" s="692">
        <v>774</v>
      </c>
      <c r="D59" s="685">
        <v>0</v>
      </c>
      <c r="E59" s="685">
        <v>0</v>
      </c>
      <c r="F59" s="685">
        <v>0</v>
      </c>
      <c r="G59" s="477">
        <f t="shared" si="1"/>
        <v>0</v>
      </c>
      <c r="I59" s="423">
        <f t="shared" si="2"/>
        <v>0</v>
      </c>
    </row>
    <row r="60" spans="1:9">
      <c r="A60" s="391">
        <v>56</v>
      </c>
      <c r="B60" s="762" t="s">
        <v>116</v>
      </c>
      <c r="C60" s="692">
        <v>72.75</v>
      </c>
      <c r="D60" s="685">
        <v>0</v>
      </c>
      <c r="E60" s="761">
        <v>0</v>
      </c>
      <c r="F60" s="761">
        <v>0</v>
      </c>
      <c r="G60" s="477">
        <f t="shared" si="1"/>
        <v>0</v>
      </c>
      <c r="I60" s="423">
        <f t="shared" si="2"/>
        <v>0</v>
      </c>
    </row>
    <row r="61" spans="1:9">
      <c r="A61" s="391">
        <v>57</v>
      </c>
      <c r="B61" s="705" t="s">
        <v>118</v>
      </c>
      <c r="C61" s="692">
        <v>34.79</v>
      </c>
      <c r="D61" s="685">
        <v>0</v>
      </c>
      <c r="E61" s="761">
        <v>0</v>
      </c>
      <c r="F61" s="761">
        <v>0</v>
      </c>
      <c r="G61" s="477">
        <f t="shared" si="1"/>
        <v>0</v>
      </c>
      <c r="I61" s="423">
        <f t="shared" si="2"/>
        <v>0</v>
      </c>
    </row>
    <row r="62" spans="1:9">
      <c r="A62" s="391">
        <v>58</v>
      </c>
      <c r="B62" s="762" t="s">
        <v>117</v>
      </c>
      <c r="C62" s="692">
        <v>17.28</v>
      </c>
      <c r="D62" s="685">
        <v>0</v>
      </c>
      <c r="E62" s="761">
        <v>0</v>
      </c>
      <c r="F62" s="761">
        <v>0</v>
      </c>
      <c r="G62" s="477">
        <f t="shared" si="1"/>
        <v>0</v>
      </c>
      <c r="I62" s="423">
        <f t="shared" si="2"/>
        <v>0</v>
      </c>
    </row>
    <row r="63" spans="1:9">
      <c r="A63" s="391">
        <v>59</v>
      </c>
      <c r="B63" s="705" t="s">
        <v>119</v>
      </c>
      <c r="C63" s="692">
        <v>61.06</v>
      </c>
      <c r="D63" s="685">
        <v>0</v>
      </c>
      <c r="E63" s="761">
        <v>0</v>
      </c>
      <c r="F63" s="761">
        <v>0</v>
      </c>
      <c r="G63" s="477">
        <f t="shared" si="1"/>
        <v>0</v>
      </c>
      <c r="I63" s="423">
        <f t="shared" si="2"/>
        <v>0</v>
      </c>
    </row>
    <row r="64" spans="1:9">
      <c r="A64" s="391">
        <v>60</v>
      </c>
      <c r="B64" s="705" t="s">
        <v>120</v>
      </c>
      <c r="C64" s="692">
        <v>14.94</v>
      </c>
      <c r="D64" s="685">
        <v>0</v>
      </c>
      <c r="E64" s="761">
        <v>0</v>
      </c>
      <c r="F64" s="761">
        <v>0</v>
      </c>
      <c r="G64" s="477">
        <f t="shared" si="1"/>
        <v>0</v>
      </c>
      <c r="I64" s="423">
        <f t="shared" si="2"/>
        <v>0</v>
      </c>
    </row>
    <row r="65" spans="1:9">
      <c r="A65" s="391">
        <v>61</v>
      </c>
      <c r="B65" s="762" t="s">
        <v>121</v>
      </c>
      <c r="C65" s="692">
        <v>62.1</v>
      </c>
      <c r="D65" s="685">
        <v>0</v>
      </c>
      <c r="E65" s="761">
        <v>0</v>
      </c>
      <c r="F65" s="761">
        <v>0</v>
      </c>
      <c r="G65" s="477">
        <f t="shared" si="1"/>
        <v>0</v>
      </c>
      <c r="I65" s="423">
        <f t="shared" si="2"/>
        <v>0</v>
      </c>
    </row>
    <row r="66" spans="1:9">
      <c r="A66" s="391">
        <v>62</v>
      </c>
      <c r="B66" s="705" t="s">
        <v>122</v>
      </c>
      <c r="C66" s="692">
        <v>2.25</v>
      </c>
      <c r="D66" s="685">
        <v>0</v>
      </c>
      <c r="E66" s="761">
        <v>0</v>
      </c>
      <c r="F66" s="761">
        <v>0</v>
      </c>
      <c r="G66" s="477">
        <f t="shared" si="1"/>
        <v>0</v>
      </c>
      <c r="I66" s="423">
        <f t="shared" si="2"/>
        <v>0</v>
      </c>
    </row>
    <row r="67" spans="1:9">
      <c r="A67" s="391">
        <v>63</v>
      </c>
      <c r="B67" s="705" t="s">
        <v>123</v>
      </c>
      <c r="C67" s="692">
        <v>12.2</v>
      </c>
      <c r="D67" s="685">
        <v>0</v>
      </c>
      <c r="E67" s="761">
        <v>0</v>
      </c>
      <c r="F67" s="761">
        <v>0</v>
      </c>
      <c r="G67" s="477">
        <f t="shared" si="1"/>
        <v>0</v>
      </c>
      <c r="I67" s="423">
        <f t="shared" si="2"/>
        <v>0</v>
      </c>
    </row>
    <row r="68" spans="1:9">
      <c r="A68" s="391">
        <v>64</v>
      </c>
      <c r="B68" s="705" t="s">
        <v>124</v>
      </c>
      <c r="C68" s="692">
        <v>47.59</v>
      </c>
      <c r="D68" s="685">
        <v>0</v>
      </c>
      <c r="E68" s="761">
        <v>0</v>
      </c>
      <c r="F68" s="761">
        <v>0</v>
      </c>
      <c r="G68" s="477">
        <f t="shared" si="1"/>
        <v>0</v>
      </c>
      <c r="I68" s="423">
        <f t="shared" si="2"/>
        <v>0</v>
      </c>
    </row>
    <row r="69" spans="1:9">
      <c r="A69" s="391">
        <v>65</v>
      </c>
      <c r="B69" s="705" t="s">
        <v>125</v>
      </c>
      <c r="C69" s="692">
        <v>22</v>
      </c>
      <c r="D69" s="685">
        <v>0</v>
      </c>
      <c r="E69" s="761">
        <v>0</v>
      </c>
      <c r="F69" s="761">
        <v>0</v>
      </c>
      <c r="G69" s="477">
        <f t="shared" si="1"/>
        <v>0</v>
      </c>
      <c r="I69" s="423">
        <f t="shared" si="2"/>
        <v>0</v>
      </c>
    </row>
    <row r="70" spans="1:9">
      <c r="A70" s="391">
        <v>66</v>
      </c>
      <c r="B70" s="705" t="s">
        <v>126</v>
      </c>
      <c r="C70" s="692">
        <v>3</v>
      </c>
      <c r="D70" s="685">
        <v>0</v>
      </c>
      <c r="E70" s="761">
        <v>0</v>
      </c>
      <c r="F70" s="761">
        <v>0</v>
      </c>
      <c r="G70" s="477">
        <f t="shared" ref="G70:G76" si="3">+F70-E70</f>
        <v>0</v>
      </c>
      <c r="I70" s="423">
        <f t="shared" ref="I70:I76" si="4">IF(F70&gt;0,1,0)</f>
        <v>0</v>
      </c>
    </row>
    <row r="71" spans="1:9">
      <c r="A71" s="391">
        <v>67</v>
      </c>
      <c r="B71" s="705" t="s">
        <v>127</v>
      </c>
      <c r="C71" s="692">
        <v>2.75</v>
      </c>
      <c r="D71" s="685">
        <v>0</v>
      </c>
      <c r="E71" s="761">
        <v>0</v>
      </c>
      <c r="F71" s="761">
        <v>0</v>
      </c>
      <c r="G71" s="477">
        <f t="shared" si="3"/>
        <v>0</v>
      </c>
      <c r="I71" s="423">
        <f t="shared" si="4"/>
        <v>0</v>
      </c>
    </row>
    <row r="72" spans="1:9">
      <c r="A72" s="391">
        <v>68</v>
      </c>
      <c r="B72" s="705" t="s">
        <v>128</v>
      </c>
      <c r="C72" s="692">
        <v>7</v>
      </c>
      <c r="D72" s="685">
        <v>0</v>
      </c>
      <c r="E72" s="761">
        <v>0</v>
      </c>
      <c r="F72" s="761">
        <v>0</v>
      </c>
      <c r="G72" s="477">
        <f t="shared" si="3"/>
        <v>0</v>
      </c>
      <c r="I72" s="423">
        <f t="shared" si="4"/>
        <v>0</v>
      </c>
    </row>
    <row r="73" spans="1:9">
      <c r="A73" s="391">
        <v>69</v>
      </c>
      <c r="B73" s="705" t="s">
        <v>129</v>
      </c>
      <c r="C73" s="692">
        <v>0.15</v>
      </c>
      <c r="D73" s="685">
        <v>0</v>
      </c>
      <c r="E73" s="761">
        <v>0</v>
      </c>
      <c r="F73" s="761">
        <v>0</v>
      </c>
      <c r="G73" s="477">
        <f t="shared" si="3"/>
        <v>0</v>
      </c>
      <c r="I73" s="423">
        <f t="shared" si="4"/>
        <v>0</v>
      </c>
    </row>
    <row r="74" spans="1:9">
      <c r="A74" s="391">
        <v>70</v>
      </c>
      <c r="B74" s="705" t="s">
        <v>130</v>
      </c>
      <c r="C74" s="692">
        <v>561</v>
      </c>
      <c r="D74" s="685">
        <v>0</v>
      </c>
      <c r="E74" s="761">
        <v>0</v>
      </c>
      <c r="F74" s="761">
        <v>0</v>
      </c>
      <c r="G74" s="477">
        <f t="shared" si="3"/>
        <v>0</v>
      </c>
      <c r="I74" s="423">
        <f t="shared" si="4"/>
        <v>0</v>
      </c>
    </row>
    <row r="75" spans="1:9">
      <c r="A75" s="391">
        <v>71</v>
      </c>
      <c r="B75" s="705" t="s">
        <v>132</v>
      </c>
      <c r="C75" s="692">
        <v>263.64</v>
      </c>
      <c r="D75" s="685">
        <v>0</v>
      </c>
      <c r="E75" s="761">
        <v>0</v>
      </c>
      <c r="F75" s="761">
        <v>0</v>
      </c>
      <c r="G75" s="477">
        <f t="shared" si="3"/>
        <v>0</v>
      </c>
      <c r="I75" s="423">
        <f t="shared" si="4"/>
        <v>0</v>
      </c>
    </row>
    <row r="76" spans="1:9">
      <c r="A76" s="391">
        <v>72</v>
      </c>
      <c r="B76" s="705" t="s">
        <v>131</v>
      </c>
      <c r="C76" s="692">
        <v>15</v>
      </c>
      <c r="D76" s="685">
        <v>0</v>
      </c>
      <c r="E76" s="761">
        <v>0</v>
      </c>
      <c r="F76" s="761">
        <v>0</v>
      </c>
      <c r="G76" s="477">
        <f t="shared" si="3"/>
        <v>0</v>
      </c>
      <c r="I76" s="423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4026B-C5D0-41A3-AA44-725BA0E074C9}">
  <sheetPr codeName="Sheet86">
    <tabColor rgb="FFFFCCFF"/>
  </sheetPr>
  <dimension ref="A1:I7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M10" sqref="M10"/>
    </sheetView>
  </sheetViews>
  <sheetFormatPr defaultColWidth="9" defaultRowHeight="18.75"/>
  <cols>
    <col min="1" max="1" width="9" style="423"/>
    <col min="2" max="2" width="14.42578125" style="423" customWidth="1"/>
    <col min="3" max="3" width="13.28515625" style="423" customWidth="1"/>
    <col min="4" max="4" width="13.5703125" style="423" customWidth="1"/>
    <col min="5" max="5" width="14.140625" style="423" customWidth="1"/>
    <col min="6" max="6" width="13.5703125" style="423" customWidth="1"/>
    <col min="7" max="7" width="14.42578125" style="423" customWidth="1"/>
    <col min="8" max="16384" width="9" style="423"/>
  </cols>
  <sheetData>
    <row r="1" spans="1:9">
      <c r="A1" s="850" t="s">
        <v>613</v>
      </c>
      <c r="B1" s="850"/>
      <c r="C1" s="850"/>
      <c r="D1" s="850"/>
      <c r="E1" s="850"/>
      <c r="F1" s="850"/>
      <c r="G1" s="850"/>
    </row>
    <row r="2" spans="1:9">
      <c r="A2" s="850" t="s">
        <v>227</v>
      </c>
      <c r="B2" s="850" t="s">
        <v>4</v>
      </c>
      <c r="C2" s="870" t="s">
        <v>228</v>
      </c>
      <c r="D2" s="666" t="s">
        <v>285</v>
      </c>
      <c r="E2" s="666" t="s">
        <v>230</v>
      </c>
      <c r="F2" s="666" t="s">
        <v>230</v>
      </c>
      <c r="G2" s="870" t="s">
        <v>261</v>
      </c>
      <c r="I2" s="422" t="s">
        <v>318</v>
      </c>
    </row>
    <row r="3" spans="1:9">
      <c r="A3" s="850"/>
      <c r="B3" s="850"/>
      <c r="C3" s="870"/>
      <c r="D3" s="666" t="s">
        <v>286</v>
      </c>
      <c r="E3" s="666" t="s">
        <v>236</v>
      </c>
      <c r="F3" s="666" t="s">
        <v>235</v>
      </c>
      <c r="G3" s="870"/>
      <c r="I3" s="424"/>
    </row>
    <row r="4" spans="1:9">
      <c r="A4" s="850" t="s">
        <v>40</v>
      </c>
      <c r="B4" s="850"/>
      <c r="C4" s="667">
        <f>SUM(C5:C76)</f>
        <v>305193.0500000001</v>
      </c>
      <c r="D4" s="667">
        <f>SUM(D5:D76)</f>
        <v>324</v>
      </c>
      <c r="E4" s="667">
        <f t="shared" ref="E4:F4" si="0">SUM(E5:E76)</f>
        <v>322</v>
      </c>
      <c r="F4" s="667">
        <f t="shared" si="0"/>
        <v>324</v>
      </c>
      <c r="G4" s="667">
        <f>SUM(G5:G76)</f>
        <v>2</v>
      </c>
      <c r="I4" s="424">
        <f>SUM(I5:I76)</f>
        <v>3</v>
      </c>
    </row>
    <row r="5" spans="1:9">
      <c r="A5" s="391">
        <v>1</v>
      </c>
      <c r="B5" s="705" t="s">
        <v>164</v>
      </c>
      <c r="C5" s="692">
        <v>117735.83</v>
      </c>
      <c r="D5" s="685">
        <v>296</v>
      </c>
      <c r="E5" s="761">
        <v>294</v>
      </c>
      <c r="F5" s="761">
        <v>296</v>
      </c>
      <c r="G5" s="477">
        <f>+F5-E5</f>
        <v>2</v>
      </c>
      <c r="I5" s="423">
        <f>IF(F5&gt;0,1,0)</f>
        <v>1</v>
      </c>
    </row>
    <row r="6" spans="1:9">
      <c r="A6" s="391">
        <v>2</v>
      </c>
      <c r="B6" s="705" t="s">
        <v>170</v>
      </c>
      <c r="C6" s="692">
        <v>12339.5</v>
      </c>
      <c r="D6" s="685">
        <v>27</v>
      </c>
      <c r="E6" s="761">
        <v>27</v>
      </c>
      <c r="F6" s="761">
        <v>27</v>
      </c>
      <c r="G6" s="477">
        <f t="shared" ref="G6:G69" si="1">+F6-E6</f>
        <v>0</v>
      </c>
      <c r="I6" s="423">
        <f t="shared" ref="I6:I69" si="2">IF(F6&gt;0,1,0)</f>
        <v>1</v>
      </c>
    </row>
    <row r="7" spans="1:9">
      <c r="A7" s="391">
        <v>3</v>
      </c>
      <c r="B7" s="705" t="s">
        <v>184</v>
      </c>
      <c r="C7" s="692">
        <v>31504</v>
      </c>
      <c r="D7" s="685">
        <v>1</v>
      </c>
      <c r="E7" s="761">
        <v>1</v>
      </c>
      <c r="F7" s="761">
        <v>1</v>
      </c>
      <c r="G7" s="477">
        <f t="shared" si="1"/>
        <v>0</v>
      </c>
      <c r="I7" s="423">
        <f t="shared" si="2"/>
        <v>1</v>
      </c>
    </row>
    <row r="8" spans="1:9">
      <c r="A8" s="391">
        <v>4</v>
      </c>
      <c r="B8" s="705" t="s">
        <v>155</v>
      </c>
      <c r="C8" s="692">
        <v>0.65</v>
      </c>
      <c r="D8" s="685">
        <v>0</v>
      </c>
      <c r="E8" s="761">
        <v>0</v>
      </c>
      <c r="F8" s="761">
        <v>0</v>
      </c>
      <c r="G8" s="477">
        <f t="shared" si="1"/>
        <v>0</v>
      </c>
      <c r="I8" s="423">
        <f t="shared" si="2"/>
        <v>0</v>
      </c>
    </row>
    <row r="9" spans="1:9">
      <c r="A9" s="391">
        <v>5</v>
      </c>
      <c r="B9" s="705" t="s">
        <v>156</v>
      </c>
      <c r="C9" s="692">
        <v>4.53</v>
      </c>
      <c r="D9" s="685">
        <v>0</v>
      </c>
      <c r="E9" s="761">
        <v>0</v>
      </c>
      <c r="F9" s="761">
        <v>0</v>
      </c>
      <c r="G9" s="477">
        <f t="shared" si="1"/>
        <v>0</v>
      </c>
      <c r="I9" s="423">
        <f t="shared" si="2"/>
        <v>0</v>
      </c>
    </row>
    <row r="10" spans="1:9">
      <c r="A10" s="391">
        <v>6</v>
      </c>
      <c r="B10" s="705" t="s">
        <v>157</v>
      </c>
      <c r="C10" s="692">
        <v>185.77</v>
      </c>
      <c r="D10" s="685">
        <v>0</v>
      </c>
      <c r="E10" s="685">
        <v>0</v>
      </c>
      <c r="F10" s="685">
        <v>0</v>
      </c>
      <c r="G10" s="477">
        <f t="shared" si="1"/>
        <v>0</v>
      </c>
      <c r="I10" s="423">
        <f t="shared" si="2"/>
        <v>0</v>
      </c>
    </row>
    <row r="11" spans="1:9">
      <c r="A11" s="391">
        <v>7</v>
      </c>
      <c r="B11" s="705" t="s">
        <v>217</v>
      </c>
      <c r="C11" s="692">
        <v>122.88</v>
      </c>
      <c r="D11" s="685">
        <v>0</v>
      </c>
      <c r="E11" s="761">
        <v>0</v>
      </c>
      <c r="F11" s="761">
        <v>0</v>
      </c>
      <c r="G11" s="477">
        <f t="shared" si="1"/>
        <v>0</v>
      </c>
      <c r="I11" s="423">
        <f t="shared" si="2"/>
        <v>0</v>
      </c>
    </row>
    <row r="12" spans="1:9">
      <c r="A12" s="391">
        <v>8</v>
      </c>
      <c r="B12" s="705" t="s">
        <v>158</v>
      </c>
      <c r="C12" s="692">
        <v>2</v>
      </c>
      <c r="D12" s="685">
        <v>0</v>
      </c>
      <c r="E12" s="761">
        <v>0</v>
      </c>
      <c r="F12" s="761">
        <v>0</v>
      </c>
      <c r="G12" s="477">
        <f t="shared" si="1"/>
        <v>0</v>
      </c>
      <c r="I12" s="423">
        <f t="shared" si="2"/>
        <v>0</v>
      </c>
    </row>
    <row r="13" spans="1:9">
      <c r="A13" s="391">
        <v>9</v>
      </c>
      <c r="B13" s="762" t="s">
        <v>159</v>
      </c>
      <c r="C13" s="692">
        <v>2.14</v>
      </c>
      <c r="D13" s="685">
        <v>0</v>
      </c>
      <c r="E13" s="761">
        <v>0</v>
      </c>
      <c r="F13" s="761">
        <v>0</v>
      </c>
      <c r="G13" s="477">
        <f t="shared" si="1"/>
        <v>0</v>
      </c>
      <c r="I13" s="423">
        <f t="shared" si="2"/>
        <v>0</v>
      </c>
    </row>
    <row r="14" spans="1:9">
      <c r="A14" s="391">
        <v>10</v>
      </c>
      <c r="B14" s="705" t="s">
        <v>160</v>
      </c>
      <c r="C14" s="692">
        <v>111</v>
      </c>
      <c r="D14" s="685">
        <v>0</v>
      </c>
      <c r="E14" s="761">
        <v>0</v>
      </c>
      <c r="F14" s="761">
        <v>0</v>
      </c>
      <c r="G14" s="477">
        <f t="shared" si="1"/>
        <v>0</v>
      </c>
      <c r="I14" s="423">
        <f t="shared" si="2"/>
        <v>0</v>
      </c>
    </row>
    <row r="15" spans="1:9">
      <c r="A15" s="391">
        <v>11</v>
      </c>
      <c r="B15" s="705" t="s">
        <v>161</v>
      </c>
      <c r="C15" s="692">
        <v>2.65</v>
      </c>
      <c r="D15" s="685">
        <v>0</v>
      </c>
      <c r="E15" s="761">
        <v>0</v>
      </c>
      <c r="F15" s="761">
        <v>0</v>
      </c>
      <c r="G15" s="477">
        <f t="shared" si="1"/>
        <v>0</v>
      </c>
      <c r="I15" s="423">
        <f t="shared" si="2"/>
        <v>0</v>
      </c>
    </row>
    <row r="16" spans="1:9">
      <c r="A16" s="391">
        <v>12</v>
      </c>
      <c r="B16" s="705" t="s">
        <v>162</v>
      </c>
      <c r="C16" s="692">
        <v>3.5</v>
      </c>
      <c r="D16" s="685">
        <v>0</v>
      </c>
      <c r="E16" s="761">
        <v>0</v>
      </c>
      <c r="F16" s="761">
        <v>0</v>
      </c>
      <c r="G16" s="477">
        <f t="shared" si="1"/>
        <v>0</v>
      </c>
      <c r="I16" s="423">
        <f t="shared" si="2"/>
        <v>0</v>
      </c>
    </row>
    <row r="17" spans="1:9">
      <c r="A17" s="391">
        <v>13</v>
      </c>
      <c r="B17" s="762" t="s">
        <v>174</v>
      </c>
      <c r="C17" s="692">
        <v>212.7</v>
      </c>
      <c r="D17" s="685">
        <v>0</v>
      </c>
      <c r="E17" s="761">
        <v>0</v>
      </c>
      <c r="F17" s="761">
        <v>0</v>
      </c>
      <c r="G17" s="477">
        <f t="shared" si="1"/>
        <v>0</v>
      </c>
      <c r="I17" s="423">
        <f t="shared" si="2"/>
        <v>0</v>
      </c>
    </row>
    <row r="18" spans="1:9">
      <c r="A18" s="391">
        <v>14</v>
      </c>
      <c r="B18" s="705" t="s">
        <v>175</v>
      </c>
      <c r="C18" s="692">
        <v>1.88</v>
      </c>
      <c r="D18" s="685">
        <v>0</v>
      </c>
      <c r="E18" s="761">
        <v>0</v>
      </c>
      <c r="F18" s="761">
        <v>0</v>
      </c>
      <c r="G18" s="477">
        <f t="shared" si="1"/>
        <v>0</v>
      </c>
      <c r="I18" s="423">
        <f t="shared" si="2"/>
        <v>0</v>
      </c>
    </row>
    <row r="19" spans="1:9">
      <c r="A19" s="391">
        <v>15</v>
      </c>
      <c r="B19" s="705" t="s">
        <v>176</v>
      </c>
      <c r="C19" s="692">
        <v>628.39</v>
      </c>
      <c r="D19" s="685">
        <v>0</v>
      </c>
      <c r="E19" s="761">
        <v>0</v>
      </c>
      <c r="F19" s="761">
        <v>0</v>
      </c>
      <c r="G19" s="477">
        <f t="shared" si="1"/>
        <v>0</v>
      </c>
      <c r="I19" s="423">
        <f t="shared" si="2"/>
        <v>0</v>
      </c>
    </row>
    <row r="20" spans="1:9">
      <c r="A20" s="391">
        <v>16</v>
      </c>
      <c r="B20" s="705" t="s">
        <v>177</v>
      </c>
      <c r="C20" s="692">
        <v>70.5</v>
      </c>
      <c r="D20" s="685">
        <v>0</v>
      </c>
      <c r="E20" s="761">
        <v>0</v>
      </c>
      <c r="F20" s="761">
        <v>0</v>
      </c>
      <c r="G20" s="477">
        <f t="shared" si="1"/>
        <v>0</v>
      </c>
      <c r="I20" s="423">
        <f t="shared" si="2"/>
        <v>0</v>
      </c>
    </row>
    <row r="21" spans="1:9">
      <c r="A21" s="391">
        <v>17</v>
      </c>
      <c r="B21" s="705" t="s">
        <v>178</v>
      </c>
      <c r="C21" s="692">
        <v>181</v>
      </c>
      <c r="D21" s="685">
        <v>0</v>
      </c>
      <c r="E21" s="761">
        <v>0</v>
      </c>
      <c r="F21" s="761">
        <v>0</v>
      </c>
      <c r="G21" s="477">
        <f t="shared" si="1"/>
        <v>0</v>
      </c>
      <c r="I21" s="423">
        <f t="shared" si="2"/>
        <v>0</v>
      </c>
    </row>
    <row r="22" spans="1:9">
      <c r="A22" s="391">
        <v>18</v>
      </c>
      <c r="B22" s="705" t="s">
        <v>179</v>
      </c>
      <c r="C22" s="692">
        <v>2.2200000000000002</v>
      </c>
      <c r="D22" s="685">
        <v>0</v>
      </c>
      <c r="E22" s="761">
        <v>0</v>
      </c>
      <c r="F22" s="761">
        <v>0</v>
      </c>
      <c r="G22" s="477">
        <f t="shared" si="1"/>
        <v>0</v>
      </c>
      <c r="I22" s="423">
        <f t="shared" si="2"/>
        <v>0</v>
      </c>
    </row>
    <row r="23" spans="1:9">
      <c r="A23" s="391">
        <v>19</v>
      </c>
      <c r="B23" s="705" t="s">
        <v>181</v>
      </c>
      <c r="C23" s="692">
        <v>1.75</v>
      </c>
      <c r="D23" s="685">
        <v>0</v>
      </c>
      <c r="E23" s="761">
        <v>0</v>
      </c>
      <c r="F23" s="761">
        <v>0</v>
      </c>
      <c r="G23" s="477">
        <f t="shared" si="1"/>
        <v>0</v>
      </c>
      <c r="I23" s="423">
        <f t="shared" si="2"/>
        <v>0</v>
      </c>
    </row>
    <row r="24" spans="1:9">
      <c r="A24" s="391">
        <v>20</v>
      </c>
      <c r="B24" s="705" t="s">
        <v>165</v>
      </c>
      <c r="C24" s="692">
        <v>86.97</v>
      </c>
      <c r="D24" s="685">
        <v>0</v>
      </c>
      <c r="E24" s="761">
        <v>0</v>
      </c>
      <c r="F24" s="761">
        <v>0</v>
      </c>
      <c r="G24" s="477">
        <f t="shared" si="1"/>
        <v>0</v>
      </c>
      <c r="I24" s="423">
        <f t="shared" si="2"/>
        <v>0</v>
      </c>
    </row>
    <row r="25" spans="1:9">
      <c r="A25" s="391">
        <v>21</v>
      </c>
      <c r="B25" s="705" t="s">
        <v>166</v>
      </c>
      <c r="C25" s="692">
        <v>467</v>
      </c>
      <c r="D25" s="685">
        <v>0</v>
      </c>
      <c r="E25" s="761">
        <v>0</v>
      </c>
      <c r="F25" s="761">
        <v>0</v>
      </c>
      <c r="G25" s="477">
        <f t="shared" si="1"/>
        <v>0</v>
      </c>
      <c r="I25" s="423">
        <f t="shared" si="2"/>
        <v>0</v>
      </c>
    </row>
    <row r="26" spans="1:9">
      <c r="A26" s="391">
        <v>22</v>
      </c>
      <c r="B26" s="705" t="s">
        <v>167</v>
      </c>
      <c r="C26" s="692">
        <v>6474</v>
      </c>
      <c r="D26" s="685">
        <v>0</v>
      </c>
      <c r="E26" s="685">
        <v>0</v>
      </c>
      <c r="F26" s="685">
        <v>0</v>
      </c>
      <c r="G26" s="477">
        <f t="shared" si="1"/>
        <v>0</v>
      </c>
      <c r="I26" s="423">
        <f t="shared" si="2"/>
        <v>0</v>
      </c>
    </row>
    <row r="27" spans="1:9">
      <c r="A27" s="391">
        <v>23</v>
      </c>
      <c r="B27" s="705" t="s">
        <v>168</v>
      </c>
      <c r="C27" s="692">
        <v>671</v>
      </c>
      <c r="D27" s="685">
        <v>0</v>
      </c>
      <c r="E27" s="761">
        <v>0</v>
      </c>
      <c r="F27" s="761">
        <v>0</v>
      </c>
      <c r="G27" s="477">
        <f t="shared" si="1"/>
        <v>0</v>
      </c>
      <c r="I27" s="423">
        <f t="shared" si="2"/>
        <v>0</v>
      </c>
    </row>
    <row r="28" spans="1:9">
      <c r="A28" s="391">
        <v>24</v>
      </c>
      <c r="B28" s="705" t="s">
        <v>169</v>
      </c>
      <c r="C28" s="692">
        <v>1760.25</v>
      </c>
      <c r="D28" s="685">
        <v>0</v>
      </c>
      <c r="E28" s="761">
        <v>0</v>
      </c>
      <c r="F28" s="761">
        <v>0</v>
      </c>
      <c r="G28" s="477">
        <f t="shared" si="1"/>
        <v>0</v>
      </c>
      <c r="I28" s="423">
        <f t="shared" si="2"/>
        <v>0</v>
      </c>
    </row>
    <row r="29" spans="1:9">
      <c r="A29" s="391">
        <v>25</v>
      </c>
      <c r="B29" s="705" t="s">
        <v>171</v>
      </c>
      <c r="C29" s="692">
        <v>0.5</v>
      </c>
      <c r="D29" s="685">
        <v>0</v>
      </c>
      <c r="E29" s="761">
        <v>0</v>
      </c>
      <c r="F29" s="761">
        <v>0</v>
      </c>
      <c r="G29" s="477">
        <f t="shared" si="1"/>
        <v>0</v>
      </c>
      <c r="I29" s="423">
        <f t="shared" si="2"/>
        <v>0</v>
      </c>
    </row>
    <row r="30" spans="1:9">
      <c r="A30" s="391">
        <v>26</v>
      </c>
      <c r="B30" s="705" t="s">
        <v>172</v>
      </c>
      <c r="C30" s="692">
        <v>68.94</v>
      </c>
      <c r="D30" s="685">
        <v>0</v>
      </c>
      <c r="E30" s="761">
        <v>0</v>
      </c>
      <c r="F30" s="761">
        <v>0</v>
      </c>
      <c r="G30" s="477">
        <f t="shared" si="1"/>
        <v>0</v>
      </c>
      <c r="I30" s="423">
        <f t="shared" si="2"/>
        <v>0</v>
      </c>
    </row>
    <row r="31" spans="1:9">
      <c r="A31" s="391">
        <v>27</v>
      </c>
      <c r="B31" s="705" t="s">
        <v>134</v>
      </c>
      <c r="C31" s="692">
        <v>0.5</v>
      </c>
      <c r="D31" s="685">
        <v>0</v>
      </c>
      <c r="E31" s="685">
        <v>0</v>
      </c>
      <c r="F31" s="685">
        <v>0</v>
      </c>
      <c r="G31" s="477">
        <f t="shared" si="1"/>
        <v>0</v>
      </c>
      <c r="I31" s="423">
        <f t="shared" si="2"/>
        <v>0</v>
      </c>
    </row>
    <row r="32" spans="1:9">
      <c r="A32" s="391">
        <v>28</v>
      </c>
      <c r="B32" s="705" t="s">
        <v>135</v>
      </c>
      <c r="C32" s="692">
        <v>0.25</v>
      </c>
      <c r="D32" s="685">
        <v>0</v>
      </c>
      <c r="E32" s="761">
        <v>0</v>
      </c>
      <c r="F32" s="761">
        <v>0</v>
      </c>
      <c r="G32" s="477">
        <f t="shared" si="1"/>
        <v>0</v>
      </c>
      <c r="I32" s="423">
        <f t="shared" si="2"/>
        <v>0</v>
      </c>
    </row>
    <row r="33" spans="1:9">
      <c r="A33" s="391">
        <v>29</v>
      </c>
      <c r="B33" s="705" t="s">
        <v>136</v>
      </c>
      <c r="C33" s="692">
        <v>27</v>
      </c>
      <c r="D33" s="685">
        <v>0</v>
      </c>
      <c r="E33" s="761">
        <v>0</v>
      </c>
      <c r="F33" s="761">
        <v>0</v>
      </c>
      <c r="G33" s="477">
        <f t="shared" si="1"/>
        <v>0</v>
      </c>
      <c r="I33" s="423">
        <f t="shared" si="2"/>
        <v>0</v>
      </c>
    </row>
    <row r="34" spans="1:9">
      <c r="A34" s="391">
        <v>30</v>
      </c>
      <c r="B34" s="705" t="s">
        <v>137</v>
      </c>
      <c r="C34" s="692">
        <v>4.3</v>
      </c>
      <c r="D34" s="685">
        <v>0</v>
      </c>
      <c r="E34" s="761">
        <v>0</v>
      </c>
      <c r="F34" s="761">
        <v>0</v>
      </c>
      <c r="G34" s="477">
        <f t="shared" si="1"/>
        <v>0</v>
      </c>
      <c r="I34" s="423">
        <f t="shared" si="2"/>
        <v>0</v>
      </c>
    </row>
    <row r="35" spans="1:9">
      <c r="A35" s="391">
        <v>31</v>
      </c>
      <c r="B35" s="705" t="s">
        <v>138</v>
      </c>
      <c r="C35" s="692">
        <v>48.78</v>
      </c>
      <c r="D35" s="685">
        <v>0</v>
      </c>
      <c r="E35" s="685">
        <v>0</v>
      </c>
      <c r="F35" s="685">
        <v>0</v>
      </c>
      <c r="G35" s="477">
        <f t="shared" si="1"/>
        <v>0</v>
      </c>
      <c r="I35" s="423">
        <f t="shared" si="2"/>
        <v>0</v>
      </c>
    </row>
    <row r="36" spans="1:9">
      <c r="A36" s="391">
        <v>32</v>
      </c>
      <c r="B36" s="705" t="s">
        <v>139</v>
      </c>
      <c r="C36" s="692">
        <v>77.75</v>
      </c>
      <c r="D36" s="685">
        <v>0</v>
      </c>
      <c r="E36" s="761">
        <v>0</v>
      </c>
      <c r="F36" s="761">
        <v>0</v>
      </c>
      <c r="G36" s="477">
        <f t="shared" si="1"/>
        <v>0</v>
      </c>
      <c r="I36" s="423">
        <f t="shared" si="2"/>
        <v>0</v>
      </c>
    </row>
    <row r="37" spans="1:9">
      <c r="A37" s="391">
        <v>33</v>
      </c>
      <c r="B37" s="705" t="s">
        <v>140</v>
      </c>
      <c r="C37" s="692">
        <v>11.08</v>
      </c>
      <c r="D37" s="685">
        <v>0</v>
      </c>
      <c r="E37" s="761">
        <v>0</v>
      </c>
      <c r="F37" s="761">
        <v>0</v>
      </c>
      <c r="G37" s="477">
        <f t="shared" si="1"/>
        <v>0</v>
      </c>
      <c r="I37" s="423">
        <f t="shared" si="2"/>
        <v>0</v>
      </c>
    </row>
    <row r="38" spans="1:9">
      <c r="A38" s="391">
        <v>34</v>
      </c>
      <c r="B38" s="705" t="s">
        <v>142</v>
      </c>
      <c r="C38" s="692">
        <v>3</v>
      </c>
      <c r="D38" s="685">
        <v>0</v>
      </c>
      <c r="E38" s="761">
        <v>0</v>
      </c>
      <c r="F38" s="761">
        <v>0</v>
      </c>
      <c r="G38" s="477">
        <f t="shared" si="1"/>
        <v>0</v>
      </c>
      <c r="I38" s="423">
        <f t="shared" si="2"/>
        <v>0</v>
      </c>
    </row>
    <row r="39" spans="1:9">
      <c r="A39" s="391">
        <v>35</v>
      </c>
      <c r="B39" s="705" t="s">
        <v>144</v>
      </c>
      <c r="C39" s="692">
        <v>3</v>
      </c>
      <c r="D39" s="685">
        <v>0</v>
      </c>
      <c r="E39" s="761">
        <v>0</v>
      </c>
      <c r="F39" s="761">
        <v>0</v>
      </c>
      <c r="G39" s="477">
        <f t="shared" si="1"/>
        <v>0</v>
      </c>
      <c r="I39" s="423">
        <f t="shared" si="2"/>
        <v>0</v>
      </c>
    </row>
    <row r="40" spans="1:9">
      <c r="A40" s="391">
        <v>36</v>
      </c>
      <c r="B40" s="705" t="s">
        <v>145</v>
      </c>
      <c r="C40" s="692">
        <v>1.75</v>
      </c>
      <c r="D40" s="685">
        <v>0</v>
      </c>
      <c r="E40" s="761">
        <v>0</v>
      </c>
      <c r="F40" s="761">
        <v>0</v>
      </c>
      <c r="G40" s="477">
        <f t="shared" si="1"/>
        <v>0</v>
      </c>
      <c r="I40" s="423">
        <f t="shared" si="2"/>
        <v>0</v>
      </c>
    </row>
    <row r="41" spans="1:9">
      <c r="A41" s="391">
        <v>37</v>
      </c>
      <c r="B41" s="705" t="s">
        <v>269</v>
      </c>
      <c r="C41" s="692">
        <v>78.069999999999993</v>
      </c>
      <c r="D41" s="685">
        <v>0</v>
      </c>
      <c r="E41" s="761">
        <v>0</v>
      </c>
      <c r="F41" s="761">
        <v>0</v>
      </c>
      <c r="G41" s="477">
        <f t="shared" si="1"/>
        <v>0</v>
      </c>
      <c r="I41" s="423">
        <f t="shared" si="2"/>
        <v>0</v>
      </c>
    </row>
    <row r="42" spans="1:9">
      <c r="A42" s="391">
        <v>38</v>
      </c>
      <c r="B42" s="705" t="s">
        <v>147</v>
      </c>
      <c r="C42" s="692">
        <v>18</v>
      </c>
      <c r="D42" s="685">
        <v>0</v>
      </c>
      <c r="E42" s="761">
        <v>0</v>
      </c>
      <c r="F42" s="761">
        <v>0</v>
      </c>
      <c r="G42" s="477">
        <f t="shared" si="1"/>
        <v>0</v>
      </c>
      <c r="I42" s="423">
        <f t="shared" si="2"/>
        <v>0</v>
      </c>
    </row>
    <row r="43" spans="1:9">
      <c r="A43" s="391">
        <v>39</v>
      </c>
      <c r="B43" s="705" t="s">
        <v>148</v>
      </c>
      <c r="C43" s="692">
        <v>9</v>
      </c>
      <c r="D43" s="685">
        <v>0</v>
      </c>
      <c r="E43" s="761">
        <v>0</v>
      </c>
      <c r="F43" s="761">
        <v>0</v>
      </c>
      <c r="G43" s="477">
        <f t="shared" si="1"/>
        <v>0</v>
      </c>
      <c r="I43" s="423">
        <f t="shared" si="2"/>
        <v>0</v>
      </c>
    </row>
    <row r="44" spans="1:9">
      <c r="A44" s="391">
        <v>40</v>
      </c>
      <c r="B44" s="705" t="s">
        <v>149</v>
      </c>
      <c r="C44" s="692">
        <v>63</v>
      </c>
      <c r="D44" s="685">
        <v>0</v>
      </c>
      <c r="E44" s="761">
        <v>0</v>
      </c>
      <c r="F44" s="761">
        <v>0</v>
      </c>
      <c r="G44" s="477">
        <f t="shared" si="1"/>
        <v>0</v>
      </c>
      <c r="I44" s="423">
        <f t="shared" si="2"/>
        <v>0</v>
      </c>
    </row>
    <row r="45" spans="1:9">
      <c r="A45" s="391">
        <v>41</v>
      </c>
      <c r="B45" s="705" t="s">
        <v>152</v>
      </c>
      <c r="C45" s="692">
        <v>17</v>
      </c>
      <c r="D45" s="685">
        <v>0</v>
      </c>
      <c r="E45" s="685">
        <v>0</v>
      </c>
      <c r="F45" s="685">
        <v>0</v>
      </c>
      <c r="G45" s="477">
        <f t="shared" si="1"/>
        <v>0</v>
      </c>
      <c r="I45" s="423">
        <f t="shared" si="2"/>
        <v>0</v>
      </c>
    </row>
    <row r="46" spans="1:9">
      <c r="A46" s="391">
        <v>42</v>
      </c>
      <c r="B46" s="705" t="s">
        <v>153</v>
      </c>
      <c r="C46" s="692">
        <v>1</v>
      </c>
      <c r="D46" s="685">
        <v>0</v>
      </c>
      <c r="E46" s="761">
        <v>0</v>
      </c>
      <c r="F46" s="761">
        <v>0</v>
      </c>
      <c r="G46" s="477">
        <f t="shared" si="1"/>
        <v>0</v>
      </c>
      <c r="I46" s="423">
        <f t="shared" si="2"/>
        <v>0</v>
      </c>
    </row>
    <row r="47" spans="1:9">
      <c r="A47" s="391">
        <v>43</v>
      </c>
      <c r="B47" s="705" t="s">
        <v>183</v>
      </c>
      <c r="C47" s="692">
        <v>390</v>
      </c>
      <c r="D47" s="685">
        <v>0</v>
      </c>
      <c r="E47" s="761">
        <v>0</v>
      </c>
      <c r="F47" s="761">
        <v>0</v>
      </c>
      <c r="G47" s="477">
        <f t="shared" si="1"/>
        <v>0</v>
      </c>
      <c r="I47" s="423">
        <f t="shared" si="2"/>
        <v>0</v>
      </c>
    </row>
    <row r="48" spans="1:9">
      <c r="A48" s="391">
        <v>44</v>
      </c>
      <c r="B48" s="705" t="s">
        <v>185</v>
      </c>
      <c r="C48" s="692">
        <v>96</v>
      </c>
      <c r="D48" s="685">
        <v>0</v>
      </c>
      <c r="E48" s="761">
        <v>0</v>
      </c>
      <c r="F48" s="761">
        <v>0</v>
      </c>
      <c r="G48" s="477">
        <f t="shared" si="1"/>
        <v>0</v>
      </c>
      <c r="I48" s="423">
        <f t="shared" si="2"/>
        <v>0</v>
      </c>
    </row>
    <row r="49" spans="1:9">
      <c r="A49" s="391">
        <v>45</v>
      </c>
      <c r="B49" s="705" t="s">
        <v>186</v>
      </c>
      <c r="C49" s="692">
        <v>78190</v>
      </c>
      <c r="D49" s="685">
        <v>0</v>
      </c>
      <c r="E49" s="761">
        <v>0</v>
      </c>
      <c r="F49" s="761">
        <v>0</v>
      </c>
      <c r="G49" s="477">
        <f t="shared" si="1"/>
        <v>0</v>
      </c>
      <c r="I49" s="423">
        <f t="shared" si="2"/>
        <v>0</v>
      </c>
    </row>
    <row r="50" spans="1:9">
      <c r="A50" s="391">
        <v>46</v>
      </c>
      <c r="B50" s="705" t="s">
        <v>187</v>
      </c>
      <c r="C50" s="692">
        <v>24101</v>
      </c>
      <c r="D50" s="685">
        <v>0</v>
      </c>
      <c r="E50" s="685">
        <v>0</v>
      </c>
      <c r="F50" s="685">
        <v>0</v>
      </c>
      <c r="G50" s="477">
        <f t="shared" si="1"/>
        <v>0</v>
      </c>
      <c r="I50" s="423">
        <f t="shared" si="2"/>
        <v>0</v>
      </c>
    </row>
    <row r="51" spans="1:9">
      <c r="A51" s="391">
        <v>47</v>
      </c>
      <c r="B51" s="705" t="s">
        <v>188</v>
      </c>
      <c r="C51" s="692">
        <v>150</v>
      </c>
      <c r="D51" s="685">
        <v>0</v>
      </c>
      <c r="E51" s="761">
        <v>0</v>
      </c>
      <c r="F51" s="761">
        <v>0</v>
      </c>
      <c r="G51" s="477">
        <f t="shared" si="1"/>
        <v>0</v>
      </c>
      <c r="I51" s="423">
        <f t="shared" si="2"/>
        <v>0</v>
      </c>
    </row>
    <row r="52" spans="1:9">
      <c r="A52" s="391">
        <v>48</v>
      </c>
      <c r="B52" s="705" t="s">
        <v>189</v>
      </c>
      <c r="C52" s="692">
        <v>6634.34</v>
      </c>
      <c r="D52" s="685">
        <v>0</v>
      </c>
      <c r="E52" s="761">
        <v>0</v>
      </c>
      <c r="F52" s="761">
        <v>0</v>
      </c>
      <c r="G52" s="477">
        <f t="shared" si="1"/>
        <v>0</v>
      </c>
      <c r="I52" s="423">
        <f t="shared" si="2"/>
        <v>0</v>
      </c>
    </row>
    <row r="53" spans="1:9">
      <c r="A53" s="391">
        <v>49</v>
      </c>
      <c r="B53" s="705" t="s">
        <v>190</v>
      </c>
      <c r="C53" s="692">
        <v>7411</v>
      </c>
      <c r="D53" s="685">
        <v>0</v>
      </c>
      <c r="E53" s="761">
        <v>0</v>
      </c>
      <c r="F53" s="761">
        <v>0</v>
      </c>
      <c r="G53" s="477">
        <f t="shared" si="1"/>
        <v>0</v>
      </c>
      <c r="I53" s="423">
        <f t="shared" si="2"/>
        <v>0</v>
      </c>
    </row>
    <row r="54" spans="1:9">
      <c r="A54" s="391">
        <v>50</v>
      </c>
      <c r="B54" s="705" t="s">
        <v>191</v>
      </c>
      <c r="C54" s="692">
        <v>437</v>
      </c>
      <c r="D54" s="685">
        <v>0</v>
      </c>
      <c r="E54" s="761">
        <v>0</v>
      </c>
      <c r="F54" s="761">
        <v>0</v>
      </c>
      <c r="G54" s="477">
        <f t="shared" si="1"/>
        <v>0</v>
      </c>
      <c r="I54" s="423">
        <f t="shared" si="2"/>
        <v>0</v>
      </c>
    </row>
    <row r="55" spans="1:9">
      <c r="A55" s="391">
        <v>51</v>
      </c>
      <c r="B55" s="762" t="s">
        <v>192</v>
      </c>
      <c r="C55" s="692">
        <v>5683</v>
      </c>
      <c r="D55" s="685">
        <v>0</v>
      </c>
      <c r="E55" s="761">
        <v>0</v>
      </c>
      <c r="F55" s="761">
        <v>0</v>
      </c>
      <c r="G55" s="477">
        <f t="shared" si="1"/>
        <v>0</v>
      </c>
      <c r="I55" s="423">
        <f t="shared" si="2"/>
        <v>0</v>
      </c>
    </row>
    <row r="56" spans="1:9">
      <c r="A56" s="391">
        <v>52</v>
      </c>
      <c r="B56" s="705" t="s">
        <v>193</v>
      </c>
      <c r="C56" s="692">
        <v>5234.01</v>
      </c>
      <c r="D56" s="685">
        <v>0</v>
      </c>
      <c r="E56" s="685">
        <v>0</v>
      </c>
      <c r="F56" s="685">
        <v>0</v>
      </c>
      <c r="G56" s="477">
        <f t="shared" si="1"/>
        <v>0</v>
      </c>
      <c r="I56" s="423">
        <f t="shared" si="2"/>
        <v>0</v>
      </c>
    </row>
    <row r="57" spans="1:9">
      <c r="A57" s="391">
        <v>53</v>
      </c>
      <c r="B57" s="705" t="s">
        <v>194</v>
      </c>
      <c r="C57" s="692">
        <v>1495.68</v>
      </c>
      <c r="D57" s="685">
        <v>0</v>
      </c>
      <c r="E57" s="761">
        <v>0</v>
      </c>
      <c r="F57" s="761">
        <v>0</v>
      </c>
      <c r="G57" s="477">
        <f t="shared" si="1"/>
        <v>0</v>
      </c>
      <c r="I57" s="423">
        <f t="shared" si="2"/>
        <v>0</v>
      </c>
    </row>
    <row r="58" spans="1:9">
      <c r="A58" s="391">
        <v>54</v>
      </c>
      <c r="B58" s="762" t="s">
        <v>195</v>
      </c>
      <c r="C58" s="692">
        <v>392.49</v>
      </c>
      <c r="D58" s="685">
        <v>0</v>
      </c>
      <c r="E58" s="761">
        <v>0</v>
      </c>
      <c r="F58" s="761">
        <v>0</v>
      </c>
      <c r="G58" s="477">
        <f t="shared" si="1"/>
        <v>0</v>
      </c>
      <c r="I58" s="423">
        <f t="shared" si="2"/>
        <v>0</v>
      </c>
    </row>
    <row r="59" spans="1:9">
      <c r="A59" s="391">
        <v>55</v>
      </c>
      <c r="B59" s="705" t="s">
        <v>196</v>
      </c>
      <c r="C59" s="692">
        <v>774</v>
      </c>
      <c r="D59" s="685">
        <v>0</v>
      </c>
      <c r="E59" s="761">
        <v>0</v>
      </c>
      <c r="F59" s="761">
        <v>0</v>
      </c>
      <c r="G59" s="477">
        <f t="shared" si="1"/>
        <v>0</v>
      </c>
      <c r="I59" s="423">
        <f t="shared" si="2"/>
        <v>0</v>
      </c>
    </row>
    <row r="60" spans="1:9">
      <c r="A60" s="391">
        <v>56</v>
      </c>
      <c r="B60" s="705" t="s">
        <v>116</v>
      </c>
      <c r="C60" s="692">
        <v>72.75</v>
      </c>
      <c r="D60" s="685">
        <v>0</v>
      </c>
      <c r="E60" s="761">
        <v>0</v>
      </c>
      <c r="F60" s="761">
        <v>0</v>
      </c>
      <c r="G60" s="477">
        <f t="shared" si="1"/>
        <v>0</v>
      </c>
      <c r="I60" s="423">
        <f t="shared" si="2"/>
        <v>0</v>
      </c>
    </row>
    <row r="61" spans="1:9">
      <c r="A61" s="391">
        <v>57</v>
      </c>
      <c r="B61" s="705" t="s">
        <v>118</v>
      </c>
      <c r="C61" s="692">
        <v>34.79</v>
      </c>
      <c r="D61" s="685">
        <v>0</v>
      </c>
      <c r="E61" s="761">
        <v>0</v>
      </c>
      <c r="F61" s="761">
        <v>0</v>
      </c>
      <c r="G61" s="477">
        <f t="shared" si="1"/>
        <v>0</v>
      </c>
      <c r="I61" s="423">
        <f t="shared" si="2"/>
        <v>0</v>
      </c>
    </row>
    <row r="62" spans="1:9">
      <c r="A62" s="391">
        <v>58</v>
      </c>
      <c r="B62" s="705" t="s">
        <v>117</v>
      </c>
      <c r="C62" s="692">
        <v>17.28</v>
      </c>
      <c r="D62" s="685">
        <v>0</v>
      </c>
      <c r="E62" s="761">
        <v>0</v>
      </c>
      <c r="F62" s="761">
        <v>0</v>
      </c>
      <c r="G62" s="477">
        <f t="shared" si="1"/>
        <v>0</v>
      </c>
      <c r="I62" s="423">
        <f t="shared" si="2"/>
        <v>0</v>
      </c>
    </row>
    <row r="63" spans="1:9">
      <c r="A63" s="391">
        <v>59</v>
      </c>
      <c r="B63" s="705" t="s">
        <v>119</v>
      </c>
      <c r="C63" s="692">
        <v>61.06</v>
      </c>
      <c r="D63" s="685">
        <v>0</v>
      </c>
      <c r="E63" s="761">
        <v>0</v>
      </c>
      <c r="F63" s="761">
        <v>0</v>
      </c>
      <c r="G63" s="477">
        <f t="shared" si="1"/>
        <v>0</v>
      </c>
      <c r="I63" s="423">
        <f t="shared" si="2"/>
        <v>0</v>
      </c>
    </row>
    <row r="64" spans="1:9">
      <c r="A64" s="391">
        <v>60</v>
      </c>
      <c r="B64" s="705" t="s">
        <v>120</v>
      </c>
      <c r="C64" s="692">
        <v>14.94</v>
      </c>
      <c r="D64" s="685">
        <v>0</v>
      </c>
      <c r="E64" s="761">
        <v>0</v>
      </c>
      <c r="F64" s="761">
        <v>0</v>
      </c>
      <c r="G64" s="477">
        <f t="shared" si="1"/>
        <v>0</v>
      </c>
      <c r="I64" s="423">
        <f t="shared" si="2"/>
        <v>0</v>
      </c>
    </row>
    <row r="65" spans="1:9">
      <c r="A65" s="391">
        <v>61</v>
      </c>
      <c r="B65" s="705" t="s">
        <v>121</v>
      </c>
      <c r="C65" s="692">
        <v>62.1</v>
      </c>
      <c r="D65" s="685">
        <v>0</v>
      </c>
      <c r="E65" s="761">
        <v>0</v>
      </c>
      <c r="F65" s="761">
        <v>0</v>
      </c>
      <c r="G65" s="477">
        <f t="shared" si="1"/>
        <v>0</v>
      </c>
      <c r="I65" s="423">
        <f t="shared" si="2"/>
        <v>0</v>
      </c>
    </row>
    <row r="66" spans="1:9">
      <c r="A66" s="391">
        <v>62</v>
      </c>
      <c r="B66" s="762" t="s">
        <v>122</v>
      </c>
      <c r="C66" s="692">
        <v>2.25</v>
      </c>
      <c r="D66" s="685">
        <v>0</v>
      </c>
      <c r="E66" s="761">
        <v>0</v>
      </c>
      <c r="F66" s="761">
        <v>0</v>
      </c>
      <c r="G66" s="477">
        <f t="shared" si="1"/>
        <v>0</v>
      </c>
      <c r="I66" s="423">
        <f t="shared" si="2"/>
        <v>0</v>
      </c>
    </row>
    <row r="67" spans="1:9">
      <c r="A67" s="391">
        <v>63</v>
      </c>
      <c r="B67" s="705" t="s">
        <v>123</v>
      </c>
      <c r="C67" s="692">
        <v>12.2</v>
      </c>
      <c r="D67" s="685">
        <v>0</v>
      </c>
      <c r="E67" s="761">
        <v>0</v>
      </c>
      <c r="F67" s="761">
        <v>0</v>
      </c>
      <c r="G67" s="477">
        <f t="shared" si="1"/>
        <v>0</v>
      </c>
      <c r="I67" s="423">
        <f t="shared" si="2"/>
        <v>0</v>
      </c>
    </row>
    <row r="68" spans="1:9">
      <c r="A68" s="391">
        <v>64</v>
      </c>
      <c r="B68" s="705" t="s">
        <v>124</v>
      </c>
      <c r="C68" s="692">
        <v>47.59</v>
      </c>
      <c r="D68" s="685">
        <v>0</v>
      </c>
      <c r="E68" s="761">
        <v>0</v>
      </c>
      <c r="F68" s="761">
        <v>0</v>
      </c>
      <c r="G68" s="477">
        <f t="shared" si="1"/>
        <v>0</v>
      </c>
      <c r="I68" s="423">
        <f t="shared" si="2"/>
        <v>0</v>
      </c>
    </row>
    <row r="69" spans="1:9">
      <c r="A69" s="391">
        <v>65</v>
      </c>
      <c r="B69" s="705" t="s">
        <v>125</v>
      </c>
      <c r="C69" s="692">
        <v>22</v>
      </c>
      <c r="D69" s="685">
        <v>0</v>
      </c>
      <c r="E69" s="761">
        <v>0</v>
      </c>
      <c r="F69" s="761">
        <v>0</v>
      </c>
      <c r="G69" s="477">
        <f t="shared" si="1"/>
        <v>0</v>
      </c>
      <c r="I69" s="423">
        <f t="shared" si="2"/>
        <v>0</v>
      </c>
    </row>
    <row r="70" spans="1:9">
      <c r="A70" s="391">
        <v>66</v>
      </c>
      <c r="B70" s="705" t="s">
        <v>126</v>
      </c>
      <c r="C70" s="692">
        <v>3</v>
      </c>
      <c r="D70" s="685">
        <v>0</v>
      </c>
      <c r="E70" s="761">
        <v>0</v>
      </c>
      <c r="F70" s="761">
        <v>0</v>
      </c>
      <c r="G70" s="477">
        <f t="shared" ref="G70:G76" si="3">+F70-E70</f>
        <v>0</v>
      </c>
      <c r="I70" s="423">
        <f t="shared" ref="I70:I76" si="4">IF(F70&gt;0,1,0)</f>
        <v>0</v>
      </c>
    </row>
    <row r="71" spans="1:9">
      <c r="A71" s="391">
        <v>67</v>
      </c>
      <c r="B71" s="705" t="s">
        <v>127</v>
      </c>
      <c r="C71" s="692">
        <v>2.75</v>
      </c>
      <c r="D71" s="685">
        <v>0</v>
      </c>
      <c r="E71" s="761">
        <v>0</v>
      </c>
      <c r="F71" s="761">
        <v>0</v>
      </c>
      <c r="G71" s="477">
        <f t="shared" si="3"/>
        <v>0</v>
      </c>
      <c r="I71" s="423">
        <f t="shared" si="4"/>
        <v>0</v>
      </c>
    </row>
    <row r="72" spans="1:9">
      <c r="A72" s="391">
        <v>68</v>
      </c>
      <c r="B72" s="705" t="s">
        <v>128</v>
      </c>
      <c r="C72" s="692">
        <v>7</v>
      </c>
      <c r="D72" s="685">
        <v>0</v>
      </c>
      <c r="E72" s="761">
        <v>0</v>
      </c>
      <c r="F72" s="761">
        <v>0</v>
      </c>
      <c r="G72" s="477">
        <f t="shared" si="3"/>
        <v>0</v>
      </c>
      <c r="I72" s="423">
        <f t="shared" si="4"/>
        <v>0</v>
      </c>
    </row>
    <row r="73" spans="1:9">
      <c r="A73" s="391">
        <v>69</v>
      </c>
      <c r="B73" s="705" t="s">
        <v>129</v>
      </c>
      <c r="C73" s="692">
        <v>0.15</v>
      </c>
      <c r="D73" s="685">
        <v>0</v>
      </c>
      <c r="E73" s="761">
        <v>0</v>
      </c>
      <c r="F73" s="761">
        <v>0</v>
      </c>
      <c r="G73" s="477">
        <f t="shared" si="3"/>
        <v>0</v>
      </c>
      <c r="I73" s="423">
        <f t="shared" si="4"/>
        <v>0</v>
      </c>
    </row>
    <row r="74" spans="1:9">
      <c r="A74" s="391">
        <v>70</v>
      </c>
      <c r="B74" s="705" t="s">
        <v>130</v>
      </c>
      <c r="C74" s="692">
        <v>561</v>
      </c>
      <c r="D74" s="685">
        <v>0</v>
      </c>
      <c r="E74" s="761">
        <v>0</v>
      </c>
      <c r="F74" s="761">
        <v>0</v>
      </c>
      <c r="G74" s="477">
        <f t="shared" si="3"/>
        <v>0</v>
      </c>
      <c r="I74" s="423">
        <f t="shared" si="4"/>
        <v>0</v>
      </c>
    </row>
    <row r="75" spans="1:9">
      <c r="A75" s="391">
        <v>71</v>
      </c>
      <c r="B75" s="705" t="s">
        <v>132</v>
      </c>
      <c r="C75" s="692">
        <v>263.64</v>
      </c>
      <c r="D75" s="685">
        <v>0</v>
      </c>
      <c r="E75" s="761">
        <v>0</v>
      </c>
      <c r="F75" s="761">
        <v>0</v>
      </c>
      <c r="G75" s="477">
        <f t="shared" si="3"/>
        <v>0</v>
      </c>
      <c r="I75" s="423">
        <f t="shared" si="4"/>
        <v>0</v>
      </c>
    </row>
    <row r="76" spans="1:9">
      <c r="A76" s="391">
        <v>72</v>
      </c>
      <c r="B76" s="705" t="s">
        <v>131</v>
      </c>
      <c r="C76" s="692">
        <v>15</v>
      </c>
      <c r="D76" s="685">
        <v>0</v>
      </c>
      <c r="E76" s="761">
        <v>0</v>
      </c>
      <c r="F76" s="761">
        <v>0</v>
      </c>
      <c r="G76" s="477">
        <f t="shared" si="3"/>
        <v>0</v>
      </c>
      <c r="I76" s="423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F7591-800F-4A29-96EA-3029B0668692}">
  <sheetPr codeName="Sheet81">
    <tabColor theme="8" tint="0.59999389629810485"/>
  </sheetPr>
  <dimension ref="A1:I8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K9" sqref="K9"/>
    </sheetView>
  </sheetViews>
  <sheetFormatPr defaultColWidth="9" defaultRowHeight="18.75"/>
  <cols>
    <col min="1" max="1" width="9" style="423"/>
    <col min="2" max="2" width="12" style="423" customWidth="1"/>
    <col min="3" max="3" width="11" style="423" customWidth="1"/>
    <col min="4" max="4" width="14.5703125" style="423" customWidth="1"/>
    <col min="5" max="5" width="14" style="423" customWidth="1"/>
    <col min="6" max="6" width="12.5703125" style="423" customWidth="1"/>
    <col min="7" max="7" width="12.7109375" style="423" customWidth="1"/>
    <col min="8" max="16384" width="9" style="423"/>
  </cols>
  <sheetData>
    <row r="1" spans="1:9">
      <c r="A1" s="850" t="s">
        <v>614</v>
      </c>
      <c r="B1" s="850"/>
      <c r="C1" s="850"/>
      <c r="D1" s="850"/>
      <c r="E1" s="850"/>
      <c r="F1" s="850"/>
      <c r="G1" s="850"/>
    </row>
    <row r="2" spans="1:9">
      <c r="A2" s="850" t="s">
        <v>227</v>
      </c>
      <c r="B2" s="850" t="s">
        <v>4</v>
      </c>
      <c r="C2" s="870" t="s">
        <v>228</v>
      </c>
      <c r="D2" s="666" t="s">
        <v>285</v>
      </c>
      <c r="E2" s="666" t="s">
        <v>230</v>
      </c>
      <c r="F2" s="666" t="s">
        <v>230</v>
      </c>
      <c r="G2" s="870" t="s">
        <v>261</v>
      </c>
      <c r="I2" s="422" t="s">
        <v>318</v>
      </c>
    </row>
    <row r="3" spans="1:9">
      <c r="A3" s="850"/>
      <c r="B3" s="850"/>
      <c r="C3" s="870"/>
      <c r="D3" s="666" t="s">
        <v>286</v>
      </c>
      <c r="E3" s="666" t="s">
        <v>236</v>
      </c>
      <c r="F3" s="666" t="s">
        <v>235</v>
      </c>
      <c r="G3" s="870"/>
    </row>
    <row r="4" spans="1:9">
      <c r="A4" s="850" t="s">
        <v>284</v>
      </c>
      <c r="B4" s="850"/>
      <c r="C4" s="668">
        <f>SUM(C5:C76)</f>
        <v>137707.72</v>
      </c>
      <c r="D4" s="668">
        <f t="shared" ref="D4:G4" si="0">SUM(D5:D76)</f>
        <v>24</v>
      </c>
      <c r="E4" s="668">
        <f>SUM(E5:E76)</f>
        <v>24</v>
      </c>
      <c r="F4" s="668">
        <f>SUM(F5:F76)</f>
        <v>24</v>
      </c>
      <c r="G4" s="668">
        <f t="shared" si="0"/>
        <v>0</v>
      </c>
      <c r="I4" s="424">
        <f>SUM(I5:I76)</f>
        <v>2</v>
      </c>
    </row>
    <row r="5" spans="1:9">
      <c r="A5" s="391">
        <v>1</v>
      </c>
      <c r="B5" s="705" t="s">
        <v>186</v>
      </c>
      <c r="C5" s="689">
        <v>2508.25</v>
      </c>
      <c r="D5" s="685">
        <v>19</v>
      </c>
      <c r="E5" s="685">
        <v>19</v>
      </c>
      <c r="F5" s="761">
        <v>19</v>
      </c>
      <c r="G5" s="478">
        <f>+F5-E5</f>
        <v>0</v>
      </c>
      <c r="I5" s="423">
        <f>IF(F5&gt;0,1,0)</f>
        <v>1</v>
      </c>
    </row>
    <row r="6" spans="1:9">
      <c r="A6" s="391">
        <v>2</v>
      </c>
      <c r="B6" s="762" t="s">
        <v>117</v>
      </c>
      <c r="C6" s="689">
        <v>1382.53</v>
      </c>
      <c r="D6" s="685">
        <v>5</v>
      </c>
      <c r="E6" s="685">
        <v>5</v>
      </c>
      <c r="F6" s="761">
        <v>5</v>
      </c>
      <c r="G6" s="478">
        <f t="shared" ref="G6:G69" si="1">+F6-E6</f>
        <v>0</v>
      </c>
      <c r="I6" s="423">
        <f t="shared" ref="I6:I69" si="2">IF(F6&gt;0,1,0)</f>
        <v>1</v>
      </c>
    </row>
    <row r="7" spans="1:9">
      <c r="A7" s="391">
        <v>3</v>
      </c>
      <c r="B7" s="705" t="s">
        <v>155</v>
      </c>
      <c r="C7" s="689">
        <v>0.13</v>
      </c>
      <c r="D7" s="685">
        <v>0</v>
      </c>
      <c r="E7" s="685">
        <v>0</v>
      </c>
      <c r="F7" s="761">
        <v>0</v>
      </c>
      <c r="G7" s="478">
        <f t="shared" si="1"/>
        <v>0</v>
      </c>
      <c r="I7" s="423">
        <f t="shared" si="2"/>
        <v>0</v>
      </c>
    </row>
    <row r="8" spans="1:9">
      <c r="A8" s="391">
        <v>4</v>
      </c>
      <c r="B8" s="705" t="s">
        <v>156</v>
      </c>
      <c r="C8" s="689">
        <v>0.5</v>
      </c>
      <c r="D8" s="685">
        <v>0</v>
      </c>
      <c r="E8" s="685">
        <v>0</v>
      </c>
      <c r="F8" s="761">
        <v>0</v>
      </c>
      <c r="G8" s="478">
        <f t="shared" si="1"/>
        <v>0</v>
      </c>
      <c r="I8" s="423">
        <f t="shared" si="2"/>
        <v>0</v>
      </c>
    </row>
    <row r="9" spans="1:9">
      <c r="A9" s="391">
        <v>5</v>
      </c>
      <c r="B9" s="705" t="s">
        <v>157</v>
      </c>
      <c r="C9" s="689">
        <v>0.5</v>
      </c>
      <c r="D9" s="685">
        <v>0</v>
      </c>
      <c r="E9" s="685">
        <v>0</v>
      </c>
      <c r="F9" s="761">
        <v>0</v>
      </c>
      <c r="G9" s="478">
        <f t="shared" si="1"/>
        <v>0</v>
      </c>
      <c r="I9" s="423">
        <f t="shared" si="2"/>
        <v>0</v>
      </c>
    </row>
    <row r="10" spans="1:9">
      <c r="A10" s="391">
        <v>6</v>
      </c>
      <c r="B10" s="705" t="s">
        <v>217</v>
      </c>
      <c r="C10" s="689">
        <v>5.13</v>
      </c>
      <c r="D10" s="685">
        <v>0</v>
      </c>
      <c r="E10" s="685">
        <v>0</v>
      </c>
      <c r="F10" s="761">
        <v>0</v>
      </c>
      <c r="G10" s="478">
        <f t="shared" si="1"/>
        <v>0</v>
      </c>
      <c r="I10" s="423">
        <f t="shared" si="2"/>
        <v>0</v>
      </c>
    </row>
    <row r="11" spans="1:9">
      <c r="A11" s="391">
        <v>7</v>
      </c>
      <c r="B11" s="705" t="s">
        <v>159</v>
      </c>
      <c r="C11" s="689">
        <v>10.63</v>
      </c>
      <c r="D11" s="685">
        <v>0</v>
      </c>
      <c r="E11" s="685">
        <v>0</v>
      </c>
      <c r="F11" s="761">
        <v>0</v>
      </c>
      <c r="G11" s="478">
        <f t="shared" si="1"/>
        <v>0</v>
      </c>
      <c r="I11" s="423">
        <f t="shared" si="2"/>
        <v>0</v>
      </c>
    </row>
    <row r="12" spans="1:9">
      <c r="A12" s="391">
        <v>8</v>
      </c>
      <c r="B12" s="705" t="s">
        <v>160</v>
      </c>
      <c r="C12" s="689">
        <v>58.5</v>
      </c>
      <c r="D12" s="685">
        <v>0</v>
      </c>
      <c r="E12" s="685">
        <v>0</v>
      </c>
      <c r="F12" s="761">
        <v>0</v>
      </c>
      <c r="G12" s="478">
        <f t="shared" si="1"/>
        <v>0</v>
      </c>
      <c r="I12" s="423">
        <f t="shared" si="2"/>
        <v>0</v>
      </c>
    </row>
    <row r="13" spans="1:9">
      <c r="A13" s="391">
        <v>9</v>
      </c>
      <c r="B13" s="705" t="s">
        <v>162</v>
      </c>
      <c r="C13" s="689">
        <v>2</v>
      </c>
      <c r="D13" s="685">
        <v>0</v>
      </c>
      <c r="E13" s="685">
        <v>0</v>
      </c>
      <c r="F13" s="761">
        <v>0</v>
      </c>
      <c r="G13" s="478">
        <f t="shared" si="1"/>
        <v>0</v>
      </c>
      <c r="I13" s="423">
        <f t="shared" si="2"/>
        <v>0</v>
      </c>
    </row>
    <row r="14" spans="1:9">
      <c r="A14" s="391">
        <v>10</v>
      </c>
      <c r="B14" s="705" t="s">
        <v>174</v>
      </c>
      <c r="C14" s="689">
        <v>89</v>
      </c>
      <c r="D14" s="685">
        <v>0</v>
      </c>
      <c r="E14" s="685">
        <v>0</v>
      </c>
      <c r="F14" s="761">
        <v>0</v>
      </c>
      <c r="G14" s="478">
        <f t="shared" si="1"/>
        <v>0</v>
      </c>
      <c r="I14" s="423">
        <f t="shared" si="2"/>
        <v>0</v>
      </c>
    </row>
    <row r="15" spans="1:9">
      <c r="A15" s="391">
        <v>11</v>
      </c>
      <c r="B15" s="762" t="s">
        <v>175</v>
      </c>
      <c r="C15" s="689">
        <v>1</v>
      </c>
      <c r="D15" s="685">
        <v>0</v>
      </c>
      <c r="E15" s="685">
        <v>0</v>
      </c>
      <c r="F15" s="761">
        <v>0</v>
      </c>
      <c r="G15" s="478">
        <f t="shared" si="1"/>
        <v>0</v>
      </c>
      <c r="I15" s="423">
        <f t="shared" si="2"/>
        <v>0</v>
      </c>
    </row>
    <row r="16" spans="1:9">
      <c r="A16" s="391">
        <v>12</v>
      </c>
      <c r="B16" s="762" t="s">
        <v>176</v>
      </c>
      <c r="C16" s="765">
        <v>233.82</v>
      </c>
      <c r="D16" s="685">
        <v>0</v>
      </c>
      <c r="E16" s="685">
        <v>0</v>
      </c>
      <c r="F16" s="761">
        <v>0</v>
      </c>
      <c r="G16" s="478">
        <f t="shared" si="1"/>
        <v>0</v>
      </c>
      <c r="I16" s="423">
        <f t="shared" si="2"/>
        <v>0</v>
      </c>
    </row>
    <row r="17" spans="1:9">
      <c r="A17" s="391">
        <v>13</v>
      </c>
      <c r="B17" s="705" t="s">
        <v>177</v>
      </c>
      <c r="C17" s="689">
        <v>285.63</v>
      </c>
      <c r="D17" s="685">
        <v>0</v>
      </c>
      <c r="E17" s="685">
        <v>0</v>
      </c>
      <c r="F17" s="761">
        <v>0</v>
      </c>
      <c r="G17" s="478">
        <f t="shared" si="1"/>
        <v>0</v>
      </c>
      <c r="I17" s="423">
        <f t="shared" si="2"/>
        <v>0</v>
      </c>
    </row>
    <row r="18" spans="1:9">
      <c r="A18" s="391">
        <v>14</v>
      </c>
      <c r="B18" s="705" t="s">
        <v>178</v>
      </c>
      <c r="C18" s="689">
        <v>541</v>
      </c>
      <c r="D18" s="685">
        <v>0</v>
      </c>
      <c r="E18" s="685">
        <v>0</v>
      </c>
      <c r="F18" s="761">
        <v>0</v>
      </c>
      <c r="G18" s="478">
        <f t="shared" si="1"/>
        <v>0</v>
      </c>
      <c r="I18" s="423">
        <f t="shared" si="2"/>
        <v>0</v>
      </c>
    </row>
    <row r="19" spans="1:9">
      <c r="A19" s="391">
        <v>15</v>
      </c>
      <c r="B19" s="705" t="s">
        <v>181</v>
      </c>
      <c r="C19" s="689">
        <v>33</v>
      </c>
      <c r="D19" s="685">
        <v>0</v>
      </c>
      <c r="E19" s="685">
        <v>0</v>
      </c>
      <c r="F19" s="761">
        <v>0</v>
      </c>
      <c r="G19" s="478">
        <f t="shared" si="1"/>
        <v>0</v>
      </c>
      <c r="I19" s="423">
        <f t="shared" si="2"/>
        <v>0</v>
      </c>
    </row>
    <row r="20" spans="1:9">
      <c r="A20" s="391">
        <v>16</v>
      </c>
      <c r="B20" s="762" t="s">
        <v>164</v>
      </c>
      <c r="C20" s="689">
        <v>28609.279999999999</v>
      </c>
      <c r="D20" s="685">
        <v>0</v>
      </c>
      <c r="E20" s="685">
        <v>0</v>
      </c>
      <c r="F20" s="761">
        <v>0</v>
      </c>
      <c r="G20" s="478">
        <f t="shared" si="1"/>
        <v>0</v>
      </c>
      <c r="I20" s="423">
        <f t="shared" si="2"/>
        <v>0</v>
      </c>
    </row>
    <row r="21" spans="1:9">
      <c r="A21" s="391">
        <v>17</v>
      </c>
      <c r="B21" s="705" t="s">
        <v>165</v>
      </c>
      <c r="C21" s="689">
        <v>114.15</v>
      </c>
      <c r="D21" s="685">
        <v>0</v>
      </c>
      <c r="E21" s="685">
        <v>0</v>
      </c>
      <c r="F21" s="761">
        <v>0</v>
      </c>
      <c r="G21" s="478">
        <f t="shared" si="1"/>
        <v>0</v>
      </c>
      <c r="I21" s="423">
        <f t="shared" si="2"/>
        <v>0</v>
      </c>
    </row>
    <row r="22" spans="1:9">
      <c r="A22" s="391">
        <v>18</v>
      </c>
      <c r="B22" s="705" t="s">
        <v>166</v>
      </c>
      <c r="C22" s="689">
        <v>46.2</v>
      </c>
      <c r="D22" s="685">
        <v>0</v>
      </c>
      <c r="E22" s="685">
        <v>0</v>
      </c>
      <c r="F22" s="761">
        <v>0</v>
      </c>
      <c r="G22" s="478">
        <f t="shared" si="1"/>
        <v>0</v>
      </c>
      <c r="I22" s="423">
        <f t="shared" si="2"/>
        <v>0</v>
      </c>
    </row>
    <row r="23" spans="1:9">
      <c r="A23" s="391">
        <v>19</v>
      </c>
      <c r="B23" s="762" t="s">
        <v>167</v>
      </c>
      <c r="C23" s="689">
        <v>15946.22</v>
      </c>
      <c r="D23" s="685">
        <v>0</v>
      </c>
      <c r="E23" s="685">
        <v>0</v>
      </c>
      <c r="F23" s="761">
        <v>0</v>
      </c>
      <c r="G23" s="478">
        <f t="shared" si="1"/>
        <v>0</v>
      </c>
      <c r="I23" s="423">
        <f t="shared" si="2"/>
        <v>0</v>
      </c>
    </row>
    <row r="24" spans="1:9">
      <c r="A24" s="391">
        <v>20</v>
      </c>
      <c r="B24" s="705" t="s">
        <v>168</v>
      </c>
      <c r="C24" s="689">
        <v>317.5</v>
      </c>
      <c r="D24" s="685">
        <v>0</v>
      </c>
      <c r="E24" s="685">
        <v>0</v>
      </c>
      <c r="F24" s="761">
        <v>0</v>
      </c>
      <c r="G24" s="478">
        <f t="shared" si="1"/>
        <v>0</v>
      </c>
      <c r="I24" s="423">
        <f t="shared" si="2"/>
        <v>0</v>
      </c>
    </row>
    <row r="25" spans="1:9">
      <c r="A25" s="391">
        <v>21</v>
      </c>
      <c r="B25" s="705" t="s">
        <v>169</v>
      </c>
      <c r="C25" s="689">
        <v>382</v>
      </c>
      <c r="D25" s="685">
        <v>0</v>
      </c>
      <c r="E25" s="685">
        <v>0</v>
      </c>
      <c r="F25" s="685">
        <v>0</v>
      </c>
      <c r="G25" s="478">
        <f t="shared" si="1"/>
        <v>0</v>
      </c>
      <c r="I25" s="423">
        <f t="shared" si="2"/>
        <v>0</v>
      </c>
    </row>
    <row r="26" spans="1:9">
      <c r="A26" s="391">
        <v>22</v>
      </c>
      <c r="B26" s="705" t="s">
        <v>170</v>
      </c>
      <c r="C26" s="689">
        <v>742</v>
      </c>
      <c r="D26" s="685">
        <v>0</v>
      </c>
      <c r="E26" s="685">
        <v>0</v>
      </c>
      <c r="F26" s="761">
        <v>0</v>
      </c>
      <c r="G26" s="478">
        <f t="shared" si="1"/>
        <v>0</v>
      </c>
      <c r="I26" s="423">
        <f t="shared" si="2"/>
        <v>0</v>
      </c>
    </row>
    <row r="27" spans="1:9">
      <c r="A27" s="391">
        <v>23</v>
      </c>
      <c r="B27" s="705" t="s">
        <v>171</v>
      </c>
      <c r="C27" s="689">
        <v>0.5</v>
      </c>
      <c r="D27" s="685">
        <v>0</v>
      </c>
      <c r="E27" s="685">
        <v>0</v>
      </c>
      <c r="F27" s="761">
        <v>0</v>
      </c>
      <c r="G27" s="478">
        <f t="shared" si="1"/>
        <v>0</v>
      </c>
      <c r="I27" s="423">
        <f t="shared" si="2"/>
        <v>0</v>
      </c>
    </row>
    <row r="28" spans="1:9">
      <c r="A28" s="391">
        <v>24</v>
      </c>
      <c r="B28" s="705" t="s">
        <v>172</v>
      </c>
      <c r="C28" s="689">
        <v>333.23</v>
      </c>
      <c r="D28" s="685">
        <v>0</v>
      </c>
      <c r="E28" s="685">
        <v>0</v>
      </c>
      <c r="F28" s="761">
        <v>0</v>
      </c>
      <c r="G28" s="478">
        <f t="shared" si="1"/>
        <v>0</v>
      </c>
      <c r="I28" s="423">
        <f t="shared" si="2"/>
        <v>0</v>
      </c>
    </row>
    <row r="29" spans="1:9">
      <c r="A29" s="391">
        <v>25</v>
      </c>
      <c r="B29" s="705" t="s">
        <v>134</v>
      </c>
      <c r="C29" s="689">
        <v>13</v>
      </c>
      <c r="D29" s="685">
        <v>0</v>
      </c>
      <c r="E29" s="685">
        <v>0</v>
      </c>
      <c r="F29" s="761">
        <v>0</v>
      </c>
      <c r="G29" s="478">
        <f t="shared" si="1"/>
        <v>0</v>
      </c>
      <c r="I29" s="423">
        <f t="shared" si="2"/>
        <v>0</v>
      </c>
    </row>
    <row r="30" spans="1:9">
      <c r="A30" s="391">
        <v>26</v>
      </c>
      <c r="B30" s="705" t="s">
        <v>135</v>
      </c>
      <c r="C30" s="689">
        <v>10</v>
      </c>
      <c r="D30" s="685">
        <v>0</v>
      </c>
      <c r="E30" s="685">
        <v>0</v>
      </c>
      <c r="F30" s="761">
        <v>0</v>
      </c>
      <c r="G30" s="478">
        <f t="shared" si="1"/>
        <v>0</v>
      </c>
      <c r="I30" s="423">
        <f t="shared" si="2"/>
        <v>0</v>
      </c>
    </row>
    <row r="31" spans="1:9">
      <c r="A31" s="391">
        <v>27</v>
      </c>
      <c r="B31" s="705" t="s">
        <v>136</v>
      </c>
      <c r="C31" s="689">
        <v>312</v>
      </c>
      <c r="D31" s="685">
        <v>0</v>
      </c>
      <c r="E31" s="685">
        <v>0</v>
      </c>
      <c r="F31" s="761">
        <v>0</v>
      </c>
      <c r="G31" s="478">
        <f t="shared" si="1"/>
        <v>0</v>
      </c>
      <c r="I31" s="423">
        <f t="shared" si="2"/>
        <v>0</v>
      </c>
    </row>
    <row r="32" spans="1:9">
      <c r="A32" s="391">
        <v>28</v>
      </c>
      <c r="B32" s="705" t="s">
        <v>137</v>
      </c>
      <c r="C32" s="689">
        <v>63.03</v>
      </c>
      <c r="D32" s="685">
        <v>0</v>
      </c>
      <c r="E32" s="685">
        <v>0</v>
      </c>
      <c r="F32" s="761">
        <v>0</v>
      </c>
      <c r="G32" s="478">
        <f t="shared" si="1"/>
        <v>0</v>
      </c>
      <c r="I32" s="423">
        <f t="shared" si="2"/>
        <v>0</v>
      </c>
    </row>
    <row r="33" spans="1:9">
      <c r="A33" s="391">
        <v>29</v>
      </c>
      <c r="B33" s="705" t="s">
        <v>138</v>
      </c>
      <c r="C33" s="689">
        <v>135.88999999999999</v>
      </c>
      <c r="D33" s="685">
        <v>0</v>
      </c>
      <c r="E33" s="685">
        <v>0</v>
      </c>
      <c r="F33" s="761">
        <v>0</v>
      </c>
      <c r="G33" s="478">
        <f t="shared" si="1"/>
        <v>0</v>
      </c>
      <c r="I33" s="423">
        <f t="shared" si="2"/>
        <v>0</v>
      </c>
    </row>
    <row r="34" spans="1:9">
      <c r="A34" s="391">
        <v>30</v>
      </c>
      <c r="B34" s="705" t="s">
        <v>139</v>
      </c>
      <c r="C34" s="689">
        <v>748.25</v>
      </c>
      <c r="D34" s="685">
        <v>0</v>
      </c>
      <c r="E34" s="685">
        <v>0</v>
      </c>
      <c r="F34" s="761">
        <v>0</v>
      </c>
      <c r="G34" s="478">
        <f t="shared" si="1"/>
        <v>0</v>
      </c>
      <c r="I34" s="423">
        <f t="shared" si="2"/>
        <v>0</v>
      </c>
    </row>
    <row r="35" spans="1:9">
      <c r="A35" s="391">
        <v>31</v>
      </c>
      <c r="B35" s="705" t="s">
        <v>140</v>
      </c>
      <c r="C35" s="689">
        <v>60</v>
      </c>
      <c r="D35" s="685">
        <v>0</v>
      </c>
      <c r="E35" s="685">
        <v>0</v>
      </c>
      <c r="F35" s="761">
        <v>0</v>
      </c>
      <c r="G35" s="478">
        <f t="shared" si="1"/>
        <v>0</v>
      </c>
      <c r="I35" s="423">
        <f t="shared" si="2"/>
        <v>0</v>
      </c>
    </row>
    <row r="36" spans="1:9">
      <c r="A36" s="391">
        <v>32</v>
      </c>
      <c r="B36" s="705" t="s">
        <v>141</v>
      </c>
      <c r="C36" s="689">
        <v>0.75</v>
      </c>
      <c r="D36" s="685">
        <v>0</v>
      </c>
      <c r="E36" s="685">
        <v>0</v>
      </c>
      <c r="F36" s="761">
        <v>0</v>
      </c>
      <c r="G36" s="478">
        <f t="shared" si="1"/>
        <v>0</v>
      </c>
      <c r="I36" s="423">
        <f t="shared" si="2"/>
        <v>0</v>
      </c>
    </row>
    <row r="37" spans="1:9">
      <c r="A37" s="391">
        <v>33</v>
      </c>
      <c r="B37" s="705" t="s">
        <v>142</v>
      </c>
      <c r="C37" s="689">
        <v>65.5</v>
      </c>
      <c r="D37" s="685">
        <v>0</v>
      </c>
      <c r="E37" s="685">
        <v>0</v>
      </c>
      <c r="F37" s="761">
        <v>0</v>
      </c>
      <c r="G37" s="478">
        <f t="shared" si="1"/>
        <v>0</v>
      </c>
      <c r="I37" s="423">
        <f t="shared" si="2"/>
        <v>0</v>
      </c>
    </row>
    <row r="38" spans="1:9">
      <c r="A38" s="391">
        <v>34</v>
      </c>
      <c r="B38" s="705" t="s">
        <v>143</v>
      </c>
      <c r="C38" s="689">
        <v>27.25</v>
      </c>
      <c r="D38" s="685">
        <v>0</v>
      </c>
      <c r="E38" s="685">
        <v>0</v>
      </c>
      <c r="F38" s="761">
        <v>0</v>
      </c>
      <c r="G38" s="478">
        <f t="shared" si="1"/>
        <v>0</v>
      </c>
      <c r="I38" s="423">
        <f t="shared" si="2"/>
        <v>0</v>
      </c>
    </row>
    <row r="39" spans="1:9">
      <c r="A39" s="391">
        <v>35</v>
      </c>
      <c r="B39" s="762" t="s">
        <v>145</v>
      </c>
      <c r="C39" s="689">
        <v>1626.31</v>
      </c>
      <c r="D39" s="685">
        <v>0</v>
      </c>
      <c r="E39" s="685">
        <v>0</v>
      </c>
      <c r="F39" s="761">
        <v>0</v>
      </c>
      <c r="G39" s="478">
        <f t="shared" si="1"/>
        <v>0</v>
      </c>
      <c r="I39" s="423">
        <f t="shared" si="2"/>
        <v>0</v>
      </c>
    </row>
    <row r="40" spans="1:9">
      <c r="A40" s="391">
        <v>36</v>
      </c>
      <c r="B40" s="705" t="s">
        <v>269</v>
      </c>
      <c r="C40" s="689">
        <v>69.5</v>
      </c>
      <c r="D40" s="685">
        <v>0</v>
      </c>
      <c r="E40" s="685">
        <v>0</v>
      </c>
      <c r="F40" s="761">
        <v>0</v>
      </c>
      <c r="G40" s="478">
        <f t="shared" si="1"/>
        <v>0</v>
      </c>
      <c r="I40" s="423">
        <f t="shared" si="2"/>
        <v>0</v>
      </c>
    </row>
    <row r="41" spans="1:9">
      <c r="A41" s="391">
        <v>37</v>
      </c>
      <c r="B41" s="705" t="s">
        <v>147</v>
      </c>
      <c r="C41" s="689">
        <v>259.26</v>
      </c>
      <c r="D41" s="685">
        <v>0</v>
      </c>
      <c r="E41" s="685">
        <v>0</v>
      </c>
      <c r="F41" s="761">
        <v>0</v>
      </c>
      <c r="G41" s="478">
        <f t="shared" si="1"/>
        <v>0</v>
      </c>
      <c r="I41" s="423">
        <f t="shared" si="2"/>
        <v>0</v>
      </c>
    </row>
    <row r="42" spans="1:9">
      <c r="A42" s="391">
        <v>38</v>
      </c>
      <c r="B42" s="705" t="s">
        <v>148</v>
      </c>
      <c r="C42" s="689">
        <v>82</v>
      </c>
      <c r="D42" s="685">
        <v>0</v>
      </c>
      <c r="E42" s="685">
        <v>0</v>
      </c>
      <c r="F42" s="761">
        <v>0</v>
      </c>
      <c r="G42" s="478">
        <f t="shared" si="1"/>
        <v>0</v>
      </c>
      <c r="I42" s="423">
        <f t="shared" si="2"/>
        <v>0</v>
      </c>
    </row>
    <row r="43" spans="1:9">
      <c r="A43" s="391">
        <v>39</v>
      </c>
      <c r="B43" s="705" t="s">
        <v>149</v>
      </c>
      <c r="C43" s="689">
        <v>1548.53</v>
      </c>
      <c r="D43" s="685">
        <v>0</v>
      </c>
      <c r="E43" s="685">
        <v>0</v>
      </c>
      <c r="F43" s="761">
        <v>0</v>
      </c>
      <c r="G43" s="478">
        <f t="shared" si="1"/>
        <v>0</v>
      </c>
      <c r="I43" s="423">
        <f t="shared" si="2"/>
        <v>0</v>
      </c>
    </row>
    <row r="44" spans="1:9">
      <c r="A44" s="391">
        <v>40</v>
      </c>
      <c r="B44" s="705" t="s">
        <v>150</v>
      </c>
      <c r="C44" s="689">
        <v>207.25</v>
      </c>
      <c r="D44" s="685">
        <v>0</v>
      </c>
      <c r="E44" s="685">
        <v>0</v>
      </c>
      <c r="F44" s="761">
        <v>0</v>
      </c>
      <c r="G44" s="478">
        <f t="shared" si="1"/>
        <v>0</v>
      </c>
      <c r="I44" s="423">
        <f t="shared" si="2"/>
        <v>0</v>
      </c>
    </row>
    <row r="45" spans="1:9">
      <c r="A45" s="391">
        <v>41</v>
      </c>
      <c r="B45" s="705" t="s">
        <v>151</v>
      </c>
      <c r="C45" s="689">
        <v>63</v>
      </c>
      <c r="D45" s="685">
        <v>0</v>
      </c>
      <c r="E45" s="685">
        <v>0</v>
      </c>
      <c r="F45" s="761">
        <v>0</v>
      </c>
      <c r="G45" s="478">
        <f t="shared" si="1"/>
        <v>0</v>
      </c>
      <c r="I45" s="423">
        <f t="shared" si="2"/>
        <v>0</v>
      </c>
    </row>
    <row r="46" spans="1:9">
      <c r="A46" s="391">
        <v>42</v>
      </c>
      <c r="B46" s="705" t="s">
        <v>152</v>
      </c>
      <c r="C46" s="689">
        <v>371</v>
      </c>
      <c r="D46" s="685">
        <v>0</v>
      </c>
      <c r="E46" s="685">
        <v>0</v>
      </c>
      <c r="F46" s="761">
        <v>0</v>
      </c>
      <c r="G46" s="478">
        <f t="shared" si="1"/>
        <v>0</v>
      </c>
      <c r="I46" s="423">
        <f t="shared" si="2"/>
        <v>0</v>
      </c>
    </row>
    <row r="47" spans="1:9">
      <c r="A47" s="391">
        <v>43</v>
      </c>
      <c r="B47" s="705" t="s">
        <v>153</v>
      </c>
      <c r="C47" s="689">
        <v>6</v>
      </c>
      <c r="D47" s="685">
        <v>0</v>
      </c>
      <c r="E47" s="685">
        <v>0</v>
      </c>
      <c r="F47" s="761">
        <v>0</v>
      </c>
      <c r="G47" s="478">
        <f t="shared" si="1"/>
        <v>0</v>
      </c>
      <c r="I47" s="423">
        <f t="shared" si="2"/>
        <v>0</v>
      </c>
    </row>
    <row r="48" spans="1:9">
      <c r="A48" s="391">
        <v>44</v>
      </c>
      <c r="B48" s="705" t="s">
        <v>183</v>
      </c>
      <c r="C48" s="689">
        <v>98</v>
      </c>
      <c r="D48" s="685">
        <v>0</v>
      </c>
      <c r="E48" s="685">
        <v>0</v>
      </c>
      <c r="F48" s="761">
        <v>0</v>
      </c>
      <c r="G48" s="478">
        <f t="shared" si="1"/>
        <v>0</v>
      </c>
      <c r="I48" s="423">
        <f t="shared" si="2"/>
        <v>0</v>
      </c>
    </row>
    <row r="49" spans="1:9">
      <c r="A49" s="391">
        <v>45</v>
      </c>
      <c r="B49" s="762" t="s">
        <v>184</v>
      </c>
      <c r="C49" s="689">
        <v>35</v>
      </c>
      <c r="D49" s="685">
        <v>0</v>
      </c>
      <c r="E49" s="685">
        <v>0</v>
      </c>
      <c r="F49" s="761">
        <v>0</v>
      </c>
      <c r="G49" s="478">
        <f t="shared" si="1"/>
        <v>0</v>
      </c>
      <c r="I49" s="423">
        <f t="shared" si="2"/>
        <v>0</v>
      </c>
    </row>
    <row r="50" spans="1:9">
      <c r="A50" s="391">
        <v>46</v>
      </c>
      <c r="B50" s="705" t="s">
        <v>185</v>
      </c>
      <c r="C50" s="689">
        <v>257.76</v>
      </c>
      <c r="D50" s="685">
        <v>0</v>
      </c>
      <c r="E50" s="685">
        <v>0</v>
      </c>
      <c r="F50" s="761">
        <v>0</v>
      </c>
      <c r="G50" s="478">
        <f t="shared" si="1"/>
        <v>0</v>
      </c>
      <c r="I50" s="423">
        <f t="shared" si="2"/>
        <v>0</v>
      </c>
    </row>
    <row r="51" spans="1:9">
      <c r="A51" s="391">
        <v>47</v>
      </c>
      <c r="B51" s="705" t="s">
        <v>187</v>
      </c>
      <c r="C51" s="689">
        <v>16534</v>
      </c>
      <c r="D51" s="685">
        <v>0</v>
      </c>
      <c r="E51" s="685">
        <v>0</v>
      </c>
      <c r="F51" s="761">
        <v>0</v>
      </c>
      <c r="G51" s="478">
        <f t="shared" si="1"/>
        <v>0</v>
      </c>
      <c r="I51" s="423">
        <f t="shared" si="2"/>
        <v>0</v>
      </c>
    </row>
    <row r="52" spans="1:9">
      <c r="A52" s="391">
        <v>48</v>
      </c>
      <c r="B52" s="762" t="s">
        <v>188</v>
      </c>
      <c r="C52" s="689">
        <v>138.75</v>
      </c>
      <c r="D52" s="685">
        <v>0</v>
      </c>
      <c r="E52" s="685">
        <v>0</v>
      </c>
      <c r="F52" s="761">
        <v>0</v>
      </c>
      <c r="G52" s="478">
        <f t="shared" si="1"/>
        <v>0</v>
      </c>
      <c r="I52" s="423">
        <f t="shared" si="2"/>
        <v>0</v>
      </c>
    </row>
    <row r="53" spans="1:9">
      <c r="A53" s="391">
        <v>49</v>
      </c>
      <c r="B53" s="705" t="s">
        <v>189</v>
      </c>
      <c r="C53" s="689">
        <v>508.62</v>
      </c>
      <c r="D53" s="685">
        <v>0</v>
      </c>
      <c r="E53" s="685">
        <v>0</v>
      </c>
      <c r="F53" s="761">
        <v>0</v>
      </c>
      <c r="G53" s="478">
        <f t="shared" si="1"/>
        <v>0</v>
      </c>
      <c r="I53" s="423">
        <f t="shared" si="2"/>
        <v>0</v>
      </c>
    </row>
    <row r="54" spans="1:9">
      <c r="A54" s="391">
        <v>50</v>
      </c>
      <c r="B54" s="705" t="s">
        <v>190</v>
      </c>
      <c r="C54" s="689">
        <v>286</v>
      </c>
      <c r="D54" s="685">
        <v>0</v>
      </c>
      <c r="E54" s="685">
        <v>0</v>
      </c>
      <c r="F54" s="761">
        <v>0</v>
      </c>
      <c r="G54" s="478">
        <f t="shared" si="1"/>
        <v>0</v>
      </c>
      <c r="I54" s="423">
        <f t="shared" si="2"/>
        <v>0</v>
      </c>
    </row>
    <row r="55" spans="1:9">
      <c r="A55" s="391">
        <v>51</v>
      </c>
      <c r="B55" s="705" t="s">
        <v>191</v>
      </c>
      <c r="C55" s="689">
        <v>372.38</v>
      </c>
      <c r="D55" s="685">
        <v>0</v>
      </c>
      <c r="E55" s="685">
        <v>0</v>
      </c>
      <c r="F55" s="761">
        <v>0</v>
      </c>
      <c r="G55" s="478">
        <f t="shared" si="1"/>
        <v>0</v>
      </c>
      <c r="I55" s="423">
        <f t="shared" si="2"/>
        <v>0</v>
      </c>
    </row>
    <row r="56" spans="1:9">
      <c r="A56" s="391">
        <v>52</v>
      </c>
      <c r="B56" s="762" t="s">
        <v>192</v>
      </c>
      <c r="C56" s="689">
        <v>1357</v>
      </c>
      <c r="D56" s="685">
        <v>0</v>
      </c>
      <c r="E56" s="685">
        <v>0</v>
      </c>
      <c r="F56" s="761">
        <v>0</v>
      </c>
      <c r="G56" s="478">
        <f t="shared" si="1"/>
        <v>0</v>
      </c>
      <c r="I56" s="423">
        <f t="shared" si="2"/>
        <v>0</v>
      </c>
    </row>
    <row r="57" spans="1:9">
      <c r="A57" s="391">
        <v>53</v>
      </c>
      <c r="B57" s="705" t="s">
        <v>193</v>
      </c>
      <c r="C57" s="689">
        <v>449.43</v>
      </c>
      <c r="D57" s="685">
        <v>0</v>
      </c>
      <c r="E57" s="685">
        <v>0</v>
      </c>
      <c r="F57" s="761">
        <v>0</v>
      </c>
      <c r="G57" s="478">
        <f t="shared" si="1"/>
        <v>0</v>
      </c>
      <c r="I57" s="423">
        <f t="shared" si="2"/>
        <v>0</v>
      </c>
    </row>
    <row r="58" spans="1:9">
      <c r="A58" s="391">
        <v>54</v>
      </c>
      <c r="B58" s="705" t="s">
        <v>194</v>
      </c>
      <c r="C58" s="689">
        <v>1007.91</v>
      </c>
      <c r="D58" s="685">
        <v>0</v>
      </c>
      <c r="E58" s="685">
        <v>0</v>
      </c>
      <c r="F58" s="761">
        <v>0</v>
      </c>
      <c r="G58" s="478">
        <f t="shared" si="1"/>
        <v>0</v>
      </c>
      <c r="I58" s="423">
        <f t="shared" si="2"/>
        <v>0</v>
      </c>
    </row>
    <row r="59" spans="1:9">
      <c r="A59" s="391">
        <v>55</v>
      </c>
      <c r="B59" s="762" t="s">
        <v>195</v>
      </c>
      <c r="C59" s="689">
        <v>813.22</v>
      </c>
      <c r="D59" s="685">
        <v>0</v>
      </c>
      <c r="E59" s="685">
        <v>0</v>
      </c>
      <c r="F59" s="761">
        <v>0</v>
      </c>
      <c r="G59" s="478">
        <f t="shared" si="1"/>
        <v>0</v>
      </c>
      <c r="I59" s="423">
        <f t="shared" si="2"/>
        <v>0</v>
      </c>
    </row>
    <row r="60" spans="1:9">
      <c r="A60" s="391">
        <v>56</v>
      </c>
      <c r="B60" s="705" t="s">
        <v>196</v>
      </c>
      <c r="C60" s="689">
        <v>46113</v>
      </c>
      <c r="D60" s="685">
        <v>0</v>
      </c>
      <c r="E60" s="685">
        <v>0</v>
      </c>
      <c r="F60" s="761">
        <v>0</v>
      </c>
      <c r="G60" s="478">
        <f t="shared" si="1"/>
        <v>0</v>
      </c>
      <c r="I60" s="423">
        <f t="shared" si="2"/>
        <v>0</v>
      </c>
    </row>
    <row r="61" spans="1:9">
      <c r="A61" s="391">
        <v>57</v>
      </c>
      <c r="B61" s="705" t="s">
        <v>116</v>
      </c>
      <c r="C61" s="689">
        <v>225.83</v>
      </c>
      <c r="D61" s="685">
        <v>0</v>
      </c>
      <c r="E61" s="685">
        <v>0</v>
      </c>
      <c r="F61" s="761">
        <v>0</v>
      </c>
      <c r="G61" s="478">
        <f t="shared" si="1"/>
        <v>0</v>
      </c>
      <c r="I61" s="423">
        <f t="shared" si="2"/>
        <v>0</v>
      </c>
    </row>
    <row r="62" spans="1:9">
      <c r="A62" s="391">
        <v>58</v>
      </c>
      <c r="B62" s="705" t="s">
        <v>118</v>
      </c>
      <c r="C62" s="689">
        <v>2444.1999999999998</v>
      </c>
      <c r="D62" s="685">
        <v>0</v>
      </c>
      <c r="E62" s="685">
        <v>0</v>
      </c>
      <c r="F62" s="761">
        <v>0</v>
      </c>
      <c r="G62" s="478">
        <f t="shared" si="1"/>
        <v>0</v>
      </c>
      <c r="I62" s="423">
        <f t="shared" si="2"/>
        <v>0</v>
      </c>
    </row>
    <row r="63" spans="1:9">
      <c r="A63" s="391">
        <v>59</v>
      </c>
      <c r="B63" s="705" t="s">
        <v>119</v>
      </c>
      <c r="C63" s="689">
        <v>436.76</v>
      </c>
      <c r="D63" s="685">
        <v>0</v>
      </c>
      <c r="E63" s="685">
        <v>0</v>
      </c>
      <c r="F63" s="761">
        <v>0</v>
      </c>
      <c r="G63" s="478">
        <f t="shared" si="1"/>
        <v>0</v>
      </c>
      <c r="I63" s="423">
        <f t="shared" si="2"/>
        <v>0</v>
      </c>
    </row>
    <row r="64" spans="1:9">
      <c r="A64" s="391">
        <v>60</v>
      </c>
      <c r="B64" s="705" t="s">
        <v>120</v>
      </c>
      <c r="C64" s="689">
        <v>24.88</v>
      </c>
      <c r="D64" s="685">
        <v>0</v>
      </c>
      <c r="E64" s="685">
        <v>0</v>
      </c>
      <c r="F64" s="761">
        <v>0</v>
      </c>
      <c r="G64" s="478">
        <f t="shared" si="1"/>
        <v>0</v>
      </c>
      <c r="I64" s="423">
        <f t="shared" si="2"/>
        <v>0</v>
      </c>
    </row>
    <row r="65" spans="1:9">
      <c r="A65" s="391">
        <v>61</v>
      </c>
      <c r="B65" s="705" t="s">
        <v>121</v>
      </c>
      <c r="C65" s="689">
        <v>5258.83</v>
      </c>
      <c r="D65" s="685">
        <v>0</v>
      </c>
      <c r="E65" s="685">
        <v>0</v>
      </c>
      <c r="F65" s="761">
        <v>0</v>
      </c>
      <c r="G65" s="478">
        <f t="shared" si="1"/>
        <v>0</v>
      </c>
      <c r="I65" s="423">
        <f t="shared" si="2"/>
        <v>0</v>
      </c>
    </row>
    <row r="66" spans="1:9">
      <c r="A66" s="391">
        <v>62</v>
      </c>
      <c r="B66" s="705" t="s">
        <v>122</v>
      </c>
      <c r="C66" s="689">
        <v>65</v>
      </c>
      <c r="D66" s="685">
        <v>0</v>
      </c>
      <c r="E66" s="685">
        <v>0</v>
      </c>
      <c r="F66" s="761">
        <v>0</v>
      </c>
      <c r="G66" s="478">
        <f t="shared" si="1"/>
        <v>0</v>
      </c>
      <c r="I66" s="423">
        <f t="shared" si="2"/>
        <v>0</v>
      </c>
    </row>
    <row r="67" spans="1:9">
      <c r="A67" s="391">
        <v>63</v>
      </c>
      <c r="B67" s="705" t="s">
        <v>123</v>
      </c>
      <c r="C67" s="689">
        <v>6.63</v>
      </c>
      <c r="D67" s="685">
        <v>0</v>
      </c>
      <c r="E67" s="685">
        <v>0</v>
      </c>
      <c r="F67" s="761">
        <v>0</v>
      </c>
      <c r="G67" s="478">
        <f t="shared" si="1"/>
        <v>0</v>
      </c>
      <c r="I67" s="423">
        <f t="shared" si="2"/>
        <v>0</v>
      </c>
    </row>
    <row r="68" spans="1:9">
      <c r="A68" s="391">
        <v>64</v>
      </c>
      <c r="B68" s="705" t="s">
        <v>124</v>
      </c>
      <c r="C68" s="689">
        <v>715.5</v>
      </c>
      <c r="D68" s="685">
        <v>0</v>
      </c>
      <c r="E68" s="685">
        <v>0</v>
      </c>
      <c r="F68" s="761">
        <v>0</v>
      </c>
      <c r="G68" s="478">
        <f t="shared" si="1"/>
        <v>0</v>
      </c>
      <c r="I68" s="423">
        <f t="shared" si="2"/>
        <v>0</v>
      </c>
    </row>
    <row r="69" spans="1:9">
      <c r="A69" s="391">
        <v>65</v>
      </c>
      <c r="B69" s="705" t="s">
        <v>125</v>
      </c>
      <c r="C69" s="689">
        <v>291.93</v>
      </c>
      <c r="D69" s="685">
        <v>0</v>
      </c>
      <c r="E69" s="685">
        <v>0</v>
      </c>
      <c r="F69" s="761">
        <v>0</v>
      </c>
      <c r="G69" s="478">
        <f t="shared" si="1"/>
        <v>0</v>
      </c>
      <c r="I69" s="423">
        <f t="shared" si="2"/>
        <v>0</v>
      </c>
    </row>
    <row r="70" spans="1:9">
      <c r="A70" s="391">
        <v>66</v>
      </c>
      <c r="B70" s="705" t="s">
        <v>126</v>
      </c>
      <c r="C70" s="689">
        <v>111</v>
      </c>
      <c r="D70" s="685">
        <v>0</v>
      </c>
      <c r="E70" s="685">
        <v>0</v>
      </c>
      <c r="F70" s="761">
        <v>0</v>
      </c>
      <c r="G70" s="478">
        <f t="shared" ref="G70:G76" si="3">+F70-E70</f>
        <v>0</v>
      </c>
      <c r="I70" s="423">
        <f t="shared" ref="I70:I75" si="4">IF(F70&gt;0,1,0)</f>
        <v>0</v>
      </c>
    </row>
    <row r="71" spans="1:9">
      <c r="A71" s="391">
        <v>67</v>
      </c>
      <c r="B71" s="762" t="s">
        <v>127</v>
      </c>
      <c r="C71" s="765">
        <v>72.5</v>
      </c>
      <c r="D71" s="685">
        <v>0</v>
      </c>
      <c r="E71" s="685">
        <v>0</v>
      </c>
      <c r="F71" s="761">
        <v>0</v>
      </c>
      <c r="G71" s="478">
        <f t="shared" si="3"/>
        <v>0</v>
      </c>
      <c r="I71" s="423">
        <f t="shared" si="4"/>
        <v>0</v>
      </c>
    </row>
    <row r="72" spans="1:9">
      <c r="A72" s="391">
        <v>68</v>
      </c>
      <c r="B72" s="705" t="s">
        <v>128</v>
      </c>
      <c r="C72" s="689">
        <v>217.04</v>
      </c>
      <c r="D72" s="685">
        <v>0</v>
      </c>
      <c r="E72" s="685">
        <v>0</v>
      </c>
      <c r="F72" s="761">
        <v>0</v>
      </c>
      <c r="G72" s="478">
        <f t="shared" si="3"/>
        <v>0</v>
      </c>
      <c r="I72" s="423">
        <f t="shared" si="4"/>
        <v>0</v>
      </c>
    </row>
    <row r="73" spans="1:9">
      <c r="A73" s="391">
        <v>69</v>
      </c>
      <c r="B73" s="705" t="s">
        <v>129</v>
      </c>
      <c r="C73" s="689">
        <v>32.83</v>
      </c>
      <c r="D73" s="685">
        <v>0</v>
      </c>
      <c r="E73" s="685">
        <v>0</v>
      </c>
      <c r="F73" s="761">
        <v>0</v>
      </c>
      <c r="G73" s="478">
        <f t="shared" si="3"/>
        <v>0</v>
      </c>
      <c r="I73" s="423">
        <f t="shared" si="4"/>
        <v>0</v>
      </c>
    </row>
    <row r="74" spans="1:9">
      <c r="A74" s="391">
        <v>70</v>
      </c>
      <c r="B74" s="705" t="s">
        <v>130</v>
      </c>
      <c r="C74" s="689">
        <v>2030</v>
      </c>
      <c r="D74" s="685">
        <v>0</v>
      </c>
      <c r="E74" s="685">
        <v>0</v>
      </c>
      <c r="F74" s="761">
        <v>0</v>
      </c>
      <c r="G74" s="478">
        <f t="shared" si="3"/>
        <v>0</v>
      </c>
      <c r="I74" s="423">
        <f t="shared" si="4"/>
        <v>0</v>
      </c>
    </row>
    <row r="75" spans="1:9">
      <c r="A75" s="391">
        <v>71</v>
      </c>
      <c r="B75" s="705" t="s">
        <v>132</v>
      </c>
      <c r="C75" s="689">
        <v>385</v>
      </c>
      <c r="D75" s="685">
        <v>0</v>
      </c>
      <c r="E75" s="685">
        <v>0</v>
      </c>
      <c r="F75" s="761">
        <v>0</v>
      </c>
      <c r="G75" s="478">
        <f t="shared" si="3"/>
        <v>0</v>
      </c>
      <c r="I75" s="423">
        <f t="shared" si="4"/>
        <v>0</v>
      </c>
    </row>
    <row r="76" spans="1:9">
      <c r="A76" s="391">
        <v>72</v>
      </c>
      <c r="B76" s="705" t="s">
        <v>131</v>
      </c>
      <c r="C76" s="689">
        <v>107.5</v>
      </c>
      <c r="D76" s="685">
        <v>0</v>
      </c>
      <c r="E76" s="685">
        <v>0</v>
      </c>
      <c r="F76" s="761">
        <v>0</v>
      </c>
      <c r="G76" s="478">
        <f t="shared" si="3"/>
        <v>0</v>
      </c>
      <c r="I76" s="423">
        <f>IF(F76&gt;0,1,0)</f>
        <v>0</v>
      </c>
    </row>
    <row r="77" spans="1:9">
      <c r="A77" s="417"/>
      <c r="B77" s="136"/>
      <c r="C77" s="439"/>
      <c r="D77" s="438"/>
      <c r="E77" s="440"/>
      <c r="F77" s="441"/>
      <c r="G77" s="442"/>
    </row>
    <row r="78" spans="1:9">
      <c r="A78" s="417"/>
      <c r="B78" s="136"/>
      <c r="C78" s="439"/>
      <c r="D78" s="438"/>
      <c r="E78" s="440"/>
      <c r="F78" s="441"/>
      <c r="G78" s="442"/>
    </row>
    <row r="79" spans="1:9">
      <c r="A79" s="417"/>
      <c r="B79" s="136"/>
      <c r="C79" s="439"/>
      <c r="D79" s="438"/>
      <c r="E79" s="440"/>
      <c r="F79" s="441"/>
      <c r="G79" s="442"/>
    </row>
    <row r="80" spans="1:9">
      <c r="A80" s="417"/>
      <c r="B80" s="136"/>
      <c r="C80" s="439"/>
      <c r="D80" s="438"/>
      <c r="E80" s="440"/>
      <c r="F80" s="441"/>
      <c r="G80" s="442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  <pageSetup paperSize="9" orientation="portrait"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26BB2-E156-4002-8878-883F8A222468}">
  <sheetPr codeName="Sheet82">
    <tabColor theme="8" tint="0.59999389629810485"/>
  </sheetPr>
  <dimension ref="A1:I7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M10" sqref="M10"/>
    </sheetView>
  </sheetViews>
  <sheetFormatPr defaultColWidth="9" defaultRowHeight="18.75"/>
  <cols>
    <col min="1" max="1" width="9" style="423"/>
    <col min="2" max="2" width="13" style="423" customWidth="1"/>
    <col min="3" max="3" width="12.7109375" style="423" customWidth="1"/>
    <col min="4" max="4" width="13.42578125" style="423" customWidth="1"/>
    <col min="5" max="5" width="14.7109375" style="423" customWidth="1"/>
    <col min="6" max="6" width="14.5703125" style="423" customWidth="1"/>
    <col min="7" max="7" width="12.5703125" style="423" customWidth="1"/>
    <col min="8" max="16384" width="9" style="423"/>
  </cols>
  <sheetData>
    <row r="1" spans="1:9">
      <c r="A1" s="850" t="s">
        <v>615</v>
      </c>
      <c r="B1" s="850"/>
      <c r="C1" s="850"/>
      <c r="D1" s="850"/>
      <c r="E1" s="850"/>
      <c r="F1" s="850"/>
      <c r="G1" s="850"/>
    </row>
    <row r="2" spans="1:9">
      <c r="A2" s="850" t="s">
        <v>227</v>
      </c>
      <c r="B2" s="850" t="s">
        <v>4</v>
      </c>
      <c r="C2" s="870" t="s">
        <v>228</v>
      </c>
      <c r="D2" s="666" t="s">
        <v>285</v>
      </c>
      <c r="E2" s="666" t="s">
        <v>230</v>
      </c>
      <c r="F2" s="666" t="s">
        <v>230</v>
      </c>
      <c r="G2" s="870" t="s">
        <v>261</v>
      </c>
      <c r="I2" s="422" t="s">
        <v>318</v>
      </c>
    </row>
    <row r="3" spans="1:9">
      <c r="A3" s="850"/>
      <c r="B3" s="850"/>
      <c r="C3" s="870"/>
      <c r="D3" s="666" t="s">
        <v>286</v>
      </c>
      <c r="E3" s="666" t="s">
        <v>236</v>
      </c>
      <c r="F3" s="666" t="s">
        <v>235</v>
      </c>
      <c r="G3" s="870"/>
      <c r="I3" s="424"/>
    </row>
    <row r="4" spans="1:9">
      <c r="A4" s="850" t="s">
        <v>284</v>
      </c>
      <c r="B4" s="850"/>
      <c r="C4" s="668">
        <f>SUM(C5:C76)</f>
        <v>137707.72</v>
      </c>
      <c r="D4" s="668">
        <f t="shared" ref="D4:G4" si="0">SUM(D5:D76)</f>
        <v>129.75</v>
      </c>
      <c r="E4" s="668">
        <f>SUM(E5:E76)</f>
        <v>122.75</v>
      </c>
      <c r="F4" s="668">
        <f>SUM(F5:F76)</f>
        <v>129.75</v>
      </c>
      <c r="G4" s="668">
        <f t="shared" si="0"/>
        <v>7</v>
      </c>
      <c r="I4" s="424">
        <f>SUM(I5:I76)</f>
        <v>1</v>
      </c>
    </row>
    <row r="5" spans="1:9">
      <c r="A5" s="391">
        <v>1</v>
      </c>
      <c r="B5" s="705" t="s">
        <v>164</v>
      </c>
      <c r="C5" s="689">
        <v>28609.279999999999</v>
      </c>
      <c r="D5" s="706">
        <v>129.75</v>
      </c>
      <c r="E5" s="685">
        <v>122.75</v>
      </c>
      <c r="F5" s="774">
        <v>129.75</v>
      </c>
      <c r="G5" s="478">
        <f>+F5-E5</f>
        <v>7</v>
      </c>
      <c r="I5" s="423">
        <f>IF(F5&gt;0,1,0)</f>
        <v>1</v>
      </c>
    </row>
    <row r="6" spans="1:9">
      <c r="A6" s="391">
        <v>2</v>
      </c>
      <c r="B6" s="705" t="s">
        <v>155</v>
      </c>
      <c r="C6" s="689">
        <v>0.13</v>
      </c>
      <c r="D6" s="685">
        <v>0</v>
      </c>
      <c r="E6" s="685">
        <v>0</v>
      </c>
      <c r="F6" s="761">
        <v>0</v>
      </c>
      <c r="G6" s="478">
        <f t="shared" ref="G6:G69" si="1">+F6-E6</f>
        <v>0</v>
      </c>
      <c r="I6" s="423">
        <f t="shared" ref="I6:I69" si="2">IF(F6&gt;0,1,0)</f>
        <v>0</v>
      </c>
    </row>
    <row r="7" spans="1:9">
      <c r="A7" s="391">
        <v>3</v>
      </c>
      <c r="B7" s="762" t="s">
        <v>156</v>
      </c>
      <c r="C7" s="689">
        <v>0.5</v>
      </c>
      <c r="D7" s="685">
        <v>0</v>
      </c>
      <c r="E7" s="685">
        <v>0</v>
      </c>
      <c r="F7" s="761">
        <v>0</v>
      </c>
      <c r="G7" s="478">
        <f t="shared" si="1"/>
        <v>0</v>
      </c>
      <c r="I7" s="423">
        <f t="shared" si="2"/>
        <v>0</v>
      </c>
    </row>
    <row r="8" spans="1:9">
      <c r="A8" s="391">
        <v>4</v>
      </c>
      <c r="B8" s="762" t="s">
        <v>157</v>
      </c>
      <c r="C8" s="689">
        <v>0.5</v>
      </c>
      <c r="D8" s="685">
        <v>0</v>
      </c>
      <c r="E8" s="685">
        <v>0</v>
      </c>
      <c r="F8" s="761">
        <v>0</v>
      </c>
      <c r="G8" s="478">
        <f t="shared" si="1"/>
        <v>0</v>
      </c>
      <c r="I8" s="423">
        <f t="shared" si="2"/>
        <v>0</v>
      </c>
    </row>
    <row r="9" spans="1:9">
      <c r="A9" s="391">
        <v>5</v>
      </c>
      <c r="B9" s="705" t="s">
        <v>217</v>
      </c>
      <c r="C9" s="689">
        <v>5.13</v>
      </c>
      <c r="D9" s="685">
        <v>0</v>
      </c>
      <c r="E9" s="685">
        <v>0</v>
      </c>
      <c r="F9" s="761">
        <v>0</v>
      </c>
      <c r="G9" s="478">
        <f t="shared" si="1"/>
        <v>0</v>
      </c>
      <c r="I9" s="423">
        <f t="shared" si="2"/>
        <v>0</v>
      </c>
    </row>
    <row r="10" spans="1:9">
      <c r="A10" s="391">
        <v>6</v>
      </c>
      <c r="B10" s="705" t="s">
        <v>159</v>
      </c>
      <c r="C10" s="689">
        <v>10.63</v>
      </c>
      <c r="D10" s="685">
        <v>0</v>
      </c>
      <c r="E10" s="685">
        <v>0</v>
      </c>
      <c r="F10" s="761">
        <v>0</v>
      </c>
      <c r="G10" s="478">
        <f t="shared" si="1"/>
        <v>0</v>
      </c>
      <c r="I10" s="423">
        <f t="shared" si="2"/>
        <v>0</v>
      </c>
    </row>
    <row r="11" spans="1:9">
      <c r="A11" s="391">
        <v>7</v>
      </c>
      <c r="B11" s="705" t="s">
        <v>160</v>
      </c>
      <c r="C11" s="689">
        <v>58.5</v>
      </c>
      <c r="D11" s="685">
        <v>0</v>
      </c>
      <c r="E11" s="685">
        <v>0</v>
      </c>
      <c r="F11" s="761">
        <v>0</v>
      </c>
      <c r="G11" s="478">
        <f t="shared" si="1"/>
        <v>0</v>
      </c>
      <c r="I11" s="423">
        <f t="shared" si="2"/>
        <v>0</v>
      </c>
    </row>
    <row r="12" spans="1:9">
      <c r="A12" s="391">
        <v>8</v>
      </c>
      <c r="B12" s="705" t="s">
        <v>162</v>
      </c>
      <c r="C12" s="689">
        <v>2</v>
      </c>
      <c r="D12" s="685">
        <v>0</v>
      </c>
      <c r="E12" s="685">
        <v>0</v>
      </c>
      <c r="F12" s="761">
        <v>0</v>
      </c>
      <c r="G12" s="478">
        <f t="shared" si="1"/>
        <v>0</v>
      </c>
      <c r="I12" s="423">
        <f t="shared" si="2"/>
        <v>0</v>
      </c>
    </row>
    <row r="13" spans="1:9">
      <c r="A13" s="391">
        <v>9</v>
      </c>
      <c r="B13" s="705" t="s">
        <v>174</v>
      </c>
      <c r="C13" s="689">
        <v>89</v>
      </c>
      <c r="D13" s="685">
        <v>0</v>
      </c>
      <c r="E13" s="685">
        <v>0</v>
      </c>
      <c r="F13" s="761">
        <v>0</v>
      </c>
      <c r="G13" s="478">
        <f t="shared" si="1"/>
        <v>0</v>
      </c>
      <c r="I13" s="423">
        <f t="shared" si="2"/>
        <v>0</v>
      </c>
    </row>
    <row r="14" spans="1:9">
      <c r="A14" s="391">
        <v>10</v>
      </c>
      <c r="B14" s="705" t="s">
        <v>175</v>
      </c>
      <c r="C14" s="689">
        <v>1</v>
      </c>
      <c r="D14" s="685">
        <v>0</v>
      </c>
      <c r="E14" s="685">
        <v>0</v>
      </c>
      <c r="F14" s="761">
        <v>0</v>
      </c>
      <c r="G14" s="478">
        <f t="shared" si="1"/>
        <v>0</v>
      </c>
      <c r="I14" s="423">
        <f t="shared" si="2"/>
        <v>0</v>
      </c>
    </row>
    <row r="15" spans="1:9">
      <c r="A15" s="391">
        <v>11</v>
      </c>
      <c r="B15" s="705" t="s">
        <v>176</v>
      </c>
      <c r="C15" s="689">
        <v>233.82</v>
      </c>
      <c r="D15" s="685">
        <v>0</v>
      </c>
      <c r="E15" s="685">
        <v>0</v>
      </c>
      <c r="F15" s="761">
        <v>0</v>
      </c>
      <c r="G15" s="478">
        <f t="shared" si="1"/>
        <v>0</v>
      </c>
      <c r="I15" s="423">
        <f t="shared" si="2"/>
        <v>0</v>
      </c>
    </row>
    <row r="16" spans="1:9">
      <c r="A16" s="391">
        <v>12</v>
      </c>
      <c r="B16" s="705" t="s">
        <v>177</v>
      </c>
      <c r="C16" s="689">
        <v>285.63</v>
      </c>
      <c r="D16" s="685">
        <v>0</v>
      </c>
      <c r="E16" s="685">
        <v>0</v>
      </c>
      <c r="F16" s="761">
        <v>0</v>
      </c>
      <c r="G16" s="478">
        <f t="shared" si="1"/>
        <v>0</v>
      </c>
      <c r="I16" s="423">
        <f t="shared" si="2"/>
        <v>0</v>
      </c>
    </row>
    <row r="17" spans="1:9">
      <c r="A17" s="391">
        <v>13</v>
      </c>
      <c r="B17" s="705" t="s">
        <v>178</v>
      </c>
      <c r="C17" s="689">
        <v>541</v>
      </c>
      <c r="D17" s="685">
        <v>0</v>
      </c>
      <c r="E17" s="685">
        <v>0</v>
      </c>
      <c r="F17" s="761">
        <v>0</v>
      </c>
      <c r="G17" s="478">
        <f t="shared" si="1"/>
        <v>0</v>
      </c>
      <c r="I17" s="423">
        <f t="shared" si="2"/>
        <v>0</v>
      </c>
    </row>
    <row r="18" spans="1:9">
      <c r="A18" s="391">
        <v>14</v>
      </c>
      <c r="B18" s="705" t="s">
        <v>181</v>
      </c>
      <c r="C18" s="689">
        <v>33</v>
      </c>
      <c r="D18" s="685">
        <v>0</v>
      </c>
      <c r="E18" s="685">
        <v>0</v>
      </c>
      <c r="F18" s="761">
        <v>0</v>
      </c>
      <c r="G18" s="478">
        <f t="shared" si="1"/>
        <v>0</v>
      </c>
      <c r="I18" s="423">
        <f t="shared" si="2"/>
        <v>0</v>
      </c>
    </row>
    <row r="19" spans="1:9">
      <c r="A19" s="391">
        <v>15</v>
      </c>
      <c r="B19" s="705" t="s">
        <v>165</v>
      </c>
      <c r="C19" s="689">
        <v>114.15</v>
      </c>
      <c r="D19" s="685">
        <v>0</v>
      </c>
      <c r="E19" s="685">
        <v>0</v>
      </c>
      <c r="F19" s="761">
        <v>0</v>
      </c>
      <c r="G19" s="478">
        <f t="shared" si="1"/>
        <v>0</v>
      </c>
      <c r="I19" s="423">
        <f t="shared" si="2"/>
        <v>0</v>
      </c>
    </row>
    <row r="20" spans="1:9">
      <c r="A20" s="391">
        <v>16</v>
      </c>
      <c r="B20" s="705" t="s">
        <v>166</v>
      </c>
      <c r="C20" s="689">
        <v>46.2</v>
      </c>
      <c r="D20" s="685">
        <v>0</v>
      </c>
      <c r="E20" s="685">
        <v>0</v>
      </c>
      <c r="F20" s="761">
        <v>0</v>
      </c>
      <c r="G20" s="478">
        <f t="shared" si="1"/>
        <v>0</v>
      </c>
      <c r="I20" s="423">
        <f t="shared" si="2"/>
        <v>0</v>
      </c>
    </row>
    <row r="21" spans="1:9">
      <c r="A21" s="391">
        <v>17</v>
      </c>
      <c r="B21" s="705" t="s">
        <v>167</v>
      </c>
      <c r="C21" s="689">
        <v>15946.22</v>
      </c>
      <c r="D21" s="685">
        <v>0</v>
      </c>
      <c r="E21" s="685">
        <v>0</v>
      </c>
      <c r="F21" s="761">
        <v>0</v>
      </c>
      <c r="G21" s="478">
        <f t="shared" si="1"/>
        <v>0</v>
      </c>
      <c r="I21" s="423">
        <f t="shared" si="2"/>
        <v>0</v>
      </c>
    </row>
    <row r="22" spans="1:9">
      <c r="A22" s="391">
        <v>18</v>
      </c>
      <c r="B22" s="705" t="s">
        <v>168</v>
      </c>
      <c r="C22" s="689">
        <v>317.5</v>
      </c>
      <c r="D22" s="685">
        <v>0</v>
      </c>
      <c r="E22" s="685">
        <v>0</v>
      </c>
      <c r="F22" s="761">
        <v>0</v>
      </c>
      <c r="G22" s="478">
        <f t="shared" si="1"/>
        <v>0</v>
      </c>
      <c r="I22" s="423">
        <f t="shared" si="2"/>
        <v>0</v>
      </c>
    </row>
    <row r="23" spans="1:9">
      <c r="A23" s="391">
        <v>19</v>
      </c>
      <c r="B23" s="705" t="s">
        <v>169</v>
      </c>
      <c r="C23" s="689">
        <v>382</v>
      </c>
      <c r="D23" s="685">
        <v>0</v>
      </c>
      <c r="E23" s="685">
        <v>0</v>
      </c>
      <c r="F23" s="761">
        <v>0</v>
      </c>
      <c r="G23" s="478">
        <f t="shared" si="1"/>
        <v>0</v>
      </c>
      <c r="I23" s="423">
        <f t="shared" si="2"/>
        <v>0</v>
      </c>
    </row>
    <row r="24" spans="1:9">
      <c r="A24" s="391">
        <v>20</v>
      </c>
      <c r="B24" s="762" t="s">
        <v>170</v>
      </c>
      <c r="C24" s="689">
        <v>742</v>
      </c>
      <c r="D24" s="685">
        <v>0</v>
      </c>
      <c r="E24" s="685">
        <v>0</v>
      </c>
      <c r="F24" s="761">
        <v>0</v>
      </c>
      <c r="G24" s="478">
        <f t="shared" si="1"/>
        <v>0</v>
      </c>
      <c r="I24" s="423">
        <f t="shared" si="2"/>
        <v>0</v>
      </c>
    </row>
    <row r="25" spans="1:9">
      <c r="A25" s="391">
        <v>21</v>
      </c>
      <c r="B25" s="762" t="s">
        <v>171</v>
      </c>
      <c r="C25" s="689">
        <v>0.5</v>
      </c>
      <c r="D25" s="685">
        <v>0</v>
      </c>
      <c r="E25" s="685">
        <v>0</v>
      </c>
      <c r="F25" s="761">
        <v>0</v>
      </c>
      <c r="G25" s="478">
        <f t="shared" si="1"/>
        <v>0</v>
      </c>
      <c r="I25" s="423">
        <f t="shared" si="2"/>
        <v>0</v>
      </c>
    </row>
    <row r="26" spans="1:9">
      <c r="A26" s="391">
        <v>22</v>
      </c>
      <c r="B26" s="705" t="s">
        <v>172</v>
      </c>
      <c r="C26" s="689">
        <v>333.23</v>
      </c>
      <c r="D26" s="685">
        <v>0</v>
      </c>
      <c r="E26" s="685">
        <v>0</v>
      </c>
      <c r="F26" s="761">
        <v>0</v>
      </c>
      <c r="G26" s="478">
        <f t="shared" si="1"/>
        <v>0</v>
      </c>
      <c r="I26" s="423">
        <f t="shared" si="2"/>
        <v>0</v>
      </c>
    </row>
    <row r="27" spans="1:9">
      <c r="A27" s="391">
        <v>23</v>
      </c>
      <c r="B27" s="705" t="s">
        <v>134</v>
      </c>
      <c r="C27" s="689">
        <v>13</v>
      </c>
      <c r="D27" s="685">
        <v>0</v>
      </c>
      <c r="E27" s="685">
        <v>0</v>
      </c>
      <c r="F27" s="761">
        <v>0</v>
      </c>
      <c r="G27" s="478">
        <f t="shared" si="1"/>
        <v>0</v>
      </c>
      <c r="I27" s="423">
        <f t="shared" si="2"/>
        <v>0</v>
      </c>
    </row>
    <row r="28" spans="1:9">
      <c r="A28" s="391">
        <v>24</v>
      </c>
      <c r="B28" s="705" t="s">
        <v>135</v>
      </c>
      <c r="C28" s="689">
        <v>10</v>
      </c>
      <c r="D28" s="685">
        <v>0</v>
      </c>
      <c r="E28" s="685">
        <v>0</v>
      </c>
      <c r="F28" s="761">
        <v>0</v>
      </c>
      <c r="G28" s="478">
        <f t="shared" si="1"/>
        <v>0</v>
      </c>
      <c r="I28" s="423">
        <f t="shared" si="2"/>
        <v>0</v>
      </c>
    </row>
    <row r="29" spans="1:9">
      <c r="A29" s="391">
        <v>25</v>
      </c>
      <c r="B29" s="762" t="s">
        <v>136</v>
      </c>
      <c r="C29" s="689">
        <v>312</v>
      </c>
      <c r="D29" s="685">
        <v>0</v>
      </c>
      <c r="E29" s="685">
        <v>0</v>
      </c>
      <c r="F29" s="761">
        <v>0</v>
      </c>
      <c r="G29" s="478">
        <f t="shared" si="1"/>
        <v>0</v>
      </c>
      <c r="I29" s="423">
        <f t="shared" si="2"/>
        <v>0</v>
      </c>
    </row>
    <row r="30" spans="1:9">
      <c r="A30" s="391">
        <v>26</v>
      </c>
      <c r="B30" s="705" t="s">
        <v>137</v>
      </c>
      <c r="C30" s="689">
        <v>63.03</v>
      </c>
      <c r="D30" s="685">
        <v>0</v>
      </c>
      <c r="E30" s="685">
        <v>0</v>
      </c>
      <c r="F30" s="761">
        <v>0</v>
      </c>
      <c r="G30" s="478">
        <f t="shared" si="1"/>
        <v>0</v>
      </c>
      <c r="I30" s="423">
        <f t="shared" si="2"/>
        <v>0</v>
      </c>
    </row>
    <row r="31" spans="1:9">
      <c r="A31" s="391">
        <v>27</v>
      </c>
      <c r="B31" s="705" t="s">
        <v>138</v>
      </c>
      <c r="C31" s="689">
        <v>135.88999999999999</v>
      </c>
      <c r="D31" s="685">
        <v>0</v>
      </c>
      <c r="E31" s="685">
        <v>0</v>
      </c>
      <c r="F31" s="761">
        <v>0</v>
      </c>
      <c r="G31" s="478">
        <f t="shared" si="1"/>
        <v>0</v>
      </c>
      <c r="I31" s="423">
        <f t="shared" si="2"/>
        <v>0</v>
      </c>
    </row>
    <row r="32" spans="1:9">
      <c r="A32" s="391">
        <v>28</v>
      </c>
      <c r="B32" s="705" t="s">
        <v>139</v>
      </c>
      <c r="C32" s="689">
        <v>748.25</v>
      </c>
      <c r="D32" s="685">
        <v>0</v>
      </c>
      <c r="E32" s="685">
        <v>0</v>
      </c>
      <c r="F32" s="761">
        <v>0</v>
      </c>
      <c r="G32" s="478">
        <f t="shared" si="1"/>
        <v>0</v>
      </c>
      <c r="I32" s="423">
        <f t="shared" si="2"/>
        <v>0</v>
      </c>
    </row>
    <row r="33" spans="1:9">
      <c r="A33" s="391">
        <v>29</v>
      </c>
      <c r="B33" s="705" t="s">
        <v>140</v>
      </c>
      <c r="C33" s="689">
        <v>60</v>
      </c>
      <c r="D33" s="685">
        <v>0</v>
      </c>
      <c r="E33" s="685">
        <v>0</v>
      </c>
      <c r="F33" s="761">
        <v>0</v>
      </c>
      <c r="G33" s="478">
        <f t="shared" si="1"/>
        <v>0</v>
      </c>
      <c r="I33" s="423">
        <f t="shared" si="2"/>
        <v>0</v>
      </c>
    </row>
    <row r="34" spans="1:9">
      <c r="A34" s="391">
        <v>30</v>
      </c>
      <c r="B34" s="705" t="s">
        <v>141</v>
      </c>
      <c r="C34" s="689">
        <v>0.75</v>
      </c>
      <c r="D34" s="685">
        <v>0</v>
      </c>
      <c r="E34" s="685">
        <v>0</v>
      </c>
      <c r="F34" s="761">
        <v>0</v>
      </c>
      <c r="G34" s="478">
        <f t="shared" si="1"/>
        <v>0</v>
      </c>
      <c r="I34" s="423">
        <f t="shared" si="2"/>
        <v>0</v>
      </c>
    </row>
    <row r="35" spans="1:9">
      <c r="A35" s="391">
        <v>31</v>
      </c>
      <c r="B35" s="705" t="s">
        <v>142</v>
      </c>
      <c r="C35" s="689">
        <v>65.5</v>
      </c>
      <c r="D35" s="685">
        <v>0</v>
      </c>
      <c r="E35" s="685">
        <v>0</v>
      </c>
      <c r="F35" s="761">
        <v>0</v>
      </c>
      <c r="G35" s="478">
        <f t="shared" si="1"/>
        <v>0</v>
      </c>
      <c r="I35" s="423">
        <f t="shared" si="2"/>
        <v>0</v>
      </c>
    </row>
    <row r="36" spans="1:9">
      <c r="A36" s="391">
        <v>32</v>
      </c>
      <c r="B36" s="705" t="s">
        <v>143</v>
      </c>
      <c r="C36" s="689">
        <v>27.25</v>
      </c>
      <c r="D36" s="685">
        <v>0</v>
      </c>
      <c r="E36" s="685">
        <v>0</v>
      </c>
      <c r="F36" s="761">
        <v>0</v>
      </c>
      <c r="G36" s="478">
        <f t="shared" si="1"/>
        <v>0</v>
      </c>
      <c r="I36" s="423">
        <f t="shared" si="2"/>
        <v>0</v>
      </c>
    </row>
    <row r="37" spans="1:9">
      <c r="A37" s="391">
        <v>33</v>
      </c>
      <c r="B37" s="705" t="s">
        <v>145</v>
      </c>
      <c r="C37" s="689">
        <v>1626.31</v>
      </c>
      <c r="D37" s="685">
        <v>0</v>
      </c>
      <c r="E37" s="685">
        <v>0</v>
      </c>
      <c r="F37" s="761">
        <v>0</v>
      </c>
      <c r="G37" s="478">
        <f t="shared" si="1"/>
        <v>0</v>
      </c>
      <c r="I37" s="423">
        <f t="shared" si="2"/>
        <v>0</v>
      </c>
    </row>
    <row r="38" spans="1:9">
      <c r="A38" s="391">
        <v>34</v>
      </c>
      <c r="B38" s="705" t="s">
        <v>269</v>
      </c>
      <c r="C38" s="689">
        <v>69.5</v>
      </c>
      <c r="D38" s="685">
        <v>0</v>
      </c>
      <c r="E38" s="685">
        <v>0</v>
      </c>
      <c r="F38" s="761">
        <v>0</v>
      </c>
      <c r="G38" s="478">
        <f t="shared" si="1"/>
        <v>0</v>
      </c>
      <c r="I38" s="423">
        <f t="shared" si="2"/>
        <v>0</v>
      </c>
    </row>
    <row r="39" spans="1:9">
      <c r="A39" s="391">
        <v>35</v>
      </c>
      <c r="B39" s="762" t="s">
        <v>147</v>
      </c>
      <c r="C39" s="765">
        <v>259.26</v>
      </c>
      <c r="D39" s="685">
        <v>0</v>
      </c>
      <c r="E39" s="685">
        <v>0</v>
      </c>
      <c r="F39" s="761">
        <v>0</v>
      </c>
      <c r="G39" s="478">
        <f t="shared" si="1"/>
        <v>0</v>
      </c>
      <c r="I39" s="423">
        <f t="shared" si="2"/>
        <v>0</v>
      </c>
    </row>
    <row r="40" spans="1:9">
      <c r="A40" s="391">
        <v>36</v>
      </c>
      <c r="B40" s="705" t="s">
        <v>148</v>
      </c>
      <c r="C40" s="689">
        <v>82</v>
      </c>
      <c r="D40" s="685">
        <v>0</v>
      </c>
      <c r="E40" s="685">
        <v>0</v>
      </c>
      <c r="F40" s="761">
        <v>0</v>
      </c>
      <c r="G40" s="478">
        <f t="shared" si="1"/>
        <v>0</v>
      </c>
      <c r="I40" s="423">
        <f t="shared" si="2"/>
        <v>0</v>
      </c>
    </row>
    <row r="41" spans="1:9">
      <c r="A41" s="391">
        <v>37</v>
      </c>
      <c r="B41" s="705" t="s">
        <v>149</v>
      </c>
      <c r="C41" s="689">
        <v>1548.53</v>
      </c>
      <c r="D41" s="685">
        <v>0</v>
      </c>
      <c r="E41" s="685">
        <v>0</v>
      </c>
      <c r="F41" s="761">
        <v>0</v>
      </c>
      <c r="G41" s="478">
        <f t="shared" si="1"/>
        <v>0</v>
      </c>
      <c r="I41" s="423">
        <f t="shared" si="2"/>
        <v>0</v>
      </c>
    </row>
    <row r="42" spans="1:9">
      <c r="A42" s="391">
        <v>38</v>
      </c>
      <c r="B42" s="762" t="s">
        <v>150</v>
      </c>
      <c r="C42" s="689">
        <v>207.25</v>
      </c>
      <c r="D42" s="685">
        <v>0</v>
      </c>
      <c r="E42" s="685">
        <v>0</v>
      </c>
      <c r="F42" s="761">
        <v>0</v>
      </c>
      <c r="G42" s="478">
        <f t="shared" si="1"/>
        <v>0</v>
      </c>
      <c r="I42" s="423">
        <f t="shared" si="2"/>
        <v>0</v>
      </c>
    </row>
    <row r="43" spans="1:9">
      <c r="A43" s="391">
        <v>39</v>
      </c>
      <c r="B43" s="705" t="s">
        <v>151</v>
      </c>
      <c r="C43" s="689">
        <v>63</v>
      </c>
      <c r="D43" s="685">
        <v>0</v>
      </c>
      <c r="E43" s="685">
        <v>0</v>
      </c>
      <c r="F43" s="761">
        <v>0</v>
      </c>
      <c r="G43" s="478">
        <f t="shared" si="1"/>
        <v>0</v>
      </c>
      <c r="I43" s="423">
        <f t="shared" si="2"/>
        <v>0</v>
      </c>
    </row>
    <row r="44" spans="1:9">
      <c r="A44" s="391">
        <v>40</v>
      </c>
      <c r="B44" s="705" t="s">
        <v>152</v>
      </c>
      <c r="C44" s="689">
        <v>371</v>
      </c>
      <c r="D44" s="685">
        <v>0</v>
      </c>
      <c r="E44" s="685">
        <v>0</v>
      </c>
      <c r="F44" s="761">
        <v>0</v>
      </c>
      <c r="G44" s="478">
        <f t="shared" si="1"/>
        <v>0</v>
      </c>
      <c r="I44" s="423">
        <f t="shared" si="2"/>
        <v>0</v>
      </c>
    </row>
    <row r="45" spans="1:9">
      <c r="A45" s="391">
        <v>41</v>
      </c>
      <c r="B45" s="705" t="s">
        <v>153</v>
      </c>
      <c r="C45" s="689">
        <v>6</v>
      </c>
      <c r="D45" s="685">
        <v>0</v>
      </c>
      <c r="E45" s="685">
        <v>0</v>
      </c>
      <c r="F45" s="761">
        <v>0</v>
      </c>
      <c r="G45" s="478">
        <f t="shared" si="1"/>
        <v>0</v>
      </c>
      <c r="I45" s="423">
        <f t="shared" si="2"/>
        <v>0</v>
      </c>
    </row>
    <row r="46" spans="1:9">
      <c r="A46" s="391">
        <v>42</v>
      </c>
      <c r="B46" s="705" t="s">
        <v>183</v>
      </c>
      <c r="C46" s="689">
        <v>98</v>
      </c>
      <c r="D46" s="685">
        <v>0</v>
      </c>
      <c r="E46" s="685">
        <v>0</v>
      </c>
      <c r="F46" s="761">
        <v>0</v>
      </c>
      <c r="G46" s="478">
        <f t="shared" si="1"/>
        <v>0</v>
      </c>
      <c r="I46" s="423">
        <f t="shared" si="2"/>
        <v>0</v>
      </c>
    </row>
    <row r="47" spans="1:9">
      <c r="A47" s="391">
        <v>43</v>
      </c>
      <c r="B47" s="705" t="s">
        <v>184</v>
      </c>
      <c r="C47" s="689">
        <v>35</v>
      </c>
      <c r="D47" s="685">
        <v>0</v>
      </c>
      <c r="E47" s="685">
        <v>0</v>
      </c>
      <c r="F47" s="761">
        <v>0</v>
      </c>
      <c r="G47" s="478">
        <f t="shared" si="1"/>
        <v>0</v>
      </c>
      <c r="I47" s="423">
        <f t="shared" si="2"/>
        <v>0</v>
      </c>
    </row>
    <row r="48" spans="1:9">
      <c r="A48" s="391">
        <v>44</v>
      </c>
      <c r="B48" s="705" t="s">
        <v>185</v>
      </c>
      <c r="C48" s="689">
        <v>257.76</v>
      </c>
      <c r="D48" s="685">
        <v>0</v>
      </c>
      <c r="E48" s="685">
        <v>0</v>
      </c>
      <c r="F48" s="761">
        <v>0</v>
      </c>
      <c r="G48" s="478">
        <f t="shared" si="1"/>
        <v>0</v>
      </c>
      <c r="I48" s="423">
        <f t="shared" si="2"/>
        <v>0</v>
      </c>
    </row>
    <row r="49" spans="1:9">
      <c r="A49" s="391">
        <v>45</v>
      </c>
      <c r="B49" s="705" t="s">
        <v>186</v>
      </c>
      <c r="C49" s="689">
        <v>2508.25</v>
      </c>
      <c r="D49" s="685">
        <v>0</v>
      </c>
      <c r="E49" s="685">
        <v>0</v>
      </c>
      <c r="F49" s="761">
        <v>0</v>
      </c>
      <c r="G49" s="478">
        <f t="shared" si="1"/>
        <v>0</v>
      </c>
      <c r="I49" s="423">
        <f t="shared" si="2"/>
        <v>0</v>
      </c>
    </row>
    <row r="50" spans="1:9">
      <c r="A50" s="391">
        <v>46</v>
      </c>
      <c r="B50" s="705" t="s">
        <v>187</v>
      </c>
      <c r="C50" s="689">
        <v>16534</v>
      </c>
      <c r="D50" s="685">
        <v>0</v>
      </c>
      <c r="E50" s="685">
        <v>0</v>
      </c>
      <c r="F50" s="761">
        <v>0</v>
      </c>
      <c r="G50" s="478">
        <f t="shared" si="1"/>
        <v>0</v>
      </c>
      <c r="I50" s="423">
        <f t="shared" si="2"/>
        <v>0</v>
      </c>
    </row>
    <row r="51" spans="1:9">
      <c r="A51" s="391">
        <v>47</v>
      </c>
      <c r="B51" s="705" t="s">
        <v>188</v>
      </c>
      <c r="C51" s="689">
        <v>138.75</v>
      </c>
      <c r="D51" s="685">
        <v>0</v>
      </c>
      <c r="E51" s="685">
        <v>0</v>
      </c>
      <c r="F51" s="761">
        <v>0</v>
      </c>
      <c r="G51" s="478">
        <f t="shared" si="1"/>
        <v>0</v>
      </c>
      <c r="I51" s="423">
        <f t="shared" si="2"/>
        <v>0</v>
      </c>
    </row>
    <row r="52" spans="1:9">
      <c r="A52" s="391">
        <v>48</v>
      </c>
      <c r="B52" s="705" t="s">
        <v>189</v>
      </c>
      <c r="C52" s="689">
        <v>508.62</v>
      </c>
      <c r="D52" s="685">
        <v>0</v>
      </c>
      <c r="E52" s="685">
        <v>0</v>
      </c>
      <c r="F52" s="761">
        <v>0</v>
      </c>
      <c r="G52" s="478">
        <f t="shared" si="1"/>
        <v>0</v>
      </c>
      <c r="I52" s="423">
        <f t="shared" si="2"/>
        <v>0</v>
      </c>
    </row>
    <row r="53" spans="1:9">
      <c r="A53" s="391">
        <v>49</v>
      </c>
      <c r="B53" s="705" t="s">
        <v>190</v>
      </c>
      <c r="C53" s="689">
        <v>286</v>
      </c>
      <c r="D53" s="685">
        <v>0</v>
      </c>
      <c r="E53" s="685">
        <v>0</v>
      </c>
      <c r="F53" s="761">
        <v>0</v>
      </c>
      <c r="G53" s="478">
        <f t="shared" si="1"/>
        <v>0</v>
      </c>
      <c r="I53" s="423">
        <f t="shared" si="2"/>
        <v>0</v>
      </c>
    </row>
    <row r="54" spans="1:9">
      <c r="A54" s="391">
        <v>50</v>
      </c>
      <c r="B54" s="705" t="s">
        <v>191</v>
      </c>
      <c r="C54" s="689">
        <v>372.38</v>
      </c>
      <c r="D54" s="685">
        <v>0</v>
      </c>
      <c r="E54" s="685">
        <v>0</v>
      </c>
      <c r="F54" s="685">
        <v>0</v>
      </c>
      <c r="G54" s="478">
        <f t="shared" si="1"/>
        <v>0</v>
      </c>
      <c r="I54" s="423">
        <f t="shared" si="2"/>
        <v>0</v>
      </c>
    </row>
    <row r="55" spans="1:9">
      <c r="A55" s="391">
        <v>51</v>
      </c>
      <c r="B55" s="705" t="s">
        <v>192</v>
      </c>
      <c r="C55" s="689">
        <v>1357</v>
      </c>
      <c r="D55" s="685">
        <v>0</v>
      </c>
      <c r="E55" s="685">
        <v>0</v>
      </c>
      <c r="F55" s="761">
        <v>0</v>
      </c>
      <c r="G55" s="478">
        <f t="shared" si="1"/>
        <v>0</v>
      </c>
      <c r="I55" s="423">
        <f t="shared" si="2"/>
        <v>0</v>
      </c>
    </row>
    <row r="56" spans="1:9">
      <c r="A56" s="391">
        <v>52</v>
      </c>
      <c r="B56" s="705" t="s">
        <v>193</v>
      </c>
      <c r="C56" s="689">
        <v>449.43</v>
      </c>
      <c r="D56" s="685">
        <v>0</v>
      </c>
      <c r="E56" s="685">
        <v>0</v>
      </c>
      <c r="F56" s="761">
        <v>0</v>
      </c>
      <c r="G56" s="478">
        <f t="shared" si="1"/>
        <v>0</v>
      </c>
      <c r="I56" s="423">
        <f t="shared" si="2"/>
        <v>0</v>
      </c>
    </row>
    <row r="57" spans="1:9">
      <c r="A57" s="391">
        <v>53</v>
      </c>
      <c r="B57" s="705" t="s">
        <v>194</v>
      </c>
      <c r="C57" s="689">
        <v>1007.91</v>
      </c>
      <c r="D57" s="685">
        <v>0</v>
      </c>
      <c r="E57" s="685">
        <v>0</v>
      </c>
      <c r="F57" s="761">
        <v>0</v>
      </c>
      <c r="G57" s="478">
        <f t="shared" si="1"/>
        <v>0</v>
      </c>
      <c r="I57" s="423">
        <f t="shared" si="2"/>
        <v>0</v>
      </c>
    </row>
    <row r="58" spans="1:9">
      <c r="A58" s="391">
        <v>54</v>
      </c>
      <c r="B58" s="705" t="s">
        <v>195</v>
      </c>
      <c r="C58" s="689">
        <v>813.22</v>
      </c>
      <c r="D58" s="685">
        <v>0</v>
      </c>
      <c r="E58" s="685">
        <v>0</v>
      </c>
      <c r="F58" s="761">
        <v>0</v>
      </c>
      <c r="G58" s="478">
        <f t="shared" si="1"/>
        <v>0</v>
      </c>
      <c r="I58" s="423">
        <f t="shared" si="2"/>
        <v>0</v>
      </c>
    </row>
    <row r="59" spans="1:9">
      <c r="A59" s="391">
        <v>55</v>
      </c>
      <c r="B59" s="705" t="s">
        <v>196</v>
      </c>
      <c r="C59" s="689">
        <v>46113</v>
      </c>
      <c r="D59" s="685">
        <v>0</v>
      </c>
      <c r="E59" s="685">
        <v>0</v>
      </c>
      <c r="F59" s="761">
        <v>0</v>
      </c>
      <c r="G59" s="478">
        <f t="shared" si="1"/>
        <v>0</v>
      </c>
      <c r="I59" s="423">
        <f t="shared" si="2"/>
        <v>0</v>
      </c>
    </row>
    <row r="60" spans="1:9">
      <c r="A60" s="391">
        <v>56</v>
      </c>
      <c r="B60" s="705" t="s">
        <v>116</v>
      </c>
      <c r="C60" s="689">
        <v>225.83</v>
      </c>
      <c r="D60" s="685">
        <v>0</v>
      </c>
      <c r="E60" s="685">
        <v>0</v>
      </c>
      <c r="F60" s="761">
        <v>0</v>
      </c>
      <c r="G60" s="478">
        <f t="shared" si="1"/>
        <v>0</v>
      </c>
      <c r="I60" s="423">
        <f t="shared" si="2"/>
        <v>0</v>
      </c>
    </row>
    <row r="61" spans="1:9">
      <c r="A61" s="391">
        <v>57</v>
      </c>
      <c r="B61" s="705" t="s">
        <v>118</v>
      </c>
      <c r="C61" s="689">
        <v>2444.1999999999998</v>
      </c>
      <c r="D61" s="685">
        <v>0</v>
      </c>
      <c r="E61" s="685">
        <v>0</v>
      </c>
      <c r="F61" s="761">
        <v>0</v>
      </c>
      <c r="G61" s="478">
        <f t="shared" si="1"/>
        <v>0</v>
      </c>
      <c r="I61" s="423">
        <f t="shared" si="2"/>
        <v>0</v>
      </c>
    </row>
    <row r="62" spans="1:9">
      <c r="A62" s="391">
        <v>58</v>
      </c>
      <c r="B62" s="705" t="s">
        <v>117</v>
      </c>
      <c r="C62" s="689">
        <v>1382.53</v>
      </c>
      <c r="D62" s="685">
        <v>0</v>
      </c>
      <c r="E62" s="685">
        <v>0</v>
      </c>
      <c r="F62" s="761">
        <v>0</v>
      </c>
      <c r="G62" s="478">
        <f t="shared" si="1"/>
        <v>0</v>
      </c>
      <c r="I62" s="423">
        <f t="shared" si="2"/>
        <v>0</v>
      </c>
    </row>
    <row r="63" spans="1:9">
      <c r="A63" s="391">
        <v>59</v>
      </c>
      <c r="B63" s="705" t="s">
        <v>119</v>
      </c>
      <c r="C63" s="689">
        <v>436.76</v>
      </c>
      <c r="D63" s="685">
        <v>0</v>
      </c>
      <c r="E63" s="685">
        <v>0</v>
      </c>
      <c r="F63" s="761">
        <v>0</v>
      </c>
      <c r="G63" s="478">
        <f t="shared" si="1"/>
        <v>0</v>
      </c>
      <c r="I63" s="423">
        <f t="shared" si="2"/>
        <v>0</v>
      </c>
    </row>
    <row r="64" spans="1:9">
      <c r="A64" s="391">
        <v>60</v>
      </c>
      <c r="B64" s="705" t="s">
        <v>120</v>
      </c>
      <c r="C64" s="689">
        <v>24.88</v>
      </c>
      <c r="D64" s="685">
        <v>0</v>
      </c>
      <c r="E64" s="685">
        <v>0</v>
      </c>
      <c r="F64" s="761">
        <v>0</v>
      </c>
      <c r="G64" s="478">
        <f t="shared" si="1"/>
        <v>0</v>
      </c>
      <c r="I64" s="423">
        <f t="shared" si="2"/>
        <v>0</v>
      </c>
    </row>
    <row r="65" spans="1:9">
      <c r="A65" s="391">
        <v>61</v>
      </c>
      <c r="B65" s="705" t="s">
        <v>121</v>
      </c>
      <c r="C65" s="689">
        <v>5258.83</v>
      </c>
      <c r="D65" s="685">
        <v>0</v>
      </c>
      <c r="E65" s="685">
        <v>0</v>
      </c>
      <c r="F65" s="761">
        <v>0</v>
      </c>
      <c r="G65" s="478">
        <f t="shared" si="1"/>
        <v>0</v>
      </c>
      <c r="I65" s="423">
        <f t="shared" si="2"/>
        <v>0</v>
      </c>
    </row>
    <row r="66" spans="1:9">
      <c r="A66" s="391">
        <v>62</v>
      </c>
      <c r="B66" s="705" t="s">
        <v>122</v>
      </c>
      <c r="C66" s="689">
        <v>65</v>
      </c>
      <c r="D66" s="685">
        <v>0</v>
      </c>
      <c r="E66" s="685">
        <v>0</v>
      </c>
      <c r="F66" s="761">
        <v>0</v>
      </c>
      <c r="G66" s="478">
        <f t="shared" si="1"/>
        <v>0</v>
      </c>
      <c r="I66" s="423">
        <f t="shared" si="2"/>
        <v>0</v>
      </c>
    </row>
    <row r="67" spans="1:9">
      <c r="A67" s="391">
        <v>63</v>
      </c>
      <c r="B67" s="762" t="s">
        <v>123</v>
      </c>
      <c r="C67" s="765">
        <v>6.63</v>
      </c>
      <c r="D67" s="685">
        <v>0</v>
      </c>
      <c r="E67" s="685">
        <v>0</v>
      </c>
      <c r="F67" s="761">
        <v>0</v>
      </c>
      <c r="G67" s="478">
        <f t="shared" si="1"/>
        <v>0</v>
      </c>
      <c r="I67" s="423">
        <f t="shared" si="2"/>
        <v>0</v>
      </c>
    </row>
    <row r="68" spans="1:9">
      <c r="A68" s="391">
        <v>64</v>
      </c>
      <c r="B68" s="705" t="s">
        <v>124</v>
      </c>
      <c r="C68" s="689">
        <v>715.5</v>
      </c>
      <c r="D68" s="685">
        <v>0</v>
      </c>
      <c r="E68" s="685">
        <v>0</v>
      </c>
      <c r="F68" s="761">
        <v>0</v>
      </c>
      <c r="G68" s="478">
        <f t="shared" si="1"/>
        <v>0</v>
      </c>
      <c r="I68" s="423">
        <f t="shared" si="2"/>
        <v>0</v>
      </c>
    </row>
    <row r="69" spans="1:9">
      <c r="A69" s="391">
        <v>65</v>
      </c>
      <c r="B69" s="705" t="s">
        <v>125</v>
      </c>
      <c r="C69" s="689">
        <v>291.93</v>
      </c>
      <c r="D69" s="685">
        <v>0</v>
      </c>
      <c r="E69" s="685">
        <v>0</v>
      </c>
      <c r="F69" s="761">
        <v>0</v>
      </c>
      <c r="G69" s="478">
        <f t="shared" si="1"/>
        <v>0</v>
      </c>
      <c r="I69" s="423">
        <f t="shared" si="2"/>
        <v>0</v>
      </c>
    </row>
    <row r="70" spans="1:9">
      <c r="A70" s="391">
        <v>66</v>
      </c>
      <c r="B70" s="705" t="s">
        <v>126</v>
      </c>
      <c r="C70" s="689">
        <v>111</v>
      </c>
      <c r="D70" s="685">
        <v>0</v>
      </c>
      <c r="E70" s="685">
        <v>0</v>
      </c>
      <c r="F70" s="761">
        <v>0</v>
      </c>
      <c r="G70" s="478">
        <f t="shared" ref="G70:G76" si="3">+F70-E70</f>
        <v>0</v>
      </c>
      <c r="I70" s="423">
        <f t="shared" ref="I70:I76" si="4">IF(F70&gt;0,1,0)</f>
        <v>0</v>
      </c>
    </row>
    <row r="71" spans="1:9">
      <c r="A71" s="391">
        <v>67</v>
      </c>
      <c r="B71" s="705" t="s">
        <v>127</v>
      </c>
      <c r="C71" s="689">
        <v>72.5</v>
      </c>
      <c r="D71" s="685">
        <v>0</v>
      </c>
      <c r="E71" s="685">
        <v>0</v>
      </c>
      <c r="F71" s="761">
        <v>0</v>
      </c>
      <c r="G71" s="478">
        <f t="shared" si="3"/>
        <v>0</v>
      </c>
      <c r="I71" s="423">
        <f t="shared" si="4"/>
        <v>0</v>
      </c>
    </row>
    <row r="72" spans="1:9">
      <c r="A72" s="391">
        <v>68</v>
      </c>
      <c r="B72" s="762" t="s">
        <v>128</v>
      </c>
      <c r="C72" s="689">
        <v>217.04</v>
      </c>
      <c r="D72" s="685">
        <v>0</v>
      </c>
      <c r="E72" s="685">
        <v>0</v>
      </c>
      <c r="F72" s="761">
        <v>0</v>
      </c>
      <c r="G72" s="478">
        <f t="shared" si="3"/>
        <v>0</v>
      </c>
      <c r="I72" s="423">
        <f t="shared" si="4"/>
        <v>0</v>
      </c>
    </row>
    <row r="73" spans="1:9">
      <c r="A73" s="391">
        <v>69</v>
      </c>
      <c r="B73" s="705" t="s">
        <v>129</v>
      </c>
      <c r="C73" s="689">
        <v>32.83</v>
      </c>
      <c r="D73" s="685">
        <v>0</v>
      </c>
      <c r="E73" s="685">
        <v>0</v>
      </c>
      <c r="F73" s="761">
        <v>0</v>
      </c>
      <c r="G73" s="478">
        <f t="shared" si="3"/>
        <v>0</v>
      </c>
      <c r="I73" s="423">
        <f t="shared" si="4"/>
        <v>0</v>
      </c>
    </row>
    <row r="74" spans="1:9">
      <c r="A74" s="391">
        <v>70</v>
      </c>
      <c r="B74" s="705" t="s">
        <v>130</v>
      </c>
      <c r="C74" s="689">
        <v>2030</v>
      </c>
      <c r="D74" s="685">
        <v>0</v>
      </c>
      <c r="E74" s="685">
        <v>0</v>
      </c>
      <c r="F74" s="761">
        <v>0</v>
      </c>
      <c r="G74" s="478">
        <f t="shared" si="3"/>
        <v>0</v>
      </c>
      <c r="I74" s="423">
        <f t="shared" si="4"/>
        <v>0</v>
      </c>
    </row>
    <row r="75" spans="1:9">
      <c r="A75" s="391">
        <v>71</v>
      </c>
      <c r="B75" s="705" t="s">
        <v>132</v>
      </c>
      <c r="C75" s="689">
        <v>385</v>
      </c>
      <c r="D75" s="685">
        <v>0</v>
      </c>
      <c r="E75" s="685">
        <v>0</v>
      </c>
      <c r="F75" s="761">
        <v>0</v>
      </c>
      <c r="G75" s="478">
        <f t="shared" si="3"/>
        <v>0</v>
      </c>
      <c r="I75" s="423">
        <f t="shared" si="4"/>
        <v>0</v>
      </c>
    </row>
    <row r="76" spans="1:9">
      <c r="A76" s="391">
        <v>72</v>
      </c>
      <c r="B76" s="705" t="s">
        <v>131</v>
      </c>
      <c r="C76" s="689">
        <v>107.5</v>
      </c>
      <c r="D76" s="685">
        <v>0</v>
      </c>
      <c r="E76" s="685">
        <v>0</v>
      </c>
      <c r="F76" s="761">
        <v>0</v>
      </c>
      <c r="G76" s="478">
        <f t="shared" si="3"/>
        <v>0</v>
      </c>
      <c r="I76" s="423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5A0C8-6A4C-465C-BC00-B893D5376A17}">
  <sheetPr codeName="Sheet84">
    <tabColor theme="8" tint="0.59999389629810485"/>
  </sheetPr>
  <dimension ref="A1:I7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L65" sqref="L65"/>
    </sheetView>
  </sheetViews>
  <sheetFormatPr defaultColWidth="9" defaultRowHeight="18.75"/>
  <cols>
    <col min="1" max="1" width="9" style="423"/>
    <col min="2" max="2" width="13.42578125" style="423" customWidth="1"/>
    <col min="3" max="3" width="11.7109375" style="423" customWidth="1"/>
    <col min="4" max="4" width="13.85546875" style="423" customWidth="1"/>
    <col min="5" max="5" width="14.42578125" style="423" customWidth="1"/>
    <col min="6" max="6" width="14.140625" style="423" customWidth="1"/>
    <col min="7" max="7" width="13.140625" style="423" customWidth="1"/>
    <col min="8" max="16384" width="9" style="423"/>
  </cols>
  <sheetData>
    <row r="1" spans="1:9">
      <c r="A1" s="850" t="s">
        <v>616</v>
      </c>
      <c r="B1" s="850"/>
      <c r="C1" s="850"/>
      <c r="D1" s="850"/>
      <c r="E1" s="850"/>
      <c r="F1" s="850"/>
      <c r="G1" s="850"/>
    </row>
    <row r="2" spans="1:9">
      <c r="A2" s="850" t="s">
        <v>227</v>
      </c>
      <c r="B2" s="850" t="s">
        <v>4</v>
      </c>
      <c r="C2" s="870" t="s">
        <v>228</v>
      </c>
      <c r="D2" s="666" t="s">
        <v>285</v>
      </c>
      <c r="E2" s="666" t="s">
        <v>230</v>
      </c>
      <c r="F2" s="666" t="s">
        <v>230</v>
      </c>
      <c r="G2" s="870" t="s">
        <v>261</v>
      </c>
      <c r="I2" s="422" t="s">
        <v>318</v>
      </c>
    </row>
    <row r="3" spans="1:9">
      <c r="A3" s="850"/>
      <c r="B3" s="850"/>
      <c r="C3" s="870"/>
      <c r="D3" s="666" t="s">
        <v>286</v>
      </c>
      <c r="E3" s="666" t="s">
        <v>236</v>
      </c>
      <c r="F3" s="666" t="s">
        <v>235</v>
      </c>
      <c r="G3" s="870"/>
      <c r="I3" s="424"/>
    </row>
    <row r="4" spans="1:9">
      <c r="A4" s="850" t="s">
        <v>284</v>
      </c>
      <c r="B4" s="850"/>
      <c r="C4" s="668">
        <f>SUM(C5:C76)</f>
        <v>137707.71999999994</v>
      </c>
      <c r="D4" s="668">
        <f t="shared" ref="D4" si="0">SUM(D5:D76)</f>
        <v>254</v>
      </c>
      <c r="E4" s="668">
        <f>SUM(E5:E76)</f>
        <v>243</v>
      </c>
      <c r="F4" s="668">
        <f>SUM(F5:F76)</f>
        <v>254</v>
      </c>
      <c r="G4" s="668">
        <f>SUM(G5:G76)</f>
        <v>11</v>
      </c>
      <c r="I4" s="424">
        <f>SUM(I5:I76)</f>
        <v>4</v>
      </c>
    </row>
    <row r="5" spans="1:9">
      <c r="A5" s="391">
        <v>1</v>
      </c>
      <c r="B5" s="705" t="s">
        <v>164</v>
      </c>
      <c r="C5" s="689">
        <v>28609.279999999999</v>
      </c>
      <c r="D5" s="685">
        <v>239</v>
      </c>
      <c r="E5" s="685">
        <v>228</v>
      </c>
      <c r="F5" s="761">
        <v>239</v>
      </c>
      <c r="G5" s="478">
        <f>+F5-E5</f>
        <v>11</v>
      </c>
      <c r="I5" s="423">
        <f>IF(F5&gt;0,1,0)</f>
        <v>1</v>
      </c>
    </row>
    <row r="6" spans="1:9">
      <c r="A6" s="391">
        <v>2</v>
      </c>
      <c r="B6" s="705" t="s">
        <v>118</v>
      </c>
      <c r="C6" s="689">
        <v>2444.1999999999998</v>
      </c>
      <c r="D6" s="685">
        <v>9</v>
      </c>
      <c r="E6" s="685">
        <v>9</v>
      </c>
      <c r="F6" s="761">
        <v>9</v>
      </c>
      <c r="G6" s="478">
        <f t="shared" ref="G6:G69" si="1">+F6-E6</f>
        <v>0</v>
      </c>
      <c r="I6" s="423">
        <f t="shared" ref="I6:I69" si="2">IF(F6&gt;0,1,0)</f>
        <v>1</v>
      </c>
    </row>
    <row r="7" spans="1:9">
      <c r="A7" s="391">
        <v>3</v>
      </c>
      <c r="B7" s="705" t="s">
        <v>187</v>
      </c>
      <c r="C7" s="689">
        <v>16534</v>
      </c>
      <c r="D7" s="685">
        <v>5</v>
      </c>
      <c r="E7" s="685">
        <v>5</v>
      </c>
      <c r="F7" s="761">
        <v>5</v>
      </c>
      <c r="G7" s="478">
        <f t="shared" si="1"/>
        <v>0</v>
      </c>
      <c r="I7" s="423">
        <f t="shared" si="2"/>
        <v>1</v>
      </c>
    </row>
    <row r="8" spans="1:9">
      <c r="A8" s="391">
        <v>4</v>
      </c>
      <c r="B8" s="705" t="s">
        <v>186</v>
      </c>
      <c r="C8" s="689">
        <v>2508.25</v>
      </c>
      <c r="D8" s="685">
        <v>1</v>
      </c>
      <c r="E8" s="685">
        <v>1</v>
      </c>
      <c r="F8" s="761">
        <v>1</v>
      </c>
      <c r="G8" s="478">
        <f t="shared" si="1"/>
        <v>0</v>
      </c>
      <c r="I8" s="423">
        <f t="shared" si="2"/>
        <v>1</v>
      </c>
    </row>
    <row r="9" spans="1:9">
      <c r="A9" s="391">
        <v>5</v>
      </c>
      <c r="B9" s="705" t="s">
        <v>155</v>
      </c>
      <c r="C9" s="689">
        <v>0.13</v>
      </c>
      <c r="D9" s="685">
        <v>0</v>
      </c>
      <c r="E9" s="685">
        <v>0</v>
      </c>
      <c r="F9" s="761">
        <v>0</v>
      </c>
      <c r="G9" s="478">
        <f t="shared" si="1"/>
        <v>0</v>
      </c>
      <c r="I9" s="423">
        <f t="shared" si="2"/>
        <v>0</v>
      </c>
    </row>
    <row r="10" spans="1:9">
      <c r="A10" s="391">
        <v>6</v>
      </c>
      <c r="B10" s="705" t="s">
        <v>156</v>
      </c>
      <c r="C10" s="689">
        <v>0.5</v>
      </c>
      <c r="D10" s="685">
        <v>0</v>
      </c>
      <c r="E10" s="685">
        <v>0</v>
      </c>
      <c r="F10" s="761">
        <v>0</v>
      </c>
      <c r="G10" s="478">
        <f t="shared" si="1"/>
        <v>0</v>
      </c>
      <c r="I10" s="423">
        <f t="shared" si="2"/>
        <v>0</v>
      </c>
    </row>
    <row r="11" spans="1:9">
      <c r="A11" s="391">
        <v>7</v>
      </c>
      <c r="B11" s="705" t="s">
        <v>157</v>
      </c>
      <c r="C11" s="689">
        <v>0.5</v>
      </c>
      <c r="D11" s="685">
        <v>0</v>
      </c>
      <c r="E11" s="685">
        <v>0</v>
      </c>
      <c r="F11" s="761">
        <v>0</v>
      </c>
      <c r="G11" s="478">
        <f t="shared" si="1"/>
        <v>0</v>
      </c>
      <c r="I11" s="423">
        <f t="shared" si="2"/>
        <v>0</v>
      </c>
    </row>
    <row r="12" spans="1:9">
      <c r="A12" s="391">
        <v>8</v>
      </c>
      <c r="B12" s="705" t="s">
        <v>217</v>
      </c>
      <c r="C12" s="689">
        <v>5.13</v>
      </c>
      <c r="D12" s="685">
        <v>0</v>
      </c>
      <c r="E12" s="685">
        <v>0</v>
      </c>
      <c r="F12" s="761">
        <v>0</v>
      </c>
      <c r="G12" s="478">
        <f t="shared" si="1"/>
        <v>0</v>
      </c>
      <c r="I12" s="423">
        <f t="shared" si="2"/>
        <v>0</v>
      </c>
    </row>
    <row r="13" spans="1:9">
      <c r="A13" s="391">
        <v>9</v>
      </c>
      <c r="B13" s="705" t="s">
        <v>159</v>
      </c>
      <c r="C13" s="689">
        <v>10.63</v>
      </c>
      <c r="D13" s="685">
        <v>0</v>
      </c>
      <c r="E13" s="685">
        <v>0</v>
      </c>
      <c r="F13" s="761">
        <v>0</v>
      </c>
      <c r="G13" s="478">
        <f t="shared" si="1"/>
        <v>0</v>
      </c>
      <c r="I13" s="423">
        <f t="shared" si="2"/>
        <v>0</v>
      </c>
    </row>
    <row r="14" spans="1:9">
      <c r="A14" s="391">
        <v>10</v>
      </c>
      <c r="B14" s="705" t="s">
        <v>160</v>
      </c>
      <c r="C14" s="689">
        <v>58.5</v>
      </c>
      <c r="D14" s="685">
        <v>0</v>
      </c>
      <c r="E14" s="685">
        <v>0</v>
      </c>
      <c r="F14" s="761">
        <v>0</v>
      </c>
      <c r="G14" s="478">
        <f t="shared" si="1"/>
        <v>0</v>
      </c>
      <c r="I14" s="423">
        <f t="shared" si="2"/>
        <v>0</v>
      </c>
    </row>
    <row r="15" spans="1:9">
      <c r="A15" s="391">
        <v>11</v>
      </c>
      <c r="B15" s="705" t="s">
        <v>162</v>
      </c>
      <c r="C15" s="689">
        <v>2</v>
      </c>
      <c r="D15" s="685">
        <v>0</v>
      </c>
      <c r="E15" s="685">
        <v>0</v>
      </c>
      <c r="F15" s="761">
        <v>0</v>
      </c>
      <c r="G15" s="478">
        <f t="shared" si="1"/>
        <v>0</v>
      </c>
      <c r="I15" s="423">
        <f t="shared" si="2"/>
        <v>0</v>
      </c>
    </row>
    <row r="16" spans="1:9">
      <c r="A16" s="391">
        <v>12</v>
      </c>
      <c r="B16" s="705" t="s">
        <v>174</v>
      </c>
      <c r="C16" s="689">
        <v>89</v>
      </c>
      <c r="D16" s="685">
        <v>0</v>
      </c>
      <c r="E16" s="685">
        <v>0</v>
      </c>
      <c r="F16" s="761">
        <v>0</v>
      </c>
      <c r="G16" s="478">
        <f t="shared" si="1"/>
        <v>0</v>
      </c>
      <c r="I16" s="423">
        <f t="shared" si="2"/>
        <v>0</v>
      </c>
    </row>
    <row r="17" spans="1:9">
      <c r="A17" s="391">
        <v>13</v>
      </c>
      <c r="B17" s="762" t="s">
        <v>175</v>
      </c>
      <c r="C17" s="689">
        <v>1</v>
      </c>
      <c r="D17" s="685">
        <v>0</v>
      </c>
      <c r="E17" s="685">
        <v>0</v>
      </c>
      <c r="F17" s="761">
        <v>0</v>
      </c>
      <c r="G17" s="478">
        <f t="shared" si="1"/>
        <v>0</v>
      </c>
      <c r="I17" s="423">
        <f t="shared" si="2"/>
        <v>0</v>
      </c>
    </row>
    <row r="18" spans="1:9">
      <c r="A18" s="391">
        <v>14</v>
      </c>
      <c r="B18" s="705" t="s">
        <v>176</v>
      </c>
      <c r="C18" s="689">
        <v>233.82</v>
      </c>
      <c r="D18" s="685">
        <v>0</v>
      </c>
      <c r="E18" s="685">
        <v>0</v>
      </c>
      <c r="F18" s="761">
        <v>0</v>
      </c>
      <c r="G18" s="478">
        <f t="shared" si="1"/>
        <v>0</v>
      </c>
      <c r="I18" s="423">
        <f t="shared" si="2"/>
        <v>0</v>
      </c>
    </row>
    <row r="19" spans="1:9">
      <c r="A19" s="391">
        <v>15</v>
      </c>
      <c r="B19" s="705" t="s">
        <v>177</v>
      </c>
      <c r="C19" s="689">
        <v>285.63</v>
      </c>
      <c r="D19" s="685">
        <v>0</v>
      </c>
      <c r="E19" s="685">
        <v>0</v>
      </c>
      <c r="F19" s="761">
        <v>0</v>
      </c>
      <c r="G19" s="478">
        <f t="shared" si="1"/>
        <v>0</v>
      </c>
      <c r="I19" s="423">
        <f t="shared" si="2"/>
        <v>0</v>
      </c>
    </row>
    <row r="20" spans="1:9">
      <c r="A20" s="391">
        <v>16</v>
      </c>
      <c r="B20" s="705" t="s">
        <v>178</v>
      </c>
      <c r="C20" s="689">
        <v>541</v>
      </c>
      <c r="D20" s="685">
        <v>0</v>
      </c>
      <c r="E20" s="685">
        <v>0</v>
      </c>
      <c r="F20" s="761">
        <v>0</v>
      </c>
      <c r="G20" s="478">
        <f t="shared" si="1"/>
        <v>0</v>
      </c>
      <c r="I20" s="423">
        <f t="shared" si="2"/>
        <v>0</v>
      </c>
    </row>
    <row r="21" spans="1:9">
      <c r="A21" s="391">
        <v>17</v>
      </c>
      <c r="B21" s="705" t="s">
        <v>181</v>
      </c>
      <c r="C21" s="689">
        <v>33</v>
      </c>
      <c r="D21" s="685">
        <v>0</v>
      </c>
      <c r="E21" s="685">
        <v>0</v>
      </c>
      <c r="F21" s="761">
        <v>0</v>
      </c>
      <c r="G21" s="478">
        <f t="shared" si="1"/>
        <v>0</v>
      </c>
      <c r="I21" s="423">
        <f t="shared" si="2"/>
        <v>0</v>
      </c>
    </row>
    <row r="22" spans="1:9">
      <c r="A22" s="391">
        <v>18</v>
      </c>
      <c r="B22" s="705" t="s">
        <v>165</v>
      </c>
      <c r="C22" s="689">
        <v>114.15</v>
      </c>
      <c r="D22" s="685">
        <v>0</v>
      </c>
      <c r="E22" s="685">
        <v>0</v>
      </c>
      <c r="F22" s="761">
        <v>0</v>
      </c>
      <c r="G22" s="478">
        <f t="shared" si="1"/>
        <v>0</v>
      </c>
      <c r="I22" s="423">
        <f t="shared" si="2"/>
        <v>0</v>
      </c>
    </row>
    <row r="23" spans="1:9">
      <c r="A23" s="391">
        <v>19</v>
      </c>
      <c r="B23" s="705" t="s">
        <v>166</v>
      </c>
      <c r="C23" s="689">
        <v>46.2</v>
      </c>
      <c r="D23" s="685">
        <v>0</v>
      </c>
      <c r="E23" s="685">
        <v>0</v>
      </c>
      <c r="F23" s="761">
        <v>0</v>
      </c>
      <c r="G23" s="478">
        <f t="shared" si="1"/>
        <v>0</v>
      </c>
      <c r="I23" s="423">
        <f t="shared" si="2"/>
        <v>0</v>
      </c>
    </row>
    <row r="24" spans="1:9">
      <c r="A24" s="391">
        <v>20</v>
      </c>
      <c r="B24" s="705" t="s">
        <v>167</v>
      </c>
      <c r="C24" s="689">
        <v>15946.22</v>
      </c>
      <c r="D24" s="685">
        <v>0</v>
      </c>
      <c r="E24" s="685">
        <v>0</v>
      </c>
      <c r="F24" s="761">
        <v>0</v>
      </c>
      <c r="G24" s="478">
        <f t="shared" si="1"/>
        <v>0</v>
      </c>
      <c r="I24" s="423">
        <f t="shared" si="2"/>
        <v>0</v>
      </c>
    </row>
    <row r="25" spans="1:9">
      <c r="A25" s="391">
        <v>21</v>
      </c>
      <c r="B25" s="705" t="s">
        <v>168</v>
      </c>
      <c r="C25" s="689">
        <v>317.5</v>
      </c>
      <c r="D25" s="685">
        <v>0</v>
      </c>
      <c r="E25" s="685">
        <v>0</v>
      </c>
      <c r="F25" s="761">
        <v>0</v>
      </c>
      <c r="G25" s="478">
        <f t="shared" si="1"/>
        <v>0</v>
      </c>
      <c r="I25" s="423">
        <f t="shared" si="2"/>
        <v>0</v>
      </c>
    </row>
    <row r="26" spans="1:9">
      <c r="A26" s="391">
        <v>22</v>
      </c>
      <c r="B26" s="705" t="s">
        <v>169</v>
      </c>
      <c r="C26" s="689">
        <v>382</v>
      </c>
      <c r="D26" s="685">
        <v>0</v>
      </c>
      <c r="E26" s="685">
        <v>0</v>
      </c>
      <c r="F26" s="761">
        <v>0</v>
      </c>
      <c r="G26" s="478">
        <f t="shared" si="1"/>
        <v>0</v>
      </c>
      <c r="I26" s="423">
        <f t="shared" si="2"/>
        <v>0</v>
      </c>
    </row>
    <row r="27" spans="1:9">
      <c r="A27" s="391">
        <v>23</v>
      </c>
      <c r="B27" s="705" t="s">
        <v>170</v>
      </c>
      <c r="C27" s="689">
        <v>742</v>
      </c>
      <c r="D27" s="685">
        <v>0</v>
      </c>
      <c r="E27" s="685">
        <v>0</v>
      </c>
      <c r="F27" s="761">
        <v>0</v>
      </c>
      <c r="G27" s="478">
        <f t="shared" si="1"/>
        <v>0</v>
      </c>
      <c r="I27" s="423">
        <f t="shared" si="2"/>
        <v>0</v>
      </c>
    </row>
    <row r="28" spans="1:9">
      <c r="A28" s="391">
        <v>24</v>
      </c>
      <c r="B28" s="705" t="s">
        <v>171</v>
      </c>
      <c r="C28" s="689">
        <v>0.5</v>
      </c>
      <c r="D28" s="685">
        <v>0</v>
      </c>
      <c r="E28" s="685">
        <v>0</v>
      </c>
      <c r="F28" s="761">
        <v>0</v>
      </c>
      <c r="G28" s="478">
        <f t="shared" si="1"/>
        <v>0</v>
      </c>
      <c r="I28" s="423">
        <f t="shared" si="2"/>
        <v>0</v>
      </c>
    </row>
    <row r="29" spans="1:9">
      <c r="A29" s="391">
        <v>25</v>
      </c>
      <c r="B29" s="705" t="s">
        <v>172</v>
      </c>
      <c r="C29" s="689">
        <v>333.23</v>
      </c>
      <c r="D29" s="685">
        <v>0</v>
      </c>
      <c r="E29" s="685">
        <v>0</v>
      </c>
      <c r="F29" s="761">
        <v>0</v>
      </c>
      <c r="G29" s="478">
        <f t="shared" si="1"/>
        <v>0</v>
      </c>
      <c r="I29" s="423">
        <f t="shared" si="2"/>
        <v>0</v>
      </c>
    </row>
    <row r="30" spans="1:9">
      <c r="A30" s="391">
        <v>26</v>
      </c>
      <c r="B30" s="705" t="s">
        <v>134</v>
      </c>
      <c r="C30" s="689">
        <v>13</v>
      </c>
      <c r="D30" s="685">
        <v>0</v>
      </c>
      <c r="E30" s="685">
        <v>0</v>
      </c>
      <c r="F30" s="761">
        <v>0</v>
      </c>
      <c r="G30" s="478">
        <f t="shared" si="1"/>
        <v>0</v>
      </c>
      <c r="I30" s="423">
        <f t="shared" si="2"/>
        <v>0</v>
      </c>
    </row>
    <row r="31" spans="1:9">
      <c r="A31" s="391">
        <v>27</v>
      </c>
      <c r="B31" s="762" t="s">
        <v>135</v>
      </c>
      <c r="C31" s="689">
        <v>10</v>
      </c>
      <c r="D31" s="685">
        <v>0</v>
      </c>
      <c r="E31" s="685">
        <v>0</v>
      </c>
      <c r="F31" s="761">
        <v>0</v>
      </c>
      <c r="G31" s="478">
        <f t="shared" si="1"/>
        <v>0</v>
      </c>
      <c r="I31" s="423">
        <f t="shared" si="2"/>
        <v>0</v>
      </c>
    </row>
    <row r="32" spans="1:9">
      <c r="A32" s="391">
        <v>28</v>
      </c>
      <c r="B32" s="705" t="s">
        <v>136</v>
      </c>
      <c r="C32" s="689">
        <v>312</v>
      </c>
      <c r="D32" s="685">
        <v>0</v>
      </c>
      <c r="E32" s="685">
        <v>0</v>
      </c>
      <c r="F32" s="761">
        <v>0</v>
      </c>
      <c r="G32" s="478">
        <f t="shared" si="1"/>
        <v>0</v>
      </c>
      <c r="I32" s="423">
        <f t="shared" si="2"/>
        <v>0</v>
      </c>
    </row>
    <row r="33" spans="1:9">
      <c r="A33" s="391">
        <v>29</v>
      </c>
      <c r="B33" s="705" t="s">
        <v>137</v>
      </c>
      <c r="C33" s="689">
        <v>63.03</v>
      </c>
      <c r="D33" s="685">
        <v>0</v>
      </c>
      <c r="E33" s="685">
        <v>0</v>
      </c>
      <c r="F33" s="761">
        <v>0</v>
      </c>
      <c r="G33" s="478">
        <f t="shared" si="1"/>
        <v>0</v>
      </c>
      <c r="I33" s="423">
        <f t="shared" si="2"/>
        <v>0</v>
      </c>
    </row>
    <row r="34" spans="1:9">
      <c r="A34" s="391">
        <v>30</v>
      </c>
      <c r="B34" s="705" t="s">
        <v>138</v>
      </c>
      <c r="C34" s="689">
        <v>135.88999999999999</v>
      </c>
      <c r="D34" s="685">
        <v>0</v>
      </c>
      <c r="E34" s="685">
        <v>0</v>
      </c>
      <c r="F34" s="761">
        <v>0</v>
      </c>
      <c r="G34" s="478">
        <f t="shared" si="1"/>
        <v>0</v>
      </c>
      <c r="I34" s="423">
        <f t="shared" si="2"/>
        <v>0</v>
      </c>
    </row>
    <row r="35" spans="1:9">
      <c r="A35" s="391">
        <v>31</v>
      </c>
      <c r="B35" s="705" t="s">
        <v>139</v>
      </c>
      <c r="C35" s="689">
        <v>748.25</v>
      </c>
      <c r="D35" s="685">
        <v>0</v>
      </c>
      <c r="E35" s="685">
        <v>0</v>
      </c>
      <c r="F35" s="761">
        <v>0</v>
      </c>
      <c r="G35" s="478">
        <f t="shared" si="1"/>
        <v>0</v>
      </c>
      <c r="I35" s="423">
        <f t="shared" si="2"/>
        <v>0</v>
      </c>
    </row>
    <row r="36" spans="1:9">
      <c r="A36" s="391">
        <v>32</v>
      </c>
      <c r="B36" s="705" t="s">
        <v>140</v>
      </c>
      <c r="C36" s="689">
        <v>60</v>
      </c>
      <c r="D36" s="685">
        <v>0</v>
      </c>
      <c r="E36" s="685">
        <v>0</v>
      </c>
      <c r="F36" s="761">
        <v>0</v>
      </c>
      <c r="G36" s="478">
        <f t="shared" si="1"/>
        <v>0</v>
      </c>
      <c r="I36" s="423">
        <f t="shared" si="2"/>
        <v>0</v>
      </c>
    </row>
    <row r="37" spans="1:9">
      <c r="A37" s="391">
        <v>33</v>
      </c>
      <c r="B37" s="705" t="s">
        <v>141</v>
      </c>
      <c r="C37" s="689">
        <v>0.75</v>
      </c>
      <c r="D37" s="685">
        <v>0</v>
      </c>
      <c r="E37" s="685">
        <v>0</v>
      </c>
      <c r="F37" s="761">
        <v>0</v>
      </c>
      <c r="G37" s="478">
        <f t="shared" si="1"/>
        <v>0</v>
      </c>
      <c r="I37" s="423">
        <f t="shared" si="2"/>
        <v>0</v>
      </c>
    </row>
    <row r="38" spans="1:9">
      <c r="A38" s="391">
        <v>34</v>
      </c>
      <c r="B38" s="705" t="s">
        <v>142</v>
      </c>
      <c r="C38" s="689">
        <v>65.5</v>
      </c>
      <c r="D38" s="685">
        <v>0</v>
      </c>
      <c r="E38" s="685">
        <v>0</v>
      </c>
      <c r="F38" s="761">
        <v>0</v>
      </c>
      <c r="G38" s="478">
        <f t="shared" si="1"/>
        <v>0</v>
      </c>
      <c r="I38" s="423">
        <f t="shared" si="2"/>
        <v>0</v>
      </c>
    </row>
    <row r="39" spans="1:9">
      <c r="A39" s="391">
        <v>35</v>
      </c>
      <c r="B39" s="705" t="s">
        <v>143</v>
      </c>
      <c r="C39" s="689">
        <v>27.25</v>
      </c>
      <c r="D39" s="685">
        <v>0</v>
      </c>
      <c r="E39" s="685">
        <v>0</v>
      </c>
      <c r="F39" s="761">
        <v>0</v>
      </c>
      <c r="G39" s="478">
        <f t="shared" si="1"/>
        <v>0</v>
      </c>
      <c r="I39" s="423">
        <f t="shared" si="2"/>
        <v>0</v>
      </c>
    </row>
    <row r="40" spans="1:9">
      <c r="A40" s="391">
        <v>36</v>
      </c>
      <c r="B40" s="705" t="s">
        <v>145</v>
      </c>
      <c r="C40" s="689">
        <v>1626.31</v>
      </c>
      <c r="D40" s="685">
        <v>0</v>
      </c>
      <c r="E40" s="685">
        <v>0</v>
      </c>
      <c r="F40" s="761">
        <v>0</v>
      </c>
      <c r="G40" s="478">
        <f t="shared" si="1"/>
        <v>0</v>
      </c>
      <c r="I40" s="423">
        <f t="shared" si="2"/>
        <v>0</v>
      </c>
    </row>
    <row r="41" spans="1:9">
      <c r="A41" s="391">
        <v>37</v>
      </c>
      <c r="B41" s="705" t="s">
        <v>269</v>
      </c>
      <c r="C41" s="689">
        <v>69.5</v>
      </c>
      <c r="D41" s="685">
        <v>0</v>
      </c>
      <c r="E41" s="685">
        <v>0</v>
      </c>
      <c r="F41" s="761">
        <v>0</v>
      </c>
      <c r="G41" s="478">
        <f t="shared" si="1"/>
        <v>0</v>
      </c>
      <c r="I41" s="423">
        <f t="shared" si="2"/>
        <v>0</v>
      </c>
    </row>
    <row r="42" spans="1:9">
      <c r="A42" s="391">
        <v>38</v>
      </c>
      <c r="B42" s="705" t="s">
        <v>147</v>
      </c>
      <c r="C42" s="689">
        <v>259.26</v>
      </c>
      <c r="D42" s="685">
        <v>0</v>
      </c>
      <c r="E42" s="685">
        <v>0</v>
      </c>
      <c r="F42" s="685">
        <v>0</v>
      </c>
      <c r="G42" s="478">
        <f t="shared" si="1"/>
        <v>0</v>
      </c>
      <c r="I42" s="423">
        <f t="shared" si="2"/>
        <v>0</v>
      </c>
    </row>
    <row r="43" spans="1:9">
      <c r="A43" s="391">
        <v>39</v>
      </c>
      <c r="B43" s="705" t="s">
        <v>148</v>
      </c>
      <c r="C43" s="689">
        <v>82</v>
      </c>
      <c r="D43" s="685">
        <v>0</v>
      </c>
      <c r="E43" s="685">
        <v>0</v>
      </c>
      <c r="F43" s="685">
        <v>0</v>
      </c>
      <c r="G43" s="478">
        <f t="shared" si="1"/>
        <v>0</v>
      </c>
      <c r="I43" s="423">
        <f t="shared" si="2"/>
        <v>0</v>
      </c>
    </row>
    <row r="44" spans="1:9">
      <c r="A44" s="391">
        <v>40</v>
      </c>
      <c r="B44" s="705" t="s">
        <v>149</v>
      </c>
      <c r="C44" s="689">
        <v>1548.53</v>
      </c>
      <c r="D44" s="685">
        <v>0</v>
      </c>
      <c r="E44" s="685">
        <v>0</v>
      </c>
      <c r="F44" s="761">
        <v>0</v>
      </c>
      <c r="G44" s="478">
        <f t="shared" si="1"/>
        <v>0</v>
      </c>
      <c r="I44" s="423">
        <f t="shared" si="2"/>
        <v>0</v>
      </c>
    </row>
    <row r="45" spans="1:9">
      <c r="A45" s="391">
        <v>41</v>
      </c>
      <c r="B45" s="762" t="s">
        <v>150</v>
      </c>
      <c r="C45" s="689">
        <v>207.25</v>
      </c>
      <c r="D45" s="685">
        <v>0</v>
      </c>
      <c r="E45" s="685">
        <v>0</v>
      </c>
      <c r="F45" s="761">
        <v>0</v>
      </c>
      <c r="G45" s="478">
        <f t="shared" si="1"/>
        <v>0</v>
      </c>
      <c r="I45" s="423">
        <f t="shared" si="2"/>
        <v>0</v>
      </c>
    </row>
    <row r="46" spans="1:9">
      <c r="A46" s="391">
        <v>42</v>
      </c>
      <c r="B46" s="705" t="s">
        <v>151</v>
      </c>
      <c r="C46" s="689">
        <v>63</v>
      </c>
      <c r="D46" s="685">
        <v>0</v>
      </c>
      <c r="E46" s="685">
        <v>0</v>
      </c>
      <c r="F46" s="761">
        <v>0</v>
      </c>
      <c r="G46" s="478">
        <f t="shared" si="1"/>
        <v>0</v>
      </c>
      <c r="I46" s="423">
        <f t="shared" si="2"/>
        <v>0</v>
      </c>
    </row>
    <row r="47" spans="1:9">
      <c r="A47" s="391">
        <v>43</v>
      </c>
      <c r="B47" s="705" t="s">
        <v>152</v>
      </c>
      <c r="C47" s="689">
        <v>371</v>
      </c>
      <c r="D47" s="685">
        <v>0</v>
      </c>
      <c r="E47" s="685">
        <v>0</v>
      </c>
      <c r="F47" s="761">
        <v>0</v>
      </c>
      <c r="G47" s="478">
        <f t="shared" si="1"/>
        <v>0</v>
      </c>
      <c r="I47" s="423">
        <f t="shared" si="2"/>
        <v>0</v>
      </c>
    </row>
    <row r="48" spans="1:9">
      <c r="A48" s="391">
        <v>44</v>
      </c>
      <c r="B48" s="705" t="s">
        <v>153</v>
      </c>
      <c r="C48" s="689">
        <v>6</v>
      </c>
      <c r="D48" s="685">
        <v>0</v>
      </c>
      <c r="E48" s="685">
        <v>0</v>
      </c>
      <c r="F48" s="761">
        <v>0</v>
      </c>
      <c r="G48" s="478">
        <f t="shared" si="1"/>
        <v>0</v>
      </c>
      <c r="I48" s="423">
        <f t="shared" si="2"/>
        <v>0</v>
      </c>
    </row>
    <row r="49" spans="1:9">
      <c r="A49" s="391">
        <v>45</v>
      </c>
      <c r="B49" s="762" t="s">
        <v>183</v>
      </c>
      <c r="C49" s="689">
        <v>98</v>
      </c>
      <c r="D49" s="685">
        <v>0</v>
      </c>
      <c r="E49" s="685">
        <v>0</v>
      </c>
      <c r="F49" s="685">
        <v>0</v>
      </c>
      <c r="G49" s="478">
        <f t="shared" si="1"/>
        <v>0</v>
      </c>
      <c r="I49" s="423">
        <f t="shared" si="2"/>
        <v>0</v>
      </c>
    </row>
    <row r="50" spans="1:9">
      <c r="A50" s="391">
        <v>46</v>
      </c>
      <c r="B50" s="705" t="s">
        <v>184</v>
      </c>
      <c r="C50" s="689">
        <v>35</v>
      </c>
      <c r="D50" s="685">
        <v>0</v>
      </c>
      <c r="E50" s="685">
        <v>0</v>
      </c>
      <c r="F50" s="761">
        <v>0</v>
      </c>
      <c r="G50" s="478">
        <f t="shared" si="1"/>
        <v>0</v>
      </c>
      <c r="I50" s="423">
        <f t="shared" si="2"/>
        <v>0</v>
      </c>
    </row>
    <row r="51" spans="1:9">
      <c r="A51" s="391">
        <v>47</v>
      </c>
      <c r="B51" s="705" t="s">
        <v>185</v>
      </c>
      <c r="C51" s="689">
        <v>257.76</v>
      </c>
      <c r="D51" s="685">
        <v>0</v>
      </c>
      <c r="E51" s="685">
        <v>0</v>
      </c>
      <c r="F51" s="761">
        <v>0</v>
      </c>
      <c r="G51" s="478">
        <f t="shared" si="1"/>
        <v>0</v>
      </c>
      <c r="I51" s="423">
        <f t="shared" si="2"/>
        <v>0</v>
      </c>
    </row>
    <row r="52" spans="1:9">
      <c r="A52" s="391">
        <v>48</v>
      </c>
      <c r="B52" s="705" t="s">
        <v>188</v>
      </c>
      <c r="C52" s="689">
        <v>138.75</v>
      </c>
      <c r="D52" s="685">
        <v>0</v>
      </c>
      <c r="E52" s="685">
        <v>0</v>
      </c>
      <c r="F52" s="761">
        <v>0</v>
      </c>
      <c r="G52" s="478">
        <f t="shared" si="1"/>
        <v>0</v>
      </c>
      <c r="I52" s="423">
        <f t="shared" si="2"/>
        <v>0</v>
      </c>
    </row>
    <row r="53" spans="1:9">
      <c r="A53" s="391">
        <v>49</v>
      </c>
      <c r="B53" s="705" t="s">
        <v>189</v>
      </c>
      <c r="C53" s="689">
        <v>508.62</v>
      </c>
      <c r="D53" s="685">
        <v>0</v>
      </c>
      <c r="E53" s="685">
        <v>0</v>
      </c>
      <c r="F53" s="685">
        <v>0</v>
      </c>
      <c r="G53" s="478">
        <f t="shared" si="1"/>
        <v>0</v>
      </c>
      <c r="I53" s="423">
        <f t="shared" si="2"/>
        <v>0</v>
      </c>
    </row>
    <row r="54" spans="1:9">
      <c r="A54" s="391">
        <v>50</v>
      </c>
      <c r="B54" s="762" t="s">
        <v>190</v>
      </c>
      <c r="C54" s="689">
        <v>286</v>
      </c>
      <c r="D54" s="685">
        <v>0</v>
      </c>
      <c r="E54" s="685">
        <v>0</v>
      </c>
      <c r="F54" s="761">
        <v>0</v>
      </c>
      <c r="G54" s="478">
        <f t="shared" si="1"/>
        <v>0</v>
      </c>
      <c r="I54" s="423">
        <f t="shared" si="2"/>
        <v>0</v>
      </c>
    </row>
    <row r="55" spans="1:9">
      <c r="A55" s="391">
        <v>51</v>
      </c>
      <c r="B55" s="705" t="s">
        <v>191</v>
      </c>
      <c r="C55" s="689">
        <v>372.38</v>
      </c>
      <c r="D55" s="685">
        <v>0</v>
      </c>
      <c r="E55" s="685">
        <v>0</v>
      </c>
      <c r="F55" s="761">
        <v>0</v>
      </c>
      <c r="G55" s="478">
        <f t="shared" si="1"/>
        <v>0</v>
      </c>
      <c r="I55" s="423">
        <f t="shared" si="2"/>
        <v>0</v>
      </c>
    </row>
    <row r="56" spans="1:9">
      <c r="A56" s="391">
        <v>52</v>
      </c>
      <c r="B56" s="705" t="s">
        <v>192</v>
      </c>
      <c r="C56" s="689">
        <v>1357</v>
      </c>
      <c r="D56" s="685">
        <v>0</v>
      </c>
      <c r="E56" s="685">
        <v>0</v>
      </c>
      <c r="F56" s="761">
        <v>0</v>
      </c>
      <c r="G56" s="478">
        <f t="shared" si="1"/>
        <v>0</v>
      </c>
      <c r="I56" s="423">
        <f t="shared" si="2"/>
        <v>0</v>
      </c>
    </row>
    <row r="57" spans="1:9">
      <c r="A57" s="391">
        <v>53</v>
      </c>
      <c r="B57" s="705" t="s">
        <v>193</v>
      </c>
      <c r="C57" s="689">
        <v>449.43</v>
      </c>
      <c r="D57" s="685">
        <v>0</v>
      </c>
      <c r="E57" s="685">
        <v>0</v>
      </c>
      <c r="F57" s="761">
        <v>0</v>
      </c>
      <c r="G57" s="478">
        <f t="shared" si="1"/>
        <v>0</v>
      </c>
      <c r="I57" s="423">
        <f t="shared" si="2"/>
        <v>0</v>
      </c>
    </row>
    <row r="58" spans="1:9">
      <c r="A58" s="391">
        <v>54</v>
      </c>
      <c r="B58" s="705" t="s">
        <v>194</v>
      </c>
      <c r="C58" s="689">
        <v>1007.91</v>
      </c>
      <c r="D58" s="685">
        <v>0</v>
      </c>
      <c r="E58" s="685">
        <v>0</v>
      </c>
      <c r="F58" s="761">
        <v>0</v>
      </c>
      <c r="G58" s="478">
        <f t="shared" si="1"/>
        <v>0</v>
      </c>
      <c r="I58" s="423">
        <f t="shared" si="2"/>
        <v>0</v>
      </c>
    </row>
    <row r="59" spans="1:9">
      <c r="A59" s="391">
        <v>55</v>
      </c>
      <c r="B59" s="705" t="s">
        <v>195</v>
      </c>
      <c r="C59" s="689">
        <v>813.22</v>
      </c>
      <c r="D59" s="685">
        <v>0</v>
      </c>
      <c r="E59" s="685">
        <v>0</v>
      </c>
      <c r="F59" s="761">
        <v>0</v>
      </c>
      <c r="G59" s="478">
        <f t="shared" si="1"/>
        <v>0</v>
      </c>
      <c r="I59" s="423">
        <f t="shared" si="2"/>
        <v>0</v>
      </c>
    </row>
    <row r="60" spans="1:9">
      <c r="A60" s="391">
        <v>56</v>
      </c>
      <c r="B60" s="762" t="s">
        <v>196</v>
      </c>
      <c r="C60" s="689">
        <v>46113</v>
      </c>
      <c r="D60" s="685">
        <v>0</v>
      </c>
      <c r="E60" s="685">
        <v>0</v>
      </c>
      <c r="F60" s="761">
        <v>0</v>
      </c>
      <c r="G60" s="478">
        <f t="shared" si="1"/>
        <v>0</v>
      </c>
      <c r="I60" s="423">
        <f t="shared" si="2"/>
        <v>0</v>
      </c>
    </row>
    <row r="61" spans="1:9">
      <c r="A61" s="391">
        <v>57</v>
      </c>
      <c r="B61" s="762" t="s">
        <v>116</v>
      </c>
      <c r="C61" s="689">
        <v>225.83</v>
      </c>
      <c r="D61" s="685">
        <v>0</v>
      </c>
      <c r="E61" s="685">
        <v>0</v>
      </c>
      <c r="F61" s="761">
        <v>0</v>
      </c>
      <c r="G61" s="478">
        <f t="shared" si="1"/>
        <v>0</v>
      </c>
      <c r="I61" s="423">
        <f t="shared" si="2"/>
        <v>0</v>
      </c>
    </row>
    <row r="62" spans="1:9">
      <c r="A62" s="391">
        <v>58</v>
      </c>
      <c r="B62" s="762" t="s">
        <v>117</v>
      </c>
      <c r="C62" s="689">
        <v>1382.53</v>
      </c>
      <c r="D62" s="685">
        <v>0</v>
      </c>
      <c r="E62" s="685">
        <v>0</v>
      </c>
      <c r="F62" s="761">
        <v>0</v>
      </c>
      <c r="G62" s="478">
        <f t="shared" si="1"/>
        <v>0</v>
      </c>
      <c r="I62" s="423">
        <f t="shared" si="2"/>
        <v>0</v>
      </c>
    </row>
    <row r="63" spans="1:9">
      <c r="A63" s="391">
        <v>59</v>
      </c>
      <c r="B63" s="705" t="s">
        <v>119</v>
      </c>
      <c r="C63" s="689">
        <v>436.76</v>
      </c>
      <c r="D63" s="685">
        <v>0</v>
      </c>
      <c r="E63" s="685">
        <v>0</v>
      </c>
      <c r="F63" s="761">
        <v>0</v>
      </c>
      <c r="G63" s="478">
        <f t="shared" si="1"/>
        <v>0</v>
      </c>
      <c r="I63" s="423">
        <f t="shared" si="2"/>
        <v>0</v>
      </c>
    </row>
    <row r="64" spans="1:9">
      <c r="A64" s="391">
        <v>60</v>
      </c>
      <c r="B64" s="762" t="s">
        <v>120</v>
      </c>
      <c r="C64" s="765">
        <v>24.88</v>
      </c>
      <c r="D64" s="765">
        <v>0</v>
      </c>
      <c r="E64" s="765">
        <v>0</v>
      </c>
      <c r="F64" s="765">
        <v>0</v>
      </c>
      <c r="G64" s="478">
        <f t="shared" si="1"/>
        <v>0</v>
      </c>
      <c r="I64" s="423">
        <f t="shared" si="2"/>
        <v>0</v>
      </c>
    </row>
    <row r="65" spans="1:9">
      <c r="A65" s="391">
        <v>61</v>
      </c>
      <c r="B65" s="705" t="s">
        <v>121</v>
      </c>
      <c r="C65" s="689">
        <v>5258.83</v>
      </c>
      <c r="D65" s="685">
        <v>0</v>
      </c>
      <c r="E65" s="685">
        <v>0</v>
      </c>
      <c r="F65" s="761">
        <v>0</v>
      </c>
      <c r="G65" s="478">
        <f t="shared" si="1"/>
        <v>0</v>
      </c>
      <c r="I65" s="423">
        <f t="shared" si="2"/>
        <v>0</v>
      </c>
    </row>
    <row r="66" spans="1:9">
      <c r="A66" s="391">
        <v>62</v>
      </c>
      <c r="B66" s="705" t="s">
        <v>122</v>
      </c>
      <c r="C66" s="689">
        <v>65</v>
      </c>
      <c r="D66" s="685">
        <v>0</v>
      </c>
      <c r="E66" s="685">
        <v>0</v>
      </c>
      <c r="F66" s="761">
        <v>0</v>
      </c>
      <c r="G66" s="478">
        <f t="shared" si="1"/>
        <v>0</v>
      </c>
      <c r="I66" s="423">
        <f t="shared" si="2"/>
        <v>0</v>
      </c>
    </row>
    <row r="67" spans="1:9">
      <c r="A67" s="391">
        <v>63</v>
      </c>
      <c r="B67" s="705" t="s">
        <v>123</v>
      </c>
      <c r="C67" s="689">
        <v>6.63</v>
      </c>
      <c r="D67" s="685">
        <v>0</v>
      </c>
      <c r="E67" s="685">
        <v>0</v>
      </c>
      <c r="F67" s="761">
        <v>0</v>
      </c>
      <c r="G67" s="478">
        <f t="shared" si="1"/>
        <v>0</v>
      </c>
      <c r="I67" s="423">
        <f t="shared" si="2"/>
        <v>0</v>
      </c>
    </row>
    <row r="68" spans="1:9">
      <c r="A68" s="391">
        <v>64</v>
      </c>
      <c r="B68" s="762" t="s">
        <v>124</v>
      </c>
      <c r="C68" s="765">
        <v>715.5</v>
      </c>
      <c r="D68" s="765">
        <v>0</v>
      </c>
      <c r="E68" s="765">
        <v>0</v>
      </c>
      <c r="F68" s="765">
        <v>0</v>
      </c>
      <c r="G68" s="478">
        <f t="shared" si="1"/>
        <v>0</v>
      </c>
      <c r="I68" s="423">
        <f t="shared" si="2"/>
        <v>0</v>
      </c>
    </row>
    <row r="69" spans="1:9">
      <c r="A69" s="391">
        <v>65</v>
      </c>
      <c r="B69" s="705" t="s">
        <v>125</v>
      </c>
      <c r="C69" s="689">
        <v>291.93</v>
      </c>
      <c r="D69" s="685">
        <v>0</v>
      </c>
      <c r="E69" s="685">
        <v>0</v>
      </c>
      <c r="F69" s="761">
        <v>0</v>
      </c>
      <c r="G69" s="478">
        <f t="shared" si="1"/>
        <v>0</v>
      </c>
      <c r="I69" s="423">
        <f t="shared" si="2"/>
        <v>0</v>
      </c>
    </row>
    <row r="70" spans="1:9">
      <c r="A70" s="391">
        <v>66</v>
      </c>
      <c r="B70" s="705" t="s">
        <v>126</v>
      </c>
      <c r="C70" s="689">
        <v>111</v>
      </c>
      <c r="D70" s="685">
        <v>0</v>
      </c>
      <c r="E70" s="685">
        <v>0</v>
      </c>
      <c r="F70" s="761">
        <v>0</v>
      </c>
      <c r="G70" s="478">
        <f t="shared" ref="G70:G76" si="3">+F70-E70</f>
        <v>0</v>
      </c>
      <c r="I70" s="423">
        <f t="shared" ref="I70:I76" si="4">IF(F70&gt;0,1,0)</f>
        <v>0</v>
      </c>
    </row>
    <row r="71" spans="1:9">
      <c r="A71" s="391">
        <v>67</v>
      </c>
      <c r="B71" s="705" t="s">
        <v>127</v>
      </c>
      <c r="C71" s="689">
        <v>72.5</v>
      </c>
      <c r="D71" s="685">
        <v>0</v>
      </c>
      <c r="E71" s="685">
        <v>0</v>
      </c>
      <c r="F71" s="761">
        <v>0</v>
      </c>
      <c r="G71" s="478">
        <f t="shared" si="3"/>
        <v>0</v>
      </c>
      <c r="I71" s="423">
        <f t="shared" si="4"/>
        <v>0</v>
      </c>
    </row>
    <row r="72" spans="1:9">
      <c r="A72" s="391">
        <v>68</v>
      </c>
      <c r="B72" s="705" t="s">
        <v>128</v>
      </c>
      <c r="C72" s="689">
        <v>217.04</v>
      </c>
      <c r="D72" s="685">
        <v>0</v>
      </c>
      <c r="E72" s="685">
        <v>0</v>
      </c>
      <c r="F72" s="761">
        <v>0</v>
      </c>
      <c r="G72" s="478">
        <f t="shared" si="3"/>
        <v>0</v>
      </c>
      <c r="I72" s="423">
        <f t="shared" si="4"/>
        <v>0</v>
      </c>
    </row>
    <row r="73" spans="1:9">
      <c r="A73" s="391">
        <v>69</v>
      </c>
      <c r="B73" s="705" t="s">
        <v>129</v>
      </c>
      <c r="C73" s="689">
        <v>32.83</v>
      </c>
      <c r="D73" s="685">
        <v>0</v>
      </c>
      <c r="E73" s="685">
        <v>0</v>
      </c>
      <c r="F73" s="761">
        <v>0</v>
      </c>
      <c r="G73" s="478">
        <f t="shared" si="3"/>
        <v>0</v>
      </c>
      <c r="I73" s="423">
        <f t="shared" si="4"/>
        <v>0</v>
      </c>
    </row>
    <row r="74" spans="1:9">
      <c r="A74" s="391">
        <v>70</v>
      </c>
      <c r="B74" s="762" t="s">
        <v>130</v>
      </c>
      <c r="C74" s="689">
        <v>2030</v>
      </c>
      <c r="D74" s="685">
        <v>0</v>
      </c>
      <c r="E74" s="685">
        <v>0</v>
      </c>
      <c r="F74" s="761">
        <v>0</v>
      </c>
      <c r="G74" s="478">
        <f t="shared" si="3"/>
        <v>0</v>
      </c>
      <c r="I74" s="423">
        <f t="shared" si="4"/>
        <v>0</v>
      </c>
    </row>
    <row r="75" spans="1:9">
      <c r="A75" s="391">
        <v>71</v>
      </c>
      <c r="B75" s="705" t="s">
        <v>132</v>
      </c>
      <c r="C75" s="689">
        <v>385</v>
      </c>
      <c r="D75" s="685">
        <v>0</v>
      </c>
      <c r="E75" s="685">
        <v>0</v>
      </c>
      <c r="F75" s="761">
        <v>0</v>
      </c>
      <c r="G75" s="478">
        <f t="shared" si="3"/>
        <v>0</v>
      </c>
      <c r="I75" s="423">
        <f t="shared" si="4"/>
        <v>0</v>
      </c>
    </row>
    <row r="76" spans="1:9">
      <c r="A76" s="391">
        <v>72</v>
      </c>
      <c r="B76" s="705" t="s">
        <v>131</v>
      </c>
      <c r="C76" s="689">
        <v>107.5</v>
      </c>
      <c r="D76" s="685">
        <v>0</v>
      </c>
      <c r="E76" s="685">
        <v>0</v>
      </c>
      <c r="F76" s="761">
        <v>0</v>
      </c>
      <c r="G76" s="478">
        <f t="shared" si="3"/>
        <v>0</v>
      </c>
      <c r="I76" s="423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91CB0-0AFD-4A59-BB1C-14438EF1FF1C}">
  <sheetPr codeName="Sheet83">
    <tabColor theme="8" tint="0.59999389629810485"/>
  </sheetPr>
  <dimension ref="A1:I7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N9" sqref="N9"/>
    </sheetView>
  </sheetViews>
  <sheetFormatPr defaultColWidth="9" defaultRowHeight="18.75"/>
  <cols>
    <col min="1" max="1" width="9" style="423"/>
    <col min="2" max="2" width="12.42578125" style="423" customWidth="1"/>
    <col min="3" max="3" width="13.42578125" style="423" customWidth="1"/>
    <col min="4" max="4" width="12.140625" style="423" customWidth="1"/>
    <col min="5" max="5" width="11.85546875" style="423" customWidth="1"/>
    <col min="6" max="6" width="12.42578125" style="423" customWidth="1"/>
    <col min="7" max="7" width="9" style="423" customWidth="1"/>
    <col min="8" max="16384" width="9" style="423"/>
  </cols>
  <sheetData>
    <row r="1" spans="1:9">
      <c r="A1" s="945" t="s">
        <v>617</v>
      </c>
      <c r="B1" s="945"/>
      <c r="C1" s="945"/>
      <c r="D1" s="945"/>
      <c r="E1" s="945"/>
      <c r="F1" s="945"/>
      <c r="G1" s="945"/>
    </row>
    <row r="2" spans="1:9" ht="18.75" customHeight="1">
      <c r="A2" s="945" t="s">
        <v>227</v>
      </c>
      <c r="B2" s="945" t="s">
        <v>4</v>
      </c>
      <c r="C2" s="868" t="s">
        <v>228</v>
      </c>
      <c r="D2" s="669" t="s">
        <v>285</v>
      </c>
      <c r="E2" s="669" t="s">
        <v>230</v>
      </c>
      <c r="F2" s="669" t="s">
        <v>230</v>
      </c>
      <c r="G2" s="868" t="s">
        <v>261</v>
      </c>
      <c r="I2" s="422" t="s">
        <v>318</v>
      </c>
    </row>
    <row r="3" spans="1:9">
      <c r="A3" s="945"/>
      <c r="B3" s="945"/>
      <c r="C3" s="868"/>
      <c r="D3" s="669" t="s">
        <v>286</v>
      </c>
      <c r="E3" s="669" t="s">
        <v>236</v>
      </c>
      <c r="F3" s="669" t="s">
        <v>235</v>
      </c>
      <c r="G3" s="868"/>
      <c r="I3" s="424"/>
    </row>
    <row r="4" spans="1:9">
      <c r="A4" s="945" t="s">
        <v>284</v>
      </c>
      <c r="B4" s="945"/>
      <c r="C4" s="664">
        <f>SUM(C5:C76)</f>
        <v>137707.72</v>
      </c>
      <c r="D4" s="664">
        <f t="shared" ref="D4" si="0">SUM(D5:D76)</f>
        <v>17</v>
      </c>
      <c r="E4" s="664">
        <f>SUM(E5:E76)</f>
        <v>17</v>
      </c>
      <c r="F4" s="664">
        <f>SUM(F5:F76)</f>
        <v>17</v>
      </c>
      <c r="G4" s="664">
        <f>SUM(G5:G76)</f>
        <v>0</v>
      </c>
      <c r="I4" s="424">
        <f>SUM(I5:I76)</f>
        <v>3</v>
      </c>
    </row>
    <row r="5" spans="1:9">
      <c r="A5" s="573">
        <v>1</v>
      </c>
      <c r="B5" s="705" t="s">
        <v>186</v>
      </c>
      <c r="C5" s="689">
        <v>2508.25</v>
      </c>
      <c r="D5" s="685">
        <v>6</v>
      </c>
      <c r="E5" s="685">
        <v>6</v>
      </c>
      <c r="F5" s="761">
        <v>6</v>
      </c>
      <c r="G5" s="665">
        <f>+F5-E5</f>
        <v>0</v>
      </c>
      <c r="I5" s="423">
        <f>IF(F5&gt;0,1,0)</f>
        <v>1</v>
      </c>
    </row>
    <row r="6" spans="1:9">
      <c r="A6" s="573">
        <v>2</v>
      </c>
      <c r="B6" s="705" t="s">
        <v>117</v>
      </c>
      <c r="C6" s="689">
        <v>1382.53</v>
      </c>
      <c r="D6" s="685">
        <v>6</v>
      </c>
      <c r="E6" s="685">
        <v>6</v>
      </c>
      <c r="F6" s="761">
        <v>6</v>
      </c>
      <c r="G6" s="665">
        <f t="shared" ref="G6:G69" si="1">+F6-E6</f>
        <v>0</v>
      </c>
      <c r="I6" s="423">
        <f t="shared" ref="I6:I69" si="2">IF(F6&gt;0,1,0)</f>
        <v>1</v>
      </c>
    </row>
    <row r="7" spans="1:9">
      <c r="A7" s="573">
        <v>3</v>
      </c>
      <c r="B7" s="705" t="s">
        <v>164</v>
      </c>
      <c r="C7" s="689">
        <v>28609.279999999999</v>
      </c>
      <c r="D7" s="685">
        <v>5</v>
      </c>
      <c r="E7" s="685">
        <v>5</v>
      </c>
      <c r="F7" s="761">
        <v>5</v>
      </c>
      <c r="G7" s="665">
        <f t="shared" si="1"/>
        <v>0</v>
      </c>
      <c r="I7" s="423">
        <f t="shared" si="2"/>
        <v>1</v>
      </c>
    </row>
    <row r="8" spans="1:9">
      <c r="A8" s="573">
        <v>4</v>
      </c>
      <c r="B8" s="762" t="s">
        <v>155</v>
      </c>
      <c r="C8" s="689">
        <v>0.13</v>
      </c>
      <c r="D8" s="685">
        <v>0</v>
      </c>
      <c r="E8" s="685">
        <v>0</v>
      </c>
      <c r="F8" s="761">
        <v>0</v>
      </c>
      <c r="G8" s="665">
        <f t="shared" si="1"/>
        <v>0</v>
      </c>
      <c r="I8" s="423">
        <f t="shared" si="2"/>
        <v>0</v>
      </c>
    </row>
    <row r="9" spans="1:9">
      <c r="A9" s="573">
        <v>5</v>
      </c>
      <c r="B9" s="705" t="s">
        <v>156</v>
      </c>
      <c r="C9" s="689">
        <v>0.5</v>
      </c>
      <c r="D9" s="685">
        <v>0</v>
      </c>
      <c r="E9" s="685">
        <v>0</v>
      </c>
      <c r="F9" s="761">
        <v>0</v>
      </c>
      <c r="G9" s="665">
        <f t="shared" si="1"/>
        <v>0</v>
      </c>
      <c r="I9" s="423">
        <f t="shared" si="2"/>
        <v>0</v>
      </c>
    </row>
    <row r="10" spans="1:9">
      <c r="A10" s="573">
        <v>6</v>
      </c>
      <c r="B10" s="705" t="s">
        <v>157</v>
      </c>
      <c r="C10" s="689">
        <v>0.5</v>
      </c>
      <c r="D10" s="685">
        <v>0</v>
      </c>
      <c r="E10" s="685">
        <v>0</v>
      </c>
      <c r="F10" s="761">
        <v>0</v>
      </c>
      <c r="G10" s="665">
        <f t="shared" si="1"/>
        <v>0</v>
      </c>
      <c r="I10" s="423">
        <f t="shared" si="2"/>
        <v>0</v>
      </c>
    </row>
    <row r="11" spans="1:9">
      <c r="A11" s="573">
        <v>7</v>
      </c>
      <c r="B11" s="705" t="s">
        <v>217</v>
      </c>
      <c r="C11" s="689">
        <v>5.13</v>
      </c>
      <c r="D11" s="685">
        <v>0</v>
      </c>
      <c r="E11" s="685">
        <v>0</v>
      </c>
      <c r="F11" s="761">
        <v>0</v>
      </c>
      <c r="G11" s="665">
        <f t="shared" si="1"/>
        <v>0</v>
      </c>
      <c r="I11" s="423">
        <f t="shared" si="2"/>
        <v>0</v>
      </c>
    </row>
    <row r="12" spans="1:9">
      <c r="A12" s="573">
        <v>8</v>
      </c>
      <c r="B12" s="705" t="s">
        <v>159</v>
      </c>
      <c r="C12" s="689">
        <v>10.63</v>
      </c>
      <c r="D12" s="685">
        <v>0</v>
      </c>
      <c r="E12" s="685">
        <v>0</v>
      </c>
      <c r="F12" s="761">
        <v>0</v>
      </c>
      <c r="G12" s="665">
        <f t="shared" si="1"/>
        <v>0</v>
      </c>
      <c r="I12" s="423">
        <f t="shared" si="2"/>
        <v>0</v>
      </c>
    </row>
    <row r="13" spans="1:9">
      <c r="A13" s="573">
        <v>9</v>
      </c>
      <c r="B13" s="705" t="s">
        <v>160</v>
      </c>
      <c r="C13" s="689">
        <v>58.5</v>
      </c>
      <c r="D13" s="685">
        <v>0</v>
      </c>
      <c r="E13" s="685">
        <v>0</v>
      </c>
      <c r="F13" s="761">
        <v>0</v>
      </c>
      <c r="G13" s="665">
        <f t="shared" si="1"/>
        <v>0</v>
      </c>
      <c r="I13" s="423">
        <f t="shared" si="2"/>
        <v>0</v>
      </c>
    </row>
    <row r="14" spans="1:9">
      <c r="A14" s="573">
        <v>10</v>
      </c>
      <c r="B14" s="705" t="s">
        <v>162</v>
      </c>
      <c r="C14" s="689">
        <v>2</v>
      </c>
      <c r="D14" s="685">
        <v>0</v>
      </c>
      <c r="E14" s="685">
        <v>0</v>
      </c>
      <c r="F14" s="761">
        <v>0</v>
      </c>
      <c r="G14" s="665">
        <f t="shared" si="1"/>
        <v>0</v>
      </c>
      <c r="I14" s="423">
        <f t="shared" si="2"/>
        <v>0</v>
      </c>
    </row>
    <row r="15" spans="1:9">
      <c r="A15" s="573">
        <v>11</v>
      </c>
      <c r="B15" s="705" t="s">
        <v>174</v>
      </c>
      <c r="C15" s="689">
        <v>89</v>
      </c>
      <c r="D15" s="685">
        <v>0</v>
      </c>
      <c r="E15" s="685">
        <v>0</v>
      </c>
      <c r="F15" s="761">
        <v>0</v>
      </c>
      <c r="G15" s="665">
        <f t="shared" si="1"/>
        <v>0</v>
      </c>
      <c r="I15" s="423">
        <f t="shared" si="2"/>
        <v>0</v>
      </c>
    </row>
    <row r="16" spans="1:9">
      <c r="A16" s="573">
        <v>12</v>
      </c>
      <c r="B16" s="705" t="s">
        <v>175</v>
      </c>
      <c r="C16" s="689">
        <v>1</v>
      </c>
      <c r="D16" s="685">
        <v>0</v>
      </c>
      <c r="E16" s="685">
        <v>0</v>
      </c>
      <c r="F16" s="761">
        <v>0</v>
      </c>
      <c r="G16" s="665">
        <f t="shared" si="1"/>
        <v>0</v>
      </c>
      <c r="I16" s="423">
        <f t="shared" si="2"/>
        <v>0</v>
      </c>
    </row>
    <row r="17" spans="1:9">
      <c r="A17" s="573">
        <v>13</v>
      </c>
      <c r="B17" s="705" t="s">
        <v>176</v>
      </c>
      <c r="C17" s="689">
        <v>233.82</v>
      </c>
      <c r="D17" s="685">
        <v>0</v>
      </c>
      <c r="E17" s="685">
        <v>0</v>
      </c>
      <c r="F17" s="761">
        <v>0</v>
      </c>
      <c r="G17" s="665">
        <f t="shared" si="1"/>
        <v>0</v>
      </c>
      <c r="I17" s="423">
        <f t="shared" si="2"/>
        <v>0</v>
      </c>
    </row>
    <row r="18" spans="1:9">
      <c r="A18" s="573">
        <v>14</v>
      </c>
      <c r="B18" s="705" t="s">
        <v>177</v>
      </c>
      <c r="C18" s="689">
        <v>285.63</v>
      </c>
      <c r="D18" s="685">
        <v>0</v>
      </c>
      <c r="E18" s="685">
        <v>0</v>
      </c>
      <c r="F18" s="761">
        <v>0</v>
      </c>
      <c r="G18" s="665">
        <f t="shared" si="1"/>
        <v>0</v>
      </c>
      <c r="I18" s="423">
        <f t="shared" si="2"/>
        <v>0</v>
      </c>
    </row>
    <row r="19" spans="1:9">
      <c r="A19" s="573">
        <v>15</v>
      </c>
      <c r="B19" s="705" t="s">
        <v>178</v>
      </c>
      <c r="C19" s="689">
        <v>541</v>
      </c>
      <c r="D19" s="685">
        <v>0</v>
      </c>
      <c r="E19" s="685">
        <v>0</v>
      </c>
      <c r="F19" s="761">
        <v>0</v>
      </c>
      <c r="G19" s="665">
        <f t="shared" si="1"/>
        <v>0</v>
      </c>
      <c r="I19" s="423">
        <f t="shared" si="2"/>
        <v>0</v>
      </c>
    </row>
    <row r="20" spans="1:9">
      <c r="A20" s="573">
        <v>16</v>
      </c>
      <c r="B20" s="705" t="s">
        <v>181</v>
      </c>
      <c r="C20" s="689">
        <v>33</v>
      </c>
      <c r="D20" s="685">
        <v>0</v>
      </c>
      <c r="E20" s="685">
        <v>0</v>
      </c>
      <c r="F20" s="761">
        <v>0</v>
      </c>
      <c r="G20" s="665">
        <f t="shared" si="1"/>
        <v>0</v>
      </c>
      <c r="I20" s="423">
        <f t="shared" si="2"/>
        <v>0</v>
      </c>
    </row>
    <row r="21" spans="1:9">
      <c r="A21" s="573">
        <v>17</v>
      </c>
      <c r="B21" s="705" t="s">
        <v>165</v>
      </c>
      <c r="C21" s="689">
        <v>114.15</v>
      </c>
      <c r="D21" s="685">
        <v>0</v>
      </c>
      <c r="E21" s="685">
        <v>0</v>
      </c>
      <c r="F21" s="761">
        <v>0</v>
      </c>
      <c r="G21" s="665">
        <f t="shared" si="1"/>
        <v>0</v>
      </c>
      <c r="I21" s="423">
        <f t="shared" si="2"/>
        <v>0</v>
      </c>
    </row>
    <row r="22" spans="1:9">
      <c r="A22" s="573">
        <v>18</v>
      </c>
      <c r="B22" s="705" t="s">
        <v>166</v>
      </c>
      <c r="C22" s="689">
        <v>46.2</v>
      </c>
      <c r="D22" s="685">
        <v>0</v>
      </c>
      <c r="E22" s="685">
        <v>0</v>
      </c>
      <c r="F22" s="761">
        <v>0</v>
      </c>
      <c r="G22" s="665">
        <f t="shared" si="1"/>
        <v>0</v>
      </c>
      <c r="I22" s="423">
        <f t="shared" si="2"/>
        <v>0</v>
      </c>
    </row>
    <row r="23" spans="1:9">
      <c r="A23" s="573">
        <v>19</v>
      </c>
      <c r="B23" s="705" t="s">
        <v>167</v>
      </c>
      <c r="C23" s="689">
        <v>15946.22</v>
      </c>
      <c r="D23" s="685">
        <v>0</v>
      </c>
      <c r="E23" s="685">
        <v>0</v>
      </c>
      <c r="F23" s="761">
        <v>0</v>
      </c>
      <c r="G23" s="665">
        <f t="shared" si="1"/>
        <v>0</v>
      </c>
      <c r="I23" s="423">
        <f t="shared" si="2"/>
        <v>0</v>
      </c>
    </row>
    <row r="24" spans="1:9">
      <c r="A24" s="573">
        <v>20</v>
      </c>
      <c r="B24" s="705" t="s">
        <v>168</v>
      </c>
      <c r="C24" s="689">
        <v>317.5</v>
      </c>
      <c r="D24" s="685">
        <v>0</v>
      </c>
      <c r="E24" s="685">
        <v>0</v>
      </c>
      <c r="F24" s="761">
        <v>0</v>
      </c>
      <c r="G24" s="665">
        <f t="shared" si="1"/>
        <v>0</v>
      </c>
      <c r="I24" s="423">
        <f t="shared" si="2"/>
        <v>0</v>
      </c>
    </row>
    <row r="25" spans="1:9">
      <c r="A25" s="573">
        <v>21</v>
      </c>
      <c r="B25" s="705" t="s">
        <v>169</v>
      </c>
      <c r="C25" s="689">
        <v>382</v>
      </c>
      <c r="D25" s="685">
        <v>0</v>
      </c>
      <c r="E25" s="685">
        <v>0</v>
      </c>
      <c r="F25" s="761">
        <v>0</v>
      </c>
      <c r="G25" s="665">
        <f t="shared" si="1"/>
        <v>0</v>
      </c>
      <c r="I25" s="423">
        <f t="shared" si="2"/>
        <v>0</v>
      </c>
    </row>
    <row r="26" spans="1:9">
      <c r="A26" s="573">
        <v>22</v>
      </c>
      <c r="B26" s="705" t="s">
        <v>170</v>
      </c>
      <c r="C26" s="689">
        <v>742</v>
      </c>
      <c r="D26" s="685">
        <v>0</v>
      </c>
      <c r="E26" s="685">
        <v>0</v>
      </c>
      <c r="F26" s="685">
        <v>0</v>
      </c>
      <c r="G26" s="665">
        <f t="shared" si="1"/>
        <v>0</v>
      </c>
      <c r="I26" s="423">
        <f t="shared" si="2"/>
        <v>0</v>
      </c>
    </row>
    <row r="27" spans="1:9">
      <c r="A27" s="573">
        <v>23</v>
      </c>
      <c r="B27" s="762" t="s">
        <v>171</v>
      </c>
      <c r="C27" s="689">
        <v>0.5</v>
      </c>
      <c r="D27" s="685">
        <v>0</v>
      </c>
      <c r="E27" s="685">
        <v>0</v>
      </c>
      <c r="F27" s="761">
        <v>0</v>
      </c>
      <c r="G27" s="665">
        <f t="shared" si="1"/>
        <v>0</v>
      </c>
      <c r="I27" s="423">
        <f t="shared" si="2"/>
        <v>0</v>
      </c>
    </row>
    <row r="28" spans="1:9">
      <c r="A28" s="573">
        <v>24</v>
      </c>
      <c r="B28" s="762" t="s">
        <v>172</v>
      </c>
      <c r="C28" s="689">
        <v>333.23</v>
      </c>
      <c r="D28" s="685">
        <v>0</v>
      </c>
      <c r="E28" s="685">
        <v>0</v>
      </c>
      <c r="F28" s="761">
        <v>0</v>
      </c>
      <c r="G28" s="665">
        <f t="shared" si="1"/>
        <v>0</v>
      </c>
      <c r="I28" s="423">
        <f t="shared" si="2"/>
        <v>0</v>
      </c>
    </row>
    <row r="29" spans="1:9">
      <c r="A29" s="573">
        <v>25</v>
      </c>
      <c r="B29" s="705" t="s">
        <v>134</v>
      </c>
      <c r="C29" s="689">
        <v>13</v>
      </c>
      <c r="D29" s="685">
        <v>0</v>
      </c>
      <c r="E29" s="685">
        <v>0</v>
      </c>
      <c r="F29" s="761">
        <v>0</v>
      </c>
      <c r="G29" s="665">
        <f t="shared" si="1"/>
        <v>0</v>
      </c>
      <c r="I29" s="423">
        <f t="shared" si="2"/>
        <v>0</v>
      </c>
    </row>
    <row r="30" spans="1:9">
      <c r="A30" s="573">
        <v>26</v>
      </c>
      <c r="B30" s="762" t="s">
        <v>135</v>
      </c>
      <c r="C30" s="689">
        <v>10</v>
      </c>
      <c r="D30" s="685">
        <v>0</v>
      </c>
      <c r="E30" s="685">
        <v>0</v>
      </c>
      <c r="F30" s="761">
        <v>0</v>
      </c>
      <c r="G30" s="665">
        <f t="shared" si="1"/>
        <v>0</v>
      </c>
      <c r="I30" s="423">
        <f t="shared" si="2"/>
        <v>0</v>
      </c>
    </row>
    <row r="31" spans="1:9">
      <c r="A31" s="573">
        <v>27</v>
      </c>
      <c r="B31" s="705" t="s">
        <v>136</v>
      </c>
      <c r="C31" s="689">
        <v>312</v>
      </c>
      <c r="D31" s="685">
        <v>0</v>
      </c>
      <c r="E31" s="685">
        <v>0</v>
      </c>
      <c r="F31" s="685">
        <v>0</v>
      </c>
      <c r="G31" s="665">
        <f t="shared" si="1"/>
        <v>0</v>
      </c>
      <c r="I31" s="423">
        <f t="shared" si="2"/>
        <v>0</v>
      </c>
    </row>
    <row r="32" spans="1:9">
      <c r="A32" s="573">
        <v>28</v>
      </c>
      <c r="B32" s="705" t="s">
        <v>137</v>
      </c>
      <c r="C32" s="689">
        <v>63.03</v>
      </c>
      <c r="D32" s="685">
        <v>0</v>
      </c>
      <c r="E32" s="685">
        <v>0</v>
      </c>
      <c r="F32" s="761">
        <v>0</v>
      </c>
      <c r="G32" s="665">
        <f t="shared" si="1"/>
        <v>0</v>
      </c>
      <c r="I32" s="423">
        <f t="shared" si="2"/>
        <v>0</v>
      </c>
    </row>
    <row r="33" spans="1:9">
      <c r="A33" s="573">
        <v>29</v>
      </c>
      <c r="B33" s="705" t="s">
        <v>138</v>
      </c>
      <c r="C33" s="689">
        <v>135.88999999999999</v>
      </c>
      <c r="D33" s="685">
        <v>0</v>
      </c>
      <c r="E33" s="685">
        <v>0</v>
      </c>
      <c r="F33" s="761">
        <v>0</v>
      </c>
      <c r="G33" s="665">
        <f t="shared" si="1"/>
        <v>0</v>
      </c>
      <c r="I33" s="423">
        <f t="shared" si="2"/>
        <v>0</v>
      </c>
    </row>
    <row r="34" spans="1:9">
      <c r="A34" s="573">
        <v>30</v>
      </c>
      <c r="B34" s="762" t="s">
        <v>139</v>
      </c>
      <c r="C34" s="689">
        <v>748.25</v>
      </c>
      <c r="D34" s="685">
        <v>0</v>
      </c>
      <c r="E34" s="685">
        <v>0</v>
      </c>
      <c r="F34" s="761">
        <v>0</v>
      </c>
      <c r="G34" s="665">
        <f t="shared" si="1"/>
        <v>0</v>
      </c>
      <c r="I34" s="423">
        <f t="shared" si="2"/>
        <v>0</v>
      </c>
    </row>
    <row r="35" spans="1:9">
      <c r="A35" s="573">
        <v>31</v>
      </c>
      <c r="B35" s="705" t="s">
        <v>140</v>
      </c>
      <c r="C35" s="689">
        <v>60</v>
      </c>
      <c r="D35" s="685">
        <v>0</v>
      </c>
      <c r="E35" s="685">
        <v>0</v>
      </c>
      <c r="F35" s="761">
        <v>0</v>
      </c>
      <c r="G35" s="665">
        <f t="shared" si="1"/>
        <v>0</v>
      </c>
      <c r="I35" s="423">
        <f t="shared" si="2"/>
        <v>0</v>
      </c>
    </row>
    <row r="36" spans="1:9">
      <c r="A36" s="573">
        <v>32</v>
      </c>
      <c r="B36" s="705" t="s">
        <v>141</v>
      </c>
      <c r="C36" s="689">
        <v>0.75</v>
      </c>
      <c r="D36" s="685">
        <v>0</v>
      </c>
      <c r="E36" s="685">
        <v>0</v>
      </c>
      <c r="F36" s="761">
        <v>0</v>
      </c>
      <c r="G36" s="665">
        <f t="shared" si="1"/>
        <v>0</v>
      </c>
      <c r="I36" s="423">
        <f t="shared" si="2"/>
        <v>0</v>
      </c>
    </row>
    <row r="37" spans="1:9">
      <c r="A37" s="573">
        <v>33</v>
      </c>
      <c r="B37" s="705" t="s">
        <v>142</v>
      </c>
      <c r="C37" s="689">
        <v>65.5</v>
      </c>
      <c r="D37" s="685">
        <v>0</v>
      </c>
      <c r="E37" s="685">
        <v>0</v>
      </c>
      <c r="F37" s="761">
        <v>0</v>
      </c>
      <c r="G37" s="665">
        <f t="shared" si="1"/>
        <v>0</v>
      </c>
      <c r="I37" s="423">
        <f t="shared" si="2"/>
        <v>0</v>
      </c>
    </row>
    <row r="38" spans="1:9">
      <c r="A38" s="573">
        <v>34</v>
      </c>
      <c r="B38" s="762" t="s">
        <v>143</v>
      </c>
      <c r="C38" s="689">
        <v>27.25</v>
      </c>
      <c r="D38" s="685">
        <v>0</v>
      </c>
      <c r="E38" s="685">
        <v>0</v>
      </c>
      <c r="F38" s="761">
        <v>0</v>
      </c>
      <c r="G38" s="665">
        <f t="shared" si="1"/>
        <v>0</v>
      </c>
      <c r="I38" s="423">
        <f t="shared" si="2"/>
        <v>0</v>
      </c>
    </row>
    <row r="39" spans="1:9">
      <c r="A39" s="573">
        <v>35</v>
      </c>
      <c r="B39" s="705" t="s">
        <v>145</v>
      </c>
      <c r="C39" s="689">
        <v>1626.31</v>
      </c>
      <c r="D39" s="685">
        <v>0</v>
      </c>
      <c r="E39" s="685">
        <v>0</v>
      </c>
      <c r="F39" s="761">
        <v>0</v>
      </c>
      <c r="G39" s="665">
        <f t="shared" si="1"/>
        <v>0</v>
      </c>
      <c r="I39" s="423">
        <f t="shared" si="2"/>
        <v>0</v>
      </c>
    </row>
    <row r="40" spans="1:9">
      <c r="A40" s="573">
        <v>36</v>
      </c>
      <c r="B40" s="705" t="s">
        <v>269</v>
      </c>
      <c r="C40" s="689">
        <v>69.5</v>
      </c>
      <c r="D40" s="685">
        <v>0</v>
      </c>
      <c r="E40" s="685">
        <v>0</v>
      </c>
      <c r="F40" s="761">
        <v>0</v>
      </c>
      <c r="G40" s="665">
        <f t="shared" si="1"/>
        <v>0</v>
      </c>
      <c r="I40" s="423">
        <f t="shared" si="2"/>
        <v>0</v>
      </c>
    </row>
    <row r="41" spans="1:9">
      <c r="A41" s="573">
        <v>37</v>
      </c>
      <c r="B41" s="705" t="s">
        <v>147</v>
      </c>
      <c r="C41" s="689">
        <v>259.26</v>
      </c>
      <c r="D41" s="685">
        <v>0</v>
      </c>
      <c r="E41" s="685">
        <v>0</v>
      </c>
      <c r="F41" s="761">
        <v>0</v>
      </c>
      <c r="G41" s="665">
        <f t="shared" si="1"/>
        <v>0</v>
      </c>
      <c r="I41" s="423">
        <f t="shared" si="2"/>
        <v>0</v>
      </c>
    </row>
    <row r="42" spans="1:9">
      <c r="A42" s="573">
        <v>38</v>
      </c>
      <c r="B42" s="705" t="s">
        <v>148</v>
      </c>
      <c r="C42" s="689">
        <v>82</v>
      </c>
      <c r="D42" s="685">
        <v>0</v>
      </c>
      <c r="E42" s="685">
        <v>0</v>
      </c>
      <c r="F42" s="761">
        <v>0</v>
      </c>
      <c r="G42" s="665">
        <f t="shared" si="1"/>
        <v>0</v>
      </c>
      <c r="I42" s="423">
        <f t="shared" si="2"/>
        <v>0</v>
      </c>
    </row>
    <row r="43" spans="1:9">
      <c r="A43" s="573">
        <v>39</v>
      </c>
      <c r="B43" s="705" t="s">
        <v>149</v>
      </c>
      <c r="C43" s="689">
        <v>1548.53</v>
      </c>
      <c r="D43" s="685">
        <v>0</v>
      </c>
      <c r="E43" s="685">
        <v>0</v>
      </c>
      <c r="F43" s="761">
        <v>0</v>
      </c>
      <c r="G43" s="665">
        <f t="shared" si="1"/>
        <v>0</v>
      </c>
      <c r="I43" s="423">
        <f t="shared" si="2"/>
        <v>0</v>
      </c>
    </row>
    <row r="44" spans="1:9">
      <c r="A44" s="573">
        <v>40</v>
      </c>
      <c r="B44" s="705" t="s">
        <v>150</v>
      </c>
      <c r="C44" s="689">
        <v>207.25</v>
      </c>
      <c r="D44" s="685">
        <v>0</v>
      </c>
      <c r="E44" s="685">
        <v>0</v>
      </c>
      <c r="F44" s="761">
        <v>0</v>
      </c>
      <c r="G44" s="665">
        <f t="shared" si="1"/>
        <v>0</v>
      </c>
      <c r="I44" s="423">
        <f t="shared" si="2"/>
        <v>0</v>
      </c>
    </row>
    <row r="45" spans="1:9">
      <c r="A45" s="573">
        <v>41</v>
      </c>
      <c r="B45" s="705" t="s">
        <v>151</v>
      </c>
      <c r="C45" s="689">
        <v>63</v>
      </c>
      <c r="D45" s="685">
        <v>0</v>
      </c>
      <c r="E45" s="685">
        <v>0</v>
      </c>
      <c r="F45" s="761">
        <v>0</v>
      </c>
      <c r="G45" s="665">
        <f t="shared" si="1"/>
        <v>0</v>
      </c>
      <c r="I45" s="423">
        <f t="shared" si="2"/>
        <v>0</v>
      </c>
    </row>
    <row r="46" spans="1:9">
      <c r="A46" s="573">
        <v>42</v>
      </c>
      <c r="B46" s="705" t="s">
        <v>152</v>
      </c>
      <c r="C46" s="689">
        <v>371</v>
      </c>
      <c r="D46" s="685">
        <v>0</v>
      </c>
      <c r="E46" s="685">
        <v>0</v>
      </c>
      <c r="F46" s="761">
        <v>0</v>
      </c>
      <c r="G46" s="665">
        <f t="shared" si="1"/>
        <v>0</v>
      </c>
      <c r="I46" s="423">
        <f t="shared" si="2"/>
        <v>0</v>
      </c>
    </row>
    <row r="47" spans="1:9">
      <c r="A47" s="573">
        <v>43</v>
      </c>
      <c r="B47" s="705" t="s">
        <v>153</v>
      </c>
      <c r="C47" s="689">
        <v>6</v>
      </c>
      <c r="D47" s="685">
        <v>0</v>
      </c>
      <c r="E47" s="685">
        <v>0</v>
      </c>
      <c r="F47" s="685">
        <v>0</v>
      </c>
      <c r="G47" s="665">
        <f t="shared" si="1"/>
        <v>0</v>
      </c>
      <c r="I47" s="423">
        <f t="shared" si="2"/>
        <v>0</v>
      </c>
    </row>
    <row r="48" spans="1:9">
      <c r="A48" s="573">
        <v>44</v>
      </c>
      <c r="B48" s="705" t="s">
        <v>183</v>
      </c>
      <c r="C48" s="689">
        <v>98</v>
      </c>
      <c r="D48" s="685">
        <v>0</v>
      </c>
      <c r="E48" s="685">
        <v>0</v>
      </c>
      <c r="F48" s="761">
        <v>0</v>
      </c>
      <c r="G48" s="665">
        <f t="shared" si="1"/>
        <v>0</v>
      </c>
      <c r="I48" s="423">
        <f t="shared" si="2"/>
        <v>0</v>
      </c>
    </row>
    <row r="49" spans="1:9">
      <c r="A49" s="573">
        <v>45</v>
      </c>
      <c r="B49" s="705" t="s">
        <v>184</v>
      </c>
      <c r="C49" s="689">
        <v>35</v>
      </c>
      <c r="D49" s="685">
        <v>0</v>
      </c>
      <c r="E49" s="685">
        <v>0</v>
      </c>
      <c r="F49" s="761">
        <v>0</v>
      </c>
      <c r="G49" s="665">
        <f t="shared" si="1"/>
        <v>0</v>
      </c>
      <c r="I49" s="423">
        <f t="shared" si="2"/>
        <v>0</v>
      </c>
    </row>
    <row r="50" spans="1:9">
      <c r="A50" s="573">
        <v>46</v>
      </c>
      <c r="B50" s="705" t="s">
        <v>185</v>
      </c>
      <c r="C50" s="689">
        <v>257.76</v>
      </c>
      <c r="D50" s="685">
        <v>0</v>
      </c>
      <c r="E50" s="685">
        <v>0</v>
      </c>
      <c r="F50" s="761">
        <v>0</v>
      </c>
      <c r="G50" s="665">
        <f t="shared" si="1"/>
        <v>0</v>
      </c>
      <c r="I50" s="423">
        <f t="shared" si="2"/>
        <v>0</v>
      </c>
    </row>
    <row r="51" spans="1:9">
      <c r="A51" s="573">
        <v>47</v>
      </c>
      <c r="B51" s="705" t="s">
        <v>187</v>
      </c>
      <c r="C51" s="689">
        <v>16534</v>
      </c>
      <c r="D51" s="685">
        <v>0</v>
      </c>
      <c r="E51" s="685">
        <v>0</v>
      </c>
      <c r="F51" s="761">
        <v>0</v>
      </c>
      <c r="G51" s="665">
        <f t="shared" si="1"/>
        <v>0</v>
      </c>
      <c r="I51" s="423">
        <f t="shared" si="2"/>
        <v>0</v>
      </c>
    </row>
    <row r="52" spans="1:9">
      <c r="A52" s="573">
        <v>48</v>
      </c>
      <c r="B52" s="705" t="s">
        <v>188</v>
      </c>
      <c r="C52" s="689">
        <v>138.75</v>
      </c>
      <c r="D52" s="685">
        <v>0</v>
      </c>
      <c r="E52" s="685">
        <v>0</v>
      </c>
      <c r="F52" s="761">
        <v>0</v>
      </c>
      <c r="G52" s="665">
        <f t="shared" si="1"/>
        <v>0</v>
      </c>
      <c r="I52" s="423">
        <f t="shared" si="2"/>
        <v>0</v>
      </c>
    </row>
    <row r="53" spans="1:9">
      <c r="A53" s="573">
        <v>49</v>
      </c>
      <c r="B53" s="705" t="s">
        <v>189</v>
      </c>
      <c r="C53" s="689">
        <v>508.62</v>
      </c>
      <c r="D53" s="685">
        <v>0</v>
      </c>
      <c r="E53" s="685">
        <v>0</v>
      </c>
      <c r="F53" s="761">
        <v>0</v>
      </c>
      <c r="G53" s="665">
        <f t="shared" si="1"/>
        <v>0</v>
      </c>
      <c r="I53" s="423">
        <f t="shared" si="2"/>
        <v>0</v>
      </c>
    </row>
    <row r="54" spans="1:9">
      <c r="A54" s="573">
        <v>50</v>
      </c>
      <c r="B54" s="705" t="s">
        <v>190</v>
      </c>
      <c r="C54" s="689">
        <v>286</v>
      </c>
      <c r="D54" s="685">
        <v>0</v>
      </c>
      <c r="E54" s="685">
        <v>0</v>
      </c>
      <c r="F54" s="761">
        <v>0</v>
      </c>
      <c r="G54" s="665">
        <f t="shared" si="1"/>
        <v>0</v>
      </c>
      <c r="I54" s="423">
        <f t="shared" si="2"/>
        <v>0</v>
      </c>
    </row>
    <row r="55" spans="1:9">
      <c r="A55" s="573">
        <v>51</v>
      </c>
      <c r="B55" s="705" t="s">
        <v>191</v>
      </c>
      <c r="C55" s="689">
        <v>372.38</v>
      </c>
      <c r="D55" s="685">
        <v>0</v>
      </c>
      <c r="E55" s="685">
        <v>0</v>
      </c>
      <c r="F55" s="761">
        <v>0</v>
      </c>
      <c r="G55" s="665">
        <f t="shared" si="1"/>
        <v>0</v>
      </c>
      <c r="I55" s="423">
        <f t="shared" si="2"/>
        <v>0</v>
      </c>
    </row>
    <row r="56" spans="1:9">
      <c r="A56" s="573">
        <v>52</v>
      </c>
      <c r="B56" s="705" t="s">
        <v>192</v>
      </c>
      <c r="C56" s="689">
        <v>1357</v>
      </c>
      <c r="D56" s="685">
        <v>0</v>
      </c>
      <c r="E56" s="685">
        <v>0</v>
      </c>
      <c r="F56" s="761">
        <v>0</v>
      </c>
      <c r="G56" s="665">
        <f t="shared" si="1"/>
        <v>0</v>
      </c>
      <c r="I56" s="423">
        <f t="shared" si="2"/>
        <v>0</v>
      </c>
    </row>
    <row r="57" spans="1:9">
      <c r="A57" s="573">
        <v>53</v>
      </c>
      <c r="B57" s="705" t="s">
        <v>193</v>
      </c>
      <c r="C57" s="689">
        <v>449.43</v>
      </c>
      <c r="D57" s="685">
        <v>0</v>
      </c>
      <c r="E57" s="685">
        <v>0</v>
      </c>
      <c r="F57" s="761">
        <v>0</v>
      </c>
      <c r="G57" s="665">
        <f t="shared" si="1"/>
        <v>0</v>
      </c>
      <c r="I57" s="423">
        <f t="shared" si="2"/>
        <v>0</v>
      </c>
    </row>
    <row r="58" spans="1:9">
      <c r="A58" s="573">
        <v>54</v>
      </c>
      <c r="B58" s="705" t="s">
        <v>194</v>
      </c>
      <c r="C58" s="689">
        <v>1007.91</v>
      </c>
      <c r="D58" s="685">
        <v>0</v>
      </c>
      <c r="E58" s="685">
        <v>0</v>
      </c>
      <c r="F58" s="761">
        <v>0</v>
      </c>
      <c r="G58" s="665">
        <f t="shared" si="1"/>
        <v>0</v>
      </c>
      <c r="I58" s="423">
        <f t="shared" si="2"/>
        <v>0</v>
      </c>
    </row>
    <row r="59" spans="1:9">
      <c r="A59" s="573">
        <v>55</v>
      </c>
      <c r="B59" s="762" t="s">
        <v>195</v>
      </c>
      <c r="C59" s="689">
        <v>813.22</v>
      </c>
      <c r="D59" s="685">
        <v>0</v>
      </c>
      <c r="E59" s="685">
        <v>0</v>
      </c>
      <c r="F59" s="761">
        <v>0</v>
      </c>
      <c r="G59" s="665">
        <f t="shared" si="1"/>
        <v>0</v>
      </c>
      <c r="I59" s="423">
        <f t="shared" si="2"/>
        <v>0</v>
      </c>
    </row>
    <row r="60" spans="1:9" ht="18.75" customHeight="1">
      <c r="A60" s="573">
        <v>56</v>
      </c>
      <c r="B60" s="705" t="s">
        <v>196</v>
      </c>
      <c r="C60" s="689">
        <v>46113</v>
      </c>
      <c r="D60" s="685">
        <v>0</v>
      </c>
      <c r="E60" s="685">
        <v>0</v>
      </c>
      <c r="F60" s="761">
        <v>0</v>
      </c>
      <c r="G60" s="665">
        <f t="shared" si="1"/>
        <v>0</v>
      </c>
      <c r="I60" s="423">
        <f t="shared" si="2"/>
        <v>0</v>
      </c>
    </row>
    <row r="61" spans="1:9">
      <c r="A61" s="573">
        <v>57</v>
      </c>
      <c r="B61" s="762" t="s">
        <v>116</v>
      </c>
      <c r="C61" s="689">
        <v>225.83</v>
      </c>
      <c r="D61" s="685">
        <v>0</v>
      </c>
      <c r="E61" s="685">
        <v>0</v>
      </c>
      <c r="F61" s="761">
        <v>0</v>
      </c>
      <c r="G61" s="665">
        <f t="shared" si="1"/>
        <v>0</v>
      </c>
      <c r="I61" s="423">
        <f t="shared" si="2"/>
        <v>0</v>
      </c>
    </row>
    <row r="62" spans="1:9">
      <c r="A62" s="573">
        <v>58</v>
      </c>
      <c r="B62" s="705" t="s">
        <v>118</v>
      </c>
      <c r="C62" s="689">
        <v>2444.1999999999998</v>
      </c>
      <c r="D62" s="685">
        <v>0</v>
      </c>
      <c r="E62" s="685">
        <v>0</v>
      </c>
      <c r="F62" s="761">
        <v>0</v>
      </c>
      <c r="G62" s="665">
        <f t="shared" si="1"/>
        <v>0</v>
      </c>
      <c r="I62" s="423">
        <f t="shared" si="2"/>
        <v>0</v>
      </c>
    </row>
    <row r="63" spans="1:9">
      <c r="A63" s="573">
        <v>59</v>
      </c>
      <c r="B63" s="705" t="s">
        <v>119</v>
      </c>
      <c r="C63" s="689">
        <v>436.76</v>
      </c>
      <c r="D63" s="685">
        <v>0</v>
      </c>
      <c r="E63" s="685">
        <v>0</v>
      </c>
      <c r="F63" s="761">
        <v>0</v>
      </c>
      <c r="G63" s="665">
        <f t="shared" si="1"/>
        <v>0</v>
      </c>
      <c r="I63" s="423">
        <f t="shared" si="2"/>
        <v>0</v>
      </c>
    </row>
    <row r="64" spans="1:9">
      <c r="A64" s="573">
        <v>60</v>
      </c>
      <c r="B64" s="762" t="s">
        <v>120</v>
      </c>
      <c r="C64" s="765">
        <v>24.88</v>
      </c>
      <c r="D64" s="765">
        <v>0</v>
      </c>
      <c r="E64" s="765">
        <v>0</v>
      </c>
      <c r="F64" s="765">
        <v>0</v>
      </c>
      <c r="G64" s="665">
        <f t="shared" si="1"/>
        <v>0</v>
      </c>
      <c r="I64" s="423">
        <f t="shared" si="2"/>
        <v>0</v>
      </c>
    </row>
    <row r="65" spans="1:9">
      <c r="A65" s="573">
        <v>61</v>
      </c>
      <c r="B65" s="705" t="s">
        <v>121</v>
      </c>
      <c r="C65" s="689">
        <v>5258.83</v>
      </c>
      <c r="D65" s="685">
        <v>0</v>
      </c>
      <c r="E65" s="685">
        <v>0</v>
      </c>
      <c r="F65" s="761">
        <v>0</v>
      </c>
      <c r="G65" s="665">
        <f t="shared" si="1"/>
        <v>0</v>
      </c>
      <c r="I65" s="423">
        <f t="shared" si="2"/>
        <v>0</v>
      </c>
    </row>
    <row r="66" spans="1:9">
      <c r="A66" s="573">
        <v>62</v>
      </c>
      <c r="B66" s="705" t="s">
        <v>122</v>
      </c>
      <c r="C66" s="689">
        <v>65</v>
      </c>
      <c r="D66" s="685">
        <v>0</v>
      </c>
      <c r="E66" s="685">
        <v>0</v>
      </c>
      <c r="F66" s="761">
        <v>0</v>
      </c>
      <c r="G66" s="665">
        <f t="shared" si="1"/>
        <v>0</v>
      </c>
      <c r="I66" s="423">
        <f t="shared" si="2"/>
        <v>0</v>
      </c>
    </row>
    <row r="67" spans="1:9">
      <c r="A67" s="573">
        <v>63</v>
      </c>
      <c r="B67" s="705" t="s">
        <v>123</v>
      </c>
      <c r="C67" s="689">
        <v>6.63</v>
      </c>
      <c r="D67" s="685">
        <v>0</v>
      </c>
      <c r="E67" s="685">
        <v>0</v>
      </c>
      <c r="F67" s="761">
        <v>0</v>
      </c>
      <c r="G67" s="665">
        <f t="shared" si="1"/>
        <v>0</v>
      </c>
      <c r="I67" s="423">
        <f t="shared" si="2"/>
        <v>0</v>
      </c>
    </row>
    <row r="68" spans="1:9">
      <c r="A68" s="573">
        <v>64</v>
      </c>
      <c r="B68" s="762" t="s">
        <v>124</v>
      </c>
      <c r="C68" s="765">
        <v>715.5</v>
      </c>
      <c r="D68" s="765">
        <v>0</v>
      </c>
      <c r="E68" s="765">
        <v>0</v>
      </c>
      <c r="F68" s="765">
        <v>0</v>
      </c>
      <c r="G68" s="665">
        <f t="shared" si="1"/>
        <v>0</v>
      </c>
      <c r="I68" s="423">
        <f t="shared" si="2"/>
        <v>0</v>
      </c>
    </row>
    <row r="69" spans="1:9">
      <c r="A69" s="573">
        <v>65</v>
      </c>
      <c r="B69" s="705" t="s">
        <v>125</v>
      </c>
      <c r="C69" s="689">
        <v>291.93</v>
      </c>
      <c r="D69" s="685">
        <v>0</v>
      </c>
      <c r="E69" s="685">
        <v>0</v>
      </c>
      <c r="F69" s="761">
        <v>0</v>
      </c>
      <c r="G69" s="665">
        <f t="shared" si="1"/>
        <v>0</v>
      </c>
      <c r="I69" s="423">
        <f t="shared" si="2"/>
        <v>0</v>
      </c>
    </row>
    <row r="70" spans="1:9">
      <c r="A70" s="573">
        <v>66</v>
      </c>
      <c r="B70" s="705" t="s">
        <v>126</v>
      </c>
      <c r="C70" s="689">
        <v>111</v>
      </c>
      <c r="D70" s="685">
        <v>0</v>
      </c>
      <c r="E70" s="685">
        <v>0</v>
      </c>
      <c r="F70" s="761">
        <v>0</v>
      </c>
      <c r="G70" s="665">
        <f t="shared" ref="G70:G76" si="3">+F70-E70</f>
        <v>0</v>
      </c>
      <c r="I70" s="423">
        <f t="shared" ref="I70:I76" si="4">IF(F70&gt;0,1,0)</f>
        <v>0</v>
      </c>
    </row>
    <row r="71" spans="1:9">
      <c r="A71" s="573">
        <v>67</v>
      </c>
      <c r="B71" s="705" t="s">
        <v>127</v>
      </c>
      <c r="C71" s="689">
        <v>72.5</v>
      </c>
      <c r="D71" s="685">
        <v>0</v>
      </c>
      <c r="E71" s="685">
        <v>0</v>
      </c>
      <c r="F71" s="761">
        <v>0</v>
      </c>
      <c r="G71" s="665">
        <f t="shared" si="3"/>
        <v>0</v>
      </c>
      <c r="I71" s="423">
        <f t="shared" si="4"/>
        <v>0</v>
      </c>
    </row>
    <row r="72" spans="1:9">
      <c r="A72" s="573">
        <v>68</v>
      </c>
      <c r="B72" s="705" t="s">
        <v>128</v>
      </c>
      <c r="C72" s="689">
        <v>217.04</v>
      </c>
      <c r="D72" s="685">
        <v>0</v>
      </c>
      <c r="E72" s="685">
        <v>0</v>
      </c>
      <c r="F72" s="761">
        <v>0</v>
      </c>
      <c r="G72" s="665">
        <f t="shared" si="3"/>
        <v>0</v>
      </c>
      <c r="I72" s="423">
        <f t="shared" si="4"/>
        <v>0</v>
      </c>
    </row>
    <row r="73" spans="1:9">
      <c r="A73" s="573">
        <v>69</v>
      </c>
      <c r="B73" s="705" t="s">
        <v>129</v>
      </c>
      <c r="C73" s="689">
        <v>32.83</v>
      </c>
      <c r="D73" s="685">
        <v>0</v>
      </c>
      <c r="E73" s="685">
        <v>0</v>
      </c>
      <c r="F73" s="761">
        <v>0</v>
      </c>
      <c r="G73" s="665">
        <f t="shared" si="3"/>
        <v>0</v>
      </c>
      <c r="I73" s="423">
        <f t="shared" si="4"/>
        <v>0</v>
      </c>
    </row>
    <row r="74" spans="1:9">
      <c r="A74" s="573">
        <v>70</v>
      </c>
      <c r="B74" s="762" t="s">
        <v>130</v>
      </c>
      <c r="C74" s="689">
        <v>2030</v>
      </c>
      <c r="D74" s="685">
        <v>0</v>
      </c>
      <c r="E74" s="685">
        <v>0</v>
      </c>
      <c r="F74" s="761">
        <v>0</v>
      </c>
      <c r="G74" s="665">
        <f t="shared" si="3"/>
        <v>0</v>
      </c>
      <c r="I74" s="423">
        <f t="shared" si="4"/>
        <v>0</v>
      </c>
    </row>
    <row r="75" spans="1:9">
      <c r="A75" s="573">
        <v>71</v>
      </c>
      <c r="B75" s="705" t="s">
        <v>132</v>
      </c>
      <c r="C75" s="689">
        <v>385</v>
      </c>
      <c r="D75" s="685">
        <v>0</v>
      </c>
      <c r="E75" s="685">
        <v>0</v>
      </c>
      <c r="F75" s="761">
        <v>0</v>
      </c>
      <c r="G75" s="665">
        <f t="shared" si="3"/>
        <v>0</v>
      </c>
      <c r="I75" s="423">
        <f t="shared" si="4"/>
        <v>0</v>
      </c>
    </row>
    <row r="76" spans="1:9">
      <c r="A76" s="573">
        <v>72</v>
      </c>
      <c r="B76" s="705" t="s">
        <v>131</v>
      </c>
      <c r="C76" s="689">
        <v>107.5</v>
      </c>
      <c r="D76" s="685">
        <v>0</v>
      </c>
      <c r="E76" s="685">
        <v>0</v>
      </c>
      <c r="F76" s="761">
        <v>0</v>
      </c>
      <c r="G76" s="665">
        <f t="shared" si="3"/>
        <v>0</v>
      </c>
      <c r="I76" s="423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 filterMode="1"/>
  <dimension ref="A1:EB152"/>
  <sheetViews>
    <sheetView zoomScale="80" zoomScaleNormal="8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X17" sqref="X17"/>
    </sheetView>
  </sheetViews>
  <sheetFormatPr defaultColWidth="9" defaultRowHeight="21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customWidth="1"/>
    <col min="8" max="8" width="8.42578125" style="78" hidden="1" customWidth="1"/>
    <col min="9" max="9" width="17.140625" style="78" hidden="1" customWidth="1"/>
    <col min="10" max="10" width="7.85546875" style="78" customWidth="1"/>
    <col min="11" max="11" width="10" style="78" hidden="1" customWidth="1"/>
    <col min="12" max="12" width="10.28515625" style="78" hidden="1" customWidth="1"/>
    <col min="13" max="13" width="16.8554687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0.8554687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3" width="8.42578125" style="78" hidden="1" customWidth="1"/>
    <col min="54" max="54" width="8.42578125" style="78" customWidth="1"/>
    <col min="55" max="55" width="8.42578125" style="78" hidden="1" customWidth="1"/>
    <col min="56" max="56" width="9" style="78" hidden="1" customWidth="1"/>
    <col min="57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7" width="8.42578125" style="78" hidden="1" customWidth="1"/>
    <col min="68" max="68" width="0.140625" style="78" hidden="1" customWidth="1"/>
    <col min="69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customWidth="1"/>
    <col min="94" max="94" width="9.28515625" style="78" customWidth="1"/>
    <col min="95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26.25">
      <c r="A1" s="787" t="s">
        <v>0</v>
      </c>
      <c r="B1" s="787"/>
      <c r="C1" s="787"/>
      <c r="D1" s="787"/>
      <c r="E1" s="787"/>
      <c r="F1" s="787"/>
      <c r="G1" s="787"/>
      <c r="H1" s="787"/>
      <c r="I1" s="787"/>
      <c r="J1" s="787"/>
      <c r="K1" s="787"/>
      <c r="L1" s="787"/>
      <c r="M1" s="787"/>
      <c r="N1" s="787"/>
      <c r="O1" s="787"/>
      <c r="P1" s="787"/>
      <c r="Q1" s="787"/>
      <c r="R1" s="787"/>
      <c r="S1" s="787"/>
      <c r="T1" s="787"/>
      <c r="U1" s="787"/>
      <c r="V1" s="787"/>
      <c r="W1" s="787"/>
      <c r="X1" s="787"/>
      <c r="Y1" s="787"/>
      <c r="Z1" s="787"/>
      <c r="AA1" s="787"/>
      <c r="AB1" s="787"/>
      <c r="AC1" s="787"/>
      <c r="AD1" s="787"/>
      <c r="AE1" s="787"/>
      <c r="AF1" s="787"/>
      <c r="AG1" s="787"/>
      <c r="AH1" s="787"/>
      <c r="AI1" s="787"/>
      <c r="AJ1" s="787"/>
      <c r="AK1" s="787"/>
      <c r="AL1" s="787"/>
      <c r="AM1" s="787"/>
      <c r="AN1" s="787"/>
      <c r="AO1" s="787"/>
      <c r="AP1" s="787"/>
      <c r="AQ1" s="787"/>
      <c r="AR1" s="787"/>
      <c r="AS1" s="787"/>
      <c r="AT1" s="787"/>
      <c r="AU1" s="787"/>
      <c r="AV1" s="787"/>
      <c r="AW1" s="787"/>
      <c r="AX1" s="787"/>
      <c r="AY1" s="787"/>
      <c r="AZ1" s="787"/>
      <c r="BA1" s="787"/>
      <c r="BB1" s="787"/>
      <c r="BC1" s="787"/>
      <c r="BD1" s="787"/>
      <c r="BE1" s="787"/>
      <c r="BF1" s="787"/>
      <c r="BG1" s="787"/>
      <c r="BH1" s="787"/>
      <c r="BI1" s="787"/>
      <c r="BJ1" s="787"/>
      <c r="BK1" s="787"/>
      <c r="BL1" s="787"/>
      <c r="BM1" s="787"/>
      <c r="BN1" s="787"/>
      <c r="BO1" s="787"/>
      <c r="BP1" s="787"/>
      <c r="BQ1" s="787"/>
      <c r="BR1" s="787"/>
      <c r="BS1" s="787"/>
      <c r="BT1" s="787"/>
      <c r="BU1" s="787"/>
      <c r="BV1" s="787"/>
      <c r="BW1" s="787"/>
      <c r="BX1" s="787"/>
      <c r="BY1" s="787"/>
      <c r="BZ1" s="787"/>
      <c r="CA1" s="787"/>
      <c r="CB1" s="787"/>
      <c r="CC1" s="787"/>
      <c r="CD1" s="787"/>
      <c r="CE1" s="787"/>
      <c r="CF1" s="787"/>
      <c r="CG1" s="787"/>
      <c r="CH1" s="787"/>
      <c r="CI1" s="787"/>
      <c r="CJ1" s="787"/>
      <c r="CK1" s="787"/>
      <c r="CL1" s="787"/>
      <c r="CM1" s="787"/>
      <c r="CN1" s="787"/>
      <c r="CO1" s="787"/>
      <c r="CP1" s="787"/>
      <c r="CQ1" s="787"/>
      <c r="CR1" s="787"/>
      <c r="CS1" s="787"/>
      <c r="CT1" s="787"/>
      <c r="CU1" s="787"/>
      <c r="CV1" s="787"/>
      <c r="CW1" s="787"/>
      <c r="CX1" s="787"/>
      <c r="CY1" s="787"/>
      <c r="CZ1" s="787"/>
      <c r="DA1" s="787"/>
      <c r="DB1" s="787"/>
      <c r="DC1" s="787"/>
      <c r="DD1" s="787"/>
      <c r="DE1" s="787"/>
      <c r="DF1" s="787"/>
      <c r="DG1" s="787"/>
      <c r="DH1" s="787"/>
      <c r="DI1" s="787"/>
      <c r="DJ1" s="787"/>
      <c r="DK1" s="787"/>
      <c r="DL1" s="787"/>
      <c r="DM1" s="787"/>
      <c r="DN1" s="787"/>
      <c r="DO1" s="787"/>
      <c r="DP1" s="787"/>
      <c r="DQ1" s="787"/>
      <c r="DR1" s="787"/>
      <c r="DS1" s="787"/>
      <c r="DT1" s="787"/>
      <c r="DU1" s="787"/>
      <c r="DV1" s="787"/>
      <c r="DW1" s="787"/>
      <c r="DX1" s="787"/>
      <c r="DY1" s="787"/>
      <c r="DZ1" s="787"/>
      <c r="EA1" s="787"/>
    </row>
    <row r="2" spans="1:132" ht="26.25">
      <c r="A2" s="787" t="s">
        <v>1</v>
      </c>
      <c r="B2" s="787"/>
      <c r="C2" s="787"/>
      <c r="D2" s="787"/>
      <c r="E2" s="787"/>
      <c r="F2" s="787"/>
      <c r="G2" s="787"/>
      <c r="H2" s="787"/>
      <c r="I2" s="787"/>
      <c r="J2" s="787"/>
      <c r="K2" s="787"/>
      <c r="L2" s="787"/>
      <c r="M2" s="787"/>
      <c r="N2" s="787"/>
      <c r="O2" s="787"/>
      <c r="P2" s="787"/>
      <c r="Q2" s="787"/>
      <c r="R2" s="787"/>
      <c r="S2" s="787"/>
      <c r="T2" s="787"/>
      <c r="U2" s="787"/>
      <c r="V2" s="787"/>
      <c r="W2" s="787"/>
      <c r="X2" s="787"/>
      <c r="Y2" s="787"/>
      <c r="Z2" s="787"/>
      <c r="AA2" s="787"/>
      <c r="AB2" s="787"/>
      <c r="AC2" s="787"/>
      <c r="AD2" s="787"/>
      <c r="AE2" s="787"/>
      <c r="AF2" s="787"/>
      <c r="AG2" s="787"/>
      <c r="AH2" s="787"/>
      <c r="AI2" s="787"/>
      <c r="AJ2" s="787"/>
      <c r="AK2" s="787"/>
      <c r="AL2" s="787"/>
      <c r="AM2" s="787"/>
      <c r="AN2" s="787"/>
      <c r="AO2" s="787"/>
      <c r="AP2" s="787"/>
      <c r="AQ2" s="787"/>
      <c r="AR2" s="787"/>
      <c r="AS2" s="787"/>
      <c r="AT2" s="787"/>
      <c r="AU2" s="787"/>
      <c r="AV2" s="787"/>
      <c r="AW2" s="787"/>
      <c r="AX2" s="787"/>
      <c r="AY2" s="787"/>
      <c r="AZ2" s="787"/>
      <c r="BA2" s="787"/>
      <c r="BB2" s="787"/>
      <c r="BC2" s="787"/>
      <c r="BD2" s="787"/>
      <c r="BE2" s="787"/>
      <c r="BF2" s="787"/>
      <c r="BG2" s="787"/>
      <c r="BH2" s="787"/>
      <c r="BI2" s="787"/>
      <c r="BJ2" s="787"/>
      <c r="BK2" s="787"/>
      <c r="BL2" s="787"/>
      <c r="BM2" s="787"/>
      <c r="BN2" s="787"/>
      <c r="BO2" s="787"/>
      <c r="BP2" s="787"/>
      <c r="BQ2" s="787"/>
      <c r="BR2" s="787"/>
      <c r="BS2" s="787"/>
      <c r="BT2" s="787"/>
      <c r="BU2" s="787"/>
      <c r="BV2" s="787"/>
      <c r="BW2" s="787"/>
      <c r="BX2" s="787"/>
      <c r="BY2" s="787"/>
      <c r="BZ2" s="787"/>
      <c r="CA2" s="787"/>
      <c r="CB2" s="787"/>
      <c r="CC2" s="787"/>
      <c r="CD2" s="787"/>
      <c r="CE2" s="787"/>
      <c r="CF2" s="787"/>
      <c r="CG2" s="787"/>
      <c r="CH2" s="787"/>
      <c r="CI2" s="787"/>
      <c r="CJ2" s="787"/>
      <c r="CK2" s="787"/>
      <c r="CL2" s="787"/>
      <c r="CM2" s="787"/>
      <c r="CN2" s="787"/>
      <c r="CO2" s="787"/>
      <c r="CP2" s="787"/>
      <c r="CQ2" s="787"/>
      <c r="CR2" s="787"/>
      <c r="CS2" s="787"/>
      <c r="CT2" s="787"/>
      <c r="CU2" s="787"/>
      <c r="CV2" s="787"/>
      <c r="CW2" s="787"/>
      <c r="CX2" s="787"/>
      <c r="CY2" s="787"/>
      <c r="CZ2" s="787"/>
      <c r="DA2" s="787"/>
      <c r="DB2" s="787"/>
      <c r="DC2" s="787"/>
      <c r="DD2" s="787"/>
      <c r="DE2" s="787"/>
      <c r="DF2" s="787"/>
      <c r="DG2" s="787"/>
      <c r="DH2" s="787"/>
      <c r="DI2" s="787"/>
      <c r="DJ2" s="787"/>
      <c r="DK2" s="787"/>
      <c r="DL2" s="787"/>
      <c r="DM2" s="787"/>
      <c r="DN2" s="787"/>
      <c r="DO2" s="787"/>
      <c r="DP2" s="787"/>
      <c r="DQ2" s="787"/>
      <c r="DR2" s="787"/>
      <c r="DS2" s="787"/>
      <c r="DT2" s="787"/>
      <c r="DU2" s="787"/>
      <c r="DV2" s="787"/>
      <c r="DW2" s="787"/>
      <c r="DX2" s="787"/>
      <c r="DY2" s="787"/>
      <c r="DZ2" s="787"/>
      <c r="EA2" s="787"/>
    </row>
    <row r="3" spans="1:132" s="788" customFormat="1" ht="21.2" customHeight="1">
      <c r="A3" s="788" t="s">
        <v>2</v>
      </c>
    </row>
    <row r="4" spans="1:132" ht="21.2" customHeight="1">
      <c r="A4" s="779" t="s">
        <v>3</v>
      </c>
      <c r="B4" s="779" t="s">
        <v>4</v>
      </c>
      <c r="C4" s="776" t="s">
        <v>5</v>
      </c>
      <c r="D4" s="777"/>
      <c r="E4" s="777"/>
      <c r="F4" s="777"/>
      <c r="G4" s="777"/>
      <c r="H4" s="777"/>
      <c r="I4" s="777"/>
      <c r="J4" s="777"/>
      <c r="K4" s="777"/>
      <c r="L4" s="777"/>
      <c r="M4" s="777"/>
      <c r="N4" s="777"/>
      <c r="O4" s="777"/>
      <c r="P4" s="777"/>
      <c r="Q4" s="777"/>
      <c r="R4" s="777"/>
      <c r="S4" s="777"/>
      <c r="T4" s="777"/>
      <c r="U4" s="777"/>
      <c r="V4" s="777"/>
      <c r="W4" s="783"/>
      <c r="X4" s="782" t="s">
        <v>6</v>
      </c>
      <c r="Y4" s="789"/>
      <c r="Z4" s="789"/>
      <c r="AA4" s="789"/>
      <c r="AB4" s="789"/>
      <c r="AC4" s="789"/>
      <c r="AD4" s="789"/>
      <c r="AE4" s="790"/>
      <c r="AF4" s="781" t="s">
        <v>7</v>
      </c>
      <c r="AG4" s="781"/>
      <c r="AH4" s="781"/>
      <c r="AI4" s="781"/>
      <c r="AJ4" s="781"/>
      <c r="AK4" s="781"/>
      <c r="AL4" s="781"/>
      <c r="AM4" s="781"/>
      <c r="AN4" s="781"/>
      <c r="AO4" s="781"/>
      <c r="AP4" s="781"/>
      <c r="AQ4" s="780" t="s">
        <v>8</v>
      </c>
      <c r="AR4" s="781"/>
      <c r="AS4" s="781"/>
      <c r="AT4" s="781"/>
      <c r="AU4" s="782"/>
      <c r="AV4" s="776" t="s">
        <v>9</v>
      </c>
      <c r="AW4" s="777"/>
      <c r="AX4" s="777"/>
      <c r="AY4" s="778"/>
      <c r="AZ4" s="779" t="s">
        <v>10</v>
      </c>
      <c r="BA4" s="779"/>
      <c r="BB4" s="779"/>
      <c r="BC4" s="779"/>
      <c r="BD4" s="779"/>
      <c r="BE4" s="779"/>
      <c r="BF4" s="779"/>
      <c r="BG4" s="779"/>
      <c r="BH4" s="779"/>
      <c r="BI4" s="779"/>
      <c r="BJ4" s="779"/>
      <c r="BK4" s="779"/>
      <c r="BL4" s="779"/>
      <c r="BM4" s="776" t="s">
        <v>11</v>
      </c>
      <c r="BN4" s="777"/>
      <c r="BO4" s="777"/>
      <c r="BP4" s="777"/>
      <c r="BQ4" s="777"/>
      <c r="BR4" s="777"/>
      <c r="BS4" s="777"/>
      <c r="BT4" s="777"/>
      <c r="BU4" s="777"/>
      <c r="BV4" s="777"/>
      <c r="BW4" s="777"/>
      <c r="BX4" s="777"/>
      <c r="BY4" s="777"/>
      <c r="BZ4" s="777"/>
      <c r="CA4" s="778"/>
      <c r="CB4" s="776" t="s">
        <v>12</v>
      </c>
      <c r="CC4" s="777"/>
      <c r="CD4" s="777"/>
      <c r="CE4" s="777"/>
      <c r="CF4" s="777"/>
      <c r="CG4" s="777"/>
      <c r="CH4" s="777"/>
      <c r="CI4" s="777"/>
      <c r="CJ4" s="778"/>
      <c r="CK4" s="789" t="s">
        <v>13</v>
      </c>
      <c r="CL4" s="789"/>
      <c r="CM4" s="789"/>
      <c r="CN4" s="780" t="s">
        <v>14</v>
      </c>
      <c r="CO4" s="781"/>
      <c r="CP4" s="781"/>
      <c r="CQ4" s="781"/>
      <c r="CR4" s="781"/>
      <c r="CS4" s="781"/>
      <c r="CT4" s="781"/>
      <c r="CU4" s="781"/>
      <c r="CV4" s="781"/>
      <c r="CW4" s="781"/>
      <c r="CX4" s="781"/>
      <c r="CY4" s="781"/>
      <c r="CZ4" s="781"/>
      <c r="DA4" s="781"/>
      <c r="DB4" s="781"/>
      <c r="DC4" s="782"/>
      <c r="DD4" s="776" t="s">
        <v>15</v>
      </c>
      <c r="DE4" s="777"/>
      <c r="DF4" s="777"/>
      <c r="DG4" s="777"/>
      <c r="DH4" s="777"/>
      <c r="DI4" s="777"/>
      <c r="DJ4" s="777"/>
      <c r="DK4" s="777"/>
      <c r="DL4" s="778"/>
      <c r="DM4" s="776" t="s">
        <v>16</v>
      </c>
      <c r="DN4" s="777"/>
      <c r="DO4" s="777"/>
      <c r="DP4" s="777"/>
      <c r="DQ4" s="777"/>
      <c r="DR4" s="777"/>
      <c r="DS4" s="777"/>
      <c r="DT4" s="778"/>
      <c r="DU4" s="776" t="s">
        <v>17</v>
      </c>
      <c r="DV4" s="777"/>
      <c r="DW4" s="777"/>
      <c r="DX4" s="777"/>
      <c r="DY4" s="777"/>
      <c r="DZ4" s="778" t="s">
        <v>17</v>
      </c>
      <c r="EA4" s="785" t="s">
        <v>18</v>
      </c>
      <c r="EB4" s="2">
        <f>+DT10+DL10+DC10+CM10+CJ10+CA10+BL10+AU10+AP10+AE10+W10+DZ10</f>
        <v>472303.85000000003</v>
      </c>
    </row>
    <row r="5" spans="1:132">
      <c r="A5" s="779"/>
      <c r="B5" s="779"/>
      <c r="C5" s="776" t="s">
        <v>19</v>
      </c>
      <c r="D5" s="777"/>
      <c r="E5" s="777"/>
      <c r="F5" s="777"/>
      <c r="G5" s="777"/>
      <c r="H5" s="777"/>
      <c r="I5" s="777"/>
      <c r="J5" s="777"/>
      <c r="K5" s="777"/>
      <c r="L5" s="777"/>
      <c r="M5" s="777"/>
      <c r="N5" s="777"/>
      <c r="O5" s="777"/>
      <c r="P5" s="777"/>
      <c r="Q5" s="777"/>
      <c r="R5" s="777"/>
      <c r="S5" s="777"/>
      <c r="T5" s="777"/>
      <c r="U5" s="777"/>
      <c r="V5" s="777"/>
      <c r="W5" s="783"/>
      <c r="X5" s="778" t="s">
        <v>19</v>
      </c>
      <c r="Y5" s="779"/>
      <c r="Z5" s="779"/>
      <c r="AA5" s="779"/>
      <c r="AB5" s="779"/>
      <c r="AC5" s="779"/>
      <c r="AD5" s="779"/>
      <c r="AE5" s="784"/>
      <c r="AF5" s="777" t="s">
        <v>19</v>
      </c>
      <c r="AG5" s="777"/>
      <c r="AH5" s="777"/>
      <c r="AI5" s="777"/>
      <c r="AJ5" s="777"/>
      <c r="AK5" s="777"/>
      <c r="AL5" s="777"/>
      <c r="AM5" s="777"/>
      <c r="AN5" s="777"/>
      <c r="AO5" s="777"/>
      <c r="AP5" s="777"/>
      <c r="AQ5" s="776" t="s">
        <v>19</v>
      </c>
      <c r="AR5" s="777"/>
      <c r="AS5" s="777"/>
      <c r="AT5" s="777"/>
      <c r="AU5" s="778"/>
      <c r="AV5" s="776" t="s">
        <v>19</v>
      </c>
      <c r="AW5" s="777"/>
      <c r="AX5" s="777"/>
      <c r="AY5" s="778"/>
      <c r="AZ5" s="779" t="s">
        <v>19</v>
      </c>
      <c r="BA5" s="779"/>
      <c r="BB5" s="779"/>
      <c r="BC5" s="779"/>
      <c r="BD5" s="779"/>
      <c r="BE5" s="779"/>
      <c r="BF5" s="779"/>
      <c r="BG5" s="779"/>
      <c r="BH5" s="779"/>
      <c r="BI5" s="779"/>
      <c r="BJ5" s="779"/>
      <c r="BK5" s="779"/>
      <c r="BL5" s="779"/>
      <c r="BM5" s="776" t="s">
        <v>19</v>
      </c>
      <c r="BN5" s="777"/>
      <c r="BO5" s="777"/>
      <c r="BP5" s="777"/>
      <c r="BQ5" s="777"/>
      <c r="BR5" s="777"/>
      <c r="BS5" s="777"/>
      <c r="BT5" s="777"/>
      <c r="BU5" s="777"/>
      <c r="BV5" s="777"/>
      <c r="BW5" s="777"/>
      <c r="BX5" s="777"/>
      <c r="BY5" s="777"/>
      <c r="BZ5" s="777"/>
      <c r="CA5" s="778"/>
      <c r="CB5" s="776" t="s">
        <v>19</v>
      </c>
      <c r="CC5" s="777"/>
      <c r="CD5" s="777"/>
      <c r="CE5" s="777"/>
      <c r="CF5" s="777"/>
      <c r="CG5" s="777"/>
      <c r="CH5" s="777"/>
      <c r="CI5" s="777"/>
      <c r="CJ5" s="778"/>
      <c r="CK5" s="779" t="s">
        <v>19</v>
      </c>
      <c r="CL5" s="779"/>
      <c r="CM5" s="779"/>
      <c r="CN5" s="780" t="s">
        <v>19</v>
      </c>
      <c r="CO5" s="781"/>
      <c r="CP5" s="781"/>
      <c r="CQ5" s="781"/>
      <c r="CR5" s="781"/>
      <c r="CS5" s="781"/>
      <c r="CT5" s="781"/>
      <c r="CU5" s="781"/>
      <c r="CV5" s="781"/>
      <c r="CW5" s="781"/>
      <c r="CX5" s="781"/>
      <c r="CY5" s="781"/>
      <c r="CZ5" s="781"/>
      <c r="DA5" s="781"/>
      <c r="DB5" s="781"/>
      <c r="DC5" s="782"/>
      <c r="DD5" s="776" t="s">
        <v>19</v>
      </c>
      <c r="DE5" s="777"/>
      <c r="DF5" s="777"/>
      <c r="DG5" s="777"/>
      <c r="DH5" s="777"/>
      <c r="DI5" s="777"/>
      <c r="DJ5" s="777"/>
      <c r="DK5" s="777"/>
      <c r="DL5" s="778"/>
      <c r="DM5" s="776" t="s">
        <v>19</v>
      </c>
      <c r="DN5" s="777"/>
      <c r="DO5" s="777"/>
      <c r="DP5" s="777"/>
      <c r="DQ5" s="777"/>
      <c r="DR5" s="777"/>
      <c r="DS5" s="777"/>
      <c r="DT5" s="778"/>
      <c r="DU5" s="776" t="s">
        <v>19</v>
      </c>
      <c r="DV5" s="777"/>
      <c r="DW5" s="777"/>
      <c r="DX5" s="777"/>
      <c r="DY5" s="777"/>
      <c r="DZ5" s="778"/>
      <c r="EA5" s="786"/>
    </row>
    <row r="6" spans="1:132" ht="96.75" customHeight="1">
      <c r="A6" s="779"/>
      <c r="B6" s="779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 t="shared" ref="C7:BN7" si="0">C8-C9</f>
        <v>-687</v>
      </c>
      <c r="D7" s="10">
        <f t="shared" si="0"/>
        <v>0</v>
      </c>
      <c r="E7" s="10">
        <f t="shared" si="0"/>
        <v>125</v>
      </c>
      <c r="F7" s="10">
        <f t="shared" si="0"/>
        <v>-40</v>
      </c>
      <c r="G7" s="10">
        <f t="shared" si="0"/>
        <v>0</v>
      </c>
      <c r="H7" s="10">
        <f t="shared" si="0"/>
        <v>-266</v>
      </c>
      <c r="I7" s="10">
        <f t="shared" si="0"/>
        <v>-208</v>
      </c>
      <c r="J7" s="10">
        <f t="shared" si="0"/>
        <v>-50</v>
      </c>
      <c r="K7" s="10">
        <f t="shared" si="0"/>
        <v>-6265</v>
      </c>
      <c r="L7" s="10">
        <f t="shared" si="0"/>
        <v>-11959</v>
      </c>
      <c r="M7" s="10">
        <f t="shared" si="0"/>
        <v>-4719</v>
      </c>
      <c r="N7" s="10">
        <f t="shared" si="0"/>
        <v>-337</v>
      </c>
      <c r="O7" s="10">
        <f t="shared" si="0"/>
        <v>-612</v>
      </c>
      <c r="P7" s="10">
        <f t="shared" si="0"/>
        <v>-150</v>
      </c>
      <c r="Q7" s="10">
        <f t="shared" si="0"/>
        <v>-108</v>
      </c>
      <c r="R7" s="10">
        <f t="shared" si="0"/>
        <v>-1347</v>
      </c>
      <c r="S7" s="10">
        <f t="shared" si="0"/>
        <v>-555</v>
      </c>
      <c r="T7" s="10">
        <f t="shared" si="0"/>
        <v>-1902</v>
      </c>
      <c r="U7" s="10">
        <f t="shared" si="0"/>
        <v>82</v>
      </c>
      <c r="V7" s="10">
        <f t="shared" si="0"/>
        <v>-339831</v>
      </c>
      <c r="W7" s="10">
        <f t="shared" si="0"/>
        <v>-638</v>
      </c>
      <c r="X7" s="10">
        <f t="shared" si="0"/>
        <v>81</v>
      </c>
      <c r="Y7" s="10">
        <f t="shared" si="0"/>
        <v>-151</v>
      </c>
      <c r="Z7" s="10">
        <f t="shared" si="0"/>
        <v>28</v>
      </c>
      <c r="AA7" s="10">
        <f t="shared" si="0"/>
        <v>142</v>
      </c>
      <c r="AB7" s="10">
        <f t="shared" si="0"/>
        <v>69</v>
      </c>
      <c r="AC7" s="10">
        <f t="shared" si="0"/>
        <v>-415</v>
      </c>
      <c r="AD7" s="10">
        <f t="shared" si="0"/>
        <v>0</v>
      </c>
      <c r="AE7" s="10">
        <f t="shared" si="0"/>
        <v>169</v>
      </c>
      <c r="AF7" s="10">
        <f t="shared" si="0"/>
        <v>-14</v>
      </c>
      <c r="AG7" s="10">
        <f t="shared" si="0"/>
        <v>-4</v>
      </c>
      <c r="AH7" s="10">
        <f t="shared" si="0"/>
        <v>-134</v>
      </c>
      <c r="AI7" s="10">
        <f t="shared" si="0"/>
        <v>109</v>
      </c>
      <c r="AJ7" s="10">
        <f t="shared" si="0"/>
        <v>-7118</v>
      </c>
      <c r="AK7" s="10">
        <f t="shared" si="0"/>
        <v>0</v>
      </c>
      <c r="AL7" s="10">
        <f t="shared" si="0"/>
        <v>-388</v>
      </c>
      <c r="AM7" s="10">
        <f t="shared" si="0"/>
        <v>-91</v>
      </c>
      <c r="AN7" s="10">
        <f t="shared" si="0"/>
        <v>-91</v>
      </c>
      <c r="AO7" s="10">
        <f t="shared" si="0"/>
        <v>-266</v>
      </c>
      <c r="AP7" s="10">
        <f t="shared" si="0"/>
        <v>-279</v>
      </c>
      <c r="AQ7" s="10">
        <f>AQ8-AQ9</f>
        <v>-61</v>
      </c>
      <c r="AR7" s="10">
        <f t="shared" si="0"/>
        <v>80167</v>
      </c>
      <c r="AS7" s="10">
        <f t="shared" si="0"/>
        <v>2490</v>
      </c>
      <c r="AT7" s="10">
        <f t="shared" si="0"/>
        <v>0</v>
      </c>
      <c r="AU7" s="10">
        <f>AU8-AU9</f>
        <v>82596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59</v>
      </c>
      <c r="BA7" s="10">
        <f t="shared" si="0"/>
        <v>0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-1896</v>
      </c>
      <c r="BI7" s="10">
        <f t="shared" si="0"/>
        <v>0</v>
      </c>
      <c r="BJ7" s="10">
        <f t="shared" si="0"/>
        <v>-18</v>
      </c>
      <c r="BK7" s="10">
        <f t="shared" si="0"/>
        <v>0</v>
      </c>
      <c r="BL7" s="10">
        <f t="shared" si="0"/>
        <v>-1855</v>
      </c>
      <c r="BM7" s="10">
        <f t="shared" si="0"/>
        <v>0</v>
      </c>
      <c r="BN7" s="10">
        <f t="shared" si="0"/>
        <v>0</v>
      </c>
      <c r="BO7" s="10">
        <f t="shared" ref="BO7:DZ7" si="1">BO8-BO9</f>
        <v>0</v>
      </c>
      <c r="BP7" s="10">
        <f t="shared" si="1"/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-31</v>
      </c>
      <c r="CD7" s="10">
        <f t="shared" si="1"/>
        <v>0</v>
      </c>
      <c r="CE7" s="10">
        <f t="shared" si="1"/>
        <v>65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34</v>
      </c>
      <c r="CK7" s="10">
        <f t="shared" si="1"/>
        <v>0</v>
      </c>
      <c r="CL7" s="10">
        <f t="shared" si="1"/>
        <v>11</v>
      </c>
      <c r="CM7" s="10">
        <f t="shared" si="1"/>
        <v>11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-9</v>
      </c>
      <c r="CR7" s="10">
        <f t="shared" si="1"/>
        <v>4</v>
      </c>
      <c r="CS7" s="10">
        <f t="shared" si="1"/>
        <v>103</v>
      </c>
      <c r="CT7" s="10">
        <f t="shared" si="1"/>
        <v>0</v>
      </c>
      <c r="CU7" s="10">
        <f t="shared" si="1"/>
        <v>0</v>
      </c>
      <c r="CV7" s="10">
        <f t="shared" si="1"/>
        <v>217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315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3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3</v>
      </c>
      <c r="DU7" s="10">
        <f t="shared" si="1"/>
        <v>8</v>
      </c>
      <c r="DV7" s="10">
        <f t="shared" si="1"/>
        <v>5</v>
      </c>
      <c r="DW7" s="10">
        <f t="shared" si="1"/>
        <v>16</v>
      </c>
      <c r="DX7" s="10">
        <f t="shared" si="1"/>
        <v>0</v>
      </c>
      <c r="DY7" s="10">
        <f t="shared" si="1"/>
        <v>0</v>
      </c>
      <c r="DZ7" s="10">
        <f t="shared" si="1"/>
        <v>29</v>
      </c>
      <c r="EA7" s="10">
        <f>EA8-EA9</f>
        <v>80385</v>
      </c>
    </row>
    <row r="8" spans="1:132" s="25" customFormat="1" ht="24" customHeight="1">
      <c r="A8" s="9"/>
      <c r="B8" s="12" t="s">
        <v>112</v>
      </c>
      <c r="C8" s="13">
        <v>33</v>
      </c>
      <c r="D8" s="13">
        <v>10</v>
      </c>
      <c r="E8" s="13">
        <v>288</v>
      </c>
      <c r="F8" s="13"/>
      <c r="G8" s="13">
        <v>40</v>
      </c>
      <c r="H8" s="13"/>
      <c r="I8" s="14"/>
      <c r="J8" s="15">
        <v>38</v>
      </c>
      <c r="K8" s="14"/>
      <c r="L8" s="14"/>
      <c r="M8" s="14"/>
      <c r="N8" s="14"/>
      <c r="O8" s="13"/>
      <c r="P8" s="14"/>
      <c r="Q8" s="15">
        <v>158</v>
      </c>
      <c r="R8" s="14"/>
      <c r="S8" s="14"/>
      <c r="T8" s="14"/>
      <c r="U8" s="13">
        <v>290</v>
      </c>
      <c r="V8" s="14"/>
      <c r="W8" s="16">
        <f>C8+D8+E8+G8+J8+Q8+U8</f>
        <v>857</v>
      </c>
      <c r="X8" s="13">
        <v>6346</v>
      </c>
      <c r="Y8" s="13">
        <v>11808</v>
      </c>
      <c r="Z8" s="13">
        <v>4747</v>
      </c>
      <c r="AA8" s="13">
        <v>479</v>
      </c>
      <c r="AB8" s="13">
        <v>681</v>
      </c>
      <c r="AC8" s="17"/>
      <c r="AD8" s="13">
        <v>150</v>
      </c>
      <c r="AE8" s="18">
        <f>AD8+AB8+AA8+Z8+Y8+X8</f>
        <v>24211</v>
      </c>
      <c r="AF8" s="19"/>
      <c r="AG8" s="14"/>
      <c r="AH8" s="14"/>
      <c r="AI8" s="13">
        <v>1456</v>
      </c>
      <c r="AJ8" s="14"/>
      <c r="AK8" s="14"/>
      <c r="AL8" s="13">
        <v>167</v>
      </c>
      <c r="AM8" s="14"/>
      <c r="AN8" s="14"/>
      <c r="AO8" s="14"/>
      <c r="AP8" s="20">
        <f>AL8+AI8</f>
        <v>1623</v>
      </c>
      <c r="AQ8" s="13">
        <v>115</v>
      </c>
      <c r="AR8" s="13">
        <v>419998</v>
      </c>
      <c r="AS8" s="14">
        <v>2490</v>
      </c>
      <c r="AT8" s="14"/>
      <c r="AU8" s="20">
        <f>AR8+AQ8+AS8</f>
        <v>422603</v>
      </c>
      <c r="AV8" s="14"/>
      <c r="AW8" s="14"/>
      <c r="AX8" s="14"/>
      <c r="AY8" s="14"/>
      <c r="AZ8" s="13">
        <v>94</v>
      </c>
      <c r="BA8" s="13"/>
      <c r="BB8" s="13"/>
      <c r="BC8" s="13"/>
      <c r="BD8" s="14"/>
      <c r="BE8" s="13"/>
      <c r="BF8" s="14"/>
      <c r="BG8" s="14"/>
      <c r="BH8" s="14">
        <v>129</v>
      </c>
      <c r="BI8" s="14"/>
      <c r="BJ8" s="13">
        <v>13898</v>
      </c>
      <c r="BK8" s="14"/>
      <c r="BL8" s="18">
        <f>BJ8+BH8+BB8+AZ8</f>
        <v>14121</v>
      </c>
      <c r="BM8" s="13"/>
      <c r="BN8" s="13"/>
      <c r="BO8" s="17"/>
      <c r="BP8" s="17"/>
      <c r="BQ8" s="17"/>
      <c r="BR8" s="13"/>
      <c r="BS8" s="17"/>
      <c r="BT8" s="17"/>
      <c r="BU8" s="17"/>
      <c r="BV8" s="17"/>
      <c r="BW8" s="17"/>
      <c r="BX8" s="17"/>
      <c r="BY8" s="17"/>
      <c r="BZ8" s="17"/>
      <c r="CA8" s="21"/>
      <c r="CB8" s="17"/>
      <c r="CC8" s="13">
        <v>384</v>
      </c>
      <c r="CD8" s="17"/>
      <c r="CE8" s="13">
        <v>65</v>
      </c>
      <c r="CF8" s="17"/>
      <c r="CG8" s="17"/>
      <c r="CH8" s="17"/>
      <c r="CI8" s="17"/>
      <c r="CJ8" s="21">
        <f>CC8+CE8</f>
        <v>449</v>
      </c>
      <c r="CK8" s="14"/>
      <c r="CL8" s="13">
        <v>11</v>
      </c>
      <c r="CM8" s="13">
        <f>CK8+CL8</f>
        <v>11</v>
      </c>
      <c r="CN8" s="14"/>
      <c r="CO8" s="14"/>
      <c r="CP8" s="14"/>
      <c r="CQ8" s="13">
        <v>5</v>
      </c>
      <c r="CR8" s="13">
        <v>8</v>
      </c>
      <c r="CS8" s="22">
        <v>237</v>
      </c>
      <c r="CT8" s="17"/>
      <c r="CU8" s="17"/>
      <c r="CV8" s="13">
        <v>7183</v>
      </c>
      <c r="CW8" s="17"/>
      <c r="CX8" s="17"/>
      <c r="CY8" s="17"/>
      <c r="CZ8" s="17"/>
      <c r="DA8" s="17"/>
      <c r="DB8" s="13"/>
      <c r="DC8" s="21">
        <f>CV8+CS8+CR8+CQ8+CP8+CO8+CN8</f>
        <v>7433</v>
      </c>
      <c r="DD8" s="14"/>
      <c r="DE8" s="14"/>
      <c r="DF8" s="13">
        <v>0</v>
      </c>
      <c r="DG8" s="14"/>
      <c r="DH8" s="14"/>
      <c r="DI8" s="14"/>
      <c r="DJ8" s="14"/>
      <c r="DK8" s="13"/>
      <c r="DL8" s="23">
        <f>DF8</f>
        <v>0</v>
      </c>
      <c r="DM8" s="14"/>
      <c r="DN8" s="14"/>
      <c r="DO8" s="13">
        <v>94</v>
      </c>
      <c r="DP8" s="13"/>
      <c r="DQ8" s="14"/>
      <c r="DR8" s="14"/>
      <c r="DS8" s="13"/>
      <c r="DT8" s="23">
        <f>DO8</f>
        <v>94</v>
      </c>
      <c r="DU8" s="13">
        <v>274</v>
      </c>
      <c r="DV8" s="13">
        <v>28</v>
      </c>
      <c r="DW8" s="13">
        <v>319</v>
      </c>
      <c r="DX8" s="13"/>
      <c r="DY8" s="13">
        <v>12</v>
      </c>
      <c r="DZ8" s="24">
        <f>DY8+DW8+DV8+DU8</f>
        <v>633</v>
      </c>
      <c r="EA8" s="24">
        <f>DZ8+DT8+DL8+DC8+CJ8+BL8+AU8+AP8+AE8+W8+CM8</f>
        <v>472035</v>
      </c>
    </row>
    <row r="9" spans="1:132" s="25" customFormat="1" ht="24" customHeight="1">
      <c r="A9" s="9"/>
      <c r="B9" s="12" t="s">
        <v>113</v>
      </c>
      <c r="C9" s="13">
        <v>720</v>
      </c>
      <c r="D9" s="13">
        <v>10</v>
      </c>
      <c r="E9" s="13">
        <v>163</v>
      </c>
      <c r="F9" s="13">
        <v>40</v>
      </c>
      <c r="G9" s="15">
        <v>40</v>
      </c>
      <c r="H9" s="15">
        <v>266</v>
      </c>
      <c r="I9" s="13">
        <v>208</v>
      </c>
      <c r="J9" s="26">
        <v>88</v>
      </c>
      <c r="K9" s="13">
        <v>6265</v>
      </c>
      <c r="L9" s="13">
        <v>11959</v>
      </c>
      <c r="M9" s="13">
        <v>4719</v>
      </c>
      <c r="N9" s="13">
        <v>337</v>
      </c>
      <c r="O9" s="13">
        <v>612</v>
      </c>
      <c r="P9" s="13">
        <v>150</v>
      </c>
      <c r="Q9" s="27">
        <v>266</v>
      </c>
      <c r="R9" s="13">
        <v>1347</v>
      </c>
      <c r="S9" s="13">
        <v>555</v>
      </c>
      <c r="T9" s="20">
        <v>1902</v>
      </c>
      <c r="U9" s="13">
        <v>208</v>
      </c>
      <c r="V9" s="13">
        <v>339831</v>
      </c>
      <c r="W9" s="16">
        <f>C9+D9+E9+G9+J9+Q9+U9</f>
        <v>1495</v>
      </c>
      <c r="X9" s="13">
        <v>6265</v>
      </c>
      <c r="Y9" s="13">
        <v>11959</v>
      </c>
      <c r="Z9" s="14">
        <v>4719</v>
      </c>
      <c r="AA9" s="13">
        <v>337</v>
      </c>
      <c r="AB9" s="18">
        <v>612</v>
      </c>
      <c r="AC9" s="13">
        <v>415</v>
      </c>
      <c r="AD9" s="13">
        <v>150</v>
      </c>
      <c r="AE9" s="18">
        <f>AD9+AB9+AA9+Z9+Y9+X9</f>
        <v>24042</v>
      </c>
      <c r="AF9" s="13">
        <v>14</v>
      </c>
      <c r="AG9" s="13">
        <v>4</v>
      </c>
      <c r="AH9" s="22">
        <v>134</v>
      </c>
      <c r="AI9" s="13">
        <v>1347</v>
      </c>
      <c r="AJ9" s="21">
        <v>7118</v>
      </c>
      <c r="AK9" s="13">
        <v>0</v>
      </c>
      <c r="AL9" s="23">
        <v>555</v>
      </c>
      <c r="AM9" s="13">
        <v>91</v>
      </c>
      <c r="AN9" s="23">
        <v>91</v>
      </c>
      <c r="AO9" s="13">
        <v>266</v>
      </c>
      <c r="AP9" s="20">
        <f>AL9+AI9</f>
        <v>1902</v>
      </c>
      <c r="AQ9" s="13">
        <v>176</v>
      </c>
      <c r="AR9" s="13">
        <v>339831</v>
      </c>
      <c r="AS9" s="24">
        <v>0</v>
      </c>
      <c r="AT9" s="24"/>
      <c r="AU9" s="20">
        <f>AR9+AQ9+AS9</f>
        <v>340007</v>
      </c>
      <c r="AV9" s="28"/>
      <c r="AW9" s="28"/>
      <c r="AX9" s="28"/>
      <c r="AY9" s="28"/>
      <c r="AZ9" s="28">
        <v>35</v>
      </c>
      <c r="BA9" s="28"/>
      <c r="BB9" s="28"/>
      <c r="BC9" s="28"/>
      <c r="BD9" s="28"/>
      <c r="BE9" s="28"/>
      <c r="BF9" s="28"/>
      <c r="BG9" s="28"/>
      <c r="BH9" s="29">
        <v>2025</v>
      </c>
      <c r="BI9" s="28"/>
      <c r="BJ9" s="29">
        <v>13916</v>
      </c>
      <c r="BK9" s="28"/>
      <c r="BL9" s="18">
        <f>BJ9+BH9+BB9+AZ9</f>
        <v>15976</v>
      </c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>
        <v>415</v>
      </c>
      <c r="CD9" s="28"/>
      <c r="CE9" s="28">
        <v>0</v>
      </c>
      <c r="CF9" s="28"/>
      <c r="CG9" s="28"/>
      <c r="CH9" s="28"/>
      <c r="CI9" s="28"/>
      <c r="CJ9" s="21">
        <f>CC9+CE9</f>
        <v>415</v>
      </c>
      <c r="CK9" s="28"/>
      <c r="CL9" s="28"/>
      <c r="CM9" s="13">
        <f>CK9+CL9</f>
        <v>0</v>
      </c>
      <c r="CN9" s="28"/>
      <c r="CO9" s="28"/>
      <c r="CP9" s="28"/>
      <c r="CQ9" s="28">
        <v>14</v>
      </c>
      <c r="CR9" s="28">
        <v>4</v>
      </c>
      <c r="CS9" s="28">
        <v>134</v>
      </c>
      <c r="CT9" s="28"/>
      <c r="CU9" s="28"/>
      <c r="CV9" s="28">
        <v>6966</v>
      </c>
      <c r="CW9" s="28"/>
      <c r="CX9" s="28"/>
      <c r="CY9" s="28"/>
      <c r="CZ9" s="28"/>
      <c r="DA9" s="28"/>
      <c r="DB9" s="28"/>
      <c r="DC9" s="21">
        <f>CV9+CS9+CR9+CQ9+CP9+CO9+CN9</f>
        <v>7118</v>
      </c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>
        <v>91</v>
      </c>
      <c r="DP9" s="28"/>
      <c r="DQ9" s="28"/>
      <c r="DR9" s="28"/>
      <c r="DS9" s="28"/>
      <c r="DT9" s="23">
        <f>DO9</f>
        <v>91</v>
      </c>
      <c r="DU9" s="28">
        <v>266</v>
      </c>
      <c r="DV9" s="28">
        <v>23</v>
      </c>
      <c r="DW9" s="28">
        <v>303</v>
      </c>
      <c r="DX9" s="28"/>
      <c r="DY9" s="28">
        <v>12</v>
      </c>
      <c r="DZ9" s="24">
        <f>DY9+DW9+DV9+DU9</f>
        <v>604</v>
      </c>
      <c r="EA9" s="24">
        <f>DZ9+DT9+DL9+DC9+CJ9+BL9+AU9+AP9+AE9+W9</f>
        <v>391650</v>
      </c>
    </row>
    <row r="10" spans="1:132" s="41" customFormat="1" ht="28.5" customHeight="1">
      <c r="A10" s="775" t="s">
        <v>114</v>
      </c>
      <c r="B10" s="775"/>
      <c r="C10" s="30">
        <f t="shared" ref="C10:BN10" si="2">SUM(C11,C29,C50,C59,C69,C78)</f>
        <v>33</v>
      </c>
      <c r="D10" s="30">
        <f t="shared" si="2"/>
        <v>10</v>
      </c>
      <c r="E10" s="30">
        <v>163</v>
      </c>
      <c r="F10" s="30">
        <f t="shared" si="2"/>
        <v>0</v>
      </c>
      <c r="G10" s="30">
        <f t="shared" si="2"/>
        <v>40</v>
      </c>
      <c r="H10" s="30">
        <f t="shared" si="2"/>
        <v>0</v>
      </c>
      <c r="I10" s="30">
        <f t="shared" si="2"/>
        <v>0</v>
      </c>
      <c r="J10" s="30">
        <f t="shared" si="2"/>
        <v>38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158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290</v>
      </c>
      <c r="V10" s="30">
        <f t="shared" si="2"/>
        <v>0</v>
      </c>
      <c r="W10" s="31">
        <f t="shared" si="2"/>
        <v>857</v>
      </c>
      <c r="X10" s="32">
        <f t="shared" si="2"/>
        <v>6346</v>
      </c>
      <c r="Y10" s="33">
        <f t="shared" si="2"/>
        <v>11807.5</v>
      </c>
      <c r="Z10" s="33">
        <f t="shared" si="2"/>
        <v>4747.18</v>
      </c>
      <c r="AA10" s="30">
        <f t="shared" si="2"/>
        <v>748.55</v>
      </c>
      <c r="AB10" s="30">
        <f t="shared" si="2"/>
        <v>681.1</v>
      </c>
      <c r="AC10" s="30">
        <f t="shared" si="2"/>
        <v>0</v>
      </c>
      <c r="AD10" s="30">
        <f t="shared" si="2"/>
        <v>150</v>
      </c>
      <c r="AE10" s="31">
        <f t="shared" si="2"/>
        <v>24480.329999999998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1455.5</v>
      </c>
      <c r="AJ10" s="30">
        <f t="shared" si="2"/>
        <v>0</v>
      </c>
      <c r="AK10" s="30">
        <f t="shared" si="2"/>
        <v>0</v>
      </c>
      <c r="AL10" s="30">
        <f t="shared" si="2"/>
        <v>167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1622.5</v>
      </c>
      <c r="AQ10" s="30">
        <f t="shared" si="2"/>
        <v>115.25</v>
      </c>
      <c r="AR10" s="30">
        <f t="shared" si="2"/>
        <v>419997.5</v>
      </c>
      <c r="AS10" s="30">
        <f t="shared" si="2"/>
        <v>2490</v>
      </c>
      <c r="AT10" s="30">
        <f t="shared" si="2"/>
        <v>0</v>
      </c>
      <c r="AU10" s="30">
        <f t="shared" si="2"/>
        <v>422602.75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94.4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129</v>
      </c>
      <c r="BI10" s="30">
        <f t="shared" si="2"/>
        <v>0</v>
      </c>
      <c r="BJ10" s="30">
        <f t="shared" si="2"/>
        <v>13897.72</v>
      </c>
      <c r="BK10" s="30">
        <f t="shared" si="2"/>
        <v>0</v>
      </c>
      <c r="BL10" s="30">
        <f t="shared" si="2"/>
        <v>14121.119999999999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383.9</v>
      </c>
      <c r="CD10" s="30">
        <f t="shared" si="3"/>
        <v>0</v>
      </c>
      <c r="CE10" s="30">
        <f t="shared" si="3"/>
        <v>65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448.9</v>
      </c>
      <c r="CK10" s="30">
        <f t="shared" si="3"/>
        <v>0</v>
      </c>
      <c r="CL10" s="37">
        <f t="shared" si="3"/>
        <v>11</v>
      </c>
      <c r="CM10" s="30">
        <f>SUM(CM11,CM29,CM50,CM59,CM69,CM78)</f>
        <v>11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</v>
      </c>
      <c r="CR10" s="30">
        <f t="shared" si="3"/>
        <v>8</v>
      </c>
      <c r="CS10" s="30">
        <f t="shared" si="3"/>
        <v>237</v>
      </c>
      <c r="CT10" s="30">
        <f t="shared" si="3"/>
        <v>0</v>
      </c>
      <c r="CU10" s="30">
        <f t="shared" si="3"/>
        <v>0</v>
      </c>
      <c r="CV10" s="30">
        <f t="shared" si="3"/>
        <v>7183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7433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94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94</v>
      </c>
      <c r="DU10" s="30">
        <f t="shared" si="3"/>
        <v>274</v>
      </c>
      <c r="DV10" s="30">
        <f t="shared" si="3"/>
        <v>28</v>
      </c>
      <c r="DW10" s="30">
        <f t="shared" si="3"/>
        <v>319</v>
      </c>
      <c r="DX10" s="30">
        <f t="shared" si="3"/>
        <v>0</v>
      </c>
      <c r="DY10" s="30">
        <f t="shared" si="3"/>
        <v>12.25</v>
      </c>
      <c r="DZ10" s="38">
        <f t="shared" si="3"/>
        <v>633.25</v>
      </c>
      <c r="EA10" s="39">
        <f>SUM(DZ10,DT10,DL10,DC10,CM10,CJ10,CA10,BL10,AU10,AP10,AE10,W10)</f>
        <v>472303.85000000003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10</v>
      </c>
      <c r="E11" s="43">
        <f t="shared" si="4"/>
        <v>135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17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158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290</v>
      </c>
      <c r="V11" s="44">
        <f t="shared" si="4"/>
        <v>0</v>
      </c>
      <c r="W11" s="45">
        <f t="shared" si="4"/>
        <v>610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38</v>
      </c>
      <c r="AT11" s="44">
        <f t="shared" si="5"/>
        <v>0</v>
      </c>
      <c r="AU11" s="43">
        <f t="shared" si="5"/>
        <v>38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45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14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59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212</v>
      </c>
      <c r="CD11" s="47">
        <f t="shared" si="6"/>
        <v>0</v>
      </c>
      <c r="CE11" s="46">
        <f t="shared" si="6"/>
        <v>65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277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986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93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158</v>
      </c>
      <c r="R15" s="53">
        <v>0</v>
      </c>
      <c r="S15" s="53">
        <v>0</v>
      </c>
      <c r="T15" s="53">
        <v>0</v>
      </c>
      <c r="U15" s="53">
        <v>290</v>
      </c>
      <c r="V15" s="53">
        <v>0</v>
      </c>
      <c r="W15" s="54">
        <f>SUBTOTAL(9,C15:V15)</f>
        <v>541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209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209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765</v>
      </c>
    </row>
    <row r="16" spans="1:132" s="62" customFormat="1">
      <c r="A16" s="51"/>
      <c r="B16" s="61" t="s">
        <v>120</v>
      </c>
      <c r="C16" s="53">
        <v>0</v>
      </c>
      <c r="D16" s="53">
        <v>10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3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3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45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42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42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38</v>
      </c>
      <c r="AT17" s="53">
        <v>0</v>
      </c>
      <c r="AU17" s="56">
        <f t="shared" si="11"/>
        <v>38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14</v>
      </c>
      <c r="BI17" s="53">
        <v>0</v>
      </c>
      <c r="BJ17" s="53">
        <v>0</v>
      </c>
      <c r="BK17" s="53">
        <v>0</v>
      </c>
      <c r="BL17" s="56">
        <f t="shared" si="16"/>
        <v>14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94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65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65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17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17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17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13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13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15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13822.72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13850.72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15</v>
      </c>
      <c r="BI34" s="53">
        <v>0</v>
      </c>
      <c r="BJ34" s="63">
        <v>13805.72</v>
      </c>
      <c r="BK34" s="53">
        <v>0</v>
      </c>
      <c r="BL34" s="56">
        <f t="shared" si="16"/>
        <v>13820.72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13830.72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2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2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2</v>
      </c>
    </row>
    <row r="39" spans="1:131" hidden="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hidden="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0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0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0</v>
      </c>
    </row>
    <row r="43" spans="1:131" hidden="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5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5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18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hidden="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33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33</v>
      </c>
      <c r="X50" s="46">
        <f t="shared" si="30"/>
        <v>501</v>
      </c>
      <c r="Y50" s="46">
        <f t="shared" si="30"/>
        <v>17</v>
      </c>
      <c r="Z50" s="46">
        <f t="shared" si="30"/>
        <v>22</v>
      </c>
      <c r="AA50" s="46">
        <f t="shared" si="30"/>
        <v>55</v>
      </c>
      <c r="AB50" s="46">
        <f t="shared" si="30"/>
        <v>1</v>
      </c>
      <c r="AC50" s="47">
        <f t="shared" si="30"/>
        <v>0</v>
      </c>
      <c r="AD50" s="46">
        <f t="shared" si="30"/>
        <v>0</v>
      </c>
      <c r="AE50" s="46">
        <f t="shared" si="30"/>
        <v>596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719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501</v>
      </c>
      <c r="Y51" s="53">
        <v>17</v>
      </c>
      <c r="Z51" s="53">
        <v>22</v>
      </c>
      <c r="AA51" s="53">
        <v>55</v>
      </c>
      <c r="AB51" s="53">
        <v>1</v>
      </c>
      <c r="AC51" s="53">
        <v>0</v>
      </c>
      <c r="AD51" s="53">
        <v>0</v>
      </c>
      <c r="AE51" s="68">
        <f t="shared" ref="AE51:AE92" si="35">SUM(X51:AD51)</f>
        <v>596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596</v>
      </c>
    </row>
    <row r="52" spans="1:131" s="62" customFormat="1">
      <c r="A52" s="51"/>
      <c r="B52" s="61" t="s">
        <v>156</v>
      </c>
      <c r="C52" s="53">
        <v>30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30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42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hidden="1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3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3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81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hidden="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669.7</v>
      </c>
      <c r="Y59" s="46">
        <f t="shared" ref="Y59:CJ59" si="38">SUM(Y60:Y68)</f>
        <v>736</v>
      </c>
      <c r="Z59" s="46">
        <f t="shared" si="38"/>
        <v>503.65</v>
      </c>
      <c r="AA59" s="46">
        <f t="shared" si="38"/>
        <v>644.54999999999995</v>
      </c>
      <c r="AB59" s="46">
        <f t="shared" si="38"/>
        <v>649.6</v>
      </c>
      <c r="AC59" s="47">
        <f t="shared" si="38"/>
        <v>0</v>
      </c>
      <c r="AD59" s="46">
        <f t="shared" si="38"/>
        <v>0</v>
      </c>
      <c r="AE59" s="46">
        <f t="shared" si="38"/>
        <v>3203.5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86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86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35.4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100</v>
      </c>
      <c r="BI59" s="44">
        <f t="shared" si="38"/>
        <v>0</v>
      </c>
      <c r="BJ59" s="43">
        <f t="shared" si="38"/>
        <v>14</v>
      </c>
      <c r="BK59" s="44">
        <f t="shared" si="38"/>
        <v>0</v>
      </c>
      <c r="BL59" s="43">
        <f t="shared" si="38"/>
        <v>149.4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0</v>
      </c>
      <c r="CL59" s="44">
        <f t="shared" ref="CL59:CM59" si="39">SUM(CL60:CL68)</f>
        <v>11</v>
      </c>
      <c r="CM59" s="44">
        <f t="shared" si="39"/>
        <v>11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</v>
      </c>
      <c r="CR59" s="43">
        <f t="shared" si="40"/>
        <v>0</v>
      </c>
      <c r="CS59" s="44">
        <f t="shared" si="40"/>
        <v>129</v>
      </c>
      <c r="CT59" s="44">
        <f t="shared" si="40"/>
        <v>0</v>
      </c>
      <c r="CU59" s="44">
        <f t="shared" si="40"/>
        <v>0</v>
      </c>
      <c r="CV59" s="43">
        <f t="shared" si="40"/>
        <v>6464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6594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94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94</v>
      </c>
      <c r="DU59" s="43">
        <f t="shared" si="40"/>
        <v>274</v>
      </c>
      <c r="DV59" s="43">
        <f t="shared" si="40"/>
        <v>10</v>
      </c>
      <c r="DW59" s="43">
        <f t="shared" si="40"/>
        <v>319</v>
      </c>
      <c r="DX59" s="44">
        <f t="shared" si="40"/>
        <v>0</v>
      </c>
      <c r="DY59" s="43">
        <f t="shared" si="40"/>
        <v>12.25</v>
      </c>
      <c r="DZ59" s="43">
        <f t="shared" si="40"/>
        <v>615.25</v>
      </c>
      <c r="EA59" s="49">
        <f t="shared" si="9"/>
        <v>10892.05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39.1</v>
      </c>
      <c r="AA60" s="53">
        <v>3</v>
      </c>
      <c r="AB60" s="53">
        <v>66.599999999999994</v>
      </c>
      <c r="AC60" s="53">
        <v>0</v>
      </c>
      <c r="AD60" s="53">
        <v>0</v>
      </c>
      <c r="AE60" s="68">
        <f t="shared" si="35"/>
        <v>128.89999999999998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86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86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0</v>
      </c>
      <c r="CR60" s="53">
        <v>0</v>
      </c>
      <c r="CS60" s="53">
        <v>129</v>
      </c>
      <c r="CT60" s="53">
        <v>0</v>
      </c>
      <c r="CU60" s="53">
        <v>0</v>
      </c>
      <c r="CV60" s="53">
        <v>5845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5974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94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94</v>
      </c>
      <c r="DU60" s="53">
        <v>274</v>
      </c>
      <c r="DV60" s="53">
        <v>10</v>
      </c>
      <c r="DW60" s="53">
        <v>319</v>
      </c>
      <c r="DX60" s="53">
        <v>0</v>
      </c>
      <c r="DY60" s="53">
        <v>12.25</v>
      </c>
      <c r="DZ60" s="56">
        <f t="shared" si="22"/>
        <v>615.25</v>
      </c>
      <c r="EA60" s="60">
        <f t="shared" si="9"/>
        <v>7043.4499999999989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136</v>
      </c>
      <c r="Y61" s="53">
        <v>107</v>
      </c>
      <c r="Z61" s="53">
        <v>166</v>
      </c>
      <c r="AA61" s="53">
        <v>131</v>
      </c>
      <c r="AB61" s="53">
        <v>581</v>
      </c>
      <c r="AC61" s="53">
        <v>0</v>
      </c>
      <c r="AD61" s="53">
        <v>0</v>
      </c>
      <c r="AE61" s="68">
        <f t="shared" si="35"/>
        <v>1121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1121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441</v>
      </c>
      <c r="Y62" s="53">
        <v>478</v>
      </c>
      <c r="Z62" s="53">
        <v>106.05</v>
      </c>
      <c r="AA62" s="53">
        <v>76.05</v>
      </c>
      <c r="AB62" s="53">
        <v>0</v>
      </c>
      <c r="AC62" s="53">
        <v>0</v>
      </c>
      <c r="AD62" s="53">
        <v>0</v>
      </c>
      <c r="AE62" s="68">
        <f t="shared" si="35"/>
        <v>1101.0999999999999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29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100</v>
      </c>
      <c r="BI62" s="53">
        <v>0</v>
      </c>
      <c r="BJ62" s="53">
        <v>14</v>
      </c>
      <c r="BK62" s="53">
        <v>0</v>
      </c>
      <c r="BL62" s="56">
        <f t="shared" si="16"/>
        <v>143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1255.0999999999999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50</v>
      </c>
      <c r="Y63" s="53">
        <v>136</v>
      </c>
      <c r="Z63" s="53">
        <v>146.5</v>
      </c>
      <c r="AA63" s="53">
        <v>427.5</v>
      </c>
      <c r="AB63" s="53">
        <v>2</v>
      </c>
      <c r="AC63" s="53">
        <v>0</v>
      </c>
      <c r="AD63" s="53">
        <v>0</v>
      </c>
      <c r="AE63" s="68">
        <f t="shared" si="35"/>
        <v>762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/>
      <c r="CL63" s="59">
        <v>0</v>
      </c>
      <c r="CM63" s="59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619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619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1381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hidden="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13</v>
      </c>
      <c r="Y66" s="53">
        <v>0</v>
      </c>
      <c r="Z66" s="53">
        <v>23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36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1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1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37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13</v>
      </c>
      <c r="Y67" s="53">
        <v>11.5</v>
      </c>
      <c r="Z67" s="53">
        <v>23</v>
      </c>
      <c r="AA67" s="53">
        <v>7</v>
      </c>
      <c r="AB67" s="53">
        <v>0</v>
      </c>
      <c r="AC67" s="53">
        <v>0</v>
      </c>
      <c r="AD67" s="53">
        <v>0</v>
      </c>
      <c r="AE67" s="68">
        <f t="shared" si="35"/>
        <v>54.5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54.5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73</v>
      </c>
      <c r="F69" s="43">
        <f t="shared" si="43"/>
        <v>0</v>
      </c>
      <c r="G69" s="44">
        <f t="shared" si="43"/>
        <v>40</v>
      </c>
      <c r="H69" s="43">
        <f t="shared" si="43"/>
        <v>0</v>
      </c>
      <c r="I69" s="44">
        <f t="shared" si="43"/>
        <v>0</v>
      </c>
      <c r="J69" s="44">
        <f t="shared" si="43"/>
        <v>21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134</v>
      </c>
      <c r="X69" s="46">
        <f>SUM(X70:X77)</f>
        <v>3957</v>
      </c>
      <c r="Y69" s="46">
        <f t="shared" ref="Y69:CJ69" si="44">SUM(Y70:Y77)</f>
        <v>8828.5</v>
      </c>
      <c r="Z69" s="46">
        <f t="shared" si="44"/>
        <v>2520.7800000000002</v>
      </c>
      <c r="AA69" s="46">
        <f t="shared" si="44"/>
        <v>27</v>
      </c>
      <c r="AB69" s="46">
        <f t="shared" si="44"/>
        <v>28</v>
      </c>
      <c r="AC69" s="47">
        <f t="shared" si="44"/>
        <v>0</v>
      </c>
      <c r="AD69" s="46">
        <f t="shared" si="44"/>
        <v>0</v>
      </c>
      <c r="AE69" s="46">
        <f t="shared" si="44"/>
        <v>15361.28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111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111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18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18</v>
      </c>
      <c r="EA69" s="49">
        <f t="shared" si="9"/>
        <v>15624.28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68">
        <f t="shared" si="35"/>
        <v>10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10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14</v>
      </c>
      <c r="AC71" s="53">
        <v>0</v>
      </c>
      <c r="AD71" s="53">
        <v>0</v>
      </c>
      <c r="AE71" s="68">
        <f t="shared" si="35"/>
        <v>29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29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3363</v>
      </c>
      <c r="Y72" s="70">
        <v>8635</v>
      </c>
      <c r="Z72" s="53">
        <v>2247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14255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111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111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14366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33</v>
      </c>
      <c r="F73" s="53">
        <v>0</v>
      </c>
      <c r="G73" s="53">
        <v>40</v>
      </c>
      <c r="H73" s="53">
        <v>0</v>
      </c>
      <c r="I73" s="53">
        <v>0</v>
      </c>
      <c r="J73" s="53">
        <v>21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94</v>
      </c>
      <c r="X73" s="55">
        <v>186</v>
      </c>
      <c r="Y73" s="53">
        <v>135</v>
      </c>
      <c r="Z73" s="53">
        <v>4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326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420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40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40</v>
      </c>
      <c r="X74" s="55">
        <v>0</v>
      </c>
      <c r="Y74" s="53">
        <v>5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5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45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38</v>
      </c>
      <c r="Y75" s="53">
        <v>48.5</v>
      </c>
      <c r="Z75" s="53">
        <v>117.78</v>
      </c>
      <c r="AA75" s="53">
        <v>24</v>
      </c>
      <c r="AB75" s="53">
        <v>0</v>
      </c>
      <c r="AC75" s="53">
        <v>0</v>
      </c>
      <c r="AD75" s="53">
        <v>0</v>
      </c>
      <c r="AE75" s="68">
        <f t="shared" si="35"/>
        <v>228.28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228.28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365</v>
      </c>
      <c r="Y76" s="53">
        <v>0</v>
      </c>
      <c r="Z76" s="53">
        <v>137</v>
      </c>
      <c r="AA76" s="53">
        <v>0</v>
      </c>
      <c r="AB76" s="53">
        <v>6</v>
      </c>
      <c r="AC76" s="53">
        <v>0</v>
      </c>
      <c r="AD76" s="53">
        <v>0</v>
      </c>
      <c r="AE76" s="68">
        <f t="shared" si="35"/>
        <v>508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18</v>
      </c>
      <c r="DW76" s="53">
        <v>0</v>
      </c>
      <c r="DX76" s="53">
        <v>0</v>
      </c>
      <c r="DY76" s="53">
        <v>0</v>
      </c>
      <c r="DZ76" s="56">
        <f t="shared" si="22"/>
        <v>18</v>
      </c>
      <c r="EA76" s="60">
        <f t="shared" si="48"/>
        <v>526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65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65</v>
      </c>
      <c r="X78" s="46">
        <f>SUM(X79:X92)</f>
        <v>1205.3</v>
      </c>
      <c r="Y78" s="46">
        <f t="shared" ref="Y78:AO78" si="58">SUM(Y79:Y92)</f>
        <v>2226</v>
      </c>
      <c r="Z78" s="46">
        <f t="shared" si="58"/>
        <v>1700.75</v>
      </c>
      <c r="AA78" s="46">
        <f t="shared" si="58"/>
        <v>20</v>
      </c>
      <c r="AB78" s="46">
        <f t="shared" si="58"/>
        <v>2.5</v>
      </c>
      <c r="AC78" s="47">
        <f t="shared" si="58"/>
        <v>0</v>
      </c>
      <c r="AD78" s="46">
        <f t="shared" si="58"/>
        <v>150</v>
      </c>
      <c r="AE78" s="46">
        <f t="shared" si="58"/>
        <v>5304.55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1455.5</v>
      </c>
      <c r="AJ78" s="47">
        <f t="shared" si="58"/>
        <v>0</v>
      </c>
      <c r="AK78" s="47">
        <f t="shared" si="58"/>
        <v>0</v>
      </c>
      <c r="AL78" s="46">
        <f t="shared" si="58"/>
        <v>167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1622.5</v>
      </c>
      <c r="AQ78" s="43">
        <f t="shared" ref="AQ78:CI78" si="59">SUM(AQ79:AQ92)</f>
        <v>29.25</v>
      </c>
      <c r="AR78" s="43">
        <f t="shared" si="59"/>
        <v>419997.5</v>
      </c>
      <c r="AS78" s="44">
        <f t="shared" si="59"/>
        <v>2452</v>
      </c>
      <c r="AT78" s="44">
        <f t="shared" si="59"/>
        <v>0</v>
      </c>
      <c r="AU78" s="43">
        <f t="shared" si="59"/>
        <v>422478.75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33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33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</v>
      </c>
      <c r="CR78" s="43">
        <f t="shared" si="61"/>
        <v>8</v>
      </c>
      <c r="CS78" s="44">
        <f t="shared" si="61"/>
        <v>108</v>
      </c>
      <c r="CT78" s="44">
        <f t="shared" si="61"/>
        <v>0</v>
      </c>
      <c r="CU78" s="44">
        <f t="shared" si="61"/>
        <v>0</v>
      </c>
      <c r="CV78" s="43">
        <f t="shared" si="61"/>
        <v>608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728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430231.8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3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3</v>
      </c>
      <c r="AF79" s="55">
        <v>0</v>
      </c>
      <c r="AG79" s="53">
        <v>0</v>
      </c>
      <c r="AH79" s="53">
        <v>0</v>
      </c>
      <c r="AI79" s="53">
        <v>10</v>
      </c>
      <c r="AJ79" s="53">
        <v>0</v>
      </c>
      <c r="AK79" s="53">
        <v>0</v>
      </c>
      <c r="AL79" s="53">
        <v>17</v>
      </c>
      <c r="AM79" s="53">
        <v>0</v>
      </c>
      <c r="AN79" s="53">
        <v>0</v>
      </c>
      <c r="AO79" s="53">
        <v>0</v>
      </c>
      <c r="AP79" s="56">
        <f t="shared" si="49"/>
        <v>27</v>
      </c>
      <c r="AQ79" s="53">
        <v>4</v>
      </c>
      <c r="AR79" s="53">
        <v>0</v>
      </c>
      <c r="AS79" s="53">
        <v>2</v>
      </c>
      <c r="AT79" s="53">
        <v>0</v>
      </c>
      <c r="AU79" s="56">
        <f t="shared" ref="AU79:AU92" si="62">SUBTOTAL(9,AQ79:AT79)</f>
        <v>6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4</v>
      </c>
      <c r="CR79" s="53">
        <v>0</v>
      </c>
      <c r="CS79" s="53">
        <v>4</v>
      </c>
      <c r="CT79" s="53">
        <v>0</v>
      </c>
      <c r="CU79" s="53">
        <v>0</v>
      </c>
      <c r="CV79" s="53">
        <v>1.5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9.5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45.5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341</v>
      </c>
      <c r="Z80" s="53">
        <v>622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963</v>
      </c>
      <c r="AF80" s="55">
        <v>0</v>
      </c>
      <c r="AG80" s="53">
        <v>0</v>
      </c>
      <c r="AH80" s="53">
        <v>0</v>
      </c>
      <c r="AI80" s="53">
        <v>606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606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100</v>
      </c>
      <c r="CT80" s="53">
        <v>0</v>
      </c>
      <c r="CU80" s="53">
        <v>0</v>
      </c>
      <c r="CV80" s="53">
        <v>510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610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2179</v>
      </c>
    </row>
    <row r="81" spans="1:131" hidden="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0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41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136</v>
      </c>
      <c r="AF82" s="55">
        <v>0</v>
      </c>
      <c r="AG82" s="53">
        <v>0</v>
      </c>
      <c r="AH82" s="53">
        <v>0</v>
      </c>
      <c r="AI82" s="53">
        <v>285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285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50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50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471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361865</v>
      </c>
      <c r="AS83" s="53">
        <v>0</v>
      </c>
      <c r="AT83" s="53">
        <v>0</v>
      </c>
      <c r="AU83" s="58">
        <f t="shared" si="62"/>
        <v>361865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21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21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362048</v>
      </c>
    </row>
    <row r="84" spans="1:13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2804</v>
      </c>
      <c r="AS84" s="53">
        <v>0</v>
      </c>
      <c r="AT84" s="53">
        <v>0</v>
      </c>
      <c r="AU84" s="58">
        <f t="shared" si="62"/>
        <v>2804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2804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12</v>
      </c>
      <c r="Y85" s="53">
        <v>13</v>
      </c>
      <c r="Z85" s="53">
        <v>3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28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28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1219.5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42.8</v>
      </c>
      <c r="Y87" s="53">
        <v>204.5</v>
      </c>
      <c r="Z87" s="53">
        <v>13.5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260.8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265.8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27345</v>
      </c>
      <c r="AS88" s="53">
        <v>2110</v>
      </c>
      <c r="AT88" s="53">
        <v>0</v>
      </c>
      <c r="AU88" s="56">
        <f t="shared" si="62"/>
        <v>29455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31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31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29488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12</v>
      </c>
      <c r="AS89" s="53">
        <v>0</v>
      </c>
      <c r="AT89" s="53">
        <v>0</v>
      </c>
      <c r="AU89" s="56">
        <f t="shared" si="62"/>
        <v>12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12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24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65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65</v>
      </c>
      <c r="X90" s="55">
        <v>74.5</v>
      </c>
      <c r="Y90" s="53">
        <v>45.5</v>
      </c>
      <c r="Z90" s="53">
        <v>15.25</v>
      </c>
      <c r="AA90" s="53">
        <v>0</v>
      </c>
      <c r="AB90" s="53">
        <v>2.5</v>
      </c>
      <c r="AC90" s="53">
        <v>0</v>
      </c>
      <c r="AD90" s="53">
        <v>0</v>
      </c>
      <c r="AE90" s="68">
        <f t="shared" si="35"/>
        <v>137.75</v>
      </c>
      <c r="AF90" s="55">
        <v>0</v>
      </c>
      <c r="AG90" s="53">
        <v>0</v>
      </c>
      <c r="AH90" s="53">
        <v>0</v>
      </c>
      <c r="AI90" s="53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53">
        <v>20.25</v>
      </c>
      <c r="AR90" s="53">
        <v>1615</v>
      </c>
      <c r="AS90" s="53">
        <v>0</v>
      </c>
      <c r="AT90" s="53">
        <v>0</v>
      </c>
      <c r="AU90" s="56">
        <f t="shared" si="62"/>
        <v>1635.25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1849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161</v>
      </c>
      <c r="Z91" s="53">
        <v>229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430</v>
      </c>
      <c r="AF91" s="55">
        <v>0</v>
      </c>
      <c r="AG91" s="53">
        <v>0</v>
      </c>
      <c r="AH91" s="53">
        <v>0</v>
      </c>
      <c r="AI91" s="53">
        <v>554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704</v>
      </c>
      <c r="AQ91" s="53">
        <v>0</v>
      </c>
      <c r="AR91" s="53">
        <v>25088</v>
      </c>
      <c r="AS91" s="53">
        <v>340</v>
      </c>
      <c r="AT91" s="53">
        <v>0</v>
      </c>
      <c r="AU91" s="56">
        <f t="shared" si="62"/>
        <v>25428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8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8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26570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833</v>
      </c>
      <c r="Y92" s="53">
        <v>1428</v>
      </c>
      <c r="Z92" s="53">
        <v>750</v>
      </c>
      <c r="AA92" s="53">
        <v>20</v>
      </c>
      <c r="AB92" s="53">
        <v>0</v>
      </c>
      <c r="AC92" s="53">
        <v>0</v>
      </c>
      <c r="AD92" s="53">
        <v>150</v>
      </c>
      <c r="AE92" s="68">
        <f t="shared" si="35"/>
        <v>3181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50</v>
      </c>
      <c r="AS92" s="53">
        <v>0</v>
      </c>
      <c r="AT92" s="53">
        <v>0</v>
      </c>
      <c r="AU92" s="56">
        <f t="shared" si="62"/>
        <v>50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8</v>
      </c>
      <c r="CS92" s="53">
        <v>1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9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3240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5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5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5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5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5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5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5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5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5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5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5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5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5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5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5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5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5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5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5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5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5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5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5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5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5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5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5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5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5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5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5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5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5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5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5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5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5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5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5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5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5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5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5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5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5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5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5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5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5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5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5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5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5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5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5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5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5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5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0000000}">
    <filterColumn colId="130">
      <filters>
        <filter val="1,121"/>
        <filter val="1,220"/>
        <filter val="1,255"/>
        <filter val="1,381"/>
        <filter val="1,849"/>
        <filter val="10"/>
        <filter val="10,892"/>
        <filter val="13,831"/>
        <filter val="13,851"/>
        <filter val="14,366"/>
        <filter val="15,624"/>
        <filter val="17.00"/>
        <filter val="18"/>
        <filter val="2"/>
        <filter val="2,179"/>
        <filter val="2,804"/>
        <filter val="228"/>
        <filter val="24"/>
        <filter val="26,570"/>
        <filter val="266"/>
        <filter val="28"/>
        <filter val="29"/>
        <filter val="29,488"/>
        <filter val="362,048"/>
        <filter val="37"/>
        <filter val="391,650.00"/>
        <filter val="42"/>
        <filter val="420"/>
        <filter val="430,232"/>
        <filter val="45"/>
        <filter val="46"/>
        <filter val="471"/>
        <filter val="472,035.00"/>
        <filter val="472,303.85"/>
        <filter val="526"/>
        <filter val="55"/>
        <filter val="596"/>
        <filter val="65.00"/>
        <filter val="7,043"/>
        <filter val="719"/>
        <filter val="765"/>
        <filter val="80385"/>
        <filter val="81"/>
        <filter val="94"/>
        <filter val="986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110</vt:i4>
      </vt:variant>
      <vt:variant>
        <vt:lpstr>ช่วงที่มีชื่อ</vt:lpstr>
      </vt:variant>
      <vt:variant>
        <vt:i4>30</vt:i4>
      </vt:variant>
    </vt:vector>
  </HeadingPairs>
  <TitlesOfParts>
    <vt:vector size="140" baseType="lpstr">
      <vt:lpstr>01.12.64</vt:lpstr>
      <vt:lpstr>08.12.64</vt:lpstr>
      <vt:lpstr>15.12.64</vt:lpstr>
      <vt:lpstr>22.12.64</vt:lpstr>
      <vt:lpstr>29.12.64</vt:lpstr>
      <vt:lpstr>5.1.65</vt:lpstr>
      <vt:lpstr>12.1.65</vt:lpstr>
      <vt:lpstr>19.1.65</vt:lpstr>
      <vt:lpstr>26.1.65</vt:lpstr>
      <vt:lpstr>9.2.65</vt:lpstr>
      <vt:lpstr>2.2.65</vt:lpstr>
      <vt:lpstr>16.2.65</vt:lpstr>
      <vt:lpstr>ทดสอบ</vt:lpstr>
      <vt:lpstr>สำเนา</vt:lpstr>
      <vt:lpstr>หนอนกระทู้กล้า</vt:lpstr>
      <vt:lpstr>หนอนห่อใบข้าว</vt:lpstr>
      <vt:lpstr>เพลี้ยกระโดดหลังขาว</vt:lpstr>
      <vt:lpstr>เพลี้ยไฟ</vt:lpstr>
      <vt:lpstr>เพลี้ยจั๊กจั่นสีเขียว</vt:lpstr>
      <vt:lpstr>เพลี้ยกระโดดสีน้ำตาล</vt:lpstr>
      <vt:lpstr>แมลงบั่ว</vt:lpstr>
      <vt:lpstr>โรคไหม้ข้าว</vt:lpstr>
      <vt:lpstr>แมลงสิง</vt:lpstr>
      <vt:lpstr>แมลงดำหนาม1</vt:lpstr>
      <vt:lpstr>โรคขอบใบแห้ง</vt:lpstr>
      <vt:lpstr>โรคกาบใบแห้ง</vt:lpstr>
      <vt:lpstr>โรคใบจุดสีน้ำตาล</vt:lpstr>
      <vt:lpstr>โรคใบขีดโปร่งแสง</vt:lpstr>
      <vt:lpstr>โรคใบสีส้ม</vt:lpstr>
      <vt:lpstr>โรคใบขีดสีน้ำตาล</vt:lpstr>
      <vt:lpstr>หนอนกัดใบข้าว</vt:lpstr>
      <vt:lpstr>แมลงหล่า</vt:lpstr>
      <vt:lpstr>โรคเมล็ดด่าง</vt:lpstr>
      <vt:lpstr>ด้วงดำ</vt:lpstr>
      <vt:lpstr>ตั๊กแตนหนวดสั้น</vt:lpstr>
      <vt:lpstr>หนอนกอข้าว</vt:lpstr>
      <vt:lpstr>23.2.65</vt:lpstr>
      <vt:lpstr>หนอนกระทู้ข้าว</vt:lpstr>
      <vt:lpstr>โรคกาบใบเน่า</vt:lpstr>
      <vt:lpstr>หอยเชอรี่</vt:lpstr>
      <vt:lpstr>แมลงหวี่ขาว</vt:lpstr>
      <vt:lpstr>หนอนหัวดำ</vt:lpstr>
      <vt:lpstr>แมลงดำหนาม</vt:lpstr>
      <vt:lpstr>ด้วงแรด มะพร้าว</vt:lpstr>
      <vt:lpstr>ด้วงงวง</vt:lpstr>
      <vt:lpstr>ไรสี่ขามะพร้าว</vt:lpstr>
      <vt:lpstr>หนอนพาราซา</vt:lpstr>
      <vt:lpstr>หนอนกินใบมะพร้าว</vt:lpstr>
      <vt:lpstr>มอดเจาะผลกาแฟ</vt:lpstr>
      <vt:lpstr>มอดเจาะเมล็ดกาแฟ</vt:lpstr>
      <vt:lpstr>หนอนกาแฟสีแดง</vt:lpstr>
      <vt:lpstr>โรคราสนิม</vt:lpstr>
      <vt:lpstr>หนอนปลอกเล็ก</vt:lpstr>
      <vt:lpstr>หนอนหัวดำ ปาล์ม</vt:lpstr>
      <vt:lpstr>ด้วงแรด ปาล์ม</vt:lpstr>
      <vt:lpstr>ด้วงกุหลาบ</vt:lpstr>
      <vt:lpstr>หนอนหน้าแมว</vt:lpstr>
      <vt:lpstr>โรคลำต้นเน่า</vt:lpstr>
      <vt:lpstr>โรคทะลายเน่า</vt:lpstr>
      <vt:lpstr>โรคใบจุด ปาล์ม</vt:lpstr>
      <vt:lpstr>โรคใบจุดสาหร่าย ปาล์ม</vt:lpstr>
      <vt:lpstr>โรคก้านทางใบเน่า</vt:lpstr>
      <vt:lpstr>โรครากขาว</vt:lpstr>
      <vt:lpstr>โรคใบร่วงยางพาราชนิดใหม่</vt:lpstr>
      <vt:lpstr>โรคใบร่วงยางพารา</vt:lpstr>
      <vt:lpstr>โรคราแป้ง1</vt:lpstr>
      <vt:lpstr>โรคหน้ายางแห้ง</vt:lpstr>
      <vt:lpstr>โรคใบจุดตากบ</vt:lpstr>
      <vt:lpstr>หนอนเจาะกิ่งลำต้น</vt:lpstr>
      <vt:lpstr>โรคใบด่างมันสำปะหลัง</vt:lpstr>
      <vt:lpstr>เพลี้ยแป้งมัน</vt:lpstr>
      <vt:lpstr>โรคใบไหม้ (มัน)</vt:lpstr>
      <vt:lpstr>ไรแดง</vt:lpstr>
      <vt:lpstr>โรคโคนเน่าหัวเน่า</vt:lpstr>
      <vt:lpstr>โรคพุ่มแจ้</vt:lpstr>
      <vt:lpstr>โรคเหี่ยว</vt:lpstr>
      <vt:lpstr>หนอนกออ้อย</vt:lpstr>
      <vt:lpstr>โรคใบขาว อ้อย</vt:lpstr>
      <vt:lpstr>โรคแส้ดำ อ้อย </vt:lpstr>
      <vt:lpstr>ด้วงหนวดยาว อ้อย</vt:lpstr>
      <vt:lpstr>โรคฝักเน่า</vt:lpstr>
      <vt:lpstr>หนอนกระทู้ข้าวโพดลายจุด (FAW)</vt:lpstr>
      <vt:lpstr>เพลี้ยแป้ง ทุเรียน</vt:lpstr>
      <vt:lpstr>เพลี้ยไฟ ทุเรียน</vt:lpstr>
      <vt:lpstr>เพลี้ยไก่แจ้ทุเรียน</vt:lpstr>
      <vt:lpstr>เพลี้ยหอยเกล็ด</vt:lpstr>
      <vt:lpstr>เพลี้ยจั๊กจั่นฝอย</vt:lpstr>
      <vt:lpstr>หนอนเจาะผล</vt:lpstr>
      <vt:lpstr>หนอนเจาะเมล็ดทุเรียน</vt:lpstr>
      <vt:lpstr>ไรแดงทุเรียน</vt:lpstr>
      <vt:lpstr>โรครากเน่าโคนเน่า</vt:lpstr>
      <vt:lpstr>โรคราดำ ทุเรียน</vt:lpstr>
      <vt:lpstr>โรคราสีชมพู</vt:lpstr>
      <vt:lpstr>โรคใบติดหรือใบไหม้</vt:lpstr>
      <vt:lpstr>โรคใบจุดสาหร่าย (durian)</vt:lpstr>
      <vt:lpstr>เพลี้ยแป้ง (ลำไย)</vt:lpstr>
      <vt:lpstr>หนอนคืบกินใบ (ลำไย)</vt:lpstr>
      <vt:lpstr>โรคพุ่มไม้กวาด</vt:lpstr>
      <vt:lpstr>โรคราดำ (ลำไย)</vt:lpstr>
      <vt:lpstr>โรคใบจุด (mangosteen)</vt:lpstr>
      <vt:lpstr>โรคแอนแทรคโนส</vt:lpstr>
      <vt:lpstr>โรคใบจุดสาหร่าย (mangosteen)</vt:lpstr>
      <vt:lpstr>เพลี้ยไฟ (mangosteen)</vt:lpstr>
      <vt:lpstr>หนอนกินใบ</vt:lpstr>
      <vt:lpstr>หนอนชอนใบ</vt:lpstr>
      <vt:lpstr>เพลี้ยแป้ง (เงาะ)</vt:lpstr>
      <vt:lpstr>หนอนคืบกินใบ</vt:lpstr>
      <vt:lpstr>โรคใบจุดสาหร่าย(เงาะ)</vt:lpstr>
      <vt:lpstr>โรคราแป้ง (เงาะ)</vt:lpstr>
      <vt:lpstr>24.11.64</vt:lpstr>
      <vt:lpstr>'01.12.64'!Print_Area</vt:lpstr>
      <vt:lpstr>'08.12.64'!Print_Area</vt:lpstr>
      <vt:lpstr>'12.1.65'!Print_Area</vt:lpstr>
      <vt:lpstr>'15.12.64'!Print_Area</vt:lpstr>
      <vt:lpstr>'16.2.65'!Print_Area</vt:lpstr>
      <vt:lpstr>'19.1.65'!Print_Area</vt:lpstr>
      <vt:lpstr>'2.2.65'!Print_Area</vt:lpstr>
      <vt:lpstr>'22.12.64'!Print_Area</vt:lpstr>
      <vt:lpstr>'23.2.65'!Print_Area</vt:lpstr>
      <vt:lpstr>'24.11.64'!Print_Area</vt:lpstr>
      <vt:lpstr>'26.1.65'!Print_Area</vt:lpstr>
      <vt:lpstr>'29.12.64'!Print_Area</vt:lpstr>
      <vt:lpstr>'5.1.65'!Print_Area</vt:lpstr>
      <vt:lpstr>'9.2.65'!Print_Area</vt:lpstr>
      <vt:lpstr>ทดสอบ!Print_Area</vt:lpstr>
      <vt:lpstr>'01.12.64'!Print_Titles</vt:lpstr>
      <vt:lpstr>'08.12.64'!Print_Titles</vt:lpstr>
      <vt:lpstr>'12.1.65'!Print_Titles</vt:lpstr>
      <vt:lpstr>'15.12.64'!Print_Titles</vt:lpstr>
      <vt:lpstr>'16.2.65'!Print_Titles</vt:lpstr>
      <vt:lpstr>'19.1.65'!Print_Titles</vt:lpstr>
      <vt:lpstr>'2.2.65'!Print_Titles</vt:lpstr>
      <vt:lpstr>'22.12.64'!Print_Titles</vt:lpstr>
      <vt:lpstr>'23.2.65'!Print_Titles</vt:lpstr>
      <vt:lpstr>'24.11.64'!Print_Titles</vt:lpstr>
      <vt:lpstr>'26.1.65'!Print_Titles</vt:lpstr>
      <vt:lpstr>'29.12.64'!Print_Titles</vt:lpstr>
      <vt:lpstr>'5.1.65'!Print_Titles</vt:lpstr>
      <vt:lpstr>'9.2.65'!Print_Titles</vt:lpstr>
      <vt:lpstr>ทดสอบ!Print_Titles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witsanee phenwansook</dc:creator>
  <cp:lastModifiedBy>kanokwan youdum</cp:lastModifiedBy>
  <cp:lastPrinted>2025-02-25T03:58:30Z</cp:lastPrinted>
  <dcterms:created xsi:type="dcterms:W3CDTF">2021-12-07T03:12:26Z</dcterms:created>
  <dcterms:modified xsi:type="dcterms:W3CDTF">2025-02-25T04:00:39Z</dcterms:modified>
</cp:coreProperties>
</file>